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17\"/>
    </mc:Choice>
  </mc:AlternateContent>
  <bookViews>
    <workbookView xWindow="360" yWindow="105" windowWidth="24240" windowHeight="6705" activeTab="1"/>
  </bookViews>
  <sheets>
    <sheet name="CONTENTS " sheetId="20" r:id="rId1"/>
    <sheet name="Pricelist 201718" sheetId="18" r:id="rId2"/>
    <sheet name="Prices" sheetId="6" r:id="rId3"/>
    <sheet name="Quantities" sheetId="5" r:id="rId4"/>
    <sheet name="Prices updated for CPI" sheetId="10" r:id="rId5"/>
    <sheet name="14-15 pricing" sheetId="9" r:id="rId6"/>
  </sheets>
  <definedNames>
    <definedName name="_xlnm._FilterDatabase" localSheetId="5" hidden="1">'14-15 pricing'!$A$1:$D$1</definedName>
    <definedName name="_xlnm._FilterDatabase" localSheetId="1" hidden="1">'Pricelist 201718'!$B$6:$D$654</definedName>
    <definedName name="_xlnm._FilterDatabase" localSheetId="4" hidden="1">'Prices updated for CPI'!$A$11:$BK$780</definedName>
    <definedName name="_xlnm.Print_Titles" localSheetId="1">'Pricelist 201718'!$2:$6</definedName>
  </definedNames>
  <calcPr calcId="171027"/>
</workbook>
</file>

<file path=xl/calcChain.xml><?xml version="1.0" encoding="utf-8"?>
<calcChain xmlns="http://schemas.openxmlformats.org/spreadsheetml/2006/main">
  <c r="AX747" i="10" l="1"/>
  <c r="AX746" i="10"/>
  <c r="K746" i="10"/>
  <c r="AX745" i="10"/>
  <c r="K745" i="10"/>
  <c r="AX744" i="10"/>
  <c r="K744" i="10"/>
  <c r="AX743" i="10"/>
  <c r="K743" i="10"/>
  <c r="AY743" i="10" s="1"/>
  <c r="AX742" i="10"/>
  <c r="AX741" i="10"/>
  <c r="AX740" i="10"/>
  <c r="Y740" i="10"/>
  <c r="AX739" i="10"/>
  <c r="K739" i="10"/>
  <c r="AX738" i="10"/>
  <c r="AX737" i="10"/>
  <c r="AX736" i="10"/>
  <c r="K736" i="10"/>
  <c r="AX735" i="10"/>
  <c r="AX734" i="10"/>
  <c r="AX733" i="10"/>
  <c r="AX732" i="10"/>
  <c r="AX731" i="10"/>
  <c r="AX730" i="10"/>
  <c r="AX729" i="10"/>
  <c r="K729" i="10"/>
  <c r="AX728" i="10"/>
  <c r="K728" i="10"/>
  <c r="AY728" i="10" s="1"/>
  <c r="AX727" i="10"/>
  <c r="K727" i="10"/>
  <c r="AX726" i="10"/>
  <c r="AX725" i="10"/>
  <c r="AX724" i="10"/>
  <c r="AX723" i="10"/>
  <c r="K723" i="10"/>
  <c r="AX722" i="10"/>
  <c r="AX721" i="10"/>
  <c r="AX720" i="10"/>
  <c r="AX719" i="10"/>
  <c r="K719" i="10"/>
  <c r="AY719" i="10" s="1"/>
  <c r="AX718" i="10"/>
  <c r="K718" i="10"/>
  <c r="AX717" i="10"/>
  <c r="K717" i="10"/>
  <c r="AX716" i="10"/>
  <c r="K716" i="10"/>
  <c r="AY716" i="10" s="1"/>
  <c r="AX715" i="10"/>
  <c r="AX714" i="10"/>
  <c r="AX713" i="10"/>
  <c r="AX712" i="10"/>
  <c r="AX711" i="10"/>
  <c r="AX710" i="10"/>
  <c r="K710" i="10"/>
  <c r="AX709" i="10"/>
  <c r="K709" i="10"/>
  <c r="AY709" i="10" s="1"/>
  <c r="AX708" i="10"/>
  <c r="K708" i="10"/>
  <c r="AX707" i="10"/>
  <c r="K707" i="10"/>
  <c r="AY707" i="10" s="1"/>
  <c r="AX706" i="10"/>
  <c r="K706" i="10"/>
  <c r="AY706" i="10" s="1"/>
  <c r="AX705" i="10"/>
  <c r="K705" i="10"/>
  <c r="AX704" i="10"/>
  <c r="K704" i="10"/>
  <c r="AX703" i="10"/>
  <c r="K703" i="10"/>
  <c r="AY703" i="10" s="1"/>
  <c r="AX702" i="10"/>
  <c r="K702" i="10"/>
  <c r="AX701" i="10"/>
  <c r="K701" i="10"/>
  <c r="AX700" i="10"/>
  <c r="K700" i="10"/>
  <c r="AX699" i="10"/>
  <c r="Y699" i="10"/>
  <c r="K699" i="10"/>
  <c r="AY699" i="10" s="1"/>
  <c r="AX698" i="10"/>
  <c r="Y698" i="10"/>
  <c r="K698" i="10"/>
  <c r="AX697" i="10"/>
  <c r="Y697" i="10"/>
  <c r="K697" i="10"/>
  <c r="AY697" i="10" s="1"/>
  <c r="AX696" i="10"/>
  <c r="Y696" i="10"/>
  <c r="K696" i="10"/>
  <c r="AX695" i="10"/>
  <c r="Y695" i="10"/>
  <c r="K695" i="10"/>
  <c r="AY695" i="10" s="1"/>
  <c r="AX694" i="10"/>
  <c r="Y694" i="10"/>
  <c r="K694" i="10"/>
  <c r="AY694" i="10" s="1"/>
  <c r="AX693" i="10"/>
  <c r="Y693" i="10"/>
  <c r="K693" i="10"/>
  <c r="AX692" i="10"/>
  <c r="Y692" i="10"/>
  <c r="K692" i="10"/>
  <c r="AY692" i="10" s="1"/>
  <c r="AX691" i="10"/>
  <c r="Y691" i="10"/>
  <c r="K691" i="10"/>
  <c r="AX690" i="10"/>
  <c r="Y690" i="10"/>
  <c r="K690" i="10"/>
  <c r="AX689" i="10"/>
  <c r="Y689" i="10"/>
  <c r="K689" i="10"/>
  <c r="AX688" i="10"/>
  <c r="Y688" i="10"/>
  <c r="K688" i="10"/>
  <c r="AY688" i="10" s="1"/>
  <c r="AX687" i="10"/>
  <c r="Y687" i="10"/>
  <c r="K687" i="10"/>
  <c r="AX686" i="10"/>
  <c r="Y686" i="10"/>
  <c r="K686" i="10"/>
  <c r="AY686" i="10" s="1"/>
  <c r="AX685" i="10"/>
  <c r="Y685" i="10"/>
  <c r="AX684" i="10"/>
  <c r="Y684" i="10"/>
  <c r="AX683" i="10"/>
  <c r="Y683" i="10"/>
  <c r="AX682" i="10"/>
  <c r="Y682" i="10"/>
  <c r="AX681" i="10"/>
  <c r="Y681" i="10"/>
  <c r="AX680" i="10"/>
  <c r="Y680" i="10"/>
  <c r="K680" i="10"/>
  <c r="AY680" i="10" s="1"/>
  <c r="AX679" i="10"/>
  <c r="Y679" i="10"/>
  <c r="K679" i="10"/>
  <c r="AX678" i="10"/>
  <c r="Y678" i="10"/>
  <c r="K678" i="10"/>
  <c r="AX677" i="10"/>
  <c r="Y677" i="10"/>
  <c r="K677" i="10"/>
  <c r="AX676" i="10"/>
  <c r="Y676" i="10"/>
  <c r="K676" i="10"/>
  <c r="AY676" i="10" s="1"/>
  <c r="AX675" i="10"/>
  <c r="Y675" i="10"/>
  <c r="K675" i="10"/>
  <c r="AX674" i="10"/>
  <c r="Y674" i="10"/>
  <c r="K674" i="10"/>
  <c r="AX673" i="10"/>
  <c r="Y673" i="10"/>
  <c r="K673" i="10"/>
  <c r="AX672" i="10"/>
  <c r="Y672" i="10"/>
  <c r="K672" i="10"/>
  <c r="AY672" i="10" s="1"/>
  <c r="AX671" i="10"/>
  <c r="K671" i="10"/>
  <c r="AY671" i="10" s="1"/>
  <c r="AX670" i="10"/>
  <c r="K670" i="10"/>
  <c r="AY670" i="10" s="1"/>
  <c r="AX669" i="10"/>
  <c r="K669" i="10"/>
  <c r="AX668" i="10"/>
  <c r="K668" i="10"/>
  <c r="AX667" i="10"/>
  <c r="K667" i="10"/>
  <c r="AX666" i="10"/>
  <c r="K666" i="10"/>
  <c r="AY666" i="10" s="1"/>
  <c r="AX665" i="10"/>
  <c r="K665" i="10"/>
  <c r="AY665" i="10" s="1"/>
  <c r="AX664" i="10"/>
  <c r="K664" i="10"/>
  <c r="AX663" i="10"/>
  <c r="K663" i="10"/>
  <c r="AX662" i="10"/>
  <c r="Y662" i="10"/>
  <c r="K662" i="10"/>
  <c r="AY662" i="10" s="1"/>
  <c r="AX661" i="10"/>
  <c r="Y661" i="10"/>
  <c r="K661" i="10"/>
  <c r="AY661" i="10" s="1"/>
  <c r="AX660" i="10"/>
  <c r="K660" i="10"/>
  <c r="AY660" i="10" s="1"/>
  <c r="AY667" i="10" l="1"/>
  <c r="AY717" i="10"/>
  <c r="AY723" i="10"/>
  <c r="AY727" i="10"/>
  <c r="AY690" i="10"/>
  <c r="AY691" i="10"/>
  <c r="AY698" i="10"/>
  <c r="AY705" i="10"/>
  <c r="AY701" i="10"/>
  <c r="AY729" i="10"/>
  <c r="AY736" i="10"/>
  <c r="AY739" i="10"/>
  <c r="AY702" i="10"/>
  <c r="AY710" i="10"/>
  <c r="AY700" i="10"/>
  <c r="AY704" i="10"/>
  <c r="AY708" i="10"/>
  <c r="AY718" i="10"/>
  <c r="AY744" i="10"/>
  <c r="AY746" i="10"/>
  <c r="AY745" i="10"/>
  <c r="AY674" i="10"/>
  <c r="AY678" i="10"/>
  <c r="AY677" i="10"/>
  <c r="AY679" i="10"/>
  <c r="AY673" i="10"/>
  <c r="AY675" i="10"/>
  <c r="AY687" i="10"/>
  <c r="AY689" i="10"/>
  <c r="AY696" i="10"/>
  <c r="AY693" i="10"/>
  <c r="AY664" i="10"/>
  <c r="AY668" i="10"/>
  <c r="AY669" i="10"/>
  <c r="AY663" i="10"/>
  <c r="Y701" i="10" l="1"/>
  <c r="Y702" i="10"/>
  <c r="Y703" i="10"/>
  <c r="Y704" i="10"/>
  <c r="Y705" i="10"/>
  <c r="Y706" i="10"/>
  <c r="Y707" i="10"/>
  <c r="Y708" i="10"/>
  <c r="Y709" i="10"/>
  <c r="Y710" i="10"/>
  <c r="Y711" i="10"/>
  <c r="Y712" i="10"/>
  <c r="Y713" i="10"/>
  <c r="Y714" i="10"/>
  <c r="Y715" i="10"/>
  <c r="Y716" i="10"/>
  <c r="Y717" i="10"/>
  <c r="Y718" i="10"/>
  <c r="Y719" i="10"/>
  <c r="Y720" i="10"/>
  <c r="Y721" i="10"/>
  <c r="Y722" i="10"/>
  <c r="Y723" i="10"/>
  <c r="Y724" i="10"/>
  <c r="Y725" i="10"/>
  <c r="Y726" i="10"/>
  <c r="Y727" i="10"/>
  <c r="Y728" i="10"/>
  <c r="Y729" i="10"/>
  <c r="Y730" i="10"/>
  <c r="Y731" i="10"/>
  <c r="Y732" i="10"/>
  <c r="Y733" i="10"/>
  <c r="Y734" i="10"/>
  <c r="Y735" i="10"/>
  <c r="Y736" i="10"/>
  <c r="Y737" i="10"/>
  <c r="Y738" i="10"/>
  <c r="Y739" i="10"/>
  <c r="Y741" i="10"/>
  <c r="Y742" i="10"/>
  <c r="Y743" i="10"/>
  <c r="Y744" i="10"/>
  <c r="Y745" i="10"/>
  <c r="Y746" i="10"/>
  <c r="Y747" i="10"/>
  <c r="Y700" i="10"/>
  <c r="Y664" i="10"/>
  <c r="Y665" i="10"/>
  <c r="Y666" i="10"/>
  <c r="Y667" i="10"/>
  <c r="Y668" i="10"/>
  <c r="Y669" i="10"/>
  <c r="Y670" i="10"/>
  <c r="Y671" i="10"/>
  <c r="Y663" i="10"/>
  <c r="Y660" i="10"/>
  <c r="B672" i="10"/>
  <c r="B661" i="10"/>
  <c r="B662" i="10"/>
  <c r="B673" i="10"/>
  <c r="B700" i="10"/>
  <c r="B701" i="10"/>
  <c r="B702" i="10"/>
  <c r="B703" i="10"/>
  <c r="B704" i="10"/>
  <c r="B674" i="10"/>
  <c r="B705" i="10"/>
  <c r="B675" i="10"/>
  <c r="B706" i="10"/>
  <c r="B707" i="10"/>
  <c r="B708" i="10"/>
  <c r="B709" i="10"/>
  <c r="B710" i="10"/>
  <c r="B676" i="10"/>
  <c r="B677" i="10"/>
  <c r="B711" i="10"/>
  <c r="B712" i="10"/>
  <c r="B713" i="10"/>
  <c r="B678" i="10"/>
  <c r="B714" i="10"/>
  <c r="B679" i="10"/>
  <c r="B715" i="10"/>
  <c r="B716" i="10"/>
  <c r="B717" i="10"/>
  <c r="B718" i="10"/>
  <c r="B719" i="10"/>
  <c r="B680" i="10"/>
  <c r="B720" i="10"/>
  <c r="B681" i="10"/>
  <c r="B682" i="10"/>
  <c r="B683" i="10"/>
  <c r="B684" i="10"/>
  <c r="B721" i="10"/>
  <c r="B685" i="10"/>
  <c r="B722" i="10"/>
  <c r="B664" i="10"/>
  <c r="B723" i="10"/>
  <c r="B724" i="10"/>
  <c r="B686" i="10"/>
  <c r="B725" i="10"/>
  <c r="B687" i="10"/>
  <c r="B726" i="10"/>
  <c r="B727" i="10"/>
  <c r="B728" i="10"/>
  <c r="B729" i="10"/>
  <c r="B730" i="10"/>
  <c r="B731" i="10"/>
  <c r="B665" i="10"/>
  <c r="B732" i="10"/>
  <c r="B733" i="10"/>
  <c r="B734" i="10"/>
  <c r="B688" i="10"/>
  <c r="B689" i="10"/>
  <c r="B735" i="10"/>
  <c r="B736" i="10"/>
  <c r="B737" i="10"/>
  <c r="B738" i="10"/>
  <c r="B739" i="10"/>
  <c r="B740" i="10"/>
  <c r="B690" i="10"/>
  <c r="B741" i="10"/>
  <c r="B742" i="10"/>
  <c r="B743" i="10"/>
  <c r="B744" i="10"/>
  <c r="B745" i="10"/>
  <c r="B691" i="10"/>
  <c r="B692" i="10"/>
  <c r="B693" i="10"/>
  <c r="B694" i="10"/>
  <c r="B666" i="10"/>
  <c r="B695" i="10"/>
  <c r="B667" i="10"/>
  <c r="B746" i="10"/>
  <c r="B668" i="10"/>
  <c r="B696" i="10"/>
  <c r="B747" i="10"/>
  <c r="B669" i="10"/>
  <c r="B670" i="10"/>
  <c r="B697" i="10"/>
  <c r="B698" i="10"/>
  <c r="B671" i="10"/>
  <c r="B699" i="10"/>
  <c r="B660" i="10"/>
  <c r="B663" i="10"/>
  <c r="AC699" i="10" l="1"/>
  <c r="AL699" i="10" s="1"/>
  <c r="AC670" i="10"/>
  <c r="AL670" i="10" s="1"/>
  <c r="AC668" i="10"/>
  <c r="AC666" i="10"/>
  <c r="AC691" i="10"/>
  <c r="AC739" i="10"/>
  <c r="AL739" i="10" s="1"/>
  <c r="AS739" i="10" s="1"/>
  <c r="AC719" i="10"/>
  <c r="AL719" i="10" s="1"/>
  <c r="AC676" i="10"/>
  <c r="AL676" i="10" s="1"/>
  <c r="AC707" i="10"/>
  <c r="AL707" i="10" s="1"/>
  <c r="AC674" i="10"/>
  <c r="AC701" i="10"/>
  <c r="AC661" i="10"/>
  <c r="AL661" i="10" s="1"/>
  <c r="AC669" i="10"/>
  <c r="AL669" i="10" s="1"/>
  <c r="AS669" i="10" s="1"/>
  <c r="AC746" i="10"/>
  <c r="AC694" i="10"/>
  <c r="AC745" i="10"/>
  <c r="AC689" i="10"/>
  <c r="AC729" i="10"/>
  <c r="AC687" i="10"/>
  <c r="AC723" i="10"/>
  <c r="AC718" i="10"/>
  <c r="AC679" i="10"/>
  <c r="AC710" i="10"/>
  <c r="AC706" i="10"/>
  <c r="AC704" i="10"/>
  <c r="AC700" i="10"/>
  <c r="AC672" i="10"/>
  <c r="AL672" i="10" s="1"/>
  <c r="AC671" i="10"/>
  <c r="AL671" i="10" s="1"/>
  <c r="AC663" i="10"/>
  <c r="AC698" i="10"/>
  <c r="AL698" i="10" s="1"/>
  <c r="AC667" i="10"/>
  <c r="AC693" i="10"/>
  <c r="AL693" i="10" s="1"/>
  <c r="AC744" i="10"/>
  <c r="AC690" i="10"/>
  <c r="AL690" i="10" s="1"/>
  <c r="AC688" i="10"/>
  <c r="AC665" i="10"/>
  <c r="AL665" i="10" s="1"/>
  <c r="AC728" i="10"/>
  <c r="AL728" i="10" s="1"/>
  <c r="AC664" i="10"/>
  <c r="AC717" i="10"/>
  <c r="AC709" i="10"/>
  <c r="AC675" i="10"/>
  <c r="AC703" i="10"/>
  <c r="AL703" i="10" s="1"/>
  <c r="AC673" i="10"/>
  <c r="AC660" i="10"/>
  <c r="AL660" i="10" s="1"/>
  <c r="AC697" i="10"/>
  <c r="AL697" i="10" s="1"/>
  <c r="AC696" i="10"/>
  <c r="AC695" i="10"/>
  <c r="AC692" i="10"/>
  <c r="AC743" i="10"/>
  <c r="AC736" i="10"/>
  <c r="AC727" i="10"/>
  <c r="AC686" i="10"/>
  <c r="AC680" i="10"/>
  <c r="AL680" i="10" s="1"/>
  <c r="AC716" i="10"/>
  <c r="AC678" i="10"/>
  <c r="AL678" i="10" s="1"/>
  <c r="AC677" i="10"/>
  <c r="AC708" i="10"/>
  <c r="AC705" i="10"/>
  <c r="AL705" i="10" s="1"/>
  <c r="AS705" i="10" s="1"/>
  <c r="AC702" i="10"/>
  <c r="AC662" i="10"/>
  <c r="AL662" i="10" s="1"/>
  <c r="J693" i="10"/>
  <c r="J664" i="10"/>
  <c r="C664" i="10" s="1"/>
  <c r="J721" i="10"/>
  <c r="C721" i="10" s="1"/>
  <c r="J681" i="10"/>
  <c r="J738" i="10"/>
  <c r="C738" i="10" s="1"/>
  <c r="J663" i="10"/>
  <c r="J694" i="10"/>
  <c r="J688" i="10"/>
  <c r="J720" i="10"/>
  <c r="C720" i="10" s="1"/>
  <c r="J718" i="10"/>
  <c r="C718" i="10" s="1"/>
  <c r="J669" i="10"/>
  <c r="J690" i="10"/>
  <c r="J729" i="10"/>
  <c r="C729" i="10" s="1"/>
  <c r="J714" i="10"/>
  <c r="C714" i="10" s="1"/>
  <c r="J723" i="10"/>
  <c r="C723" i="10" s="1"/>
  <c r="J703" i="10"/>
  <c r="C703" i="10" s="1"/>
  <c r="J745" i="10"/>
  <c r="C745" i="10" s="1"/>
  <c r="J741" i="10"/>
  <c r="C741" i="10" s="1"/>
  <c r="J710" i="10"/>
  <c r="C710" i="10" s="1"/>
  <c r="J662" i="10"/>
  <c r="J672" i="10"/>
  <c r="J671" i="10"/>
  <c r="J747" i="10"/>
  <c r="C747" i="10" s="1"/>
  <c r="J689" i="10"/>
  <c r="J732" i="10"/>
  <c r="C732" i="10" s="1"/>
  <c r="J728" i="10"/>
  <c r="C728" i="10" s="1"/>
  <c r="J679" i="10"/>
  <c r="J712" i="10"/>
  <c r="C712" i="10" s="1"/>
  <c r="J709" i="10"/>
  <c r="C709" i="10" s="1"/>
  <c r="J746" i="10"/>
  <c r="C746" i="10" s="1"/>
  <c r="J687" i="10"/>
  <c r="J706" i="10"/>
  <c r="C706" i="10" s="1"/>
  <c r="J667" i="10"/>
  <c r="J666" i="10"/>
  <c r="J737" i="10"/>
  <c r="C737" i="10" s="1"/>
  <c r="J735" i="10"/>
  <c r="C735" i="10" s="1"/>
  <c r="J725" i="10"/>
  <c r="C725" i="10" s="1"/>
  <c r="J724" i="10"/>
  <c r="C724" i="10" s="1"/>
  <c r="J717" i="10"/>
  <c r="C717" i="10" s="1"/>
  <c r="J715" i="10"/>
  <c r="C715" i="10" s="1"/>
  <c r="J675" i="10"/>
  <c r="J674" i="10"/>
  <c r="J701" i="10"/>
  <c r="C701" i="10" s="1"/>
  <c r="J673" i="10"/>
  <c r="J702" i="10"/>
  <c r="C702" i="10" s="1"/>
  <c r="J698" i="10"/>
  <c r="J670" i="10"/>
  <c r="J744" i="10"/>
  <c r="C744" i="10" s="1"/>
  <c r="J742" i="10"/>
  <c r="C742" i="10" s="1"/>
  <c r="J665" i="10"/>
  <c r="J730" i="10"/>
  <c r="C730" i="10" s="1"/>
  <c r="J684" i="10"/>
  <c r="J682" i="10"/>
  <c r="J711" i="10"/>
  <c r="C711" i="10" s="1"/>
  <c r="J676" i="10"/>
  <c r="J704" i="10"/>
  <c r="C704" i="10" s="1"/>
  <c r="J700" i="10"/>
  <c r="C700" i="10" s="1"/>
  <c r="J661" i="10"/>
  <c r="J699" i="10"/>
  <c r="J668" i="10"/>
  <c r="J691" i="10"/>
  <c r="J739" i="10"/>
  <c r="C739" i="10" s="1"/>
  <c r="J733" i="10"/>
  <c r="C733" i="10" s="1"/>
  <c r="J726" i="10"/>
  <c r="C726" i="10" s="1"/>
  <c r="J685" i="10"/>
  <c r="J719" i="10"/>
  <c r="C719" i="10" s="1"/>
  <c r="J713" i="10"/>
  <c r="C713" i="10" s="1"/>
  <c r="J707" i="10"/>
  <c r="C707" i="10" s="1"/>
  <c r="J660" i="10"/>
  <c r="J696" i="10"/>
  <c r="J692" i="10"/>
  <c r="J740" i="10"/>
  <c r="C740" i="10" s="1"/>
  <c r="J734" i="10"/>
  <c r="C734" i="10" s="1"/>
  <c r="J727" i="10"/>
  <c r="C727" i="10" s="1"/>
  <c r="J722" i="10"/>
  <c r="C722" i="10" s="1"/>
  <c r="J680" i="10"/>
  <c r="J678" i="10"/>
  <c r="J708" i="10"/>
  <c r="C708" i="10" s="1"/>
  <c r="J697" i="10"/>
  <c r="J695" i="10"/>
  <c r="J743" i="10"/>
  <c r="C743" i="10" s="1"/>
  <c r="J736" i="10"/>
  <c r="C736" i="10" s="1"/>
  <c r="J731" i="10"/>
  <c r="C731" i="10" s="1"/>
  <c r="J686" i="10"/>
  <c r="J683" i="10"/>
  <c r="J716" i="10"/>
  <c r="C716" i="10" s="1"/>
  <c r="J677" i="10"/>
  <c r="J705" i="10"/>
  <c r="C705" i="10" s="1"/>
  <c r="AL696" i="10" l="1"/>
  <c r="AL710" i="10"/>
  <c r="AL674" i="10"/>
  <c r="C681" i="10"/>
  <c r="AL708" i="10"/>
  <c r="AL716" i="10"/>
  <c r="AL686" i="10"/>
  <c r="AL727" i="10"/>
  <c r="AL695" i="10"/>
  <c r="AL744" i="10"/>
  <c r="AL667" i="10"/>
  <c r="AL700" i="10"/>
  <c r="AL704" i="10"/>
  <c r="AL706" i="10"/>
  <c r="AL679" i="10"/>
  <c r="AL723" i="10"/>
  <c r="AL694" i="10"/>
  <c r="AL746" i="10"/>
  <c r="AS746" i="10" s="1"/>
  <c r="AL701" i="10"/>
  <c r="C693" i="10"/>
  <c r="AL677" i="10"/>
  <c r="AL688" i="10"/>
  <c r="AL729" i="10"/>
  <c r="C697" i="10"/>
  <c r="C687" i="10"/>
  <c r="AL736" i="10"/>
  <c r="AS736" i="10" s="1"/>
  <c r="AL664" i="10"/>
  <c r="AL687" i="10"/>
  <c r="AS687" i="10" s="1"/>
  <c r="AL689" i="10"/>
  <c r="AL745" i="10"/>
  <c r="AL691" i="10"/>
  <c r="AS691" i="10" s="1"/>
  <c r="AL668" i="10"/>
  <c r="AL702" i="10"/>
  <c r="AL743" i="10"/>
  <c r="AL717" i="10"/>
  <c r="AL718" i="10"/>
  <c r="AL692" i="10"/>
  <c r="AL673" i="10"/>
  <c r="AS673" i="10" s="1"/>
  <c r="AL675" i="10"/>
  <c r="AL709" i="10"/>
  <c r="AL663" i="10"/>
  <c r="AL666" i="10"/>
  <c r="C685" i="10"/>
  <c r="C674" i="10"/>
  <c r="C662" i="10"/>
  <c r="C688" i="10"/>
  <c r="C675" i="10"/>
  <c r="C694" i="10"/>
  <c r="C698" i="10"/>
  <c r="C666" i="10"/>
  <c r="C683" i="10"/>
  <c r="C696" i="10"/>
  <c r="C663" i="10"/>
  <c r="C692" i="10"/>
  <c r="C691" i="10"/>
  <c r="C665" i="10"/>
  <c r="C689" i="10"/>
  <c r="C668" i="10"/>
  <c r="C682" i="10"/>
  <c r="C679" i="10"/>
  <c r="C686" i="10"/>
  <c r="C695" i="10"/>
  <c r="C678" i="10"/>
  <c r="C660" i="10"/>
  <c r="C699" i="10"/>
  <c r="C684" i="10"/>
  <c r="C673" i="10"/>
  <c r="C667" i="10"/>
  <c r="C671" i="10"/>
  <c r="C690" i="10"/>
  <c r="C677" i="10"/>
  <c r="C680" i="10"/>
  <c r="C661" i="10"/>
  <c r="C676" i="10"/>
  <c r="C670" i="10"/>
  <c r="C672" i="10"/>
  <c r="C669" i="10"/>
  <c r="AX780" i="10" l="1"/>
  <c r="K780" i="10"/>
  <c r="AY780" i="10" s="1"/>
  <c r="B780" i="10"/>
  <c r="AX779" i="10"/>
  <c r="K779" i="10"/>
  <c r="B779" i="10"/>
  <c r="AX778" i="10"/>
  <c r="K778" i="10"/>
  <c r="AY778" i="10" s="1"/>
  <c r="B778" i="10"/>
  <c r="AX777" i="10"/>
  <c r="K777" i="10"/>
  <c r="B777" i="10"/>
  <c r="AX776" i="10"/>
  <c r="K776" i="10"/>
  <c r="AY776" i="10" s="1"/>
  <c r="B776" i="10"/>
  <c r="AX775" i="10"/>
  <c r="K775" i="10"/>
  <c r="AY775" i="10" s="1"/>
  <c r="B775" i="10"/>
  <c r="AX774" i="10"/>
  <c r="K774" i="10"/>
  <c r="AY774" i="10" s="1"/>
  <c r="B774" i="10"/>
  <c r="AX773" i="10"/>
  <c r="K773" i="10"/>
  <c r="B773" i="10"/>
  <c r="AX772" i="10"/>
  <c r="K772" i="10"/>
  <c r="AY772" i="10" s="1"/>
  <c r="B772" i="10"/>
  <c r="AX771" i="10"/>
  <c r="K771" i="10"/>
  <c r="B771" i="10"/>
  <c r="AX770" i="10"/>
  <c r="K770" i="10"/>
  <c r="AY770" i="10" s="1"/>
  <c r="B770" i="10"/>
  <c r="AX769" i="10"/>
  <c r="K769" i="10"/>
  <c r="B769" i="10"/>
  <c r="AX768" i="10"/>
  <c r="K768" i="10"/>
  <c r="AY768" i="10" s="1"/>
  <c r="B768" i="10"/>
  <c r="AX767" i="10"/>
  <c r="K767" i="10"/>
  <c r="B767" i="10"/>
  <c r="AX766" i="10"/>
  <c r="K766" i="10"/>
  <c r="AY766" i="10" s="1"/>
  <c r="B766" i="10"/>
  <c r="AX765" i="10"/>
  <c r="K765" i="10"/>
  <c r="AY765" i="10" s="1"/>
  <c r="B765" i="10"/>
  <c r="AX764" i="10"/>
  <c r="K764" i="10"/>
  <c r="B764" i="10"/>
  <c r="AX763" i="10"/>
  <c r="K763" i="10"/>
  <c r="B763" i="10"/>
  <c r="AX762" i="10"/>
  <c r="K762" i="10"/>
  <c r="B762" i="10"/>
  <c r="AX761" i="10"/>
  <c r="K761" i="10"/>
  <c r="AY761" i="10" s="1"/>
  <c r="B761" i="10"/>
  <c r="AX760" i="10"/>
  <c r="K760" i="10"/>
  <c r="AY760" i="10" s="1"/>
  <c r="B760" i="10"/>
  <c r="AX759" i="10"/>
  <c r="K759" i="10"/>
  <c r="B759" i="10"/>
  <c r="AX758" i="10"/>
  <c r="K758" i="10"/>
  <c r="B758" i="10"/>
  <c r="AX757" i="10"/>
  <c r="K757" i="10"/>
  <c r="AY757" i="10" s="1"/>
  <c r="B757" i="10"/>
  <c r="AX756" i="10"/>
  <c r="K756" i="10"/>
  <c r="B756" i="10"/>
  <c r="AX755" i="10"/>
  <c r="K755" i="10"/>
  <c r="AY755" i="10" s="1"/>
  <c r="B755" i="10"/>
  <c r="AX754" i="10"/>
  <c r="K754" i="10"/>
  <c r="B754" i="10"/>
  <c r="AX753" i="10"/>
  <c r="K753" i="10"/>
  <c r="AY753" i="10" s="1"/>
  <c r="B753" i="10"/>
  <c r="AX752" i="10"/>
  <c r="K752" i="10"/>
  <c r="B752" i="10"/>
  <c r="AX751" i="10"/>
  <c r="K751" i="10"/>
  <c r="AY751" i="10" s="1"/>
  <c r="B751" i="10"/>
  <c r="AX750" i="10"/>
  <c r="K750" i="10"/>
  <c r="B750" i="10"/>
  <c r="AX749" i="10"/>
  <c r="K749" i="10"/>
  <c r="AY749" i="10" s="1"/>
  <c r="B749" i="10"/>
  <c r="AX748" i="10"/>
  <c r="K748" i="10"/>
  <c r="B748" i="10"/>
  <c r="AX659" i="10"/>
  <c r="K659" i="10"/>
  <c r="B659" i="10"/>
  <c r="AX658" i="10"/>
  <c r="K658" i="10"/>
  <c r="AY658" i="10" s="1"/>
  <c r="B658" i="10"/>
  <c r="AX657" i="10"/>
  <c r="B657" i="10"/>
  <c r="AX656" i="10"/>
  <c r="K656" i="10"/>
  <c r="AY656" i="10" s="1"/>
  <c r="B656" i="10"/>
  <c r="AX655" i="10"/>
  <c r="K655" i="10"/>
  <c r="B655" i="10"/>
  <c r="AX654" i="10"/>
  <c r="K654" i="10"/>
  <c r="AY654" i="10" s="1"/>
  <c r="B654" i="10"/>
  <c r="AX653" i="10"/>
  <c r="K653" i="10"/>
  <c r="B653" i="10"/>
  <c r="AX652" i="10"/>
  <c r="K652" i="10"/>
  <c r="AY652" i="10" s="1"/>
  <c r="B652" i="10"/>
  <c r="AX651" i="10"/>
  <c r="K651" i="10"/>
  <c r="AY651" i="10" s="1"/>
  <c r="B651" i="10"/>
  <c r="AX650" i="10"/>
  <c r="K650" i="10"/>
  <c r="B650" i="10"/>
  <c r="AX649" i="10"/>
  <c r="K649" i="10"/>
  <c r="B649" i="10"/>
  <c r="AX648" i="10"/>
  <c r="K648" i="10"/>
  <c r="AY648" i="10" s="1"/>
  <c r="B648" i="10"/>
  <c r="AX647" i="10"/>
  <c r="K647" i="10"/>
  <c r="B647" i="10"/>
  <c r="AX646" i="10"/>
  <c r="K646" i="10"/>
  <c r="B646" i="10"/>
  <c r="AX645" i="10"/>
  <c r="K645" i="10"/>
  <c r="AY645" i="10" s="1"/>
  <c r="B645" i="10"/>
  <c r="AX644" i="10"/>
  <c r="K644" i="10"/>
  <c r="B644" i="10"/>
  <c r="AX643" i="10"/>
  <c r="K643" i="10"/>
  <c r="AY643" i="10" s="1"/>
  <c r="B643" i="10"/>
  <c r="AX642" i="10"/>
  <c r="K642" i="10"/>
  <c r="B642" i="10"/>
  <c r="AX641" i="10"/>
  <c r="K641" i="10"/>
  <c r="B641" i="10"/>
  <c r="AX640" i="10"/>
  <c r="K640" i="10"/>
  <c r="B640" i="10"/>
  <c r="AX639" i="10"/>
  <c r="K639" i="10"/>
  <c r="AY639" i="10" s="1"/>
  <c r="B639" i="10"/>
  <c r="AX638" i="10"/>
  <c r="K638" i="10"/>
  <c r="B638" i="10"/>
  <c r="AX637" i="10"/>
  <c r="K637" i="10"/>
  <c r="B637" i="10"/>
  <c r="AX636" i="10"/>
  <c r="K636" i="10"/>
  <c r="AY636" i="10" s="1"/>
  <c r="B636" i="10"/>
  <c r="AX635" i="10"/>
  <c r="K635" i="10"/>
  <c r="AY635" i="10" s="1"/>
  <c r="B635" i="10"/>
  <c r="AX634" i="10"/>
  <c r="K634" i="10"/>
  <c r="AY634" i="10" s="1"/>
  <c r="B634" i="10"/>
  <c r="AX633" i="10"/>
  <c r="K633" i="10"/>
  <c r="AY633" i="10" s="1"/>
  <c r="B633" i="10"/>
  <c r="AX632" i="10"/>
  <c r="K632" i="10"/>
  <c r="B632" i="10"/>
  <c r="AX631" i="10"/>
  <c r="B631" i="10"/>
  <c r="AX630" i="10"/>
  <c r="B630" i="10"/>
  <c r="AX629" i="10"/>
  <c r="K629" i="10"/>
  <c r="B629" i="10"/>
  <c r="AX628" i="10"/>
  <c r="B628" i="10"/>
  <c r="AX627" i="10"/>
  <c r="B627" i="10"/>
  <c r="AX626" i="10"/>
  <c r="B626" i="10"/>
  <c r="AX625" i="10"/>
  <c r="B625" i="10"/>
  <c r="AX624" i="10"/>
  <c r="B624" i="10"/>
  <c r="AX623" i="10"/>
  <c r="B623" i="10"/>
  <c r="AX622" i="10"/>
  <c r="B622" i="10"/>
  <c r="AX621" i="10"/>
  <c r="B621" i="10"/>
  <c r="AX620" i="10"/>
  <c r="B620" i="10"/>
  <c r="AX619" i="10"/>
  <c r="B619" i="10"/>
  <c r="AX618" i="10"/>
  <c r="B618" i="10"/>
  <c r="AX617" i="10"/>
  <c r="B617" i="10"/>
  <c r="AX616" i="10"/>
  <c r="B616" i="10"/>
  <c r="AX615" i="10"/>
  <c r="B615" i="10"/>
  <c r="AX614" i="10"/>
  <c r="B614" i="10"/>
  <c r="AX613" i="10"/>
  <c r="B613" i="10"/>
  <c r="AX612" i="10"/>
  <c r="K612" i="10"/>
  <c r="B612" i="10"/>
  <c r="AX611" i="10"/>
  <c r="K611" i="10"/>
  <c r="AY611" i="10" s="1"/>
  <c r="B611" i="10"/>
  <c r="AX610" i="10"/>
  <c r="B610" i="10"/>
  <c r="AX609" i="10"/>
  <c r="B609" i="10"/>
  <c r="AX608" i="10"/>
  <c r="K608" i="10"/>
  <c r="B608" i="10"/>
  <c r="AX607" i="10"/>
  <c r="K607" i="10"/>
  <c r="AY607" i="10" s="1"/>
  <c r="B607" i="10"/>
  <c r="AX606" i="10"/>
  <c r="K606" i="10"/>
  <c r="AY606" i="10" s="1"/>
  <c r="B606" i="10"/>
  <c r="AX605" i="10"/>
  <c r="K605" i="10"/>
  <c r="B605" i="10"/>
  <c r="AX604" i="10"/>
  <c r="B604" i="10"/>
  <c r="AX603" i="10"/>
  <c r="B603" i="10"/>
  <c r="AX602" i="10"/>
  <c r="B602" i="10"/>
  <c r="AX601" i="10"/>
  <c r="B601" i="10"/>
  <c r="AX600" i="10"/>
  <c r="B600" i="10"/>
  <c r="AX599" i="10"/>
  <c r="B599" i="10"/>
  <c r="AX598" i="10"/>
  <c r="B598" i="10"/>
  <c r="AX597" i="10"/>
  <c r="B597" i="10"/>
  <c r="AX596" i="10"/>
  <c r="K596" i="10"/>
  <c r="AY596" i="10" s="1"/>
  <c r="B596" i="10"/>
  <c r="AX595" i="10"/>
  <c r="K595" i="10"/>
  <c r="B595" i="10"/>
  <c r="AX594" i="10"/>
  <c r="B594" i="10"/>
  <c r="AX593" i="10"/>
  <c r="K593" i="10"/>
  <c r="AY593" i="10" s="1"/>
  <c r="B593" i="10"/>
  <c r="AX592" i="10"/>
  <c r="K592" i="10"/>
  <c r="B592" i="10"/>
  <c r="AX591" i="10"/>
  <c r="K591" i="10"/>
  <c r="B591" i="10"/>
  <c r="AX590" i="10"/>
  <c r="K590" i="10"/>
  <c r="B590" i="10"/>
  <c r="AX589" i="10"/>
  <c r="B589" i="10"/>
  <c r="AX588" i="10"/>
  <c r="K588" i="10"/>
  <c r="AY588" i="10" s="1"/>
  <c r="B588" i="10"/>
  <c r="AX587" i="10"/>
  <c r="K587" i="10"/>
  <c r="AY587" i="10" s="1"/>
  <c r="B587" i="10"/>
  <c r="AX586" i="10"/>
  <c r="K586" i="10"/>
  <c r="B586" i="10"/>
  <c r="AX585" i="10"/>
  <c r="K585" i="10"/>
  <c r="B585" i="10"/>
  <c r="AX584" i="10"/>
  <c r="K584" i="10"/>
  <c r="AY584" i="10" s="1"/>
  <c r="B584" i="10"/>
  <c r="AX583" i="10"/>
  <c r="K583" i="10"/>
  <c r="B583" i="10"/>
  <c r="AX582" i="10"/>
  <c r="K582" i="10"/>
  <c r="B582" i="10"/>
  <c r="AX581" i="10"/>
  <c r="K581" i="10"/>
  <c r="B581" i="10"/>
  <c r="AX580" i="10"/>
  <c r="B580" i="10"/>
  <c r="AX579" i="10"/>
  <c r="B579" i="10"/>
  <c r="AX578" i="10"/>
  <c r="B578" i="10"/>
  <c r="AX577" i="10"/>
  <c r="B577" i="10"/>
  <c r="AX576" i="10"/>
  <c r="B576" i="10"/>
  <c r="AX575" i="10"/>
  <c r="K575" i="10"/>
  <c r="AY575" i="10" s="1"/>
  <c r="B575" i="10"/>
  <c r="AX574" i="10"/>
  <c r="K574" i="10"/>
  <c r="B574" i="10"/>
  <c r="AX573" i="10"/>
  <c r="K573" i="10"/>
  <c r="B573" i="10"/>
  <c r="AX572" i="10"/>
  <c r="B572" i="10"/>
  <c r="AX571" i="10"/>
  <c r="K571" i="10"/>
  <c r="B571" i="10"/>
  <c r="AX570" i="10"/>
  <c r="B570" i="10"/>
  <c r="AX569" i="10"/>
  <c r="B569" i="10"/>
  <c r="AX568" i="10"/>
  <c r="K568" i="10"/>
  <c r="B568" i="10"/>
  <c r="AX567" i="10"/>
  <c r="K567" i="10"/>
  <c r="AY567" i="10" s="1"/>
  <c r="B567" i="10"/>
  <c r="AX566" i="10"/>
  <c r="K566" i="10"/>
  <c r="B566" i="10"/>
  <c r="AX565" i="10"/>
  <c r="K565" i="10"/>
  <c r="B565" i="10"/>
  <c r="AX564" i="10"/>
  <c r="B564" i="10"/>
  <c r="AX563" i="10"/>
  <c r="K563" i="10"/>
  <c r="AY563" i="10" s="1"/>
  <c r="B563" i="10"/>
  <c r="AX562" i="10"/>
  <c r="K562" i="10"/>
  <c r="B562" i="10"/>
  <c r="AX561" i="10"/>
  <c r="B561" i="10"/>
  <c r="AX560" i="10"/>
  <c r="K560" i="10"/>
  <c r="AY560" i="10" s="1"/>
  <c r="B560" i="10"/>
  <c r="AX559" i="10"/>
  <c r="K559" i="10"/>
  <c r="B559" i="10"/>
  <c r="AX558" i="10"/>
  <c r="K558" i="10"/>
  <c r="B558" i="10"/>
  <c r="AX557" i="10"/>
  <c r="K557" i="10"/>
  <c r="B557" i="10"/>
  <c r="AX556" i="10"/>
  <c r="B556" i="10"/>
  <c r="AX555" i="10"/>
  <c r="B555" i="10"/>
  <c r="AX554" i="10"/>
  <c r="K554" i="10"/>
  <c r="AY554" i="10" s="1"/>
  <c r="B554" i="10"/>
  <c r="AX553" i="10"/>
  <c r="Y553" i="10"/>
  <c r="K553" i="10"/>
  <c r="B553" i="10"/>
  <c r="AX552" i="10"/>
  <c r="Y552" i="10"/>
  <c r="K552" i="10"/>
  <c r="B552" i="10"/>
  <c r="AX551" i="10"/>
  <c r="Y551" i="10"/>
  <c r="K551" i="10"/>
  <c r="AY551" i="10" s="1"/>
  <c r="B551" i="10"/>
  <c r="AX550" i="10"/>
  <c r="Y550" i="10"/>
  <c r="K550" i="10"/>
  <c r="AY550" i="10" s="1"/>
  <c r="B550" i="10"/>
  <c r="AX549" i="10"/>
  <c r="Y549" i="10"/>
  <c r="K549" i="10"/>
  <c r="B549" i="10"/>
  <c r="AX548" i="10"/>
  <c r="Y548" i="10"/>
  <c r="K548" i="10"/>
  <c r="B548" i="10"/>
  <c r="AX547" i="10"/>
  <c r="Y547" i="10"/>
  <c r="K547" i="10"/>
  <c r="B547" i="10"/>
  <c r="AX546" i="10"/>
  <c r="Y546" i="10"/>
  <c r="K546" i="10"/>
  <c r="B546" i="10"/>
  <c r="AX545" i="10"/>
  <c r="Y545" i="10"/>
  <c r="K545" i="10"/>
  <c r="B545" i="10"/>
  <c r="AX544" i="10"/>
  <c r="Y544" i="10"/>
  <c r="K544" i="10"/>
  <c r="B544" i="10"/>
  <c r="AX543" i="10"/>
  <c r="Y543" i="10"/>
  <c r="K543" i="10"/>
  <c r="B543" i="10"/>
  <c r="AX542" i="10"/>
  <c r="Y542" i="10"/>
  <c r="K542" i="10"/>
  <c r="B542" i="10"/>
  <c r="AX541" i="10"/>
  <c r="Y541" i="10"/>
  <c r="K541" i="10"/>
  <c r="B541" i="10"/>
  <c r="AX540" i="10"/>
  <c r="Y540" i="10"/>
  <c r="K540" i="10"/>
  <c r="B540" i="10"/>
  <c r="AX539" i="10"/>
  <c r="Y539" i="10"/>
  <c r="K539" i="10"/>
  <c r="AY539" i="10" s="1"/>
  <c r="B539" i="10"/>
  <c r="AX538" i="10"/>
  <c r="Y538" i="10"/>
  <c r="K538" i="10"/>
  <c r="B538" i="10"/>
  <c r="AX537" i="10"/>
  <c r="Y537" i="10"/>
  <c r="K537" i="10"/>
  <c r="B537" i="10"/>
  <c r="AX536" i="10"/>
  <c r="Y536" i="10"/>
  <c r="K536" i="10"/>
  <c r="AY536" i="10" s="1"/>
  <c r="B536" i="10"/>
  <c r="AX535" i="10"/>
  <c r="Y535" i="10"/>
  <c r="K535" i="10"/>
  <c r="B535" i="10"/>
  <c r="AX534" i="10"/>
  <c r="Y534" i="10"/>
  <c r="K534" i="10"/>
  <c r="B534" i="10"/>
  <c r="AX533" i="10"/>
  <c r="Y533" i="10"/>
  <c r="K533" i="10"/>
  <c r="B533" i="10"/>
  <c r="AX532" i="10"/>
  <c r="Y532" i="10"/>
  <c r="K532" i="10"/>
  <c r="B532" i="10"/>
  <c r="AX531" i="10"/>
  <c r="Y531" i="10"/>
  <c r="K531" i="10"/>
  <c r="B531" i="10"/>
  <c r="AX530" i="10"/>
  <c r="Y530" i="10"/>
  <c r="K530" i="10"/>
  <c r="AY530" i="10" s="1"/>
  <c r="B530" i="10"/>
  <c r="AX529" i="10"/>
  <c r="Y529" i="10"/>
  <c r="K529" i="10"/>
  <c r="B529" i="10"/>
  <c r="AX528" i="10"/>
  <c r="Y528" i="10"/>
  <c r="K528" i="10"/>
  <c r="AY528" i="10" s="1"/>
  <c r="B528" i="10"/>
  <c r="AX527" i="10"/>
  <c r="Y527" i="10"/>
  <c r="K527" i="10"/>
  <c r="B527" i="10"/>
  <c r="AX526" i="10"/>
  <c r="Y526" i="10"/>
  <c r="K526" i="10"/>
  <c r="B526" i="10"/>
  <c r="AX525" i="10"/>
  <c r="Y525" i="10"/>
  <c r="K525" i="10"/>
  <c r="B525" i="10"/>
  <c r="AX524" i="10"/>
  <c r="Y524" i="10"/>
  <c r="K524" i="10"/>
  <c r="B524" i="10"/>
  <c r="AX523" i="10"/>
  <c r="Y523" i="10"/>
  <c r="K523" i="10"/>
  <c r="B523" i="10"/>
  <c r="AX522" i="10"/>
  <c r="Y522" i="10"/>
  <c r="K522" i="10"/>
  <c r="AY522" i="10" s="1"/>
  <c r="B522" i="10"/>
  <c r="AX521" i="10"/>
  <c r="Y521" i="10"/>
  <c r="K521" i="10"/>
  <c r="B521" i="10"/>
  <c r="AX520" i="10"/>
  <c r="Y520" i="10"/>
  <c r="K520" i="10"/>
  <c r="B520" i="10"/>
  <c r="AX519" i="10"/>
  <c r="Y519" i="10"/>
  <c r="K519" i="10"/>
  <c r="B519" i="10"/>
  <c r="AX518" i="10"/>
  <c r="Y518" i="10"/>
  <c r="K518" i="10"/>
  <c r="B518" i="10"/>
  <c r="AX517" i="10"/>
  <c r="Y517" i="10"/>
  <c r="K517" i="10"/>
  <c r="AY517" i="10" s="1"/>
  <c r="B517" i="10"/>
  <c r="AX516" i="10"/>
  <c r="Y516" i="10"/>
  <c r="K516" i="10"/>
  <c r="AY516" i="10" s="1"/>
  <c r="B516" i="10"/>
  <c r="AX515" i="10"/>
  <c r="Y515" i="10"/>
  <c r="K515" i="10"/>
  <c r="AY515" i="10" s="1"/>
  <c r="B515" i="10"/>
  <c r="AX514" i="10"/>
  <c r="Y514" i="10"/>
  <c r="K514" i="10"/>
  <c r="B514" i="10"/>
  <c r="AX513" i="10"/>
  <c r="Y513" i="10"/>
  <c r="K513" i="10"/>
  <c r="B513" i="10"/>
  <c r="AX512" i="10"/>
  <c r="Y512" i="10"/>
  <c r="K512" i="10"/>
  <c r="B512" i="10"/>
  <c r="AX511" i="10"/>
  <c r="Y511" i="10"/>
  <c r="K511" i="10"/>
  <c r="B511" i="10"/>
  <c r="AX510" i="10"/>
  <c r="Y510" i="10"/>
  <c r="K510" i="10"/>
  <c r="B510" i="10"/>
  <c r="AX509" i="10"/>
  <c r="Y509" i="10"/>
  <c r="K509" i="10"/>
  <c r="B509" i="10"/>
  <c r="AX508" i="10"/>
  <c r="Y508" i="10"/>
  <c r="K508" i="10"/>
  <c r="AY508" i="10" s="1"/>
  <c r="B508" i="10"/>
  <c r="AX507" i="10"/>
  <c r="Y507" i="10"/>
  <c r="K507" i="10"/>
  <c r="AY507" i="10" s="1"/>
  <c r="B507" i="10"/>
  <c r="AX506" i="10"/>
  <c r="Y506" i="10"/>
  <c r="K506" i="10"/>
  <c r="AY506" i="10" s="1"/>
  <c r="B506" i="10"/>
  <c r="AX505" i="10"/>
  <c r="Y505" i="10"/>
  <c r="K505" i="10"/>
  <c r="B505" i="10"/>
  <c r="AX504" i="10"/>
  <c r="Y504" i="10"/>
  <c r="K504" i="10"/>
  <c r="AY504" i="10" s="1"/>
  <c r="B504" i="10"/>
  <c r="AX503" i="10"/>
  <c r="Y503" i="10"/>
  <c r="K503" i="10"/>
  <c r="AY503" i="10" s="1"/>
  <c r="B503" i="10"/>
  <c r="AX502" i="10"/>
  <c r="Y502" i="10"/>
  <c r="K502" i="10"/>
  <c r="AY502" i="10" s="1"/>
  <c r="B502" i="10"/>
  <c r="AX501" i="10"/>
  <c r="Y501" i="10"/>
  <c r="K501" i="10"/>
  <c r="B501" i="10"/>
  <c r="AX500" i="10"/>
  <c r="Y500" i="10"/>
  <c r="K500" i="10"/>
  <c r="AY500" i="10" s="1"/>
  <c r="B500" i="10"/>
  <c r="AX499" i="10"/>
  <c r="Y499" i="10"/>
  <c r="K499" i="10"/>
  <c r="AY499" i="10" s="1"/>
  <c r="B499" i="10"/>
  <c r="AX498" i="10"/>
  <c r="Y498" i="10"/>
  <c r="K498" i="10"/>
  <c r="B498" i="10"/>
  <c r="AX497" i="10"/>
  <c r="Y497" i="10"/>
  <c r="K497" i="10"/>
  <c r="B497" i="10"/>
  <c r="AX496" i="10"/>
  <c r="Y496" i="10"/>
  <c r="K496" i="10"/>
  <c r="B496" i="10"/>
  <c r="AX495" i="10"/>
  <c r="Y495" i="10"/>
  <c r="K495" i="10"/>
  <c r="AY495" i="10" s="1"/>
  <c r="B495" i="10"/>
  <c r="AX494" i="10"/>
  <c r="Y494" i="10"/>
  <c r="K494" i="10"/>
  <c r="B494" i="10"/>
  <c r="AX493" i="10"/>
  <c r="Y493" i="10"/>
  <c r="K493" i="10"/>
  <c r="B493" i="10"/>
  <c r="AX492" i="10"/>
  <c r="Y492" i="10"/>
  <c r="K492" i="10"/>
  <c r="B492" i="10"/>
  <c r="AX491" i="10"/>
  <c r="Y491" i="10"/>
  <c r="K491" i="10"/>
  <c r="AY491" i="10" s="1"/>
  <c r="B491" i="10"/>
  <c r="AX490" i="10"/>
  <c r="Y490" i="10"/>
  <c r="K490" i="10"/>
  <c r="B490" i="10"/>
  <c r="AX489" i="10"/>
  <c r="Y489" i="10"/>
  <c r="K489" i="10"/>
  <c r="B489" i="10"/>
  <c r="AX488" i="10"/>
  <c r="Y488" i="10"/>
  <c r="K488" i="10"/>
  <c r="B488" i="10"/>
  <c r="AX487" i="10"/>
  <c r="Y487" i="10"/>
  <c r="K487" i="10"/>
  <c r="AY487" i="10" s="1"/>
  <c r="B487" i="10"/>
  <c r="AX486" i="10"/>
  <c r="Y486" i="10"/>
  <c r="K486" i="10"/>
  <c r="B486" i="10"/>
  <c r="AX485" i="10"/>
  <c r="Y485" i="10"/>
  <c r="K485" i="10"/>
  <c r="B485" i="10"/>
  <c r="AX484" i="10"/>
  <c r="Y484" i="10"/>
  <c r="K484" i="10"/>
  <c r="B484" i="10"/>
  <c r="AX483" i="10"/>
  <c r="Y483" i="10"/>
  <c r="K483" i="10"/>
  <c r="AY483" i="10" s="1"/>
  <c r="B483" i="10"/>
  <c r="AX482" i="10"/>
  <c r="Y482" i="10"/>
  <c r="K482" i="10"/>
  <c r="AY482" i="10" s="1"/>
  <c r="B482" i="10"/>
  <c r="AX481" i="10"/>
  <c r="Y481" i="10"/>
  <c r="K481" i="10"/>
  <c r="B481" i="10"/>
  <c r="AX480" i="10"/>
  <c r="Y480" i="10"/>
  <c r="K480" i="10"/>
  <c r="AY480" i="10" s="1"/>
  <c r="B480" i="10"/>
  <c r="AX479" i="10"/>
  <c r="Y479" i="10"/>
  <c r="K479" i="10"/>
  <c r="AY479" i="10" s="1"/>
  <c r="B479" i="10"/>
  <c r="AX478" i="10"/>
  <c r="Y478" i="10"/>
  <c r="K478" i="10"/>
  <c r="AY478" i="10" s="1"/>
  <c r="B478" i="10"/>
  <c r="AX477" i="10"/>
  <c r="Y477" i="10"/>
  <c r="K477" i="10"/>
  <c r="AY477" i="10" s="1"/>
  <c r="B477" i="10"/>
  <c r="AX476" i="10"/>
  <c r="Y476" i="10"/>
  <c r="K476" i="10"/>
  <c r="AY476" i="10" s="1"/>
  <c r="B476" i="10"/>
  <c r="AX475" i="10"/>
  <c r="Y475" i="10"/>
  <c r="K475" i="10"/>
  <c r="AY475" i="10" s="1"/>
  <c r="B475" i="10"/>
  <c r="AX474" i="10"/>
  <c r="Y474" i="10"/>
  <c r="K474" i="10"/>
  <c r="B474" i="10"/>
  <c r="AX473" i="10"/>
  <c r="Y473" i="10"/>
  <c r="K473" i="10"/>
  <c r="B473" i="10"/>
  <c r="AX472" i="10"/>
  <c r="Y472" i="10"/>
  <c r="K472" i="10"/>
  <c r="B472" i="10"/>
  <c r="AX471" i="10"/>
  <c r="Y471" i="10"/>
  <c r="K471" i="10"/>
  <c r="AY471" i="10" s="1"/>
  <c r="B471" i="10"/>
  <c r="AX470" i="10"/>
  <c r="Y470" i="10"/>
  <c r="K470" i="10"/>
  <c r="AY470" i="10" s="1"/>
  <c r="B470" i="10"/>
  <c r="AX469" i="10"/>
  <c r="Y469" i="10"/>
  <c r="K469" i="10"/>
  <c r="B469" i="10"/>
  <c r="AX468" i="10"/>
  <c r="Y468" i="10"/>
  <c r="K468" i="10"/>
  <c r="AY468" i="10" s="1"/>
  <c r="B468" i="10"/>
  <c r="AX467" i="10"/>
  <c r="Y467" i="10"/>
  <c r="K467" i="10"/>
  <c r="B467" i="10"/>
  <c r="AX466" i="10"/>
  <c r="Y466" i="10"/>
  <c r="K466" i="10"/>
  <c r="AY466" i="10" s="1"/>
  <c r="B466" i="10"/>
  <c r="AX465" i="10"/>
  <c r="Y465" i="10"/>
  <c r="K465" i="10"/>
  <c r="B465" i="10"/>
  <c r="AX464" i="10"/>
  <c r="Y464" i="10"/>
  <c r="K464" i="10"/>
  <c r="AY464" i="10" s="1"/>
  <c r="B464" i="10"/>
  <c r="AX463" i="10"/>
  <c r="Y463" i="10"/>
  <c r="K463" i="10"/>
  <c r="AY463" i="10" s="1"/>
  <c r="B463" i="10"/>
  <c r="AX462" i="10"/>
  <c r="Y462" i="10"/>
  <c r="K462" i="10"/>
  <c r="AY462" i="10" s="1"/>
  <c r="B462" i="10"/>
  <c r="AX461" i="10"/>
  <c r="Y461" i="10"/>
  <c r="K461" i="10"/>
  <c r="B461" i="10"/>
  <c r="AX460" i="10"/>
  <c r="Y460" i="10"/>
  <c r="K460" i="10"/>
  <c r="AY460" i="10" s="1"/>
  <c r="B460" i="10"/>
  <c r="AX459" i="10"/>
  <c r="Y459" i="10"/>
  <c r="K459" i="10"/>
  <c r="AY459" i="10" s="1"/>
  <c r="B459" i="10"/>
  <c r="AX458" i="10"/>
  <c r="Y458" i="10"/>
  <c r="K458" i="10"/>
  <c r="AY458" i="10" s="1"/>
  <c r="B458" i="10"/>
  <c r="AX457" i="10"/>
  <c r="Y457" i="10"/>
  <c r="K457" i="10"/>
  <c r="AY457" i="10" s="1"/>
  <c r="B457" i="10"/>
  <c r="AX456" i="10"/>
  <c r="Y456" i="10"/>
  <c r="K456" i="10"/>
  <c r="B456" i="10"/>
  <c r="AX455" i="10"/>
  <c r="Y455" i="10"/>
  <c r="K455" i="10"/>
  <c r="B455" i="10"/>
  <c r="AX454" i="10"/>
  <c r="Y454" i="10"/>
  <c r="K454" i="10"/>
  <c r="B454" i="10"/>
  <c r="AX453" i="10"/>
  <c r="Y453" i="10"/>
  <c r="K453" i="10"/>
  <c r="B453" i="10"/>
  <c r="AX452" i="10"/>
  <c r="Y452" i="10"/>
  <c r="K452" i="10"/>
  <c r="B452" i="10"/>
  <c r="AX451" i="10"/>
  <c r="K451" i="10"/>
  <c r="B451" i="10"/>
  <c r="AX450" i="10"/>
  <c r="K450" i="10"/>
  <c r="B450" i="10"/>
  <c r="AX449" i="10"/>
  <c r="K449" i="10"/>
  <c r="AY449" i="10" s="1"/>
  <c r="B449" i="10"/>
  <c r="AX448" i="10"/>
  <c r="K448" i="10"/>
  <c r="AY448" i="10" s="1"/>
  <c r="B448" i="10"/>
  <c r="AX447" i="10"/>
  <c r="K447" i="10"/>
  <c r="AY447" i="10" s="1"/>
  <c r="B447" i="10"/>
  <c r="AX446" i="10"/>
  <c r="K446" i="10"/>
  <c r="AY446" i="10" s="1"/>
  <c r="B446" i="10"/>
  <c r="AX445" i="10"/>
  <c r="K445" i="10"/>
  <c r="AY445" i="10" s="1"/>
  <c r="B445" i="10"/>
  <c r="AX444" i="10"/>
  <c r="K444" i="10"/>
  <c r="AY444" i="10" s="1"/>
  <c r="B444" i="10"/>
  <c r="AX443" i="10"/>
  <c r="K443" i="10"/>
  <c r="AY443" i="10" s="1"/>
  <c r="B443" i="10"/>
  <c r="AX442" i="10"/>
  <c r="K442" i="10"/>
  <c r="AY442" i="10" s="1"/>
  <c r="B442" i="10"/>
  <c r="AX441" i="10"/>
  <c r="K441" i="10"/>
  <c r="B441" i="10"/>
  <c r="AX440" i="10"/>
  <c r="K440" i="10"/>
  <c r="B440" i="10"/>
  <c r="AX439" i="10"/>
  <c r="K439" i="10"/>
  <c r="AY439" i="10" s="1"/>
  <c r="B439" i="10"/>
  <c r="AX438" i="10"/>
  <c r="K438" i="10"/>
  <c r="AY438" i="10" s="1"/>
  <c r="B438" i="10"/>
  <c r="AX437" i="10"/>
  <c r="K437" i="10"/>
  <c r="B437" i="10"/>
  <c r="AX436" i="10"/>
  <c r="K436" i="10"/>
  <c r="AY436" i="10" s="1"/>
  <c r="B436" i="10"/>
  <c r="AX435" i="10"/>
  <c r="K435" i="10"/>
  <c r="AY435" i="10" s="1"/>
  <c r="B435" i="10"/>
  <c r="AX434" i="10"/>
  <c r="K434" i="10"/>
  <c r="AY434" i="10" s="1"/>
  <c r="B434" i="10"/>
  <c r="AX433" i="10"/>
  <c r="K433" i="10"/>
  <c r="B433" i="10"/>
  <c r="AX432" i="10"/>
  <c r="K432" i="10"/>
  <c r="B432" i="10"/>
  <c r="AX431" i="10"/>
  <c r="K431" i="10"/>
  <c r="AY431" i="10" s="1"/>
  <c r="B431" i="10"/>
  <c r="AX430" i="10"/>
  <c r="K430" i="10"/>
  <c r="AY430" i="10" s="1"/>
  <c r="B430" i="10"/>
  <c r="AX429" i="10"/>
  <c r="K429" i="10"/>
  <c r="B429" i="10"/>
  <c r="AX428" i="10"/>
  <c r="K428" i="10"/>
  <c r="AY428" i="10" s="1"/>
  <c r="B428" i="10"/>
  <c r="AX427" i="10"/>
  <c r="K427" i="10"/>
  <c r="AY427" i="10" s="1"/>
  <c r="B427" i="10"/>
  <c r="AX426" i="10"/>
  <c r="K426" i="10"/>
  <c r="B426" i="10"/>
  <c r="AX425" i="10"/>
  <c r="K425" i="10"/>
  <c r="B425" i="10"/>
  <c r="AX424" i="10"/>
  <c r="K424" i="10"/>
  <c r="AY424" i="10" s="1"/>
  <c r="B424" i="10"/>
  <c r="AX423" i="10"/>
  <c r="K423" i="10"/>
  <c r="AY423" i="10" s="1"/>
  <c r="B423" i="10"/>
  <c r="AX422" i="10"/>
  <c r="K422" i="10"/>
  <c r="B422" i="10"/>
  <c r="AX421" i="10"/>
  <c r="K421" i="10"/>
  <c r="B421" i="10"/>
  <c r="AX420" i="10"/>
  <c r="K420" i="10"/>
  <c r="B420" i="10"/>
  <c r="AX419" i="10"/>
  <c r="K419" i="10"/>
  <c r="B419" i="10"/>
  <c r="AX418" i="10"/>
  <c r="K418" i="10"/>
  <c r="B418" i="10"/>
  <c r="AX417" i="10"/>
  <c r="K417" i="10"/>
  <c r="B417" i="10"/>
  <c r="AX416" i="10"/>
  <c r="K416" i="10"/>
  <c r="AY416" i="10" s="1"/>
  <c r="B416" i="10"/>
  <c r="AX415" i="10"/>
  <c r="K415" i="10"/>
  <c r="AY415" i="10" s="1"/>
  <c r="B415" i="10"/>
  <c r="AX414" i="10"/>
  <c r="K414" i="10"/>
  <c r="B414" i="10"/>
  <c r="AX413" i="10"/>
  <c r="K413" i="10"/>
  <c r="AY413" i="10" s="1"/>
  <c r="B413" i="10"/>
  <c r="AX412" i="10"/>
  <c r="K412" i="10"/>
  <c r="AY412" i="10" s="1"/>
  <c r="B412" i="10"/>
  <c r="AX411" i="10"/>
  <c r="K411" i="10"/>
  <c r="B411" i="10"/>
  <c r="AX410" i="10"/>
  <c r="K410" i="10"/>
  <c r="AY410" i="10" s="1"/>
  <c r="B410" i="10"/>
  <c r="AX409" i="10"/>
  <c r="K409" i="10"/>
  <c r="AY409" i="10" s="1"/>
  <c r="B409" i="10"/>
  <c r="AX408" i="10"/>
  <c r="K408" i="10"/>
  <c r="AY408" i="10" s="1"/>
  <c r="B408" i="10"/>
  <c r="AX407" i="10"/>
  <c r="K407" i="10"/>
  <c r="B407" i="10"/>
  <c r="AX406" i="10"/>
  <c r="K406" i="10"/>
  <c r="AY406" i="10" s="1"/>
  <c r="B406" i="10"/>
  <c r="AX405" i="10"/>
  <c r="K405" i="10"/>
  <c r="AY405" i="10" s="1"/>
  <c r="B405" i="10"/>
  <c r="AX404" i="10"/>
  <c r="K404" i="10"/>
  <c r="B404" i="10"/>
  <c r="AX403" i="10"/>
  <c r="K403" i="10"/>
  <c r="B403" i="10"/>
  <c r="AX402" i="10"/>
  <c r="K402" i="10"/>
  <c r="AY402" i="10" s="1"/>
  <c r="B402" i="10"/>
  <c r="AX401" i="10"/>
  <c r="K401" i="10"/>
  <c r="B401" i="10"/>
  <c r="AX400" i="10"/>
  <c r="K400" i="10"/>
  <c r="B400" i="10"/>
  <c r="AX399" i="10"/>
  <c r="K399" i="10"/>
  <c r="B399" i="10"/>
  <c r="AX398" i="10"/>
  <c r="K398" i="10"/>
  <c r="AY398" i="10" s="1"/>
  <c r="B398" i="10"/>
  <c r="AX397" i="10"/>
  <c r="K397" i="10"/>
  <c r="B397" i="10"/>
  <c r="AX396" i="10"/>
  <c r="Y396" i="10"/>
  <c r="K396" i="10"/>
  <c r="B396" i="10"/>
  <c r="AX395" i="10"/>
  <c r="Y395" i="10"/>
  <c r="K395" i="10"/>
  <c r="B395" i="10"/>
  <c r="AX394" i="10"/>
  <c r="Y394" i="10"/>
  <c r="K394" i="10"/>
  <c r="B394" i="10"/>
  <c r="AX393" i="10"/>
  <c r="Y393" i="10"/>
  <c r="K393" i="10"/>
  <c r="B393" i="10"/>
  <c r="AX392" i="10"/>
  <c r="Y392" i="10"/>
  <c r="K392" i="10"/>
  <c r="B392" i="10"/>
  <c r="AX391" i="10"/>
  <c r="Y391" i="10"/>
  <c r="K391" i="10"/>
  <c r="B391" i="10"/>
  <c r="AX390" i="10"/>
  <c r="Y390" i="10"/>
  <c r="K390" i="10"/>
  <c r="B390" i="10"/>
  <c r="AX389" i="10"/>
  <c r="Y389" i="10"/>
  <c r="K389" i="10"/>
  <c r="AY389" i="10" s="1"/>
  <c r="B389" i="10"/>
  <c r="AX388" i="10"/>
  <c r="Y388" i="10"/>
  <c r="K388" i="10"/>
  <c r="B388" i="10"/>
  <c r="AX387" i="10"/>
  <c r="Y387" i="10"/>
  <c r="K387" i="10"/>
  <c r="AY387" i="10" s="1"/>
  <c r="B387" i="10"/>
  <c r="AX386" i="10"/>
  <c r="Y386" i="10"/>
  <c r="K386" i="10"/>
  <c r="AY386" i="10" s="1"/>
  <c r="B386" i="10"/>
  <c r="AX385" i="10"/>
  <c r="Y385" i="10"/>
  <c r="K385" i="10"/>
  <c r="AY385" i="10" s="1"/>
  <c r="B385" i="10"/>
  <c r="AX384" i="10"/>
  <c r="Y384" i="10"/>
  <c r="K384" i="10"/>
  <c r="B384" i="10"/>
  <c r="AX383" i="10"/>
  <c r="Y383" i="10"/>
  <c r="K383" i="10"/>
  <c r="AY383" i="10" s="1"/>
  <c r="B383" i="10"/>
  <c r="AX382" i="10"/>
  <c r="Y382" i="10"/>
  <c r="K382" i="10"/>
  <c r="AY382" i="10" s="1"/>
  <c r="B382" i="10"/>
  <c r="AX381" i="10"/>
  <c r="Y381" i="10"/>
  <c r="K381" i="10"/>
  <c r="AY381" i="10" s="1"/>
  <c r="B381" i="10"/>
  <c r="AX380" i="10"/>
  <c r="Y380" i="10"/>
  <c r="K380" i="10"/>
  <c r="B380" i="10"/>
  <c r="AX379" i="10"/>
  <c r="Y379" i="10"/>
  <c r="K379" i="10"/>
  <c r="AY379" i="10" s="1"/>
  <c r="B379" i="10"/>
  <c r="AX378" i="10"/>
  <c r="Y378" i="10"/>
  <c r="K378" i="10"/>
  <c r="AY378" i="10" s="1"/>
  <c r="B378" i="10"/>
  <c r="AX377" i="10"/>
  <c r="Y377" i="10"/>
  <c r="K377" i="10"/>
  <c r="AY377" i="10" s="1"/>
  <c r="B377" i="10"/>
  <c r="AX376" i="10"/>
  <c r="Y376" i="10"/>
  <c r="K376" i="10"/>
  <c r="AY376" i="10" s="1"/>
  <c r="B376" i="10"/>
  <c r="AX375" i="10"/>
  <c r="Y375" i="10"/>
  <c r="K375" i="10"/>
  <c r="AY375" i="10" s="1"/>
  <c r="B375" i="10"/>
  <c r="AX374" i="10"/>
  <c r="Y374" i="10"/>
  <c r="K374" i="10"/>
  <c r="B374" i="10"/>
  <c r="AX373" i="10"/>
  <c r="Y373" i="10"/>
  <c r="K373" i="10"/>
  <c r="AY373" i="10" s="1"/>
  <c r="B373" i="10"/>
  <c r="AX372" i="10"/>
  <c r="Y372" i="10"/>
  <c r="K372" i="10"/>
  <c r="AY372" i="10" s="1"/>
  <c r="B372" i="10"/>
  <c r="AX371" i="10"/>
  <c r="Y371" i="10"/>
  <c r="K371" i="10"/>
  <c r="AY371" i="10" s="1"/>
  <c r="B371" i="10"/>
  <c r="AX370" i="10"/>
  <c r="Y370" i="10"/>
  <c r="K370" i="10"/>
  <c r="B370" i="10"/>
  <c r="AX369" i="10"/>
  <c r="Y369" i="10"/>
  <c r="K369" i="10"/>
  <c r="AY369" i="10" s="1"/>
  <c r="B369" i="10"/>
  <c r="AX368" i="10"/>
  <c r="Y368" i="10"/>
  <c r="K368" i="10"/>
  <c r="AY368" i="10" s="1"/>
  <c r="B368" i="10"/>
  <c r="AX367" i="10"/>
  <c r="Y367" i="10"/>
  <c r="K367" i="10"/>
  <c r="B367" i="10"/>
  <c r="AX366" i="10"/>
  <c r="Y366" i="10"/>
  <c r="K366" i="10"/>
  <c r="B366" i="10"/>
  <c r="AX365" i="10"/>
  <c r="Y365" i="10"/>
  <c r="K365" i="10"/>
  <c r="AY365" i="10" s="1"/>
  <c r="B365" i="10"/>
  <c r="AX364" i="10"/>
  <c r="Y364" i="10"/>
  <c r="K364" i="10"/>
  <c r="AY364" i="10" s="1"/>
  <c r="B364" i="10"/>
  <c r="AX363" i="10"/>
  <c r="Y363" i="10"/>
  <c r="K363" i="10"/>
  <c r="B363" i="10"/>
  <c r="AX362" i="10"/>
  <c r="Y362" i="10"/>
  <c r="K362" i="10"/>
  <c r="B362" i="10"/>
  <c r="AX361" i="10"/>
  <c r="Y361" i="10"/>
  <c r="K361" i="10"/>
  <c r="AY361" i="10" s="1"/>
  <c r="B361" i="10"/>
  <c r="AX360" i="10"/>
  <c r="Y360" i="10"/>
  <c r="K360" i="10"/>
  <c r="AY360" i="10" s="1"/>
  <c r="B360" i="10"/>
  <c r="AX359" i="10"/>
  <c r="Y359" i="10"/>
  <c r="K359" i="10"/>
  <c r="B359" i="10"/>
  <c r="AX358" i="10"/>
  <c r="Y358" i="10"/>
  <c r="K358" i="10"/>
  <c r="B358" i="10"/>
  <c r="AX357" i="10"/>
  <c r="Y357" i="10"/>
  <c r="K357" i="10"/>
  <c r="AY357" i="10" s="1"/>
  <c r="B357" i="10"/>
  <c r="AX356" i="10"/>
  <c r="Y356" i="10"/>
  <c r="K356" i="10"/>
  <c r="B356" i="10"/>
  <c r="AX355" i="10"/>
  <c r="Y355" i="10"/>
  <c r="K355" i="10"/>
  <c r="AY355" i="10" s="1"/>
  <c r="B355" i="10"/>
  <c r="AX354" i="10"/>
  <c r="Y354" i="10"/>
  <c r="K354" i="10"/>
  <c r="AY354" i="10" s="1"/>
  <c r="B354" i="10"/>
  <c r="AX353" i="10"/>
  <c r="Y353" i="10"/>
  <c r="K353" i="10"/>
  <c r="AY353" i="10" s="1"/>
  <c r="B353" i="10"/>
  <c r="AX352" i="10"/>
  <c r="Y352" i="10"/>
  <c r="K352" i="10"/>
  <c r="B352" i="10"/>
  <c r="AX351" i="10"/>
  <c r="Y351" i="10"/>
  <c r="K351" i="10"/>
  <c r="B351" i="10"/>
  <c r="AX350" i="10"/>
  <c r="Y350" i="10"/>
  <c r="K350" i="10"/>
  <c r="AY350" i="10" s="1"/>
  <c r="B350" i="10"/>
  <c r="AX349" i="10"/>
  <c r="Y349" i="10"/>
  <c r="K349" i="10"/>
  <c r="AY349" i="10" s="1"/>
  <c r="B349" i="10"/>
  <c r="AX348" i="10"/>
  <c r="Y348" i="10"/>
  <c r="K348" i="10"/>
  <c r="B348" i="10"/>
  <c r="AX347" i="10"/>
  <c r="Y347" i="10"/>
  <c r="K347" i="10"/>
  <c r="AY347" i="10" s="1"/>
  <c r="B347" i="10"/>
  <c r="AX346" i="10"/>
  <c r="Y346" i="10"/>
  <c r="K346" i="10"/>
  <c r="AY346" i="10" s="1"/>
  <c r="B346" i="10"/>
  <c r="AX345" i="10"/>
  <c r="Y345" i="10"/>
  <c r="K345" i="10"/>
  <c r="AY345" i="10" s="1"/>
  <c r="B345" i="10"/>
  <c r="AX344" i="10"/>
  <c r="Y344" i="10"/>
  <c r="K344" i="10"/>
  <c r="B344" i="10"/>
  <c r="AX343" i="10"/>
  <c r="Y343" i="10"/>
  <c r="K343" i="10"/>
  <c r="B343" i="10"/>
  <c r="AX342" i="10"/>
  <c r="Y342" i="10"/>
  <c r="K342" i="10"/>
  <c r="AY342" i="10" s="1"/>
  <c r="B342" i="10"/>
  <c r="AX341" i="10"/>
  <c r="Y341" i="10"/>
  <c r="K341" i="10"/>
  <c r="B341" i="10"/>
  <c r="AX340" i="10"/>
  <c r="Y340" i="10"/>
  <c r="K340" i="10"/>
  <c r="AY340" i="10" s="1"/>
  <c r="B340" i="10"/>
  <c r="AX339" i="10"/>
  <c r="Y339" i="10"/>
  <c r="K339" i="10"/>
  <c r="B339" i="10"/>
  <c r="AX338" i="10"/>
  <c r="Y338" i="10"/>
  <c r="K338" i="10"/>
  <c r="AY338" i="10" s="1"/>
  <c r="B338" i="10"/>
  <c r="AX337" i="10"/>
  <c r="Y337" i="10"/>
  <c r="K337" i="10"/>
  <c r="B337" i="10"/>
  <c r="AX336" i="10"/>
  <c r="Y336" i="10"/>
  <c r="K336" i="10"/>
  <c r="AY336" i="10" s="1"/>
  <c r="B336" i="10"/>
  <c r="AX335" i="10"/>
  <c r="Y335" i="10"/>
  <c r="K335" i="10"/>
  <c r="B335" i="10"/>
  <c r="AX334" i="10"/>
  <c r="Y334" i="10"/>
  <c r="K334" i="10"/>
  <c r="AY334" i="10" s="1"/>
  <c r="B334" i="10"/>
  <c r="AX333" i="10"/>
  <c r="Y333" i="10"/>
  <c r="K333" i="10"/>
  <c r="B333" i="10"/>
  <c r="AX332" i="10"/>
  <c r="Y332" i="10"/>
  <c r="K332" i="10"/>
  <c r="AY332" i="10" s="1"/>
  <c r="B332" i="10"/>
  <c r="AX331" i="10"/>
  <c r="Y331" i="10"/>
  <c r="K331" i="10"/>
  <c r="B331" i="10"/>
  <c r="AX330" i="10"/>
  <c r="Y330" i="10"/>
  <c r="K330" i="10"/>
  <c r="AY330" i="10" s="1"/>
  <c r="B330" i="10"/>
  <c r="AX329" i="10"/>
  <c r="Y329" i="10"/>
  <c r="K329" i="10"/>
  <c r="B329" i="10"/>
  <c r="AX328" i="10"/>
  <c r="Y328" i="10"/>
  <c r="K328" i="10"/>
  <c r="AY328" i="10" s="1"/>
  <c r="B328" i="10"/>
  <c r="AX327" i="10"/>
  <c r="Y327" i="10"/>
  <c r="K327" i="10"/>
  <c r="B327" i="10"/>
  <c r="AX326" i="10"/>
  <c r="Y326" i="10"/>
  <c r="K326" i="10"/>
  <c r="AY326" i="10" s="1"/>
  <c r="B326" i="10"/>
  <c r="AX325" i="10"/>
  <c r="Y325" i="10"/>
  <c r="K325" i="10"/>
  <c r="B325" i="10"/>
  <c r="AX324" i="10"/>
  <c r="Y324" i="10"/>
  <c r="K324" i="10"/>
  <c r="AY324" i="10" s="1"/>
  <c r="B324" i="10"/>
  <c r="AX323" i="10"/>
  <c r="Y323" i="10"/>
  <c r="K323" i="10"/>
  <c r="B323" i="10"/>
  <c r="AX322" i="10"/>
  <c r="Y322" i="10"/>
  <c r="K322" i="10"/>
  <c r="AY322" i="10" s="1"/>
  <c r="B322" i="10"/>
  <c r="AX321" i="10"/>
  <c r="Y321" i="10"/>
  <c r="K321" i="10"/>
  <c r="B321" i="10"/>
  <c r="AX320" i="10"/>
  <c r="Y320" i="10"/>
  <c r="K320" i="10"/>
  <c r="AY320" i="10" s="1"/>
  <c r="B320" i="10"/>
  <c r="AX319" i="10"/>
  <c r="Y319" i="10"/>
  <c r="K319" i="10"/>
  <c r="B319" i="10"/>
  <c r="AX318" i="10"/>
  <c r="Y318" i="10"/>
  <c r="K318" i="10"/>
  <c r="AY318" i="10" s="1"/>
  <c r="B318" i="10"/>
  <c r="AX317" i="10"/>
  <c r="Y317" i="10"/>
  <c r="K317" i="10"/>
  <c r="B317" i="10"/>
  <c r="AX316" i="10"/>
  <c r="Y316" i="10"/>
  <c r="K316" i="10"/>
  <c r="AY316" i="10" s="1"/>
  <c r="B316" i="10"/>
  <c r="AX315" i="10"/>
  <c r="Y315" i="10"/>
  <c r="K315" i="10"/>
  <c r="B315" i="10"/>
  <c r="AX314" i="10"/>
  <c r="Y314" i="10"/>
  <c r="K314" i="10"/>
  <c r="AY314" i="10" s="1"/>
  <c r="B314" i="10"/>
  <c r="AX313" i="10"/>
  <c r="Y313" i="10"/>
  <c r="K313" i="10"/>
  <c r="B313" i="10"/>
  <c r="AX312" i="10"/>
  <c r="Y312" i="10"/>
  <c r="K312" i="10"/>
  <c r="AY312" i="10" s="1"/>
  <c r="B312" i="10"/>
  <c r="AX311" i="10"/>
  <c r="Y311" i="10"/>
  <c r="K311" i="10"/>
  <c r="B311" i="10"/>
  <c r="AX310" i="10"/>
  <c r="Y310" i="10"/>
  <c r="K310" i="10"/>
  <c r="AY310" i="10" s="1"/>
  <c r="B310" i="10"/>
  <c r="AX309" i="10"/>
  <c r="Y309" i="10"/>
  <c r="K309" i="10"/>
  <c r="B309" i="10"/>
  <c r="AX308" i="10"/>
  <c r="Y308" i="10"/>
  <c r="K308" i="10"/>
  <c r="AY308" i="10" s="1"/>
  <c r="B308" i="10"/>
  <c r="AX307" i="10"/>
  <c r="Y307" i="10"/>
  <c r="K307" i="10"/>
  <c r="B307" i="10"/>
  <c r="AX306" i="10"/>
  <c r="Y306" i="10"/>
  <c r="K306" i="10"/>
  <c r="AY306" i="10" s="1"/>
  <c r="B306" i="10"/>
  <c r="AX305" i="10"/>
  <c r="Y305" i="10"/>
  <c r="K305" i="10"/>
  <c r="B305" i="10"/>
  <c r="AX304" i="10"/>
  <c r="Y304" i="10"/>
  <c r="K304" i="10"/>
  <c r="AY304" i="10" s="1"/>
  <c r="B304" i="10"/>
  <c r="AX303" i="10"/>
  <c r="Y303" i="10"/>
  <c r="K303" i="10"/>
  <c r="B303" i="10"/>
  <c r="AX302" i="10"/>
  <c r="Y302" i="10"/>
  <c r="K302" i="10"/>
  <c r="AY302" i="10" s="1"/>
  <c r="B302" i="10"/>
  <c r="AX301" i="10"/>
  <c r="Y301" i="10"/>
  <c r="K301" i="10"/>
  <c r="AY301" i="10" s="1"/>
  <c r="B301" i="10"/>
  <c r="AX300" i="10"/>
  <c r="Y300" i="10"/>
  <c r="K300" i="10"/>
  <c r="AY300" i="10" s="1"/>
  <c r="B300" i="10"/>
  <c r="AX299" i="10"/>
  <c r="Y299" i="10"/>
  <c r="K299" i="10"/>
  <c r="B299" i="10"/>
  <c r="AX298" i="10"/>
  <c r="Y298" i="10"/>
  <c r="K298" i="10"/>
  <c r="AY298" i="10" s="1"/>
  <c r="B298" i="10"/>
  <c r="AX297" i="10"/>
  <c r="Y297" i="10"/>
  <c r="K297" i="10"/>
  <c r="AY297" i="10" s="1"/>
  <c r="B297" i="10"/>
  <c r="AX296" i="10"/>
  <c r="Y296" i="10"/>
  <c r="K296" i="10"/>
  <c r="AY296" i="10" s="1"/>
  <c r="B296" i="10"/>
  <c r="AX295" i="10"/>
  <c r="Y295" i="10"/>
  <c r="K295" i="10"/>
  <c r="B295" i="10"/>
  <c r="AX294" i="10"/>
  <c r="Y294" i="10"/>
  <c r="K294" i="10"/>
  <c r="AY294" i="10" s="1"/>
  <c r="B294" i="10"/>
  <c r="AX293" i="10"/>
  <c r="Y293" i="10"/>
  <c r="K293" i="10"/>
  <c r="AY293" i="10" s="1"/>
  <c r="B293" i="10"/>
  <c r="AX292" i="10"/>
  <c r="Y292" i="10"/>
  <c r="K292" i="10"/>
  <c r="AY292" i="10" s="1"/>
  <c r="B292" i="10"/>
  <c r="AX291" i="10"/>
  <c r="Y291" i="10"/>
  <c r="K291" i="10"/>
  <c r="B291" i="10"/>
  <c r="AX290" i="10"/>
  <c r="Y290" i="10"/>
  <c r="K290" i="10"/>
  <c r="AY290" i="10" s="1"/>
  <c r="B290" i="10"/>
  <c r="AX289" i="10"/>
  <c r="Y289" i="10"/>
  <c r="K289" i="10"/>
  <c r="AY289" i="10" s="1"/>
  <c r="B289" i="10"/>
  <c r="AX288" i="10"/>
  <c r="Y288" i="10"/>
  <c r="K288" i="10"/>
  <c r="AY288" i="10" s="1"/>
  <c r="B288" i="10"/>
  <c r="AX287" i="10"/>
  <c r="Y287" i="10"/>
  <c r="K287" i="10"/>
  <c r="B287" i="10"/>
  <c r="AX286" i="10"/>
  <c r="Y286" i="10"/>
  <c r="K286" i="10"/>
  <c r="AY286" i="10" s="1"/>
  <c r="B286" i="10"/>
  <c r="AX285" i="10"/>
  <c r="Y285" i="10"/>
  <c r="K285" i="10"/>
  <c r="AY285" i="10" s="1"/>
  <c r="B285" i="10"/>
  <c r="AX284" i="10"/>
  <c r="Y284" i="10"/>
  <c r="K284" i="10"/>
  <c r="AY284" i="10" s="1"/>
  <c r="B284" i="10"/>
  <c r="AX283" i="10"/>
  <c r="Y283" i="10"/>
  <c r="K283" i="10"/>
  <c r="B283" i="10"/>
  <c r="AX282" i="10"/>
  <c r="Y282" i="10"/>
  <c r="K282" i="10"/>
  <c r="B282" i="10"/>
  <c r="AX281" i="10"/>
  <c r="Y281" i="10"/>
  <c r="K281" i="10"/>
  <c r="B281" i="10"/>
  <c r="AX280" i="10"/>
  <c r="Y280" i="10"/>
  <c r="K280" i="10"/>
  <c r="AY280" i="10" s="1"/>
  <c r="B280" i="10"/>
  <c r="AX279" i="10"/>
  <c r="Y279" i="10"/>
  <c r="K279" i="10"/>
  <c r="B279" i="10"/>
  <c r="AX278" i="10"/>
  <c r="Y278" i="10"/>
  <c r="K278" i="10"/>
  <c r="B278" i="10"/>
  <c r="AX277" i="10"/>
  <c r="Y277" i="10"/>
  <c r="K277" i="10"/>
  <c r="B277" i="10"/>
  <c r="AX276" i="10"/>
  <c r="Y276" i="10"/>
  <c r="K276" i="10"/>
  <c r="AY276" i="10" s="1"/>
  <c r="B276" i="10"/>
  <c r="AX275" i="10"/>
  <c r="Y275" i="10"/>
  <c r="K275" i="10"/>
  <c r="B275" i="10"/>
  <c r="AX274" i="10"/>
  <c r="Y274" i="10"/>
  <c r="K274" i="10"/>
  <c r="B274" i="10"/>
  <c r="AX273" i="10"/>
  <c r="Y273" i="10"/>
  <c r="K273" i="10"/>
  <c r="B273" i="10"/>
  <c r="AX272" i="10"/>
  <c r="Y272" i="10"/>
  <c r="K272" i="10"/>
  <c r="AY272" i="10" s="1"/>
  <c r="B272" i="10"/>
  <c r="AX271" i="10"/>
  <c r="Y271" i="10"/>
  <c r="K271" i="10"/>
  <c r="B271" i="10"/>
  <c r="AX270" i="10"/>
  <c r="Y270" i="10"/>
  <c r="K270" i="10"/>
  <c r="B270" i="10"/>
  <c r="AX269" i="10"/>
  <c r="Y269" i="10"/>
  <c r="K269" i="10"/>
  <c r="B269" i="10"/>
  <c r="AX268" i="10"/>
  <c r="Y268" i="10"/>
  <c r="K268" i="10"/>
  <c r="AY268" i="10" s="1"/>
  <c r="B268" i="10"/>
  <c r="AX267" i="10"/>
  <c r="Y267" i="10"/>
  <c r="K267" i="10"/>
  <c r="B267" i="10"/>
  <c r="AX266" i="10"/>
  <c r="Y266" i="10"/>
  <c r="K266" i="10"/>
  <c r="B266" i="10"/>
  <c r="AX265" i="10"/>
  <c r="Y265" i="10"/>
  <c r="K265" i="10"/>
  <c r="B265" i="10"/>
  <c r="AX264" i="10"/>
  <c r="Y264" i="10"/>
  <c r="K264" i="10"/>
  <c r="AY264" i="10" s="1"/>
  <c r="B264" i="10"/>
  <c r="AX263" i="10"/>
  <c r="Y263" i="10"/>
  <c r="K263" i="10"/>
  <c r="B263" i="10"/>
  <c r="AX262" i="10"/>
  <c r="Y262" i="10"/>
  <c r="K262" i="10"/>
  <c r="B262" i="10"/>
  <c r="AX261" i="10"/>
  <c r="Y261" i="10"/>
  <c r="K261" i="10"/>
  <c r="B261" i="10"/>
  <c r="AX260" i="10"/>
  <c r="Y260" i="10"/>
  <c r="K260" i="10"/>
  <c r="AY260" i="10" s="1"/>
  <c r="B260" i="10"/>
  <c r="AX259" i="10"/>
  <c r="Y259" i="10"/>
  <c r="K259" i="10"/>
  <c r="B259" i="10"/>
  <c r="AX258" i="10"/>
  <c r="Y258" i="10"/>
  <c r="K258" i="10"/>
  <c r="B258" i="10"/>
  <c r="AX257" i="10"/>
  <c r="Y257" i="10"/>
  <c r="K257" i="10"/>
  <c r="B257" i="10"/>
  <c r="AX256" i="10"/>
  <c r="Y256" i="10"/>
  <c r="K256" i="10"/>
  <c r="AY256" i="10" s="1"/>
  <c r="B256" i="10"/>
  <c r="AX255" i="10"/>
  <c r="Y255" i="10"/>
  <c r="K255" i="10"/>
  <c r="B255" i="10"/>
  <c r="AX254" i="10"/>
  <c r="Y254" i="10"/>
  <c r="K254" i="10"/>
  <c r="B254" i="10"/>
  <c r="AX253" i="10"/>
  <c r="Y253" i="10"/>
  <c r="K253" i="10"/>
  <c r="B253" i="10"/>
  <c r="AX252" i="10"/>
  <c r="Y252" i="10"/>
  <c r="K252" i="10"/>
  <c r="AY252" i="10" s="1"/>
  <c r="B252" i="10"/>
  <c r="AX251" i="10"/>
  <c r="Y251" i="10"/>
  <c r="K251" i="10"/>
  <c r="B251" i="10"/>
  <c r="AX250" i="10"/>
  <c r="Y250" i="10"/>
  <c r="K250" i="10"/>
  <c r="B250" i="10"/>
  <c r="AX249" i="10"/>
  <c r="Y249" i="10"/>
  <c r="K249" i="10"/>
  <c r="B249" i="10"/>
  <c r="AX248" i="10"/>
  <c r="Y248" i="10"/>
  <c r="K248" i="10"/>
  <c r="AY248" i="10" s="1"/>
  <c r="B248" i="10"/>
  <c r="AX247" i="10"/>
  <c r="Y247" i="10"/>
  <c r="K247" i="10"/>
  <c r="B247" i="10"/>
  <c r="AX246" i="10"/>
  <c r="Y246" i="10"/>
  <c r="K246" i="10"/>
  <c r="B246" i="10"/>
  <c r="AX245" i="10"/>
  <c r="Y245" i="10"/>
  <c r="K245" i="10"/>
  <c r="B245" i="10"/>
  <c r="AX244" i="10"/>
  <c r="Y244" i="10"/>
  <c r="K244" i="10"/>
  <c r="AY244" i="10" s="1"/>
  <c r="B244" i="10"/>
  <c r="AX243" i="10"/>
  <c r="Y243" i="10"/>
  <c r="K243" i="10"/>
  <c r="B243" i="10"/>
  <c r="AX242" i="10"/>
  <c r="Y242" i="10"/>
  <c r="K242" i="10"/>
  <c r="B242" i="10"/>
  <c r="AX241" i="10"/>
  <c r="Y241" i="10"/>
  <c r="K241" i="10"/>
  <c r="B241" i="10"/>
  <c r="AX240" i="10"/>
  <c r="Y240" i="10"/>
  <c r="K240" i="10"/>
  <c r="B240" i="10"/>
  <c r="AX239" i="10"/>
  <c r="Y239" i="10"/>
  <c r="K239" i="10"/>
  <c r="AY239" i="10" s="1"/>
  <c r="B239" i="10"/>
  <c r="AX238" i="10"/>
  <c r="Y238" i="10"/>
  <c r="K238" i="10"/>
  <c r="B238" i="10"/>
  <c r="AX237" i="10"/>
  <c r="Y237" i="10"/>
  <c r="K237" i="10"/>
  <c r="B237" i="10"/>
  <c r="AX236" i="10"/>
  <c r="Y236" i="10"/>
  <c r="K236" i="10"/>
  <c r="B236" i="10"/>
  <c r="AX235" i="10"/>
  <c r="Y235" i="10"/>
  <c r="K235" i="10"/>
  <c r="AY235" i="10" s="1"/>
  <c r="B235" i="10"/>
  <c r="AX234" i="10"/>
  <c r="Y234" i="10"/>
  <c r="K234" i="10"/>
  <c r="B234" i="10"/>
  <c r="AX233" i="10"/>
  <c r="Y233" i="10"/>
  <c r="K233" i="10"/>
  <c r="B233" i="10"/>
  <c r="AX232" i="10"/>
  <c r="Y232" i="10"/>
  <c r="K232" i="10"/>
  <c r="B232" i="10"/>
  <c r="AX231" i="10"/>
  <c r="Y231" i="10"/>
  <c r="K231" i="10"/>
  <c r="AY231" i="10" s="1"/>
  <c r="B231" i="10"/>
  <c r="AX230" i="10"/>
  <c r="Y230" i="10"/>
  <c r="K230" i="10"/>
  <c r="B230" i="10"/>
  <c r="AX229" i="10"/>
  <c r="Y229" i="10"/>
  <c r="K229" i="10"/>
  <c r="B229" i="10"/>
  <c r="AX228" i="10"/>
  <c r="Y228" i="10"/>
  <c r="K228" i="10"/>
  <c r="B228" i="10"/>
  <c r="AX227" i="10"/>
  <c r="Y227" i="10"/>
  <c r="K227" i="10"/>
  <c r="AY227" i="10" s="1"/>
  <c r="B227" i="10"/>
  <c r="AX226" i="10"/>
  <c r="Y226" i="10"/>
  <c r="K226" i="10"/>
  <c r="B226" i="10"/>
  <c r="AX225" i="10"/>
  <c r="Y225" i="10"/>
  <c r="K225" i="10"/>
  <c r="B225" i="10"/>
  <c r="AX224" i="10"/>
  <c r="Y224" i="10"/>
  <c r="K224" i="10"/>
  <c r="B224" i="10"/>
  <c r="AX223" i="10"/>
  <c r="Y223" i="10"/>
  <c r="K223" i="10"/>
  <c r="AY223" i="10" s="1"/>
  <c r="B223" i="10"/>
  <c r="AX222" i="10"/>
  <c r="Y222" i="10"/>
  <c r="K222" i="10"/>
  <c r="B222" i="10"/>
  <c r="AX221" i="10"/>
  <c r="Y221" i="10"/>
  <c r="K221" i="10"/>
  <c r="B221" i="10"/>
  <c r="AX220" i="10"/>
  <c r="Y220" i="10"/>
  <c r="K220" i="10"/>
  <c r="B220" i="10"/>
  <c r="AX219" i="10"/>
  <c r="Y219" i="10"/>
  <c r="K219" i="10"/>
  <c r="AY219" i="10" s="1"/>
  <c r="B219" i="10"/>
  <c r="AX218" i="10"/>
  <c r="Y218" i="10"/>
  <c r="K218" i="10"/>
  <c r="B218" i="10"/>
  <c r="AX217" i="10"/>
  <c r="Y217" i="10"/>
  <c r="K217" i="10"/>
  <c r="B217" i="10"/>
  <c r="AX216" i="10"/>
  <c r="Y216" i="10"/>
  <c r="K216" i="10"/>
  <c r="B216" i="10"/>
  <c r="AX215" i="10"/>
  <c r="Y215" i="10"/>
  <c r="K215" i="10"/>
  <c r="AY215" i="10" s="1"/>
  <c r="B215" i="10"/>
  <c r="AX214" i="10"/>
  <c r="Y214" i="10"/>
  <c r="K214" i="10"/>
  <c r="B214" i="10"/>
  <c r="AX213" i="10"/>
  <c r="Y213" i="10"/>
  <c r="K213" i="10"/>
  <c r="B213" i="10"/>
  <c r="AX212" i="10"/>
  <c r="Y212" i="10"/>
  <c r="K212" i="10"/>
  <c r="B212" i="10"/>
  <c r="AX211" i="10"/>
  <c r="Y211" i="10"/>
  <c r="K211" i="10"/>
  <c r="AY211" i="10" s="1"/>
  <c r="B211" i="10"/>
  <c r="AX210" i="10"/>
  <c r="Y210" i="10"/>
  <c r="K210" i="10"/>
  <c r="B210" i="10"/>
  <c r="AX209" i="10"/>
  <c r="Y209" i="10"/>
  <c r="K209" i="10"/>
  <c r="B209" i="10"/>
  <c r="AX208" i="10"/>
  <c r="Y208" i="10"/>
  <c r="K208" i="10"/>
  <c r="B208" i="10"/>
  <c r="AX207" i="10"/>
  <c r="Y207" i="10"/>
  <c r="K207" i="10"/>
  <c r="AY207" i="10" s="1"/>
  <c r="B207" i="10"/>
  <c r="AX206" i="10"/>
  <c r="Y206" i="10"/>
  <c r="K206" i="10"/>
  <c r="B206" i="10"/>
  <c r="AX205" i="10"/>
  <c r="Y205" i="10"/>
  <c r="K205" i="10"/>
  <c r="B205" i="10"/>
  <c r="AX204" i="10"/>
  <c r="Y204" i="10"/>
  <c r="K204" i="10"/>
  <c r="B204" i="10"/>
  <c r="AX203" i="10"/>
  <c r="Y203" i="10"/>
  <c r="K203" i="10"/>
  <c r="AY203" i="10" s="1"/>
  <c r="B203" i="10"/>
  <c r="AX202" i="10"/>
  <c r="Y202" i="10"/>
  <c r="K202" i="10"/>
  <c r="B202" i="10"/>
  <c r="AX201" i="10"/>
  <c r="Y201" i="10"/>
  <c r="K201" i="10"/>
  <c r="B201" i="10"/>
  <c r="AX200" i="10"/>
  <c r="Y200" i="10"/>
  <c r="K200" i="10"/>
  <c r="B200" i="10"/>
  <c r="AX199" i="10"/>
  <c r="Y199" i="10"/>
  <c r="K199" i="10"/>
  <c r="AY199" i="10" s="1"/>
  <c r="B199" i="10"/>
  <c r="AX198" i="10"/>
  <c r="Y198" i="10"/>
  <c r="K198" i="10"/>
  <c r="B198" i="10"/>
  <c r="AX197" i="10"/>
  <c r="Y197" i="10"/>
  <c r="K197" i="10"/>
  <c r="B197" i="10"/>
  <c r="AX196" i="10"/>
  <c r="Y196" i="10"/>
  <c r="K196" i="10"/>
  <c r="B196" i="10"/>
  <c r="AX195" i="10"/>
  <c r="Y195" i="10"/>
  <c r="K195" i="10"/>
  <c r="B195" i="10"/>
  <c r="AX194" i="10"/>
  <c r="Y194" i="10"/>
  <c r="K194" i="10"/>
  <c r="B194" i="10"/>
  <c r="AX193" i="10"/>
  <c r="Y193" i="10"/>
  <c r="K193" i="10"/>
  <c r="B193" i="10"/>
  <c r="AX192" i="10"/>
  <c r="Y192" i="10"/>
  <c r="K192" i="10"/>
  <c r="B192" i="10"/>
  <c r="AX191" i="10"/>
  <c r="Y191" i="10"/>
  <c r="K191" i="10"/>
  <c r="B191" i="10"/>
  <c r="AX190" i="10"/>
  <c r="Y190" i="10"/>
  <c r="K190" i="10"/>
  <c r="B190" i="10"/>
  <c r="AX189" i="10"/>
  <c r="Y189" i="10"/>
  <c r="K189" i="10"/>
  <c r="B189" i="10"/>
  <c r="AX188" i="10"/>
  <c r="Y188" i="10"/>
  <c r="K188" i="10"/>
  <c r="B188" i="10"/>
  <c r="AX187" i="10"/>
  <c r="Y187" i="10"/>
  <c r="K187" i="10"/>
  <c r="B187" i="10"/>
  <c r="AX186" i="10"/>
  <c r="Y186" i="10"/>
  <c r="K186" i="10"/>
  <c r="B186" i="10"/>
  <c r="AX185" i="10"/>
  <c r="Y185" i="10"/>
  <c r="K185" i="10"/>
  <c r="B185" i="10"/>
  <c r="AX184" i="10"/>
  <c r="Y184" i="10"/>
  <c r="K184" i="10"/>
  <c r="B184" i="10"/>
  <c r="AX183" i="10"/>
  <c r="Y183" i="10"/>
  <c r="K183" i="10"/>
  <c r="B183" i="10"/>
  <c r="AX182" i="10"/>
  <c r="Y182" i="10"/>
  <c r="K182" i="10"/>
  <c r="B182" i="10"/>
  <c r="AX181" i="10"/>
  <c r="Y181" i="10"/>
  <c r="K181" i="10"/>
  <c r="B181" i="10"/>
  <c r="AX180" i="10"/>
  <c r="Y180" i="10"/>
  <c r="K180" i="10"/>
  <c r="B180" i="10"/>
  <c r="AX179" i="10"/>
  <c r="Y179" i="10"/>
  <c r="K179" i="10"/>
  <c r="B179" i="10"/>
  <c r="AX178" i="10"/>
  <c r="Y178" i="10"/>
  <c r="K178" i="10"/>
  <c r="B178" i="10"/>
  <c r="AX177" i="10"/>
  <c r="K177" i="10"/>
  <c r="B177" i="10"/>
  <c r="AX176" i="10"/>
  <c r="K176" i="10"/>
  <c r="B176" i="10"/>
  <c r="AX175" i="10"/>
  <c r="K175" i="10"/>
  <c r="B175" i="10"/>
  <c r="AX174" i="10"/>
  <c r="K174" i="10"/>
  <c r="AY174" i="10" s="1"/>
  <c r="B174" i="10"/>
  <c r="AX173" i="10"/>
  <c r="K173" i="10"/>
  <c r="B173" i="10"/>
  <c r="AX172" i="10"/>
  <c r="K172" i="10"/>
  <c r="B172" i="10"/>
  <c r="AX171" i="10"/>
  <c r="K171" i="10"/>
  <c r="B171" i="10"/>
  <c r="AX170" i="10"/>
  <c r="K170" i="10"/>
  <c r="AY170" i="10" s="1"/>
  <c r="B170" i="10"/>
  <c r="AX169" i="10"/>
  <c r="K169" i="10"/>
  <c r="B169" i="10"/>
  <c r="AX168" i="10"/>
  <c r="K168" i="10"/>
  <c r="B168" i="10"/>
  <c r="AX167" i="10"/>
  <c r="K167" i="10"/>
  <c r="B167" i="10"/>
  <c r="AX166" i="10"/>
  <c r="K166" i="10"/>
  <c r="B166" i="10"/>
  <c r="AX165" i="10"/>
  <c r="K165" i="10"/>
  <c r="B165" i="10"/>
  <c r="AX164" i="10"/>
  <c r="K164" i="10"/>
  <c r="B164" i="10"/>
  <c r="AX163" i="10"/>
  <c r="K163" i="10"/>
  <c r="B163" i="10"/>
  <c r="AX162" i="10"/>
  <c r="K162" i="10"/>
  <c r="AY162" i="10" s="1"/>
  <c r="B162" i="10"/>
  <c r="AX161" i="10"/>
  <c r="K161" i="10"/>
  <c r="B161" i="10"/>
  <c r="AX160" i="10"/>
  <c r="K160" i="10"/>
  <c r="B160" i="10"/>
  <c r="AX159" i="10"/>
  <c r="K159" i="10"/>
  <c r="B159" i="10"/>
  <c r="AX158" i="10"/>
  <c r="K158" i="10"/>
  <c r="AY158" i="10" s="1"/>
  <c r="B158" i="10"/>
  <c r="AX157" i="10"/>
  <c r="K157" i="10"/>
  <c r="B157" i="10"/>
  <c r="AX156" i="10"/>
  <c r="K156" i="10"/>
  <c r="B156" i="10"/>
  <c r="AX155" i="10"/>
  <c r="K155" i="10"/>
  <c r="AY155" i="10" s="1"/>
  <c r="B155" i="10"/>
  <c r="AX154" i="10"/>
  <c r="K154" i="10"/>
  <c r="AY154" i="10" s="1"/>
  <c r="B154" i="10"/>
  <c r="AX153" i="10"/>
  <c r="K153" i="10"/>
  <c r="B153" i="10"/>
  <c r="AX152" i="10"/>
  <c r="K152" i="10"/>
  <c r="B152" i="10"/>
  <c r="AX151" i="10"/>
  <c r="K151" i="10"/>
  <c r="B151" i="10"/>
  <c r="AX150" i="10"/>
  <c r="K150" i="10"/>
  <c r="B150" i="10"/>
  <c r="AX149" i="10"/>
  <c r="K149" i="10"/>
  <c r="AY149" i="10" s="1"/>
  <c r="B149" i="10"/>
  <c r="AX148" i="10"/>
  <c r="K148" i="10"/>
  <c r="B148" i="10"/>
  <c r="AX147" i="10"/>
  <c r="K147" i="10"/>
  <c r="B147" i="10"/>
  <c r="AX146" i="10"/>
  <c r="K146" i="10"/>
  <c r="AY146" i="10" s="1"/>
  <c r="B146" i="10"/>
  <c r="AX145" i="10"/>
  <c r="K145" i="10"/>
  <c r="AY145" i="10" s="1"/>
  <c r="B145" i="10"/>
  <c r="AX144" i="10"/>
  <c r="K144" i="10"/>
  <c r="B144" i="10"/>
  <c r="AX143" i="10"/>
  <c r="K143" i="10"/>
  <c r="B143" i="10"/>
  <c r="AX142" i="10"/>
  <c r="K142" i="10"/>
  <c r="AY142" i="10" s="1"/>
  <c r="B142" i="10"/>
  <c r="AX141" i="10"/>
  <c r="K141" i="10"/>
  <c r="AY141" i="10" s="1"/>
  <c r="B141" i="10"/>
  <c r="AX140" i="10"/>
  <c r="K140" i="10"/>
  <c r="B140" i="10"/>
  <c r="AX139" i="10"/>
  <c r="K139" i="10"/>
  <c r="B139" i="10"/>
  <c r="AX138" i="10"/>
  <c r="K138" i="10"/>
  <c r="B138" i="10"/>
  <c r="AX137" i="10"/>
  <c r="K137" i="10"/>
  <c r="AY137" i="10" s="1"/>
  <c r="B137" i="10"/>
  <c r="AX136" i="10"/>
  <c r="K136" i="10"/>
  <c r="B136" i="10"/>
  <c r="AX135" i="10"/>
  <c r="K135" i="10"/>
  <c r="B135" i="10"/>
  <c r="AX134" i="10"/>
  <c r="K134" i="10"/>
  <c r="B134" i="10"/>
  <c r="AX133" i="10"/>
  <c r="K133" i="10"/>
  <c r="AY133" i="10" s="1"/>
  <c r="B133" i="10"/>
  <c r="AX132" i="10"/>
  <c r="K132" i="10"/>
  <c r="B132" i="10"/>
  <c r="AX131" i="10"/>
  <c r="K131" i="10"/>
  <c r="AY131" i="10" s="1"/>
  <c r="B131" i="10"/>
  <c r="AX130" i="10"/>
  <c r="K130" i="10"/>
  <c r="B130" i="10"/>
  <c r="AX129" i="10"/>
  <c r="K129" i="10"/>
  <c r="AY129" i="10" s="1"/>
  <c r="B129" i="10"/>
  <c r="AX128" i="10"/>
  <c r="K128" i="10"/>
  <c r="B128" i="10"/>
  <c r="AX127" i="10"/>
  <c r="K127" i="10"/>
  <c r="AY127" i="10" s="1"/>
  <c r="B127" i="10"/>
  <c r="AX126" i="10"/>
  <c r="K126" i="10"/>
  <c r="B126" i="10"/>
  <c r="AX125" i="10"/>
  <c r="K125" i="10"/>
  <c r="AY125" i="10" s="1"/>
  <c r="B125" i="10"/>
  <c r="AX124" i="10"/>
  <c r="K124" i="10"/>
  <c r="B124" i="10"/>
  <c r="AX123" i="10"/>
  <c r="K123" i="10"/>
  <c r="AY123" i="10" s="1"/>
  <c r="B123" i="10"/>
  <c r="AX122" i="10"/>
  <c r="K122" i="10"/>
  <c r="B122" i="10"/>
  <c r="AX121" i="10"/>
  <c r="K121" i="10"/>
  <c r="AY121" i="10" s="1"/>
  <c r="B121" i="10"/>
  <c r="AX120" i="10"/>
  <c r="K120" i="10"/>
  <c r="B120" i="10"/>
  <c r="AX119" i="10"/>
  <c r="K119" i="10"/>
  <c r="AY119" i="10" s="1"/>
  <c r="B119" i="10"/>
  <c r="AX118" i="10"/>
  <c r="K118" i="10"/>
  <c r="B118" i="10"/>
  <c r="AX117" i="10"/>
  <c r="K117" i="10"/>
  <c r="AY117" i="10" s="1"/>
  <c r="B117" i="10"/>
  <c r="AX116" i="10"/>
  <c r="K116" i="10"/>
  <c r="B116" i="10"/>
  <c r="AX115" i="10"/>
  <c r="K115" i="10"/>
  <c r="AY115" i="10" s="1"/>
  <c r="B115" i="10"/>
  <c r="AX114" i="10"/>
  <c r="K114" i="10"/>
  <c r="B114" i="10"/>
  <c r="AX113" i="10"/>
  <c r="K113" i="10"/>
  <c r="AY113" i="10" s="1"/>
  <c r="B113" i="10"/>
  <c r="AX112" i="10"/>
  <c r="K112" i="10"/>
  <c r="B112" i="10"/>
  <c r="AX111" i="10"/>
  <c r="K111" i="10"/>
  <c r="AY111" i="10" s="1"/>
  <c r="B111" i="10"/>
  <c r="AX110" i="10"/>
  <c r="K110" i="10"/>
  <c r="B110" i="10"/>
  <c r="AX109" i="10"/>
  <c r="K109" i="10"/>
  <c r="AY109" i="10" s="1"/>
  <c r="B109" i="10"/>
  <c r="AX108" i="10"/>
  <c r="K108" i="10"/>
  <c r="B108" i="10"/>
  <c r="AX107" i="10"/>
  <c r="K107" i="10"/>
  <c r="AY107" i="10" s="1"/>
  <c r="B107" i="10"/>
  <c r="AX106" i="10"/>
  <c r="K106" i="10"/>
  <c r="B106" i="10"/>
  <c r="AX105" i="10"/>
  <c r="K105" i="10"/>
  <c r="AY105" i="10" s="1"/>
  <c r="B105" i="10"/>
  <c r="AX104" i="10"/>
  <c r="K104" i="10"/>
  <c r="B104" i="10"/>
  <c r="AX103" i="10"/>
  <c r="K103" i="10"/>
  <c r="AY103" i="10" s="1"/>
  <c r="B103" i="10"/>
  <c r="AX102" i="10"/>
  <c r="K102" i="10"/>
  <c r="B102" i="10"/>
  <c r="AX101" i="10"/>
  <c r="K101" i="10"/>
  <c r="AY101" i="10" s="1"/>
  <c r="B101" i="10"/>
  <c r="AX100" i="10"/>
  <c r="K100" i="10"/>
  <c r="B100" i="10"/>
  <c r="AX99" i="10"/>
  <c r="K99" i="10"/>
  <c r="AY99" i="10" s="1"/>
  <c r="B99" i="10"/>
  <c r="AX98" i="10"/>
  <c r="K98" i="10"/>
  <c r="B98" i="10"/>
  <c r="AX97" i="10"/>
  <c r="K97" i="10"/>
  <c r="AY97" i="10" s="1"/>
  <c r="B97" i="10"/>
  <c r="AX96" i="10"/>
  <c r="K96" i="10"/>
  <c r="B96" i="10"/>
  <c r="AX95" i="10"/>
  <c r="K95" i="10"/>
  <c r="AY95" i="10" s="1"/>
  <c r="B95" i="10"/>
  <c r="AX94" i="10"/>
  <c r="K94" i="10"/>
  <c r="B94" i="10"/>
  <c r="AX93" i="10"/>
  <c r="K93" i="10"/>
  <c r="AY93" i="10" s="1"/>
  <c r="B93" i="10"/>
  <c r="AX92" i="10"/>
  <c r="K92" i="10"/>
  <c r="B92" i="10"/>
  <c r="AX91" i="10"/>
  <c r="K91" i="10"/>
  <c r="AY91" i="10" s="1"/>
  <c r="B91" i="10"/>
  <c r="AX90" i="10"/>
  <c r="K90" i="10"/>
  <c r="AY90" i="10" s="1"/>
  <c r="B90" i="10"/>
  <c r="AX89" i="10"/>
  <c r="K89" i="10"/>
  <c r="AY89" i="10" s="1"/>
  <c r="B89" i="10"/>
  <c r="AX88" i="10"/>
  <c r="K88" i="10"/>
  <c r="B88" i="10"/>
  <c r="AX87" i="10"/>
  <c r="K87" i="10"/>
  <c r="AY87" i="10" s="1"/>
  <c r="B87" i="10"/>
  <c r="AX86" i="10"/>
  <c r="K86" i="10"/>
  <c r="AY86" i="10" s="1"/>
  <c r="B86" i="10"/>
  <c r="AX85" i="10"/>
  <c r="K85" i="10"/>
  <c r="AY85" i="10" s="1"/>
  <c r="B85" i="10"/>
  <c r="AX84" i="10"/>
  <c r="K84" i="10"/>
  <c r="B84" i="10"/>
  <c r="AX83" i="10"/>
  <c r="K83" i="10"/>
  <c r="AY83" i="10" s="1"/>
  <c r="B83" i="10"/>
  <c r="AX82" i="10"/>
  <c r="K82" i="10"/>
  <c r="AY82" i="10" s="1"/>
  <c r="B82" i="10"/>
  <c r="AX81" i="10"/>
  <c r="K81" i="10"/>
  <c r="AY81" i="10" s="1"/>
  <c r="B81" i="10"/>
  <c r="AX80" i="10"/>
  <c r="K80" i="10"/>
  <c r="B80" i="10"/>
  <c r="AX79" i="10"/>
  <c r="K79" i="10"/>
  <c r="AY79" i="10" s="1"/>
  <c r="B79" i="10"/>
  <c r="AX78" i="10"/>
  <c r="K78" i="10"/>
  <c r="AY78" i="10" s="1"/>
  <c r="B78" i="10"/>
  <c r="AX77" i="10"/>
  <c r="K77" i="10"/>
  <c r="AY77" i="10" s="1"/>
  <c r="B77" i="10"/>
  <c r="AX76" i="10"/>
  <c r="K76" i="10"/>
  <c r="B76" i="10"/>
  <c r="AX75" i="10"/>
  <c r="K75" i="10"/>
  <c r="AY75" i="10" s="1"/>
  <c r="B75" i="10"/>
  <c r="AX74" i="10"/>
  <c r="K74" i="10"/>
  <c r="AY74" i="10" s="1"/>
  <c r="B74" i="10"/>
  <c r="AX73" i="10"/>
  <c r="K73" i="10"/>
  <c r="AY73" i="10" s="1"/>
  <c r="B73" i="10"/>
  <c r="AX72" i="10"/>
  <c r="K72" i="10"/>
  <c r="B72" i="10"/>
  <c r="AX71" i="10"/>
  <c r="K71" i="10"/>
  <c r="AY71" i="10" s="1"/>
  <c r="B71" i="10"/>
  <c r="AX70" i="10"/>
  <c r="K70" i="10"/>
  <c r="B70" i="10"/>
  <c r="AX69" i="10"/>
  <c r="K69" i="10"/>
  <c r="AY69" i="10" s="1"/>
  <c r="B69" i="10"/>
  <c r="AX68" i="10"/>
  <c r="K68" i="10"/>
  <c r="B68" i="10"/>
  <c r="AX67" i="10"/>
  <c r="K67" i="10"/>
  <c r="AY67" i="10" s="1"/>
  <c r="B67" i="10"/>
  <c r="AX66" i="10"/>
  <c r="K66" i="10"/>
  <c r="AY66" i="10" s="1"/>
  <c r="B66" i="10"/>
  <c r="AX65" i="10"/>
  <c r="K65" i="10"/>
  <c r="AY65" i="10" s="1"/>
  <c r="B65" i="10"/>
  <c r="AX64" i="10"/>
  <c r="K64" i="10"/>
  <c r="B64" i="10"/>
  <c r="AX63" i="10"/>
  <c r="K63" i="10"/>
  <c r="AY63" i="10" s="1"/>
  <c r="B63" i="10"/>
  <c r="AX62" i="10"/>
  <c r="K62" i="10"/>
  <c r="AY62" i="10" s="1"/>
  <c r="B62" i="10"/>
  <c r="AX61" i="10"/>
  <c r="K61" i="10"/>
  <c r="AY61" i="10" s="1"/>
  <c r="B61" i="10"/>
  <c r="AX60" i="10"/>
  <c r="K60" i="10"/>
  <c r="AY60" i="10" s="1"/>
  <c r="B60" i="10"/>
  <c r="AX59" i="10"/>
  <c r="K59" i="10"/>
  <c r="AY59" i="10" s="1"/>
  <c r="B59" i="10"/>
  <c r="AX58" i="10"/>
  <c r="K58" i="10"/>
  <c r="AY58" i="10" s="1"/>
  <c r="B58" i="10"/>
  <c r="AX57" i="10"/>
  <c r="K57" i="10"/>
  <c r="AY57" i="10" s="1"/>
  <c r="B57" i="10"/>
  <c r="AX56" i="10"/>
  <c r="K56" i="10"/>
  <c r="AY56" i="10" s="1"/>
  <c r="B56" i="10"/>
  <c r="AX55" i="10"/>
  <c r="K55" i="10"/>
  <c r="AY55" i="10" s="1"/>
  <c r="B55" i="10"/>
  <c r="AX54" i="10"/>
  <c r="K54" i="10"/>
  <c r="AY54" i="10" s="1"/>
  <c r="B54" i="10"/>
  <c r="AX53" i="10"/>
  <c r="K53" i="10"/>
  <c r="AY53" i="10" s="1"/>
  <c r="B53" i="10"/>
  <c r="AX52" i="10"/>
  <c r="K52" i="10"/>
  <c r="AY52" i="10" s="1"/>
  <c r="B52" i="10"/>
  <c r="AX51" i="10"/>
  <c r="K51" i="10"/>
  <c r="AY51" i="10" s="1"/>
  <c r="B51" i="10"/>
  <c r="AX50" i="10"/>
  <c r="K50" i="10"/>
  <c r="AY50" i="10" s="1"/>
  <c r="B50" i="10"/>
  <c r="AX49" i="10"/>
  <c r="K49" i="10"/>
  <c r="AY49" i="10" s="1"/>
  <c r="B49" i="10"/>
  <c r="AX48" i="10"/>
  <c r="K48" i="10"/>
  <c r="AY48" i="10" s="1"/>
  <c r="B48" i="10"/>
  <c r="AX47" i="10"/>
  <c r="K47" i="10"/>
  <c r="AY47" i="10" s="1"/>
  <c r="B47" i="10"/>
  <c r="AX46" i="10"/>
  <c r="K46" i="10"/>
  <c r="AY46" i="10" s="1"/>
  <c r="B46" i="10"/>
  <c r="AX45" i="10"/>
  <c r="K45" i="10"/>
  <c r="AY45" i="10" s="1"/>
  <c r="B45" i="10"/>
  <c r="AX44" i="10"/>
  <c r="K44" i="10"/>
  <c r="B44" i="10"/>
  <c r="AX43" i="10"/>
  <c r="K43" i="10"/>
  <c r="AY43" i="10" s="1"/>
  <c r="B43" i="10"/>
  <c r="AX42" i="10"/>
  <c r="K42" i="10"/>
  <c r="AY42" i="10" s="1"/>
  <c r="B42" i="10"/>
  <c r="AX41" i="10"/>
  <c r="K41" i="10"/>
  <c r="AY41" i="10" s="1"/>
  <c r="B41" i="10"/>
  <c r="AX40" i="10"/>
  <c r="K40" i="10"/>
  <c r="B40" i="10"/>
  <c r="AX39" i="10"/>
  <c r="K39" i="10"/>
  <c r="B39" i="10"/>
  <c r="AX38" i="10"/>
  <c r="K38" i="10"/>
  <c r="AY38" i="10" s="1"/>
  <c r="B38" i="10"/>
  <c r="AX37" i="10"/>
  <c r="K37" i="10"/>
  <c r="AY37" i="10" s="1"/>
  <c r="B37" i="10"/>
  <c r="AX36" i="10"/>
  <c r="K36" i="10"/>
  <c r="AY36" i="10" s="1"/>
  <c r="B36" i="10"/>
  <c r="AX35" i="10"/>
  <c r="K35" i="10"/>
  <c r="AY35" i="10" s="1"/>
  <c r="B35" i="10"/>
  <c r="AX34" i="10"/>
  <c r="K34" i="10"/>
  <c r="AY34" i="10" s="1"/>
  <c r="B34" i="10"/>
  <c r="AX33" i="10"/>
  <c r="K33" i="10"/>
  <c r="AY33" i="10" s="1"/>
  <c r="B33" i="10"/>
  <c r="AX32" i="10"/>
  <c r="K32" i="10"/>
  <c r="AY32" i="10" s="1"/>
  <c r="B32" i="10"/>
  <c r="AX31" i="10"/>
  <c r="K31" i="10"/>
  <c r="AY31" i="10" s="1"/>
  <c r="B31" i="10"/>
  <c r="AX30" i="10"/>
  <c r="K30" i="10"/>
  <c r="AY30" i="10" s="1"/>
  <c r="B30" i="10"/>
  <c r="AX29" i="10"/>
  <c r="K29" i="10"/>
  <c r="AY29" i="10" s="1"/>
  <c r="B29" i="10"/>
  <c r="AX28" i="10"/>
  <c r="K28" i="10"/>
  <c r="AY28" i="10" s="1"/>
  <c r="B28" i="10"/>
  <c r="AX27" i="10"/>
  <c r="K27" i="10"/>
  <c r="AY27" i="10" s="1"/>
  <c r="B27" i="10"/>
  <c r="AX26" i="10"/>
  <c r="K26" i="10"/>
  <c r="AY26" i="10" s="1"/>
  <c r="B26" i="10"/>
  <c r="AX25" i="10"/>
  <c r="K25" i="10"/>
  <c r="AY25" i="10" s="1"/>
  <c r="B25" i="10"/>
  <c r="AX24" i="10"/>
  <c r="K24" i="10"/>
  <c r="B24" i="10"/>
  <c r="AX23" i="10"/>
  <c r="K23" i="10"/>
  <c r="B23" i="10"/>
  <c r="AX22" i="10"/>
  <c r="K22" i="10"/>
  <c r="B22" i="10"/>
  <c r="AX21" i="10"/>
  <c r="K21" i="10"/>
  <c r="AY21" i="10" s="1"/>
  <c r="B21" i="10"/>
  <c r="AX20" i="10"/>
  <c r="K20" i="10"/>
  <c r="AY20" i="10" s="1"/>
  <c r="B20" i="10"/>
  <c r="AX19" i="10"/>
  <c r="K19" i="10"/>
  <c r="B19" i="10"/>
  <c r="AX18" i="10"/>
  <c r="K18" i="10"/>
  <c r="B18" i="10"/>
  <c r="AX17" i="10"/>
  <c r="K17" i="10"/>
  <c r="B17" i="10"/>
  <c r="AX16" i="10"/>
  <c r="K16" i="10"/>
  <c r="AY16" i="10" s="1"/>
  <c r="B16" i="10"/>
  <c r="AX15" i="10"/>
  <c r="K15" i="10"/>
  <c r="B15" i="10"/>
  <c r="AX14" i="10"/>
  <c r="K14" i="10"/>
  <c r="B14" i="10"/>
  <c r="AX13" i="10"/>
  <c r="K13" i="10"/>
  <c r="B13" i="10"/>
  <c r="AX12" i="10"/>
  <c r="K12" i="10"/>
  <c r="AY12" i="10" s="1"/>
  <c r="B12" i="10"/>
  <c r="W9" i="10"/>
  <c r="W10" i="10" s="1"/>
  <c r="V9" i="10"/>
  <c r="V10" i="10" s="1"/>
  <c r="U9" i="10"/>
  <c r="U10" i="10" s="1"/>
  <c r="L9" i="10"/>
  <c r="L10" i="10" s="1"/>
  <c r="W5" i="10"/>
  <c r="V5" i="10"/>
  <c r="U5" i="10"/>
  <c r="L5" i="10"/>
  <c r="K5" i="10"/>
  <c r="AC134" i="10" l="1"/>
  <c r="AL134" i="10" s="1"/>
  <c r="AC13" i="10"/>
  <c r="AL13" i="10" s="1"/>
  <c r="AC420" i="10"/>
  <c r="AL420" i="10" s="1"/>
  <c r="AC452" i="10"/>
  <c r="AL452" i="10" s="1"/>
  <c r="AC454" i="10"/>
  <c r="AL454" i="10" s="1"/>
  <c r="AC151" i="10"/>
  <c r="AL151" i="10" s="1"/>
  <c r="AC534" i="10"/>
  <c r="AL534" i="10" s="1"/>
  <c r="AC549" i="10"/>
  <c r="AL549" i="10" s="1"/>
  <c r="AC553" i="10"/>
  <c r="AL553" i="10" s="1"/>
  <c r="AC632" i="10"/>
  <c r="AL632" i="10" s="1"/>
  <c r="AC417" i="10"/>
  <c r="AL417" i="10" s="1"/>
  <c r="AC756" i="10"/>
  <c r="AL756" i="10" s="1"/>
  <c r="W6" i="10"/>
  <c r="AC135" i="10"/>
  <c r="AL135" i="10" s="1"/>
  <c r="AC139" i="10"/>
  <c r="AL139" i="10" s="1"/>
  <c r="AC143" i="10"/>
  <c r="AL143" i="10" s="1"/>
  <c r="AC455" i="10"/>
  <c r="AL455" i="10" s="1"/>
  <c r="AC542" i="10"/>
  <c r="AL542" i="10" s="1"/>
  <c r="AC548" i="10"/>
  <c r="AL548" i="10" s="1"/>
  <c r="AC146" i="10"/>
  <c r="AL146" i="10" s="1"/>
  <c r="AC140" i="10"/>
  <c r="AL140" i="10" s="1"/>
  <c r="AC162" i="10"/>
  <c r="AL162" i="10" s="1"/>
  <c r="AC544" i="10"/>
  <c r="AL544" i="10" s="1"/>
  <c r="AY70" i="10"/>
  <c r="AC70" i="10"/>
  <c r="AL70" i="10" s="1"/>
  <c r="V6" i="10"/>
  <c r="AC144" i="10"/>
  <c r="AL144" i="10" s="1"/>
  <c r="AC22" i="10"/>
  <c r="AL22" i="10" s="1"/>
  <c r="AC538" i="10"/>
  <c r="AL538" i="10" s="1"/>
  <c r="AC541" i="10"/>
  <c r="AL541" i="10" s="1"/>
  <c r="AC147" i="10"/>
  <c r="AL147" i="10" s="1"/>
  <c r="AC148" i="10"/>
  <c r="AL148" i="10" s="1"/>
  <c r="AC422" i="10"/>
  <c r="AL422" i="10" s="1"/>
  <c r="K6" i="10"/>
  <c r="K7" i="10" s="1"/>
  <c r="AC19" i="10"/>
  <c r="AL19" i="10" s="1"/>
  <c r="AC23" i="10"/>
  <c r="AL23" i="10" s="1"/>
  <c r="AC39" i="10"/>
  <c r="AL39" i="10" s="1"/>
  <c r="AC136" i="10"/>
  <c r="AL136" i="10" s="1"/>
  <c r="AC451" i="10"/>
  <c r="AL451" i="10" s="1"/>
  <c r="AC526" i="10"/>
  <c r="AL526" i="10" s="1"/>
  <c r="AC546" i="10"/>
  <c r="AL546" i="10" s="1"/>
  <c r="AC591" i="10"/>
  <c r="AL591" i="10" s="1"/>
  <c r="AC414" i="10"/>
  <c r="AL414" i="10" s="1"/>
  <c r="AC514" i="10"/>
  <c r="AL514" i="10" s="1"/>
  <c r="AC521" i="10"/>
  <c r="AL521" i="10" s="1"/>
  <c r="AC524" i="10"/>
  <c r="AL524" i="10" s="1"/>
  <c r="AC532" i="10"/>
  <c r="AL532" i="10" s="1"/>
  <c r="AC540" i="10"/>
  <c r="AL540" i="10" s="1"/>
  <c r="AC547" i="10"/>
  <c r="AL547" i="10" s="1"/>
  <c r="AC536" i="10"/>
  <c r="AL536" i="10" s="1"/>
  <c r="AC90" i="10"/>
  <c r="AL90" i="10" s="1"/>
  <c r="AC636" i="10"/>
  <c r="AL636" i="10" s="1"/>
  <c r="AC428" i="10"/>
  <c r="AL428" i="10" s="1"/>
  <c r="AY414" i="10"/>
  <c r="AY455" i="10"/>
  <c r="AC457" i="10"/>
  <c r="AL457" i="10" s="1"/>
  <c r="AC21" i="10"/>
  <c r="AL21" i="10" s="1"/>
  <c r="AC103" i="10"/>
  <c r="AL103" i="10" s="1"/>
  <c r="AC406" i="10"/>
  <c r="AL406" i="10" s="1"/>
  <c r="AC584" i="10"/>
  <c r="AL584" i="10" s="1"/>
  <c r="AC54" i="10"/>
  <c r="AL54" i="10" s="1"/>
  <c r="AC86" i="10"/>
  <c r="AL86" i="10" s="1"/>
  <c r="AC500" i="10"/>
  <c r="AL500" i="10" s="1"/>
  <c r="AC648" i="10"/>
  <c r="AL648" i="10" s="1"/>
  <c r="AC74" i="10"/>
  <c r="AL74" i="10" s="1"/>
  <c r="AC522" i="10"/>
  <c r="AL522" i="10" s="1"/>
  <c r="AY547" i="10"/>
  <c r="AC66" i="10"/>
  <c r="AL66" i="10" s="1"/>
  <c r="AC82" i="10"/>
  <c r="AL82" i="10" s="1"/>
  <c r="AC480" i="10"/>
  <c r="AL480" i="10" s="1"/>
  <c r="AC508" i="10"/>
  <c r="AL508" i="10" s="1"/>
  <c r="AC528" i="10"/>
  <c r="AL528" i="10" s="1"/>
  <c r="AC530" i="10"/>
  <c r="AL530" i="10" s="1"/>
  <c r="AC27" i="10"/>
  <c r="AL27" i="10" s="1"/>
  <c r="AC46" i="10"/>
  <c r="AL46" i="10" s="1"/>
  <c r="AC62" i="10"/>
  <c r="AL62" i="10" s="1"/>
  <c r="AC78" i="10"/>
  <c r="AL78" i="10" s="1"/>
  <c r="AC436" i="10"/>
  <c r="AL436" i="10" s="1"/>
  <c r="AC444" i="10"/>
  <c r="AL444" i="10" s="1"/>
  <c r="AC478" i="10"/>
  <c r="AL478" i="10" s="1"/>
  <c r="AY514" i="10"/>
  <c r="AC575" i="10"/>
  <c r="AL575" i="10" s="1"/>
  <c r="AC587" i="10"/>
  <c r="AL587" i="10" s="1"/>
  <c r="AC607" i="10"/>
  <c r="AL607" i="10" s="1"/>
  <c r="AC119" i="10"/>
  <c r="AL119" i="10" s="1"/>
  <c r="AC410" i="10"/>
  <c r="AL410" i="10" s="1"/>
  <c r="AY452" i="10"/>
  <c r="AC560" i="10"/>
  <c r="AL560" i="10" s="1"/>
  <c r="AC633" i="10"/>
  <c r="AL633" i="10" s="1"/>
  <c r="AC30" i="10"/>
  <c r="AL30" i="10" s="1"/>
  <c r="AC107" i="10"/>
  <c r="AL107" i="10" s="1"/>
  <c r="AC174" i="10"/>
  <c r="AL174" i="10" s="1"/>
  <c r="AC402" i="10"/>
  <c r="AL402" i="10" s="1"/>
  <c r="AY454" i="10"/>
  <c r="AY524" i="10"/>
  <c r="AY526" i="10"/>
  <c r="AY532" i="10"/>
  <c r="AY534" i="10"/>
  <c r="AC567" i="10"/>
  <c r="AL567" i="10" s="1"/>
  <c r="AC611" i="10"/>
  <c r="AL611" i="10" s="1"/>
  <c r="AC761" i="10"/>
  <c r="AL761" i="10" s="1"/>
  <c r="AC775" i="10"/>
  <c r="AL775" i="10" s="1"/>
  <c r="AC606" i="10"/>
  <c r="AL606" i="10" s="1"/>
  <c r="AC26" i="10"/>
  <c r="AL26" i="10" s="1"/>
  <c r="AC42" i="10"/>
  <c r="AL42" i="10" s="1"/>
  <c r="AC405" i="10"/>
  <c r="AL405" i="10" s="1"/>
  <c r="AC409" i="10"/>
  <c r="AL409" i="10" s="1"/>
  <c r="AC413" i="10"/>
  <c r="AL413" i="10" s="1"/>
  <c r="AC476" i="10"/>
  <c r="AL476" i="10" s="1"/>
  <c r="AC506" i="10"/>
  <c r="AL506" i="10" s="1"/>
  <c r="AC516" i="10"/>
  <c r="AL516" i="10" s="1"/>
  <c r="AC38" i="10"/>
  <c r="AL38" i="10" s="1"/>
  <c r="AC47" i="10"/>
  <c r="AL47" i="10" s="1"/>
  <c r="AC55" i="10"/>
  <c r="AL55" i="10" s="1"/>
  <c r="AC63" i="10"/>
  <c r="AL63" i="10" s="1"/>
  <c r="AC67" i="10"/>
  <c r="AL67" i="10" s="1"/>
  <c r="AC71" i="10"/>
  <c r="AL71" i="10" s="1"/>
  <c r="AC75" i="10"/>
  <c r="AL75" i="10" s="1"/>
  <c r="AC79" i="10"/>
  <c r="AL79" i="10" s="1"/>
  <c r="AC83" i="10"/>
  <c r="AL83" i="10" s="1"/>
  <c r="AC87" i="10"/>
  <c r="AL87" i="10" s="1"/>
  <c r="AC91" i="10"/>
  <c r="AL91" i="10" s="1"/>
  <c r="AC123" i="10"/>
  <c r="AL123" i="10" s="1"/>
  <c r="AC398" i="10"/>
  <c r="AL398" i="10" s="1"/>
  <c r="AC424" i="10"/>
  <c r="AL424" i="10" s="1"/>
  <c r="AC482" i="10"/>
  <c r="AL482" i="10" s="1"/>
  <c r="AC502" i="10"/>
  <c r="AL502" i="10" s="1"/>
  <c r="AC504" i="10"/>
  <c r="AL504" i="10" s="1"/>
  <c r="AC588" i="10"/>
  <c r="AL588" i="10" s="1"/>
  <c r="AC651" i="10"/>
  <c r="AL651" i="10" s="1"/>
  <c r="AC772" i="10"/>
  <c r="AL772" i="10" s="1"/>
  <c r="AS772" i="10" s="1"/>
  <c r="AZ772" i="10" s="1"/>
  <c r="AC456" i="10"/>
  <c r="AL456" i="10" s="1"/>
  <c r="AY456" i="10"/>
  <c r="AY106" i="10"/>
  <c r="AC106" i="10"/>
  <c r="AL106" i="10" s="1"/>
  <c r="AY122" i="10"/>
  <c r="AC122" i="10"/>
  <c r="AL122" i="10" s="1"/>
  <c r="AY472" i="10"/>
  <c r="AC472" i="10"/>
  <c r="AL472" i="10" s="1"/>
  <c r="AY488" i="10"/>
  <c r="AC488" i="10"/>
  <c r="AL488" i="10" s="1"/>
  <c r="AY583" i="10"/>
  <c r="AC583" i="10"/>
  <c r="AL583" i="10" s="1"/>
  <c r="AY748" i="10"/>
  <c r="AY769" i="10"/>
  <c r="AC16" i="10"/>
  <c r="AL16" i="10" s="1"/>
  <c r="AC51" i="10"/>
  <c r="AL51" i="10" s="1"/>
  <c r="AC59" i="10"/>
  <c r="AL59" i="10" s="1"/>
  <c r="AC99" i="10"/>
  <c r="AL99" i="10" s="1"/>
  <c r="AY102" i="10"/>
  <c r="AC102" i="10"/>
  <c r="AL102" i="10" s="1"/>
  <c r="AC115" i="10"/>
  <c r="AL115" i="10" s="1"/>
  <c r="AY118" i="10"/>
  <c r="AC118" i="10"/>
  <c r="AL118" i="10" s="1"/>
  <c r="AC131" i="10"/>
  <c r="AL131" i="10" s="1"/>
  <c r="AY138" i="10"/>
  <c r="AC138" i="10"/>
  <c r="AL138" i="10" s="1"/>
  <c r="AC158" i="10"/>
  <c r="AL158" i="10" s="1"/>
  <c r="AC170" i="10"/>
  <c r="AL170" i="10" s="1"/>
  <c r="AY397" i="10"/>
  <c r="AC397" i="10"/>
  <c r="AL397" i="10" s="1"/>
  <c r="AY440" i="10"/>
  <c r="AC440" i="10"/>
  <c r="AL440" i="10" s="1"/>
  <c r="AY461" i="10"/>
  <c r="AC461" i="10"/>
  <c r="AL461" i="10" s="1"/>
  <c r="AY469" i="10"/>
  <c r="AC469" i="10"/>
  <c r="AL469" i="10" s="1"/>
  <c r="AY492" i="10"/>
  <c r="AC492" i="10"/>
  <c r="AL492" i="10" s="1"/>
  <c r="AY655" i="10"/>
  <c r="AC655" i="10"/>
  <c r="AL655" i="10" s="1"/>
  <c r="AC658" i="10"/>
  <c r="AL658" i="10" s="1"/>
  <c r="AC12" i="10"/>
  <c r="AL12" i="10" s="1"/>
  <c r="AC43" i="10"/>
  <c r="AL43" i="10" s="1"/>
  <c r="AC95" i="10"/>
  <c r="AL95" i="10" s="1"/>
  <c r="AY98" i="10"/>
  <c r="AC98" i="10"/>
  <c r="AL98" i="10" s="1"/>
  <c r="AC111" i="10"/>
  <c r="AL111" i="10" s="1"/>
  <c r="AY114" i="10"/>
  <c r="AC114" i="10"/>
  <c r="AL114" i="10" s="1"/>
  <c r="AC127" i="10"/>
  <c r="AL127" i="10" s="1"/>
  <c r="AY130" i="10"/>
  <c r="AC130" i="10"/>
  <c r="AL130" i="10" s="1"/>
  <c r="AC142" i="10"/>
  <c r="AL142" i="10" s="1"/>
  <c r="AC154" i="10"/>
  <c r="AL154" i="10" s="1"/>
  <c r="AY166" i="10"/>
  <c r="AC166" i="10"/>
  <c r="AL166" i="10" s="1"/>
  <c r="AC448" i="10"/>
  <c r="AL448" i="10" s="1"/>
  <c r="AY450" i="10"/>
  <c r="AC450" i="10"/>
  <c r="AL450" i="10" s="1"/>
  <c r="AY486" i="10"/>
  <c r="AC486" i="10"/>
  <c r="AL486" i="10" s="1"/>
  <c r="AY490" i="10"/>
  <c r="AC490" i="10"/>
  <c r="AL490" i="10" s="1"/>
  <c r="AY498" i="10"/>
  <c r="AC498" i="10"/>
  <c r="AL498" i="10" s="1"/>
  <c r="AC545" i="10"/>
  <c r="AL545" i="10" s="1"/>
  <c r="AY545" i="10"/>
  <c r="AY571" i="10"/>
  <c r="AC571" i="10"/>
  <c r="AL571" i="10" s="1"/>
  <c r="AY644" i="10"/>
  <c r="AC644" i="10"/>
  <c r="AL644" i="10" s="1"/>
  <c r="AY752" i="10"/>
  <c r="AC752" i="10"/>
  <c r="AL752" i="10" s="1"/>
  <c r="AY484" i="10"/>
  <c r="AC484" i="10"/>
  <c r="AL484" i="10" s="1"/>
  <c r="AY494" i="10"/>
  <c r="AC494" i="10"/>
  <c r="AL494" i="10" s="1"/>
  <c r="AY647" i="10"/>
  <c r="AC647" i="10"/>
  <c r="AL647" i="10" s="1"/>
  <c r="AY779" i="10"/>
  <c r="AC34" i="10"/>
  <c r="AL34" i="10" s="1"/>
  <c r="AY39" i="10"/>
  <c r="AC50" i="10"/>
  <c r="AL50" i="10" s="1"/>
  <c r="AC58" i="10"/>
  <c r="AL58" i="10" s="1"/>
  <c r="AY94" i="10"/>
  <c r="AC94" i="10"/>
  <c r="AL94" i="10" s="1"/>
  <c r="AY110" i="10"/>
  <c r="AC110" i="10"/>
  <c r="AL110" i="10" s="1"/>
  <c r="AY126" i="10"/>
  <c r="AC126" i="10"/>
  <c r="AL126" i="10" s="1"/>
  <c r="AY150" i="10"/>
  <c r="AC150" i="10"/>
  <c r="AL150" i="10" s="1"/>
  <c r="AY401" i="10"/>
  <c r="AC401" i="10"/>
  <c r="AL401" i="10" s="1"/>
  <c r="AY432" i="10"/>
  <c r="AC432" i="10"/>
  <c r="AL432" i="10" s="1"/>
  <c r="AY465" i="10"/>
  <c r="AC465" i="10"/>
  <c r="AL465" i="10" s="1"/>
  <c r="AY474" i="10"/>
  <c r="AC474" i="10"/>
  <c r="AL474" i="10" s="1"/>
  <c r="AY496" i="10"/>
  <c r="AC496" i="10"/>
  <c r="AL496" i="10" s="1"/>
  <c r="AC543" i="10"/>
  <c r="AL543" i="10" s="1"/>
  <c r="AY543" i="10"/>
  <c r="AY595" i="10"/>
  <c r="AC595" i="10"/>
  <c r="AL595" i="10" s="1"/>
  <c r="AY640" i="10"/>
  <c r="AC640" i="10"/>
  <c r="AL640" i="10" s="1"/>
  <c r="AY541" i="10"/>
  <c r="AC652" i="10"/>
  <c r="AL652" i="10" s="1"/>
  <c r="AC757" i="10"/>
  <c r="AL757" i="10" s="1"/>
  <c r="AS757" i="10" s="1"/>
  <c r="AZ757" i="10" s="1"/>
  <c r="AC37" i="10"/>
  <c r="AC40" i="10"/>
  <c r="AC44" i="10"/>
  <c r="AC45" i="10"/>
  <c r="AC48" i="10"/>
  <c r="AC49" i="10"/>
  <c r="AC52" i="10"/>
  <c r="AC53" i="10"/>
  <c r="AC56" i="10"/>
  <c r="AC57" i="10"/>
  <c r="AC60" i="10"/>
  <c r="AY17" i="10"/>
  <c r="AC24" i="10"/>
  <c r="AY14" i="10"/>
  <c r="AC17" i="10"/>
  <c r="AY13" i="10"/>
  <c r="AY18" i="10"/>
  <c r="AY19" i="10"/>
  <c r="AY23" i="10"/>
  <c r="AC25" i="10"/>
  <c r="AC14" i="10"/>
  <c r="AC18" i="10"/>
  <c r="AY22" i="10"/>
  <c r="AC29" i="10"/>
  <c r="AC32" i="10"/>
  <c r="AC35" i="10"/>
  <c r="AC28" i="10"/>
  <c r="AC31" i="10"/>
  <c r="AC41" i="10"/>
  <c r="AY44" i="10"/>
  <c r="B782" i="10"/>
  <c r="AY15" i="10"/>
  <c r="AC15" i="10"/>
  <c r="AC20" i="10"/>
  <c r="AY24" i="10"/>
  <c r="AC33" i="10"/>
  <c r="AC36" i="10"/>
  <c r="AY40" i="10"/>
  <c r="AY64" i="10"/>
  <c r="AY68" i="10"/>
  <c r="AY72" i="10"/>
  <c r="AY76" i="10"/>
  <c r="AY80" i="10"/>
  <c r="AY84" i="10"/>
  <c r="AY88" i="10"/>
  <c r="AY92" i="10"/>
  <c r="AY96" i="10"/>
  <c r="AY100" i="10"/>
  <c r="AY104" i="10"/>
  <c r="AY108" i="10"/>
  <c r="AY112" i="10"/>
  <c r="AY116" i="10"/>
  <c r="AY120" i="10"/>
  <c r="AY124" i="10"/>
  <c r="AY128" i="10"/>
  <c r="AY132" i="10"/>
  <c r="AY152" i="10"/>
  <c r="AC64" i="10"/>
  <c r="AC68" i="10"/>
  <c r="AC72" i="10"/>
  <c r="AC76" i="10"/>
  <c r="AC80" i="10"/>
  <c r="AC84" i="10"/>
  <c r="AC88" i="10"/>
  <c r="AC92" i="10"/>
  <c r="AC96" i="10"/>
  <c r="AC100" i="10"/>
  <c r="AC104" i="10"/>
  <c r="AC108" i="10"/>
  <c r="AC112" i="10"/>
  <c r="AC116" i="10"/>
  <c r="AC120" i="10"/>
  <c r="AC124" i="10"/>
  <c r="AC128" i="10"/>
  <c r="AC132" i="10"/>
  <c r="AY136" i="10"/>
  <c r="AY140" i="10"/>
  <c r="AY144" i="10"/>
  <c r="AY148" i="10"/>
  <c r="AC155" i="10"/>
  <c r="AC61" i="10"/>
  <c r="AC65" i="10"/>
  <c r="AC69" i="10"/>
  <c r="AC73" i="10"/>
  <c r="AC77" i="10"/>
  <c r="AC81" i="10"/>
  <c r="AC85" i="10"/>
  <c r="AC89" i="10"/>
  <c r="AC93" i="10"/>
  <c r="AC97" i="10"/>
  <c r="AC101" i="10"/>
  <c r="AC105" i="10"/>
  <c r="AC109" i="10"/>
  <c r="AC113" i="10"/>
  <c r="AC117" i="10"/>
  <c r="AC121" i="10"/>
  <c r="AC125" i="10"/>
  <c r="AC129" i="10"/>
  <c r="AC133" i="10"/>
  <c r="AY134" i="10"/>
  <c r="AY135" i="10"/>
  <c r="AY139" i="10"/>
  <c r="AY143" i="10"/>
  <c r="AY147" i="10"/>
  <c r="AY151" i="10"/>
  <c r="AC137" i="10"/>
  <c r="AC141" i="10"/>
  <c r="AC145" i="10"/>
  <c r="AC149" i="10"/>
  <c r="AC152" i="10"/>
  <c r="AY159" i="10"/>
  <c r="AY163" i="10"/>
  <c r="AY167" i="10"/>
  <c r="AY171" i="10"/>
  <c r="AY175" i="10"/>
  <c r="AC200" i="10"/>
  <c r="AC204" i="10"/>
  <c r="AC208" i="10"/>
  <c r="AC212" i="10"/>
  <c r="AC216" i="10"/>
  <c r="AC220" i="10"/>
  <c r="AC224" i="10"/>
  <c r="AC228" i="10"/>
  <c r="AC232" i="10"/>
  <c r="AC236" i="10"/>
  <c r="AC240" i="10"/>
  <c r="AC246" i="10"/>
  <c r="AY246" i="10"/>
  <c r="AC250" i="10"/>
  <c r="AY250" i="10"/>
  <c r="AC254" i="10"/>
  <c r="AY254" i="10"/>
  <c r="AC258" i="10"/>
  <c r="AY258" i="10"/>
  <c r="AC262" i="10"/>
  <c r="AY262" i="10"/>
  <c r="AC266" i="10"/>
  <c r="AY266" i="10"/>
  <c r="AC270" i="10"/>
  <c r="AY270" i="10"/>
  <c r="AC274" i="10"/>
  <c r="AY274" i="10"/>
  <c r="AC278" i="10"/>
  <c r="AY278" i="10"/>
  <c r="AC282" i="10"/>
  <c r="AY282" i="10"/>
  <c r="AC287" i="10"/>
  <c r="AY287" i="10"/>
  <c r="AC295" i="10"/>
  <c r="AY295" i="10"/>
  <c r="AY156" i="10"/>
  <c r="AC159" i="10"/>
  <c r="AY160" i="10"/>
  <c r="AC163" i="10"/>
  <c r="AY164" i="10"/>
  <c r="AC167" i="10"/>
  <c r="AY168" i="10"/>
  <c r="AC171" i="10"/>
  <c r="AY172" i="10"/>
  <c r="AC175" i="10"/>
  <c r="AY176" i="10"/>
  <c r="AY200" i="10"/>
  <c r="AC201" i="10"/>
  <c r="AY204" i="10"/>
  <c r="AC205" i="10"/>
  <c r="AY208" i="10"/>
  <c r="AC209" i="10"/>
  <c r="AY212" i="10"/>
  <c r="AC213" i="10"/>
  <c r="AY216" i="10"/>
  <c r="AC217" i="10"/>
  <c r="AY220" i="10"/>
  <c r="AC221" i="10"/>
  <c r="AY224" i="10"/>
  <c r="AC225" i="10"/>
  <c r="AY228" i="10"/>
  <c r="AC229" i="10"/>
  <c r="AY232" i="10"/>
  <c r="AC233" i="10"/>
  <c r="AY236" i="10"/>
  <c r="AC237" i="10"/>
  <c r="AY240" i="10"/>
  <c r="AC241" i="10"/>
  <c r="AC286" i="10"/>
  <c r="AC294" i="10"/>
  <c r="AC303" i="10"/>
  <c r="AY303" i="10"/>
  <c r="AC311" i="10"/>
  <c r="AY311" i="10"/>
  <c r="AC319" i="10"/>
  <c r="AY319" i="10"/>
  <c r="AC327" i="10"/>
  <c r="AY327" i="10"/>
  <c r="AC335" i="10"/>
  <c r="AY335" i="10"/>
  <c r="AC343" i="10"/>
  <c r="AY343" i="10"/>
  <c r="AY153" i="10"/>
  <c r="AC156" i="10"/>
  <c r="AY157" i="10"/>
  <c r="AC160" i="10"/>
  <c r="AY161" i="10"/>
  <c r="AC164" i="10"/>
  <c r="AY165" i="10"/>
  <c r="AC168" i="10"/>
  <c r="AY169" i="10"/>
  <c r="AC172" i="10"/>
  <c r="AY173" i="10"/>
  <c r="AC176" i="10"/>
  <c r="AY177" i="10"/>
  <c r="AY178" i="10"/>
  <c r="AY179" i="10"/>
  <c r="AY180" i="10"/>
  <c r="AY181" i="10"/>
  <c r="AY182" i="10"/>
  <c r="AY183" i="10"/>
  <c r="AY184" i="10"/>
  <c r="AY185" i="10"/>
  <c r="AY186" i="10"/>
  <c r="AY187" i="10"/>
  <c r="AY188" i="10"/>
  <c r="AY189" i="10"/>
  <c r="AY190" i="10"/>
  <c r="AY191" i="10"/>
  <c r="AY192" i="10"/>
  <c r="AY193" i="10"/>
  <c r="AY194" i="10"/>
  <c r="AY195" i="10"/>
  <c r="AY196" i="10"/>
  <c r="AY197" i="10"/>
  <c r="AC198" i="10"/>
  <c r="AY201" i="10"/>
  <c r="AC202" i="10"/>
  <c r="AY205" i="10"/>
  <c r="AC206" i="10"/>
  <c r="AY209" i="10"/>
  <c r="AC210" i="10"/>
  <c r="AY213" i="10"/>
  <c r="AC214" i="10"/>
  <c r="AY217" i="10"/>
  <c r="AC218" i="10"/>
  <c r="AY221" i="10"/>
  <c r="AC222" i="10"/>
  <c r="AY225" i="10"/>
  <c r="AC226" i="10"/>
  <c r="AY229" i="10"/>
  <c r="AC230" i="10"/>
  <c r="AY233" i="10"/>
  <c r="AC234" i="10"/>
  <c r="AY237" i="10"/>
  <c r="AC238" i="10"/>
  <c r="AY241" i="10"/>
  <c r="AC242" i="10"/>
  <c r="AC245" i="10"/>
  <c r="AY245" i="10"/>
  <c r="AC247" i="10"/>
  <c r="AY247" i="10"/>
  <c r="AC249" i="10"/>
  <c r="AY249" i="10"/>
  <c r="AC251" i="10"/>
  <c r="AY251" i="10"/>
  <c r="AC253" i="10"/>
  <c r="AY253" i="10"/>
  <c r="AC255" i="10"/>
  <c r="AY255" i="10"/>
  <c r="AC257" i="10"/>
  <c r="AY257" i="10"/>
  <c r="AC259" i="10"/>
  <c r="AY259" i="10"/>
  <c r="AC261" i="10"/>
  <c r="AY261" i="10"/>
  <c r="AC263" i="10"/>
  <c r="AY263" i="10"/>
  <c r="AC265" i="10"/>
  <c r="AY265" i="10"/>
  <c r="AC267" i="10"/>
  <c r="AY267" i="10"/>
  <c r="AC269" i="10"/>
  <c r="AY269" i="10"/>
  <c r="AC271" i="10"/>
  <c r="AY271" i="10"/>
  <c r="AC273" i="10"/>
  <c r="AY273" i="10"/>
  <c r="AC275" i="10"/>
  <c r="AY275" i="10"/>
  <c r="AC277" i="10"/>
  <c r="AY277" i="10"/>
  <c r="AC279" i="10"/>
  <c r="AY279" i="10"/>
  <c r="AC281" i="10"/>
  <c r="AY281" i="10"/>
  <c r="AC283" i="10"/>
  <c r="AY283" i="10"/>
  <c r="AC291" i="10"/>
  <c r="AY291" i="10"/>
  <c r="AC299" i="10"/>
  <c r="AY299" i="10"/>
  <c r="AC153" i="10"/>
  <c r="AC157" i="10"/>
  <c r="AC161" i="10"/>
  <c r="AC165" i="10"/>
  <c r="AC169" i="10"/>
  <c r="AC173" i="10"/>
  <c r="AC177" i="10"/>
  <c r="AC178" i="10"/>
  <c r="AC179" i="10"/>
  <c r="AC180" i="10"/>
  <c r="AC181" i="10"/>
  <c r="AC182" i="10"/>
  <c r="AC183" i="10"/>
  <c r="AC184" i="10"/>
  <c r="AC185" i="10"/>
  <c r="AC186" i="10"/>
  <c r="AC187" i="10"/>
  <c r="AC188" i="10"/>
  <c r="AC189" i="10"/>
  <c r="AC190" i="10"/>
  <c r="AC191" i="10"/>
  <c r="AC192" i="10"/>
  <c r="AC193" i="10"/>
  <c r="AC194" i="10"/>
  <c r="AC195" i="10"/>
  <c r="AC196" i="10"/>
  <c r="AC197" i="10"/>
  <c r="AY198" i="10"/>
  <c r="AC199" i="10"/>
  <c r="AY202" i="10"/>
  <c r="AC203" i="10"/>
  <c r="AY206" i="10"/>
  <c r="AC207" i="10"/>
  <c r="AY210" i="10"/>
  <c r="AC211" i="10"/>
  <c r="AY214" i="10"/>
  <c r="AC215" i="10"/>
  <c r="AY218" i="10"/>
  <c r="AC219" i="10"/>
  <c r="AY222" i="10"/>
  <c r="AC223" i="10"/>
  <c r="AY226" i="10"/>
  <c r="AC227" i="10"/>
  <c r="AY230" i="10"/>
  <c r="AC231" i="10"/>
  <c r="AY234" i="10"/>
  <c r="AC235" i="10"/>
  <c r="AY238" i="10"/>
  <c r="AC239" i="10"/>
  <c r="AY242" i="10"/>
  <c r="AY243" i="10"/>
  <c r="AC243" i="10"/>
  <c r="AC290" i="10"/>
  <c r="AC298" i="10"/>
  <c r="AC307" i="10"/>
  <c r="AY307" i="10"/>
  <c r="AC315" i="10"/>
  <c r="AY315" i="10"/>
  <c r="AC323" i="10"/>
  <c r="AY323" i="10"/>
  <c r="AC331" i="10"/>
  <c r="AY331" i="10"/>
  <c r="AC339" i="10"/>
  <c r="AY339" i="10"/>
  <c r="AC351" i="10"/>
  <c r="AY351" i="10"/>
  <c r="AC358" i="10"/>
  <c r="AY358" i="10"/>
  <c r="AC244" i="10"/>
  <c r="AC248" i="10"/>
  <c r="AC252" i="10"/>
  <c r="AC256" i="10"/>
  <c r="AC260" i="10"/>
  <c r="AC264" i="10"/>
  <c r="AC268" i="10"/>
  <c r="AC272" i="10"/>
  <c r="AC276" i="10"/>
  <c r="AC280" i="10"/>
  <c r="AC284" i="10"/>
  <c r="AC288" i="10"/>
  <c r="AC292" i="10"/>
  <c r="AC296" i="10"/>
  <c r="AC300" i="10"/>
  <c r="AC304" i="10"/>
  <c r="AC308" i="10"/>
  <c r="AC312" i="10"/>
  <c r="AC316" i="10"/>
  <c r="AC320" i="10"/>
  <c r="AC324" i="10"/>
  <c r="AC328" i="10"/>
  <c r="AC332" i="10"/>
  <c r="AC336" i="10"/>
  <c r="AC340" i="10"/>
  <c r="AC348" i="10"/>
  <c r="AY348" i="10"/>
  <c r="AC356" i="10"/>
  <c r="AY356" i="10"/>
  <c r="AC384" i="10"/>
  <c r="AY384" i="10"/>
  <c r="AC392" i="10"/>
  <c r="AY392" i="10"/>
  <c r="AC285" i="10"/>
  <c r="AC289" i="10"/>
  <c r="AC293" i="10"/>
  <c r="AC297" i="10"/>
  <c r="AC301" i="10"/>
  <c r="AC305" i="10"/>
  <c r="AC309" i="10"/>
  <c r="AC313" i="10"/>
  <c r="AC317" i="10"/>
  <c r="AC321" i="10"/>
  <c r="AC325" i="10"/>
  <c r="AC329" i="10"/>
  <c r="AC333" i="10"/>
  <c r="AC337" i="10"/>
  <c r="AC341" i="10"/>
  <c r="AC347" i="10"/>
  <c r="AC355" i="10"/>
  <c r="AC359" i="10"/>
  <c r="AY359" i="10"/>
  <c r="AC363" i="10"/>
  <c r="AY363" i="10"/>
  <c r="AC367" i="10"/>
  <c r="AY367" i="10"/>
  <c r="AC374" i="10"/>
  <c r="AY374" i="10"/>
  <c r="AC380" i="10"/>
  <c r="AY380" i="10"/>
  <c r="AC302" i="10"/>
  <c r="AY305" i="10"/>
  <c r="AC306" i="10"/>
  <c r="AY309" i="10"/>
  <c r="AC310" i="10"/>
  <c r="AY313" i="10"/>
  <c r="AC314" i="10"/>
  <c r="AY317" i="10"/>
  <c r="AC318" i="10"/>
  <c r="AY321" i="10"/>
  <c r="AC322" i="10"/>
  <c r="AY325" i="10"/>
  <c r="AC326" i="10"/>
  <c r="AY329" i="10"/>
  <c r="AC330" i="10"/>
  <c r="AY333" i="10"/>
  <c r="AC334" i="10"/>
  <c r="AY337" i="10"/>
  <c r="AC338" i="10"/>
  <c r="AY341" i="10"/>
  <c r="AC342" i="10"/>
  <c r="AC352" i="10"/>
  <c r="AY352" i="10"/>
  <c r="AC362" i="10"/>
  <c r="AY362" i="10"/>
  <c r="AC366" i="10"/>
  <c r="AY366" i="10"/>
  <c r="AC370" i="10"/>
  <c r="AY370" i="10"/>
  <c r="AC388" i="10"/>
  <c r="AY388" i="10"/>
  <c r="AY344" i="10"/>
  <c r="AC345" i="10"/>
  <c r="AC349" i="10"/>
  <c r="AC353" i="10"/>
  <c r="AC357" i="10"/>
  <c r="AC361" i="10"/>
  <c r="AC365" i="10"/>
  <c r="AC369" i="10"/>
  <c r="AC373" i="10"/>
  <c r="AC377" i="10"/>
  <c r="AC379" i="10"/>
  <c r="AC383" i="10"/>
  <c r="AC387" i="10"/>
  <c r="AC391" i="10"/>
  <c r="AC344" i="10"/>
  <c r="AC346" i="10"/>
  <c r="AC350" i="10"/>
  <c r="AC354" i="10"/>
  <c r="AC360" i="10"/>
  <c r="AC364" i="10"/>
  <c r="AC368" i="10"/>
  <c r="AC372" i="10"/>
  <c r="AC376" i="10"/>
  <c r="AC382" i="10"/>
  <c r="AC386" i="10"/>
  <c r="AC390" i="10"/>
  <c r="AY391" i="10"/>
  <c r="AC371" i="10"/>
  <c r="AC375" i="10"/>
  <c r="AC378" i="10"/>
  <c r="AC381" i="10"/>
  <c r="AC385" i="10"/>
  <c r="AC389" i="10"/>
  <c r="AY390" i="10"/>
  <c r="AC416" i="10"/>
  <c r="AY426" i="10"/>
  <c r="AC430" i="10"/>
  <c r="AC442" i="10"/>
  <c r="AC446" i="10"/>
  <c r="AC453" i="10"/>
  <c r="AY453" i="10"/>
  <c r="AC467" i="10"/>
  <c r="AY467" i="10"/>
  <c r="AC505" i="10"/>
  <c r="AY505" i="10"/>
  <c r="AY399" i="10"/>
  <c r="AY403" i="10"/>
  <c r="AY407" i="10"/>
  <c r="AY411" i="10"/>
  <c r="AC418" i="10"/>
  <c r="AY421" i="10"/>
  <c r="AC421" i="10"/>
  <c r="AC433" i="10"/>
  <c r="AY433" i="10"/>
  <c r="AC497" i="10"/>
  <c r="AY497" i="10"/>
  <c r="AY393" i="10"/>
  <c r="AY394" i="10"/>
  <c r="AY395" i="10"/>
  <c r="AY396" i="10"/>
  <c r="AC399" i="10"/>
  <c r="AY400" i="10"/>
  <c r="AC403" i="10"/>
  <c r="AY404" i="10"/>
  <c r="AC407" i="10"/>
  <c r="AC411" i="10"/>
  <c r="AY417" i="10"/>
  <c r="AC423" i="10"/>
  <c r="AY425" i="10"/>
  <c r="AC425" i="10"/>
  <c r="AC434" i="10"/>
  <c r="AC437" i="10"/>
  <c r="AY437" i="10"/>
  <c r="AC458" i="10"/>
  <c r="AC489" i="10"/>
  <c r="AY489" i="10"/>
  <c r="AC393" i="10"/>
  <c r="AC394" i="10"/>
  <c r="AC395" i="10"/>
  <c r="AC396" i="10"/>
  <c r="AC400" i="10"/>
  <c r="AC404" i="10"/>
  <c r="AC408" i="10"/>
  <c r="AC412" i="10"/>
  <c r="AC415" i="10"/>
  <c r="AY418" i="10"/>
  <c r="AY422" i="10"/>
  <c r="AC426" i="10"/>
  <c r="AC427" i="10"/>
  <c r="AY429" i="10"/>
  <c r="AC429" i="10"/>
  <c r="AC438" i="10"/>
  <c r="AC441" i="10"/>
  <c r="AY441" i="10"/>
  <c r="AC473" i="10"/>
  <c r="AY473" i="10"/>
  <c r="AC481" i="10"/>
  <c r="AY481" i="10"/>
  <c r="AY529" i="10"/>
  <c r="AC529" i="10"/>
  <c r="AY419" i="10"/>
  <c r="AC431" i="10"/>
  <c r="AC435" i="10"/>
  <c r="AC439" i="10"/>
  <c r="AC443" i="10"/>
  <c r="AC447" i="10"/>
  <c r="AC462" i="10"/>
  <c r="AC471" i="10"/>
  <c r="AC479" i="10"/>
  <c r="AC487" i="10"/>
  <c r="AC495" i="10"/>
  <c r="AC503" i="10"/>
  <c r="AC419" i="10"/>
  <c r="AY420" i="10"/>
  <c r="AC459" i="10"/>
  <c r="AC466" i="10"/>
  <c r="AC477" i="10"/>
  <c r="AC485" i="10"/>
  <c r="AC493" i="10"/>
  <c r="AC501" i="10"/>
  <c r="AY509" i="10"/>
  <c r="AC509" i="10"/>
  <c r="AY512" i="10"/>
  <c r="AC512" i="10"/>
  <c r="AC445" i="10"/>
  <c r="AC449" i="10"/>
  <c r="AY451" i="10"/>
  <c r="AC463" i="10"/>
  <c r="AC470" i="10"/>
  <c r="AC475" i="10"/>
  <c r="AC483" i="10"/>
  <c r="AY485" i="10"/>
  <c r="AC491" i="10"/>
  <c r="AY493" i="10"/>
  <c r="AC499" i="10"/>
  <c r="AY501" i="10"/>
  <c r="AC507" i="10"/>
  <c r="AC513" i="10"/>
  <c r="AY513" i="10"/>
  <c r="AC460" i="10"/>
  <c r="AC464" i="10"/>
  <c r="AC468" i="10"/>
  <c r="AC519" i="10"/>
  <c r="AY519" i="10"/>
  <c r="AY523" i="10"/>
  <c r="AC523" i="10"/>
  <c r="AY510" i="10"/>
  <c r="AC510" i="10"/>
  <c r="AY520" i="10"/>
  <c r="AC520" i="10"/>
  <c r="AY527" i="10"/>
  <c r="AC527" i="10"/>
  <c r="AC511" i="10"/>
  <c r="AY511" i="10"/>
  <c r="AY518" i="10"/>
  <c r="AC518" i="10"/>
  <c r="AY521" i="10"/>
  <c r="AY525" i="10"/>
  <c r="AC525" i="10"/>
  <c r="AC515" i="10"/>
  <c r="AC539" i="10"/>
  <c r="AC517" i="10"/>
  <c r="AC531" i="10"/>
  <c r="AC533" i="10"/>
  <c r="AC535" i="10"/>
  <c r="AC537" i="10"/>
  <c r="AC550" i="10"/>
  <c r="AY552" i="10"/>
  <c r="AC554" i="10"/>
  <c r="AY538" i="10"/>
  <c r="AY540" i="10"/>
  <c r="AY542" i="10"/>
  <c r="AY544" i="10"/>
  <c r="AY546" i="10"/>
  <c r="AY548" i="10"/>
  <c r="AY549" i="10"/>
  <c r="AC551" i="10"/>
  <c r="AY553" i="10"/>
  <c r="AC552" i="10"/>
  <c r="AC557" i="10"/>
  <c r="AY557" i="10"/>
  <c r="AY531" i="10"/>
  <c r="AY533" i="10"/>
  <c r="AY535" i="10"/>
  <c r="AY537" i="10"/>
  <c r="AC565" i="10"/>
  <c r="AC566" i="10"/>
  <c r="AC568" i="10"/>
  <c r="AY592" i="10"/>
  <c r="AC592" i="10"/>
  <c r="AY558" i="10"/>
  <c r="AY562" i="10"/>
  <c r="AC563" i="10"/>
  <c r="AY566" i="10"/>
  <c r="AC558" i="10"/>
  <c r="AY559" i="10"/>
  <c r="AC562" i="10"/>
  <c r="AY565" i="10"/>
  <c r="AC573" i="10"/>
  <c r="AY573" i="10"/>
  <c r="AC585" i="10"/>
  <c r="AY585" i="10"/>
  <c r="AC559" i="10"/>
  <c r="AY568" i="10"/>
  <c r="AC581" i="10"/>
  <c r="AY581" i="10"/>
  <c r="AC593" i="10"/>
  <c r="AC608" i="10"/>
  <c r="AY608" i="10"/>
  <c r="AC612" i="10"/>
  <c r="AY612" i="10"/>
  <c r="AC637" i="10"/>
  <c r="AY637" i="10"/>
  <c r="AY574" i="10"/>
  <c r="AY582" i="10"/>
  <c r="AY586" i="10"/>
  <c r="AY590" i="10"/>
  <c r="AC596" i="10"/>
  <c r="AC574" i="10"/>
  <c r="AC582" i="10"/>
  <c r="AC586" i="10"/>
  <c r="AC590" i="10"/>
  <c r="AY591" i="10"/>
  <c r="AY605" i="10"/>
  <c r="AC605" i="10"/>
  <c r="AC634" i="10"/>
  <c r="AC641" i="10"/>
  <c r="AY641" i="10"/>
  <c r="AY629" i="10"/>
  <c r="AC629" i="10"/>
  <c r="AY632" i="10"/>
  <c r="AC635" i="10"/>
  <c r="AC639" i="10"/>
  <c r="AC643" i="10"/>
  <c r="AC645" i="10"/>
  <c r="AY638" i="10"/>
  <c r="AY642" i="10"/>
  <c r="AC653" i="10"/>
  <c r="AC654" i="10"/>
  <c r="AC638" i="10"/>
  <c r="AC642" i="10"/>
  <c r="AC649" i="10"/>
  <c r="AY649" i="10"/>
  <c r="AY653" i="10"/>
  <c r="AC659" i="10"/>
  <c r="AC748" i="10"/>
  <c r="AC753" i="10"/>
  <c r="AC759" i="10"/>
  <c r="AY759" i="10"/>
  <c r="AC763" i="10"/>
  <c r="AY646" i="10"/>
  <c r="AY650" i="10"/>
  <c r="AY756" i="10"/>
  <c r="AY763" i="10"/>
  <c r="AC646" i="10"/>
  <c r="AC650" i="10"/>
  <c r="AC656" i="10"/>
  <c r="AY659" i="10"/>
  <c r="AC750" i="10"/>
  <c r="AC751" i="10"/>
  <c r="AC755" i="10"/>
  <c r="AC769" i="10"/>
  <c r="AC749" i="10"/>
  <c r="AY750" i="10"/>
  <c r="AC760" i="10"/>
  <c r="AC764" i="10"/>
  <c r="AY764" i="10"/>
  <c r="AC765" i="10"/>
  <c r="AY754" i="10"/>
  <c r="AY758" i="10"/>
  <c r="AY762" i="10"/>
  <c r="AC779" i="10"/>
  <c r="AC754" i="10"/>
  <c r="AC758" i="10"/>
  <c r="AC762" i="10"/>
  <c r="AC768" i="10"/>
  <c r="AC766" i="10"/>
  <c r="AC770" i="10"/>
  <c r="AY767" i="10"/>
  <c r="AC774" i="10"/>
  <c r="AC767" i="10"/>
  <c r="AC771" i="10"/>
  <c r="AY771" i="10"/>
  <c r="AC778" i="10"/>
  <c r="AC776" i="10"/>
  <c r="AC780" i="10"/>
  <c r="AY773" i="10"/>
  <c r="AY777" i="10"/>
  <c r="AC773" i="10"/>
  <c r="AC777" i="10"/>
  <c r="L6" i="10" l="1"/>
  <c r="L7" i="10" s="1"/>
  <c r="L660" i="10" s="1"/>
  <c r="U6" i="10"/>
  <c r="AL766" i="10"/>
  <c r="AL750" i="10"/>
  <c r="AL650" i="10"/>
  <c r="AL748" i="10"/>
  <c r="AL590" i="10"/>
  <c r="AL596" i="10"/>
  <c r="AL585" i="10"/>
  <c r="AL562" i="10"/>
  <c r="AL568" i="10"/>
  <c r="AL552" i="10"/>
  <c r="AL483" i="10"/>
  <c r="AL493" i="10"/>
  <c r="AL419" i="10"/>
  <c r="AL495" i="10"/>
  <c r="AL462" i="10"/>
  <c r="AL443" i="10"/>
  <c r="AL481" i="10"/>
  <c r="AL423" i="10"/>
  <c r="AL433" i="10"/>
  <c r="AL349" i="10"/>
  <c r="AL374" i="10"/>
  <c r="AL285" i="10"/>
  <c r="AL332" i="10"/>
  <c r="AL304" i="10"/>
  <c r="AL248" i="10"/>
  <c r="AL235" i="10"/>
  <c r="AL219" i="10"/>
  <c r="AL283" i="10"/>
  <c r="AL267" i="10"/>
  <c r="AL780" i="10"/>
  <c r="AL778" i="10"/>
  <c r="AL774" i="10"/>
  <c r="AL770" i="10"/>
  <c r="AL762" i="10"/>
  <c r="AL779" i="10"/>
  <c r="AS775" i="10"/>
  <c r="AZ775" i="10" s="1"/>
  <c r="AL765" i="10"/>
  <c r="AL760" i="10"/>
  <c r="AL759" i="10"/>
  <c r="AL653" i="10"/>
  <c r="AL645" i="10"/>
  <c r="AL639" i="10"/>
  <c r="AL629" i="10"/>
  <c r="AL634" i="10"/>
  <c r="AL605" i="10"/>
  <c r="AL574" i="10"/>
  <c r="AL533" i="10"/>
  <c r="AL515" i="10"/>
  <c r="AL525" i="10"/>
  <c r="AL519" i="10"/>
  <c r="AL464" i="10"/>
  <c r="AL491" i="10"/>
  <c r="AL449" i="10"/>
  <c r="AL512" i="10"/>
  <c r="AL501" i="10"/>
  <c r="AL503" i="10"/>
  <c r="AL471" i="10"/>
  <c r="AL431" i="10"/>
  <c r="AL529" i="10"/>
  <c r="AL473" i="10"/>
  <c r="AL412" i="10"/>
  <c r="AL396" i="10"/>
  <c r="AL394" i="10"/>
  <c r="AL437" i="10"/>
  <c r="AL434" i="10"/>
  <c r="AL403" i="10"/>
  <c r="AL446" i="10"/>
  <c r="AL389" i="10"/>
  <c r="AL385" i="10"/>
  <c r="AL381" i="10"/>
  <c r="AL371" i="10"/>
  <c r="AL390" i="10"/>
  <c r="AL386" i="10"/>
  <c r="AL382" i="10"/>
  <c r="AL364" i="10"/>
  <c r="AL350" i="10"/>
  <c r="AL391" i="10"/>
  <c r="AL361" i="10"/>
  <c r="AL353" i="10"/>
  <c r="AL362" i="10"/>
  <c r="AL352" i="10"/>
  <c r="AL302" i="10"/>
  <c r="AL359" i="10"/>
  <c r="AL329" i="10"/>
  <c r="AL313" i="10"/>
  <c r="AL297" i="10"/>
  <c r="AL392" i="10"/>
  <c r="AL348" i="10"/>
  <c r="AL336" i="10"/>
  <c r="AL320" i="10"/>
  <c r="AL300" i="10"/>
  <c r="AL284" i="10"/>
  <c r="AL268" i="10"/>
  <c r="AL252" i="10"/>
  <c r="AL339" i="10"/>
  <c r="AL315" i="10"/>
  <c r="AL231" i="10"/>
  <c r="AL215" i="10"/>
  <c r="AL199" i="10"/>
  <c r="AL197" i="10"/>
  <c r="AL195" i="10"/>
  <c r="AL193" i="10"/>
  <c r="AL191" i="10"/>
  <c r="AL189" i="10"/>
  <c r="AL187" i="10"/>
  <c r="AL185" i="10"/>
  <c r="AL183" i="10"/>
  <c r="AL181" i="10"/>
  <c r="AL179" i="10"/>
  <c r="AL177" i="10"/>
  <c r="AL161" i="10"/>
  <c r="AL153" i="10"/>
  <c r="AL291" i="10"/>
  <c r="AL271" i="10"/>
  <c r="AL269" i="10"/>
  <c r="AL255" i="10"/>
  <c r="AL253" i="10"/>
  <c r="AL242" i="10"/>
  <c r="AL234" i="10"/>
  <c r="AL226" i="10"/>
  <c r="AL218" i="10"/>
  <c r="AL210" i="10"/>
  <c r="AL202" i="10"/>
  <c r="AL343" i="10"/>
  <c r="AL303" i="10"/>
  <c r="AL294" i="10"/>
  <c r="AL286" i="10"/>
  <c r="AL232" i="10"/>
  <c r="AL216" i="10"/>
  <c r="AL200" i="10"/>
  <c r="AL152" i="10"/>
  <c r="AL141" i="10"/>
  <c r="AL129" i="10"/>
  <c r="AL113" i="10"/>
  <c r="AL97" i="10"/>
  <c r="AL81" i="10"/>
  <c r="AL65" i="10"/>
  <c r="AL155" i="10"/>
  <c r="AL120" i="10"/>
  <c r="AL112" i="10"/>
  <c r="AL104" i="10"/>
  <c r="AL96" i="10"/>
  <c r="AL88" i="10"/>
  <c r="AL80" i="10"/>
  <c r="AL72" i="10"/>
  <c r="AL64" i="10"/>
  <c r="AL15" i="10"/>
  <c r="AL41" i="10"/>
  <c r="AL28" i="10"/>
  <c r="AL14" i="10"/>
  <c r="AL60" i="10"/>
  <c r="AL56" i="10"/>
  <c r="AL52" i="10"/>
  <c r="AL48" i="10"/>
  <c r="AL44" i="10"/>
  <c r="AL37" i="10"/>
  <c r="AL771" i="10"/>
  <c r="AL753" i="10"/>
  <c r="AL643" i="10"/>
  <c r="AL641" i="10"/>
  <c r="AL582" i="10"/>
  <c r="AL581" i="10"/>
  <c r="AL558" i="10"/>
  <c r="AL439" i="10"/>
  <c r="AL411" i="10"/>
  <c r="AL497" i="10"/>
  <c r="AL418" i="10"/>
  <c r="AL354" i="10"/>
  <c r="AL379" i="10"/>
  <c r="AL365" i="10"/>
  <c r="AL388" i="10"/>
  <c r="AL380" i="10"/>
  <c r="AL363" i="10"/>
  <c r="AL333" i="10"/>
  <c r="AL316" i="10"/>
  <c r="AL296" i="10"/>
  <c r="AL280" i="10"/>
  <c r="AL264" i="10"/>
  <c r="AL351" i="10"/>
  <c r="AL203" i="10"/>
  <c r="AL165" i="10"/>
  <c r="AL265" i="10"/>
  <c r="AL251" i="10"/>
  <c r="AL335" i="10"/>
  <c r="AL241" i="10"/>
  <c r="AL237" i="10"/>
  <c r="AL233" i="10"/>
  <c r="AL229" i="10"/>
  <c r="AL225" i="10"/>
  <c r="AL278" i="10"/>
  <c r="AL270" i="10"/>
  <c r="AL262" i="10"/>
  <c r="AL236" i="10"/>
  <c r="AL220" i="10"/>
  <c r="AL133" i="10"/>
  <c r="AL117" i="10"/>
  <c r="AL101" i="10"/>
  <c r="AL85" i="10"/>
  <c r="AL69" i="10"/>
  <c r="AL20" i="10"/>
  <c r="AL57" i="10"/>
  <c r="AL53" i="10"/>
  <c r="AL49" i="10"/>
  <c r="AL45" i="10"/>
  <c r="AL40" i="10"/>
  <c r="AL777" i="10"/>
  <c r="AS756" i="10"/>
  <c r="AZ756" i="10" s="1"/>
  <c r="AL659" i="10"/>
  <c r="AL593" i="10"/>
  <c r="AL559" i="10"/>
  <c r="AL565" i="10"/>
  <c r="AL554" i="10"/>
  <c r="AL537" i="10"/>
  <c r="AL539" i="10"/>
  <c r="AL511" i="10"/>
  <c r="AL507" i="10"/>
  <c r="AL445" i="10"/>
  <c r="AL485" i="10"/>
  <c r="AL487" i="10"/>
  <c r="AL429" i="10"/>
  <c r="AL404" i="10"/>
  <c r="AL395" i="10"/>
  <c r="AL399" i="10"/>
  <c r="AL372" i="10"/>
  <c r="AL355" i="10"/>
  <c r="AL347" i="10"/>
  <c r="AL337" i="10"/>
  <c r="AL305" i="10"/>
  <c r="AL289" i="10"/>
  <c r="AL328" i="10"/>
  <c r="AL292" i="10"/>
  <c r="AL260" i="10"/>
  <c r="AL244" i="10"/>
  <c r="AL331" i="10"/>
  <c r="AL307" i="10"/>
  <c r="AL243" i="10"/>
  <c r="AL239" i="10"/>
  <c r="AL223" i="10"/>
  <c r="AL207" i="10"/>
  <c r="AL196" i="10"/>
  <c r="AL194" i="10"/>
  <c r="AL192" i="10"/>
  <c r="AL190" i="10"/>
  <c r="AL188" i="10"/>
  <c r="AL186" i="10"/>
  <c r="AL182" i="10"/>
  <c r="AL180" i="10"/>
  <c r="AL178" i="10"/>
  <c r="AL169" i="10"/>
  <c r="AL279" i="10"/>
  <c r="AL277" i="10"/>
  <c r="AL263" i="10"/>
  <c r="AL261" i="10"/>
  <c r="AL247" i="10"/>
  <c r="AL245" i="10"/>
  <c r="AL238" i="10"/>
  <c r="AL230" i="10"/>
  <c r="AL222" i="10"/>
  <c r="AL214" i="10"/>
  <c r="AL206" i="10"/>
  <c r="AL156" i="10"/>
  <c r="AL327" i="10"/>
  <c r="AL175" i="10"/>
  <c r="AL171" i="10"/>
  <c r="AL167" i="10"/>
  <c r="AL163" i="10"/>
  <c r="AL159" i="10"/>
  <c r="AL295" i="10"/>
  <c r="AL240" i="10"/>
  <c r="AL224" i="10"/>
  <c r="AL208" i="10"/>
  <c r="AL149" i="10"/>
  <c r="AL121" i="10"/>
  <c r="AL105" i="10"/>
  <c r="AL89" i="10"/>
  <c r="AL73" i="10"/>
  <c r="AL124" i="10"/>
  <c r="AL116" i="10"/>
  <c r="AL108" i="10"/>
  <c r="AL100" i="10"/>
  <c r="AL92" i="10"/>
  <c r="AL84" i="10"/>
  <c r="AL76" i="10"/>
  <c r="AL68" i="10"/>
  <c r="AL33" i="10"/>
  <c r="AL31" i="10"/>
  <c r="AL35" i="10"/>
  <c r="AL758" i="10"/>
  <c r="AL764" i="10"/>
  <c r="AL749" i="10"/>
  <c r="AL755" i="10"/>
  <c r="AL642" i="10"/>
  <c r="AL563" i="10"/>
  <c r="AL531" i="10"/>
  <c r="AL517" i="10"/>
  <c r="AL527" i="10"/>
  <c r="AL470" i="10"/>
  <c r="AL463" i="10"/>
  <c r="AL466" i="10"/>
  <c r="AL459" i="10"/>
  <c r="AL447" i="10"/>
  <c r="AL435" i="10"/>
  <c r="AL426" i="10"/>
  <c r="AL400" i="10"/>
  <c r="AL425" i="10"/>
  <c r="AL421" i="10"/>
  <c r="AL505" i="10"/>
  <c r="AL416" i="10"/>
  <c r="AL375" i="10"/>
  <c r="AL368" i="10"/>
  <c r="AL344" i="10"/>
  <c r="AL366" i="10"/>
  <c r="AL317" i="10"/>
  <c r="AL301" i="10"/>
  <c r="AL384" i="10"/>
  <c r="AL358" i="10"/>
  <c r="AL298" i="10"/>
  <c r="AL281" i="10"/>
  <c r="AL249" i="10"/>
  <c r="AL172" i="10"/>
  <c r="AL164" i="10"/>
  <c r="AL221" i="10"/>
  <c r="AL217" i="10"/>
  <c r="AL213" i="10"/>
  <c r="AL209" i="10"/>
  <c r="AL205" i="10"/>
  <c r="AL201" i="10"/>
  <c r="AL254" i="10"/>
  <c r="AL246" i="10"/>
  <c r="AL204" i="10"/>
  <c r="AL137" i="10"/>
  <c r="AL128" i="10"/>
  <c r="AL32" i="10"/>
  <c r="AL29" i="10"/>
  <c r="AL18" i="10"/>
  <c r="AL776" i="10"/>
  <c r="AL768" i="10"/>
  <c r="AL754" i="10"/>
  <c r="AL769" i="10"/>
  <c r="AL656" i="10"/>
  <c r="AL649" i="10"/>
  <c r="AL654" i="10"/>
  <c r="AL612" i="10"/>
  <c r="AL608" i="10"/>
  <c r="AL551" i="10"/>
  <c r="AL510" i="10"/>
  <c r="AL468" i="10"/>
  <c r="AL460" i="10"/>
  <c r="AL475" i="10"/>
  <c r="AL509" i="10"/>
  <c r="AL427" i="10"/>
  <c r="AL415" i="10"/>
  <c r="AL393" i="10"/>
  <c r="AL489" i="10"/>
  <c r="AL453" i="10"/>
  <c r="AL430" i="10"/>
  <c r="AL383" i="10"/>
  <c r="AL369" i="10"/>
  <c r="AL370" i="10"/>
  <c r="AL367" i="10"/>
  <c r="AL321" i="10"/>
  <c r="AL312" i="10"/>
  <c r="AL276" i="10"/>
  <c r="AL184" i="10"/>
  <c r="AL773" i="10"/>
  <c r="AL767" i="10"/>
  <c r="AL751" i="10"/>
  <c r="AL646" i="10"/>
  <c r="AL763" i="10"/>
  <c r="AS752" i="10"/>
  <c r="AZ752" i="10" s="1"/>
  <c r="AL638" i="10"/>
  <c r="AS761" i="10"/>
  <c r="AZ761" i="10" s="1"/>
  <c r="AL635" i="10"/>
  <c r="AL586" i="10"/>
  <c r="AL637" i="10"/>
  <c r="AL573" i="10"/>
  <c r="AL592" i="10"/>
  <c r="AL566" i="10"/>
  <c r="AL557" i="10"/>
  <c r="AL550" i="10"/>
  <c r="AL535" i="10"/>
  <c r="AL518" i="10"/>
  <c r="AL520" i="10"/>
  <c r="AL523" i="10"/>
  <c r="AL513" i="10"/>
  <c r="AL499" i="10"/>
  <c r="AL477" i="10"/>
  <c r="AL479" i="10"/>
  <c r="AL441" i="10"/>
  <c r="AL438" i="10"/>
  <c r="AL408" i="10"/>
  <c r="AL458" i="10"/>
  <c r="AL407" i="10"/>
  <c r="AL467" i="10"/>
  <c r="AL442" i="10"/>
  <c r="AL378" i="10"/>
  <c r="AL376" i="10"/>
  <c r="AL360" i="10"/>
  <c r="AL346" i="10"/>
  <c r="AL387" i="10"/>
  <c r="AL377" i="10"/>
  <c r="AL373" i="10"/>
  <c r="AL357" i="10"/>
  <c r="AL345" i="10"/>
  <c r="AL342" i="10"/>
  <c r="AL338" i="10"/>
  <c r="AL334" i="10"/>
  <c r="AL330" i="10"/>
  <c r="AL326" i="10"/>
  <c r="AL322" i="10"/>
  <c r="AL318" i="10"/>
  <c r="AL314" i="10"/>
  <c r="AL310" i="10"/>
  <c r="AL306" i="10"/>
  <c r="AL341" i="10"/>
  <c r="AL325" i="10"/>
  <c r="AL309" i="10"/>
  <c r="AL293" i="10"/>
  <c r="AL356" i="10"/>
  <c r="AL340" i="10"/>
  <c r="AL324" i="10"/>
  <c r="AL308" i="10"/>
  <c r="AL288" i="10"/>
  <c r="AL272" i="10"/>
  <c r="AL256" i="10"/>
  <c r="AL323" i="10"/>
  <c r="AL290" i="10"/>
  <c r="AL227" i="10"/>
  <c r="AL211" i="10"/>
  <c r="AL173" i="10"/>
  <c r="AL157" i="10"/>
  <c r="AL299" i="10"/>
  <c r="AL275" i="10"/>
  <c r="AL273" i="10"/>
  <c r="AL259" i="10"/>
  <c r="AL257" i="10"/>
  <c r="AL198" i="10"/>
  <c r="AL176" i="10"/>
  <c r="AL168" i="10"/>
  <c r="AL160" i="10"/>
  <c r="AL319" i="10"/>
  <c r="AL311" i="10"/>
  <c r="AL287" i="10"/>
  <c r="AL282" i="10"/>
  <c r="AL274" i="10"/>
  <c r="AL266" i="10"/>
  <c r="AL258" i="10"/>
  <c r="AL250" i="10"/>
  <c r="AL228" i="10"/>
  <c r="AL212" i="10"/>
  <c r="AL145" i="10"/>
  <c r="AL125" i="10"/>
  <c r="AL109" i="10"/>
  <c r="AL93" i="10"/>
  <c r="AL77" i="10"/>
  <c r="AL61" i="10"/>
  <c r="AL132" i="10"/>
  <c r="AL36" i="10"/>
  <c r="AL25" i="10"/>
  <c r="AL17" i="10"/>
  <c r="AL24" i="10"/>
  <c r="X661" i="10" l="1"/>
  <c r="Z661" i="10" s="1"/>
  <c r="X696" i="10"/>
  <c r="Z696" i="10" s="1"/>
  <c r="X682" i="10"/>
  <c r="Z682" i="10" s="1"/>
  <c r="X673" i="10"/>
  <c r="Z673" i="10" s="1"/>
  <c r="X662" i="10"/>
  <c r="Z662" i="10" s="1"/>
  <c r="X691" i="10"/>
  <c r="Z691" i="10" s="1"/>
  <c r="X695" i="10"/>
  <c r="Z695" i="10" s="1"/>
  <c r="X681" i="10"/>
  <c r="Z681" i="10" s="1"/>
  <c r="L701" i="10"/>
  <c r="L671" i="10"/>
  <c r="L666" i="10"/>
  <c r="X743" i="10"/>
  <c r="Z743" i="10" s="1"/>
  <c r="X737" i="10"/>
  <c r="Z737" i="10" s="1"/>
  <c r="X731" i="10"/>
  <c r="Z731" i="10" s="1"/>
  <c r="X727" i="10"/>
  <c r="Z727" i="10" s="1"/>
  <c r="X725" i="10"/>
  <c r="Z725" i="10" s="1"/>
  <c r="L717" i="10"/>
  <c r="X713" i="10"/>
  <c r="Z713" i="10" s="1"/>
  <c r="L709" i="10"/>
  <c r="X700" i="10"/>
  <c r="Z700" i="10" s="1"/>
  <c r="X668" i="10"/>
  <c r="Z668" i="10" s="1"/>
  <c r="X742" i="10"/>
  <c r="Z742" i="10" s="1"/>
  <c r="X740" i="10"/>
  <c r="Z740" i="10" s="1"/>
  <c r="L704" i="10"/>
  <c r="X703" i="10"/>
  <c r="Z703" i="10" s="1"/>
  <c r="L663" i="10"/>
  <c r="L747" i="10"/>
  <c r="X745" i="10"/>
  <c r="Z745" i="10" s="1"/>
  <c r="X739" i="10"/>
  <c r="Z739" i="10" s="1"/>
  <c r="L735" i="10"/>
  <c r="X665" i="10"/>
  <c r="Z665" i="10" s="1"/>
  <c r="X705" i="10"/>
  <c r="Z705" i="10" s="1"/>
  <c r="L702" i="10"/>
  <c r="L728" i="10"/>
  <c r="L720" i="10"/>
  <c r="X710" i="10"/>
  <c r="Z710" i="10" s="1"/>
  <c r="X684" i="10"/>
  <c r="Z684" i="10" s="1"/>
  <c r="X698" i="10"/>
  <c r="Z698" i="10" s="1"/>
  <c r="X690" i="10"/>
  <c r="Z690" i="10" s="1"/>
  <c r="X679" i="10"/>
  <c r="Z679" i="10" s="1"/>
  <c r="X699" i="10"/>
  <c r="Z699" i="10" s="1"/>
  <c r="X672" i="10"/>
  <c r="Z672" i="10" s="1"/>
  <c r="X685" i="10"/>
  <c r="Z685" i="10" s="1"/>
  <c r="X688" i="10"/>
  <c r="Z688" i="10" s="1"/>
  <c r="X676" i="10"/>
  <c r="Z676" i="10" s="1"/>
  <c r="X660" i="10"/>
  <c r="Z660" i="10" s="1"/>
  <c r="X671" i="10"/>
  <c r="Z671" i="10" s="1"/>
  <c r="X669" i="10"/>
  <c r="Z669" i="10" s="1"/>
  <c r="L667" i="10"/>
  <c r="L743" i="10"/>
  <c r="L727" i="10"/>
  <c r="X723" i="10"/>
  <c r="Z723" i="10" s="1"/>
  <c r="L713" i="10"/>
  <c r="X709" i="10"/>
  <c r="Z709" i="10" s="1"/>
  <c r="X736" i="10"/>
  <c r="Z736" i="10" s="1"/>
  <c r="X730" i="10"/>
  <c r="Z730" i="10" s="1"/>
  <c r="X664" i="10"/>
  <c r="Z664" i="10" s="1"/>
  <c r="X714" i="10"/>
  <c r="Z714" i="10" s="1"/>
  <c r="X704" i="10"/>
  <c r="Z704" i="10" s="1"/>
  <c r="X747" i="10"/>
  <c r="Z747" i="10" s="1"/>
  <c r="L745" i="10"/>
  <c r="L741" i="10"/>
  <c r="X729" i="10"/>
  <c r="Z729" i="10" s="1"/>
  <c r="X715" i="10"/>
  <c r="Z715" i="10" s="1"/>
  <c r="L711" i="10"/>
  <c r="L705" i="10"/>
  <c r="L746" i="10"/>
  <c r="L744" i="10"/>
  <c r="X734" i="10"/>
  <c r="Z734" i="10" s="1"/>
  <c r="X724" i="10"/>
  <c r="Z724" i="10" s="1"/>
  <c r="X718" i="10"/>
  <c r="Z718" i="10" s="1"/>
  <c r="X674" i="10"/>
  <c r="Z674" i="10" s="1"/>
  <c r="X678" i="10"/>
  <c r="Z678" i="10" s="1"/>
  <c r="X693" i="10"/>
  <c r="Z693" i="10" s="1"/>
  <c r="X692" i="10"/>
  <c r="Z692" i="10" s="1"/>
  <c r="X689" i="10"/>
  <c r="Z689" i="10" s="1"/>
  <c r="X677" i="10"/>
  <c r="Z677" i="10" s="1"/>
  <c r="X694" i="10"/>
  <c r="Z694" i="10" s="1"/>
  <c r="X697" i="10"/>
  <c r="Z697" i="10" s="1"/>
  <c r="X680" i="10"/>
  <c r="Z680" i="10" s="1"/>
  <c r="X686" i="10"/>
  <c r="Z686" i="10" s="1"/>
  <c r="AD660" i="10"/>
  <c r="L669" i="10"/>
  <c r="X667" i="10"/>
  <c r="Z667" i="10" s="1"/>
  <c r="X733" i="10"/>
  <c r="Z733" i="10" s="1"/>
  <c r="L731" i="10"/>
  <c r="L725" i="10"/>
  <c r="L740" i="10"/>
  <c r="L732" i="10"/>
  <c r="L730" i="10"/>
  <c r="L726" i="10"/>
  <c r="X716" i="10"/>
  <c r="Z716" i="10" s="1"/>
  <c r="L712" i="10"/>
  <c r="X708" i="10"/>
  <c r="Z708" i="10" s="1"/>
  <c r="L670" i="10"/>
  <c r="L739" i="10"/>
  <c r="L665" i="10"/>
  <c r="L729" i="10"/>
  <c r="L721" i="10"/>
  <c r="L719" i="10"/>
  <c r="L715" i="10"/>
  <c r="X707" i="10"/>
  <c r="Z707" i="10" s="1"/>
  <c r="X746" i="10"/>
  <c r="Z746" i="10" s="1"/>
  <c r="AA746" i="10" s="1"/>
  <c r="X744" i="10"/>
  <c r="Z744" i="10" s="1"/>
  <c r="AA744" i="10" s="1"/>
  <c r="L738" i="10"/>
  <c r="L734" i="10"/>
  <c r="L724" i="10"/>
  <c r="L722" i="10"/>
  <c r="L718" i="10"/>
  <c r="X706" i="10"/>
  <c r="Z706" i="10" s="1"/>
  <c r="X687" i="10"/>
  <c r="Z687" i="10" s="1"/>
  <c r="X675" i="10"/>
  <c r="Z675" i="10" s="1"/>
  <c r="X666" i="10"/>
  <c r="Z666" i="10" s="1"/>
  <c r="L733" i="10"/>
  <c r="L742" i="10"/>
  <c r="L716" i="10"/>
  <c r="L708" i="10"/>
  <c r="X670" i="10"/>
  <c r="Z670" i="10" s="1"/>
  <c r="X741" i="10"/>
  <c r="Z741" i="10" s="1"/>
  <c r="X722" i="10"/>
  <c r="Z722" i="10" s="1"/>
  <c r="AA722" i="10" s="1"/>
  <c r="L710" i="10"/>
  <c r="L706" i="10"/>
  <c r="X701" i="10"/>
  <c r="Z701" i="10" s="1"/>
  <c r="L668" i="10"/>
  <c r="X726" i="10"/>
  <c r="Z726" i="10" s="1"/>
  <c r="L703" i="10"/>
  <c r="X735" i="10"/>
  <c r="Z735" i="10" s="1"/>
  <c r="X728" i="10"/>
  <c r="Z728" i="10" s="1"/>
  <c r="X683" i="10"/>
  <c r="Z683" i="10" s="1"/>
  <c r="L723" i="10"/>
  <c r="L700" i="10"/>
  <c r="X720" i="10"/>
  <c r="Z720" i="10" s="1"/>
  <c r="X717" i="10"/>
  <c r="Z717" i="10" s="1"/>
  <c r="AA717" i="10" s="1"/>
  <c r="L736" i="10"/>
  <c r="L714" i="10"/>
  <c r="X711" i="10"/>
  <c r="Z711" i="10" s="1"/>
  <c r="L737" i="10"/>
  <c r="X732" i="10"/>
  <c r="Z732" i="10" s="1"/>
  <c r="L664" i="10"/>
  <c r="X712" i="10"/>
  <c r="Z712" i="10" s="1"/>
  <c r="X663" i="10"/>
  <c r="Z663" i="10" s="1"/>
  <c r="X719" i="10"/>
  <c r="Z719" i="10" s="1"/>
  <c r="L707" i="10"/>
  <c r="X702" i="10"/>
  <c r="Z702" i="10" s="1"/>
  <c r="X738" i="10"/>
  <c r="Z738" i="10" s="1"/>
  <c r="AA738" i="10" s="1"/>
  <c r="X721" i="10"/>
  <c r="Z721" i="10" s="1"/>
  <c r="L692" i="10"/>
  <c r="L681" i="10"/>
  <c r="L695" i="10"/>
  <c r="L698" i="10"/>
  <c r="L686" i="10"/>
  <c r="L680" i="10"/>
  <c r="L673" i="10"/>
  <c r="L689" i="10"/>
  <c r="L688" i="10"/>
  <c r="L693" i="10"/>
  <c r="L690" i="10"/>
  <c r="L662" i="10"/>
  <c r="L696" i="10"/>
  <c r="L677" i="10"/>
  <c r="L682" i="10"/>
  <c r="L672" i="10"/>
  <c r="L699" i="10"/>
  <c r="L697" i="10"/>
  <c r="L661" i="10"/>
  <c r="L674" i="10"/>
  <c r="L679" i="10"/>
  <c r="L683" i="10"/>
  <c r="L678" i="10"/>
  <c r="L675" i="10"/>
  <c r="L685" i="10"/>
  <c r="L694" i="10"/>
  <c r="L684" i="10"/>
  <c r="L687" i="10"/>
  <c r="L676" i="10"/>
  <c r="L691" i="10"/>
  <c r="U7" i="10"/>
  <c r="AS767" i="10"/>
  <c r="AZ767" i="10" s="1"/>
  <c r="AS749" i="10"/>
  <c r="AZ749" i="10" s="1"/>
  <c r="AS751" i="10"/>
  <c r="AZ751" i="10" s="1"/>
  <c r="AS755" i="10"/>
  <c r="AZ755" i="10" s="1"/>
  <c r="AS759" i="10"/>
  <c r="AZ759" i="10" s="1"/>
  <c r="AS760" i="10"/>
  <c r="AZ760" i="10" s="1"/>
  <c r="AS779" i="10"/>
  <c r="AZ779" i="10" s="1"/>
  <c r="AS778" i="10"/>
  <c r="AZ778" i="10" s="1"/>
  <c r="AS773" i="10"/>
  <c r="AZ773" i="10" s="1"/>
  <c r="AS764" i="10"/>
  <c r="AZ764" i="10" s="1"/>
  <c r="AS777" i="10"/>
  <c r="AZ777" i="10" s="1"/>
  <c r="AS770" i="10"/>
  <c r="AZ770" i="10" s="1"/>
  <c r="AS748" i="10"/>
  <c r="AZ748" i="10" s="1"/>
  <c r="AS750" i="10"/>
  <c r="AZ750" i="10" s="1"/>
  <c r="AS763" i="10"/>
  <c r="AZ763" i="10" s="1"/>
  <c r="AS754" i="10"/>
  <c r="AZ754" i="10" s="1"/>
  <c r="AS776" i="10"/>
  <c r="AZ776" i="10" s="1"/>
  <c r="AS771" i="10"/>
  <c r="AZ771" i="10" s="1"/>
  <c r="AS774" i="10"/>
  <c r="AZ774" i="10" s="1"/>
  <c r="AS769" i="10"/>
  <c r="AZ769" i="10" s="1"/>
  <c r="AS768" i="10"/>
  <c r="AZ768" i="10" s="1"/>
  <c r="AS758" i="10"/>
  <c r="AZ758" i="10" s="1"/>
  <c r="AS753" i="10"/>
  <c r="AZ753" i="10" s="1"/>
  <c r="AS765" i="10"/>
  <c r="AZ765" i="10" s="1"/>
  <c r="AS762" i="10"/>
  <c r="AZ762" i="10" s="1"/>
  <c r="AS780" i="10"/>
  <c r="AZ780" i="10" s="1"/>
  <c r="AS766" i="10"/>
  <c r="AZ766" i="10" s="1"/>
  <c r="AA701" i="10" l="1"/>
  <c r="AA732" i="10"/>
  <c r="M747" i="10"/>
  <c r="N747" i="10" s="1"/>
  <c r="O747" i="10" s="1"/>
  <c r="M715" i="10"/>
  <c r="N715" i="10" s="1"/>
  <c r="O715" i="10" s="1"/>
  <c r="M738" i="10"/>
  <c r="N738" i="10" s="1"/>
  <c r="O738" i="10" s="1"/>
  <c r="M722" i="10"/>
  <c r="N722" i="10" s="1"/>
  <c r="O722" i="10" s="1"/>
  <c r="M706" i="10"/>
  <c r="N706" i="10" s="1"/>
  <c r="O706" i="10" s="1"/>
  <c r="M735" i="10"/>
  <c r="N735" i="10" s="1"/>
  <c r="O735" i="10" s="1"/>
  <c r="M667" i="10"/>
  <c r="N667" i="10" s="1"/>
  <c r="O667" i="10" s="1"/>
  <c r="M723" i="10"/>
  <c r="N723" i="10" s="1"/>
  <c r="O723" i="10" s="1"/>
  <c r="M719" i="10"/>
  <c r="N719" i="10" s="1"/>
  <c r="O719" i="10" s="1"/>
  <c r="M671" i="10"/>
  <c r="N671" i="10" s="1"/>
  <c r="O671" i="10" s="1"/>
  <c r="M731" i="10"/>
  <c r="N731" i="10" s="1"/>
  <c r="O731" i="10" s="1"/>
  <c r="M700" i="10"/>
  <c r="N700" i="10" s="1"/>
  <c r="O700" i="10" s="1"/>
  <c r="M736" i="10"/>
  <c r="N736" i="10" s="1"/>
  <c r="O736" i="10" s="1"/>
  <c r="M664" i="10"/>
  <c r="N664" i="10" s="1"/>
  <c r="O664" i="10" s="1"/>
  <c r="M708" i="10"/>
  <c r="N708" i="10" s="1"/>
  <c r="O708" i="10" s="1"/>
  <c r="M746" i="10"/>
  <c r="N746" i="10" s="1"/>
  <c r="O746" i="10" s="1"/>
  <c r="M718" i="10"/>
  <c r="N718" i="10" s="1"/>
  <c r="O718" i="10" s="1"/>
  <c r="M707" i="10"/>
  <c r="N707" i="10" s="1"/>
  <c r="O707" i="10" s="1"/>
  <c r="M733" i="10"/>
  <c r="N733" i="10" s="1"/>
  <c r="O733" i="10" s="1"/>
  <c r="M705" i="10"/>
  <c r="N705" i="10" s="1"/>
  <c r="O705" i="10" s="1"/>
  <c r="M713" i="10"/>
  <c r="M730" i="10"/>
  <c r="N730" i="10" s="1"/>
  <c r="O730" i="10" s="1"/>
  <c r="M665" i="10"/>
  <c r="N665" i="10" s="1"/>
  <c r="O665" i="10" s="1"/>
  <c r="M724" i="10"/>
  <c r="N724" i="10" s="1"/>
  <c r="O724" i="10" s="1"/>
  <c r="M710" i="10"/>
  <c r="N710" i="10" s="1"/>
  <c r="O710" i="10" s="1"/>
  <c r="M660" i="10"/>
  <c r="N660" i="10" s="1"/>
  <c r="O660" i="10" s="1"/>
  <c r="M729" i="10"/>
  <c r="N729" i="10" s="1"/>
  <c r="O729" i="10" s="1"/>
  <c r="M737" i="10"/>
  <c r="N737" i="10" s="1"/>
  <c r="O737" i="10" s="1"/>
  <c r="M740" i="10"/>
  <c r="N740" i="10" s="1"/>
  <c r="O740" i="10" s="1"/>
  <c r="M712" i="10"/>
  <c r="N712" i="10" s="1"/>
  <c r="O712" i="10" s="1"/>
  <c r="M745" i="10"/>
  <c r="N745" i="10" s="1"/>
  <c r="O745" i="10" s="1"/>
  <c r="M702" i="10"/>
  <c r="N702" i="10" s="1"/>
  <c r="O702" i="10" s="1"/>
  <c r="M734" i="10"/>
  <c r="N734" i="10" s="1"/>
  <c r="O734" i="10" s="1"/>
  <c r="M720" i="10"/>
  <c r="N720" i="10" s="1"/>
  <c r="O720" i="10" s="1"/>
  <c r="M703" i="10"/>
  <c r="N703" i="10" s="1"/>
  <c r="O703" i="10" s="1"/>
  <c r="M721" i="10"/>
  <c r="N721" i="10" s="1"/>
  <c r="O721" i="10" s="1"/>
  <c r="M743" i="10"/>
  <c r="N743" i="10" s="1"/>
  <c r="O743" i="10" s="1"/>
  <c r="M717" i="10"/>
  <c r="N717" i="10" s="1"/>
  <c r="O717" i="10" s="1"/>
  <c r="M711" i="10"/>
  <c r="N711" i="10" s="1"/>
  <c r="O711" i="10" s="1"/>
  <c r="M669" i="10"/>
  <c r="N669" i="10" s="1"/>
  <c r="O669" i="10" s="1"/>
  <c r="M725" i="10"/>
  <c r="N725" i="10" s="1"/>
  <c r="O725" i="10" s="1"/>
  <c r="M668" i="10"/>
  <c r="N668" i="10" s="1"/>
  <c r="O668" i="10" s="1"/>
  <c r="M732" i="10"/>
  <c r="N732" i="10" s="1"/>
  <c r="O732" i="10" s="1"/>
  <c r="M716" i="10"/>
  <c r="N716" i="10" s="1"/>
  <c r="O716" i="10" s="1"/>
  <c r="M704" i="10"/>
  <c r="N704" i="10" s="1"/>
  <c r="O704" i="10" s="1"/>
  <c r="M739" i="10"/>
  <c r="N739" i="10" s="1"/>
  <c r="O739" i="10" s="1"/>
  <c r="M728" i="10"/>
  <c r="N728" i="10" s="1"/>
  <c r="O728" i="10" s="1"/>
  <c r="M663" i="10"/>
  <c r="N663" i="10" s="1"/>
  <c r="O663" i="10" s="1"/>
  <c r="M741" i="10"/>
  <c r="N741" i="10" s="1"/>
  <c r="O741" i="10" s="1"/>
  <c r="M666" i="10"/>
  <c r="N666" i="10" s="1"/>
  <c r="O666" i="10" s="1"/>
  <c r="M742" i="10"/>
  <c r="N742" i="10" s="1"/>
  <c r="O742" i="10" s="1"/>
  <c r="M714" i="10"/>
  <c r="N714" i="10" s="1"/>
  <c r="O714" i="10" s="1"/>
  <c r="M744" i="10"/>
  <c r="N744" i="10" s="1"/>
  <c r="O744" i="10" s="1"/>
  <c r="M670" i="10"/>
  <c r="N670" i="10" s="1"/>
  <c r="O670" i="10" s="1"/>
  <c r="M727" i="10"/>
  <c r="M701" i="10"/>
  <c r="N701" i="10" s="1"/>
  <c r="O701" i="10" s="1"/>
  <c r="M709" i="10"/>
  <c r="N709" i="10" s="1"/>
  <c r="O709" i="10" s="1"/>
  <c r="M726" i="10"/>
  <c r="N726" i="10" s="1"/>
  <c r="O726" i="10" s="1"/>
  <c r="M696" i="10"/>
  <c r="N696" i="10" s="1"/>
  <c r="O696" i="10" s="1"/>
  <c r="M685" i="10"/>
  <c r="N685" i="10" s="1"/>
  <c r="O685" i="10" s="1"/>
  <c r="M695" i="10"/>
  <c r="N695" i="10" s="1"/>
  <c r="O695" i="10" s="1"/>
  <c r="M689" i="10"/>
  <c r="N689" i="10" s="1"/>
  <c r="O689" i="10" s="1"/>
  <c r="M681" i="10"/>
  <c r="N681" i="10" s="1"/>
  <c r="O681" i="10" s="1"/>
  <c r="M682" i="10"/>
  <c r="N682" i="10" s="1"/>
  <c r="O682" i="10" s="1"/>
  <c r="M692" i="10"/>
  <c r="N692" i="10" s="1"/>
  <c r="O692" i="10" s="1"/>
  <c r="M679" i="10"/>
  <c r="N679" i="10" s="1"/>
  <c r="O679" i="10" s="1"/>
  <c r="M683" i="10"/>
  <c r="N683" i="10" s="1"/>
  <c r="O683" i="10" s="1"/>
  <c r="M684" i="10"/>
  <c r="N684" i="10" s="1"/>
  <c r="O684" i="10" s="1"/>
  <c r="M674" i="10"/>
  <c r="N674" i="10" s="1"/>
  <c r="O674" i="10" s="1"/>
  <c r="M676" i="10"/>
  <c r="N676" i="10" s="1"/>
  <c r="O676" i="10" s="1"/>
  <c r="M678" i="10"/>
  <c r="N678" i="10" s="1"/>
  <c r="O678" i="10" s="1"/>
  <c r="M673" i="10"/>
  <c r="N673" i="10" s="1"/>
  <c r="O673" i="10" s="1"/>
  <c r="M691" i="10"/>
  <c r="N691" i="10" s="1"/>
  <c r="O691" i="10" s="1"/>
  <c r="M687" i="10"/>
  <c r="N687" i="10" s="1"/>
  <c r="O687" i="10" s="1"/>
  <c r="M698" i="10"/>
  <c r="N698" i="10" s="1"/>
  <c r="O698" i="10" s="1"/>
  <c r="M675" i="10"/>
  <c r="N675" i="10" s="1"/>
  <c r="O675" i="10" s="1"/>
  <c r="M680" i="10"/>
  <c r="N680" i="10" s="1"/>
  <c r="O680" i="10" s="1"/>
  <c r="M662" i="10"/>
  <c r="N662" i="10" s="1"/>
  <c r="O662" i="10" s="1"/>
  <c r="M661" i="10"/>
  <c r="N661" i="10" s="1"/>
  <c r="O661" i="10" s="1"/>
  <c r="M693" i="10"/>
  <c r="N693" i="10" s="1"/>
  <c r="O693" i="10" s="1"/>
  <c r="M699" i="10"/>
  <c r="N699" i="10" s="1"/>
  <c r="O699" i="10" s="1"/>
  <c r="M694" i="10"/>
  <c r="N694" i="10" s="1"/>
  <c r="O694" i="10" s="1"/>
  <c r="M672" i="10"/>
  <c r="N672" i="10" s="1"/>
  <c r="O672" i="10" s="1"/>
  <c r="M690" i="10"/>
  <c r="N690" i="10" s="1"/>
  <c r="O690" i="10" s="1"/>
  <c r="M677" i="10"/>
  <c r="N677" i="10" s="1"/>
  <c r="O677" i="10" s="1"/>
  <c r="M686" i="10"/>
  <c r="N686" i="10" s="1"/>
  <c r="O686" i="10" s="1"/>
  <c r="M688" i="10"/>
  <c r="N688" i="10" s="1"/>
  <c r="O688" i="10" s="1"/>
  <c r="M697" i="10"/>
  <c r="N697" i="10" s="1"/>
  <c r="O697" i="10" s="1"/>
  <c r="N713" i="10"/>
  <c r="O713" i="10" s="1"/>
  <c r="AA702" i="10"/>
  <c r="AA712" i="10"/>
  <c r="AA711" i="10"/>
  <c r="AA720" i="10"/>
  <c r="AA728" i="10"/>
  <c r="AA667" i="10"/>
  <c r="AA715" i="10"/>
  <c r="AA747" i="10"/>
  <c r="AA669" i="10"/>
  <c r="AA688" i="10"/>
  <c r="AA679" i="10"/>
  <c r="AA710" i="10"/>
  <c r="AA745" i="10"/>
  <c r="AA700" i="10"/>
  <c r="AA725" i="10"/>
  <c r="AA673" i="10"/>
  <c r="AD668" i="10"/>
  <c r="AD716" i="10"/>
  <c r="AD744" i="10"/>
  <c r="AD676" i="10"/>
  <c r="AD679" i="10"/>
  <c r="AD699" i="10"/>
  <c r="AD696" i="10"/>
  <c r="AD688" i="10"/>
  <c r="AD686" i="10"/>
  <c r="AD692" i="10"/>
  <c r="AD707" i="10"/>
  <c r="AD664" i="10"/>
  <c r="AD700" i="10"/>
  <c r="AD670" i="10"/>
  <c r="AD727" i="10"/>
  <c r="N727" i="10"/>
  <c r="O727" i="10" s="1"/>
  <c r="AD709" i="10"/>
  <c r="AD666" i="10"/>
  <c r="AD697" i="10"/>
  <c r="AD693" i="10"/>
  <c r="AD719" i="10"/>
  <c r="AD675" i="10"/>
  <c r="AD674" i="10"/>
  <c r="AD672" i="10"/>
  <c r="AD662" i="10"/>
  <c r="AD689" i="10"/>
  <c r="AD698" i="10"/>
  <c r="AD723" i="10"/>
  <c r="AD703" i="10"/>
  <c r="AD706" i="10"/>
  <c r="AD729" i="10"/>
  <c r="AD743" i="10"/>
  <c r="AD728" i="10"/>
  <c r="AD663" i="10"/>
  <c r="AD671" i="10"/>
  <c r="AD694" i="10"/>
  <c r="AD677" i="10"/>
  <c r="AD680" i="10"/>
  <c r="AD704" i="10"/>
  <c r="AD678" i="10"/>
  <c r="AD661" i="10"/>
  <c r="AD690" i="10"/>
  <c r="AD695" i="10"/>
  <c r="AD710" i="10"/>
  <c r="AD708" i="10"/>
  <c r="AD718" i="10"/>
  <c r="AD665" i="10"/>
  <c r="AD745" i="10"/>
  <c r="AD667" i="10"/>
  <c r="AD702" i="10"/>
  <c r="AD717" i="10"/>
  <c r="AD701" i="10"/>
  <c r="AA675" i="10"/>
  <c r="AA689" i="10"/>
  <c r="AA674" i="10"/>
  <c r="AA730" i="10"/>
  <c r="AA723" i="10"/>
  <c r="AA705" i="10"/>
  <c r="AA743" i="10"/>
  <c r="AA735" i="10"/>
  <c r="AA741" i="10"/>
  <c r="AA671" i="10"/>
  <c r="AA663" i="10"/>
  <c r="AA721" i="10"/>
  <c r="AA670" i="10"/>
  <c r="AA709" i="10"/>
  <c r="AA726" i="10"/>
  <c r="AA666" i="10"/>
  <c r="AA708" i="10"/>
  <c r="AD691" i="10"/>
  <c r="AD681" i="10"/>
  <c r="K681" i="10"/>
  <c r="AD739" i="10"/>
  <c r="AD740" i="10"/>
  <c r="K740" i="10"/>
  <c r="AA680" i="10"/>
  <c r="AA681" i="10"/>
  <c r="K685" i="10"/>
  <c r="AD685" i="10"/>
  <c r="K714" i="10"/>
  <c r="AD714" i="10"/>
  <c r="K742" i="10"/>
  <c r="AD742" i="10"/>
  <c r="AA687" i="10"/>
  <c r="AD724" i="10"/>
  <c r="K724" i="10"/>
  <c r="K721" i="10"/>
  <c r="AD721" i="10"/>
  <c r="AD726" i="10"/>
  <c r="K726" i="10"/>
  <c r="AD725" i="10"/>
  <c r="K725" i="10"/>
  <c r="AD669" i="10"/>
  <c r="AA697" i="10"/>
  <c r="AA692" i="10"/>
  <c r="AA718" i="10"/>
  <c r="AD746" i="10"/>
  <c r="AA729" i="10"/>
  <c r="AA704" i="10"/>
  <c r="AA736" i="10"/>
  <c r="AA685" i="10"/>
  <c r="AA690" i="10"/>
  <c r="K720" i="10"/>
  <c r="AD720" i="10"/>
  <c r="AA665" i="10"/>
  <c r="AD747" i="10"/>
  <c r="K747" i="10"/>
  <c r="AA740" i="10"/>
  <c r="AA727" i="10"/>
  <c r="AA695" i="10"/>
  <c r="AA682" i="10"/>
  <c r="AD687" i="10"/>
  <c r="AA719" i="10"/>
  <c r="AD736" i="10"/>
  <c r="K733" i="10"/>
  <c r="AD733" i="10"/>
  <c r="AA706" i="10"/>
  <c r="K734" i="10"/>
  <c r="AD734" i="10"/>
  <c r="AA707" i="10"/>
  <c r="K730" i="10"/>
  <c r="AD730" i="10"/>
  <c r="K731" i="10"/>
  <c r="AD731" i="10"/>
  <c r="AA694" i="10"/>
  <c r="AA693" i="10"/>
  <c r="AA724" i="10"/>
  <c r="AD705" i="10"/>
  <c r="K741" i="10"/>
  <c r="AD741" i="10"/>
  <c r="AA714" i="10"/>
  <c r="AA660" i="10"/>
  <c r="AA672" i="10"/>
  <c r="AA698" i="10"/>
  <c r="K735" i="10"/>
  <c r="AD735" i="10"/>
  <c r="AA742" i="10"/>
  <c r="AA713" i="10"/>
  <c r="AA731" i="10"/>
  <c r="AA691" i="10"/>
  <c r="AA696" i="10"/>
  <c r="AD683" i="10"/>
  <c r="K683" i="10"/>
  <c r="AD722" i="10"/>
  <c r="K722" i="10"/>
  <c r="AA716" i="10"/>
  <c r="V7" i="10"/>
  <c r="U667" i="10"/>
  <c r="AE667" i="10" s="1"/>
  <c r="U713" i="10"/>
  <c r="AE713" i="10" s="1"/>
  <c r="U732" i="10"/>
  <c r="AE732" i="10" s="1"/>
  <c r="U730" i="10"/>
  <c r="AE730" i="10" s="1"/>
  <c r="U726" i="10"/>
  <c r="AE726" i="10" s="1"/>
  <c r="U712" i="10"/>
  <c r="AE712" i="10" s="1"/>
  <c r="U703" i="10"/>
  <c r="AE703" i="10" s="1"/>
  <c r="U665" i="10"/>
  <c r="AE665" i="10" s="1"/>
  <c r="U729" i="10"/>
  <c r="AE729" i="10" s="1"/>
  <c r="U721" i="10"/>
  <c r="AE721" i="10" s="1"/>
  <c r="U746" i="10"/>
  <c r="U738" i="10"/>
  <c r="AE738" i="10" s="1"/>
  <c r="U734" i="10"/>
  <c r="AE734" i="10" s="1"/>
  <c r="U728" i="10"/>
  <c r="AE728" i="10" s="1"/>
  <c r="U722" i="10"/>
  <c r="AE722" i="10" s="1"/>
  <c r="U669" i="10"/>
  <c r="U666" i="10"/>
  <c r="AE666" i="10" s="1"/>
  <c r="U737" i="10"/>
  <c r="AE737" i="10" s="1"/>
  <c r="U733" i="10"/>
  <c r="AE733" i="10" s="1"/>
  <c r="U731" i="10"/>
  <c r="AE731" i="10" s="1"/>
  <c r="U725" i="10"/>
  <c r="U709" i="10"/>
  <c r="AE709" i="10" s="1"/>
  <c r="U700" i="10"/>
  <c r="AE700" i="10" s="1"/>
  <c r="U742" i="10"/>
  <c r="AE742" i="10" s="1"/>
  <c r="U736" i="10"/>
  <c r="U708" i="10"/>
  <c r="AE708" i="10" s="1"/>
  <c r="U663" i="10"/>
  <c r="AE663" i="10" s="1"/>
  <c r="U719" i="10"/>
  <c r="AE719" i="10" s="1"/>
  <c r="U711" i="10"/>
  <c r="AE711" i="10" s="1"/>
  <c r="U707" i="10"/>
  <c r="AE707" i="10" s="1"/>
  <c r="U724" i="10"/>
  <c r="AE724" i="10" s="1"/>
  <c r="U701" i="10"/>
  <c r="AE701" i="10" s="1"/>
  <c r="U743" i="10"/>
  <c r="AE743" i="10" s="1"/>
  <c r="U723" i="10"/>
  <c r="AE723" i="10" s="1"/>
  <c r="U668" i="10"/>
  <c r="AE668" i="10" s="1"/>
  <c r="U664" i="10"/>
  <c r="AE664" i="10" s="1"/>
  <c r="U716" i="10"/>
  <c r="AE716" i="10" s="1"/>
  <c r="U670" i="10"/>
  <c r="AE670" i="10" s="1"/>
  <c r="U741" i="10"/>
  <c r="AE741" i="10" s="1"/>
  <c r="U735" i="10"/>
  <c r="AE735" i="10" s="1"/>
  <c r="U702" i="10"/>
  <c r="AE702" i="10" s="1"/>
  <c r="U720" i="10"/>
  <c r="AE720" i="10" s="1"/>
  <c r="U710" i="10"/>
  <c r="AE710" i="10" s="1"/>
  <c r="U706" i="10"/>
  <c r="AE706" i="10" s="1"/>
  <c r="U660" i="10"/>
  <c r="AE660" i="10" s="1"/>
  <c r="U671" i="10"/>
  <c r="AE671" i="10" s="1"/>
  <c r="U740" i="10"/>
  <c r="AE740" i="10" s="1"/>
  <c r="U714" i="10"/>
  <c r="AE714" i="10" s="1"/>
  <c r="U704" i="10"/>
  <c r="AE704" i="10" s="1"/>
  <c r="U739" i="10"/>
  <c r="U715" i="10"/>
  <c r="AE715" i="10" s="1"/>
  <c r="U705" i="10"/>
  <c r="U747" i="10"/>
  <c r="AE747" i="10" s="1"/>
  <c r="U727" i="10"/>
  <c r="AE727" i="10" s="1"/>
  <c r="U717" i="10"/>
  <c r="AE717" i="10" s="1"/>
  <c r="U745" i="10"/>
  <c r="AE745" i="10" s="1"/>
  <c r="U718" i="10"/>
  <c r="AE718" i="10" s="1"/>
  <c r="U744" i="10"/>
  <c r="AE744" i="10" s="1"/>
  <c r="U688" i="10"/>
  <c r="AE688" i="10" s="1"/>
  <c r="U662" i="10"/>
  <c r="AE662" i="10" s="1"/>
  <c r="U697" i="10"/>
  <c r="AE697" i="10" s="1"/>
  <c r="U696" i="10"/>
  <c r="AE696" i="10" s="1"/>
  <c r="U690" i="10"/>
  <c r="AE690" i="10" s="1"/>
  <c r="U678" i="10"/>
  <c r="AE678" i="10" s="1"/>
  <c r="U687" i="10"/>
  <c r="AE687" i="10" s="1"/>
  <c r="U674" i="10"/>
  <c r="AE674" i="10" s="1"/>
  <c r="U686" i="10"/>
  <c r="AE686" i="10" s="1"/>
  <c r="U673" i="10"/>
  <c r="U694" i="10"/>
  <c r="AE694" i="10" s="1"/>
  <c r="U681" i="10"/>
  <c r="AE681" i="10" s="1"/>
  <c r="U684" i="10"/>
  <c r="AE684" i="10" s="1"/>
  <c r="U698" i="10"/>
  <c r="AE698" i="10" s="1"/>
  <c r="U680" i="10"/>
  <c r="AE680" i="10" s="1"/>
  <c r="U676" i="10"/>
  <c r="AE676" i="10" s="1"/>
  <c r="U683" i="10"/>
  <c r="AE683" i="10" s="1"/>
  <c r="U692" i="10"/>
  <c r="AE692" i="10" s="1"/>
  <c r="U695" i="10"/>
  <c r="AE695" i="10" s="1"/>
  <c r="U693" i="10"/>
  <c r="AE693" i="10" s="1"/>
  <c r="U677" i="10"/>
  <c r="AE677" i="10" s="1"/>
  <c r="U685" i="10"/>
  <c r="AE685" i="10" s="1"/>
  <c r="U691" i="10"/>
  <c r="U682" i="10"/>
  <c r="AE682" i="10" s="1"/>
  <c r="U679" i="10"/>
  <c r="AE679" i="10" s="1"/>
  <c r="U672" i="10"/>
  <c r="AE672" i="10" s="1"/>
  <c r="U699" i="10"/>
  <c r="AE699" i="10" s="1"/>
  <c r="U661" i="10"/>
  <c r="AE661" i="10" s="1"/>
  <c r="U675" i="10"/>
  <c r="AE675" i="10" s="1"/>
  <c r="U689" i="10"/>
  <c r="AE689" i="10" s="1"/>
  <c r="K684" i="10"/>
  <c r="AD684" i="10"/>
  <c r="K682" i="10"/>
  <c r="AD682" i="10"/>
  <c r="AD673" i="10"/>
  <c r="K737" i="10"/>
  <c r="AD737" i="10"/>
  <c r="AA683" i="10"/>
  <c r="K738" i="10"/>
  <c r="AD738" i="10"/>
  <c r="K715" i="10"/>
  <c r="AD715" i="10"/>
  <c r="K712" i="10"/>
  <c r="AD712" i="10"/>
  <c r="AD732" i="10"/>
  <c r="K732" i="10"/>
  <c r="AA733" i="10"/>
  <c r="AA686" i="10"/>
  <c r="AA677" i="10"/>
  <c r="AA678" i="10"/>
  <c r="AA734" i="10"/>
  <c r="K711" i="10"/>
  <c r="AD711" i="10"/>
  <c r="AA664" i="10"/>
  <c r="AD713" i="10"/>
  <c r="K713" i="10"/>
  <c r="AA676" i="10"/>
  <c r="AA699" i="10"/>
  <c r="AA684" i="10"/>
  <c r="AA739" i="10"/>
  <c r="AA703" i="10"/>
  <c r="AA668" i="10"/>
  <c r="AA737" i="10"/>
  <c r="AA662" i="10"/>
  <c r="AA661" i="10"/>
  <c r="W7" i="10"/>
  <c r="P703" i="10" l="1"/>
  <c r="P729" i="10"/>
  <c r="P705" i="10"/>
  <c r="P724" i="10"/>
  <c r="P660" i="10"/>
  <c r="P666" i="10"/>
  <c r="P731" i="10"/>
  <c r="P717" i="10"/>
  <c r="P747" i="10"/>
  <c r="P719" i="10"/>
  <c r="P728" i="10"/>
  <c r="P700" i="10"/>
  <c r="P736" i="10"/>
  <c r="F6" i="10"/>
  <c r="P712" i="10"/>
  <c r="P715" i="10"/>
  <c r="P709" i="10"/>
  <c r="P702" i="10"/>
  <c r="P742" i="10"/>
  <c r="P716" i="10"/>
  <c r="P711" i="10"/>
  <c r="P667" i="10"/>
  <c r="P723" i="10"/>
  <c r="P665" i="10"/>
  <c r="P746" i="10"/>
  <c r="P740" i="10"/>
  <c r="P726" i="10"/>
  <c r="P670" i="10"/>
  <c r="P721" i="10"/>
  <c r="P744" i="10"/>
  <c r="P720" i="10"/>
  <c r="P671" i="10"/>
  <c r="P743" i="10"/>
  <c r="P727" i="10"/>
  <c r="P713" i="10"/>
  <c r="P745" i="10"/>
  <c r="P707" i="10"/>
  <c r="P722" i="10"/>
  <c r="P668" i="10"/>
  <c r="P732" i="10"/>
  <c r="P664" i="10"/>
  <c r="P708" i="10"/>
  <c r="P741" i="10"/>
  <c r="P738" i="10"/>
  <c r="P710" i="10"/>
  <c r="P669" i="10"/>
  <c r="P737" i="10"/>
  <c r="P725" i="10"/>
  <c r="P739" i="10"/>
  <c r="P718" i="10"/>
  <c r="P730" i="10"/>
  <c r="P704" i="10"/>
  <c r="P735" i="10"/>
  <c r="P734" i="10"/>
  <c r="P701" i="10"/>
  <c r="P733" i="10"/>
  <c r="P663" i="10"/>
  <c r="P706" i="10"/>
  <c r="P714" i="10"/>
  <c r="P685" i="10"/>
  <c r="P662" i="10"/>
  <c r="P676" i="10"/>
  <c r="P683" i="10"/>
  <c r="P675" i="10"/>
  <c r="P684" i="10"/>
  <c r="P677" i="10"/>
  <c r="P698" i="10"/>
  <c r="P694" i="10"/>
  <c r="P682" i="10"/>
  <c r="P680" i="10"/>
  <c r="P693" i="10"/>
  <c r="P688" i="10"/>
  <c r="P687" i="10"/>
  <c r="P678" i="10"/>
  <c r="P672" i="10"/>
  <c r="P689" i="10"/>
  <c r="P697" i="10"/>
  <c r="P674" i="10"/>
  <c r="P699" i="10"/>
  <c r="P681" i="10"/>
  <c r="P695" i="10"/>
  <c r="P692" i="10"/>
  <c r="P679" i="10"/>
  <c r="P691" i="10"/>
  <c r="P686" i="10"/>
  <c r="P690" i="10"/>
  <c r="P696" i="10"/>
  <c r="P673" i="10"/>
  <c r="P661" i="10"/>
  <c r="BD697" i="10"/>
  <c r="BD695" i="10"/>
  <c r="BD709" i="10"/>
  <c r="BD725" i="10"/>
  <c r="BD686" i="10"/>
  <c r="BD694" i="10"/>
  <c r="BD662" i="10"/>
  <c r="BD687" i="10"/>
  <c r="BD676" i="10"/>
  <c r="BD679" i="10"/>
  <c r="BD689" i="10"/>
  <c r="BD726" i="10"/>
  <c r="BD670" i="10"/>
  <c r="BD666" i="10"/>
  <c r="BD739" i="10"/>
  <c r="BD668" i="10"/>
  <c r="BD717" i="10"/>
  <c r="BD720" i="10"/>
  <c r="BD712" i="10"/>
  <c r="BD660" i="10"/>
  <c r="BD730" i="10"/>
  <c r="BD707" i="10"/>
  <c r="BD664" i="10"/>
  <c r="BD671" i="10"/>
  <c r="BD735" i="10"/>
  <c r="BD715" i="10"/>
  <c r="BD704" i="10"/>
  <c r="BD677" i="10"/>
  <c r="BD723" i="10"/>
  <c r="BD700" i="10"/>
  <c r="BD692" i="10"/>
  <c r="BD713" i="10"/>
  <c r="BD741" i="10"/>
  <c r="BD734" i="10"/>
  <c r="BD736" i="10"/>
  <c r="BD747" i="10"/>
  <c r="BD710" i="10"/>
  <c r="BD706" i="10"/>
  <c r="BD719" i="10"/>
  <c r="BD727" i="10"/>
  <c r="BD699" i="10"/>
  <c r="BD744" i="10"/>
  <c r="BD740" i="10"/>
  <c r="BD690" i="10"/>
  <c r="BD693" i="10"/>
  <c r="BD675" i="10"/>
  <c r="BD673" i="10"/>
  <c r="BD684" i="10"/>
  <c r="BD682" i="10"/>
  <c r="BD685" i="10"/>
  <c r="BD701" i="10"/>
  <c r="BD714" i="10"/>
  <c r="BD663" i="10"/>
  <c r="BD716" i="10"/>
  <c r="BD669" i="10"/>
  <c r="BD721" i="10"/>
  <c r="BD702" i="10"/>
  <c r="BD737" i="10"/>
  <c r="BD724" i="10"/>
  <c r="BD705" i="10"/>
  <c r="BD746" i="10"/>
  <c r="BD722" i="10"/>
  <c r="BD718" i="10"/>
  <c r="BD680" i="10"/>
  <c r="BD743" i="10"/>
  <c r="BD674" i="10"/>
  <c r="BD691" i="10"/>
  <c r="BD688" i="10"/>
  <c r="BD672" i="10"/>
  <c r="BD661" i="10"/>
  <c r="BD698" i="10"/>
  <c r="BD678" i="10"/>
  <c r="BD683" i="10"/>
  <c r="BD681" i="10"/>
  <c r="BD696" i="10"/>
  <c r="BD742" i="10"/>
  <c r="BD728" i="10"/>
  <c r="BD732" i="10"/>
  <c r="BD711" i="10"/>
  <c r="BD703" i="10"/>
  <c r="BD745" i="10"/>
  <c r="BD729" i="10"/>
  <c r="BD665" i="10"/>
  <c r="BD733" i="10"/>
  <c r="BD708" i="10"/>
  <c r="BD731" i="10"/>
  <c r="BD667" i="10"/>
  <c r="BD738" i="10"/>
  <c r="AY713" i="10"/>
  <c r="AC713" i="10"/>
  <c r="AC732" i="10"/>
  <c r="AY732" i="10"/>
  <c r="AY682" i="10"/>
  <c r="AC682" i="10"/>
  <c r="AY722" i="10"/>
  <c r="AC722" i="10"/>
  <c r="AE673" i="10"/>
  <c r="AE705" i="10"/>
  <c r="AE669" i="10"/>
  <c r="V660" i="10"/>
  <c r="AF660" i="10" s="1"/>
  <c r="V669" i="10"/>
  <c r="V743" i="10"/>
  <c r="AF743" i="10" s="1"/>
  <c r="V733" i="10"/>
  <c r="AF733" i="10" s="1"/>
  <c r="V727" i="10"/>
  <c r="AF727" i="10" s="1"/>
  <c r="V736" i="10"/>
  <c r="V664" i="10"/>
  <c r="AF664" i="10" s="1"/>
  <c r="V716" i="10"/>
  <c r="AF716" i="10" s="1"/>
  <c r="V712" i="10"/>
  <c r="AF712" i="10" s="1"/>
  <c r="V745" i="10"/>
  <c r="AF745" i="10" s="1"/>
  <c r="V741" i="10"/>
  <c r="AF741" i="10" s="1"/>
  <c r="V715" i="10"/>
  <c r="AF715" i="10" s="1"/>
  <c r="V711" i="10"/>
  <c r="AF711" i="10" s="1"/>
  <c r="V707" i="10"/>
  <c r="AF707" i="10" s="1"/>
  <c r="V746" i="10"/>
  <c r="V744" i="10"/>
  <c r="AF744" i="10" s="1"/>
  <c r="V724" i="10"/>
  <c r="AF724" i="10" s="1"/>
  <c r="V718" i="10"/>
  <c r="AF718" i="10" s="1"/>
  <c r="V706" i="10"/>
  <c r="AF706" i="10" s="1"/>
  <c r="V737" i="10"/>
  <c r="AF737" i="10" s="1"/>
  <c r="V725" i="10"/>
  <c r="V717" i="10"/>
  <c r="AF717" i="10" s="1"/>
  <c r="V700" i="10"/>
  <c r="AF700" i="10" s="1"/>
  <c r="V740" i="10"/>
  <c r="AF740" i="10" s="1"/>
  <c r="V726" i="10"/>
  <c r="AF726" i="10" s="1"/>
  <c r="V708" i="10"/>
  <c r="AF708" i="10" s="1"/>
  <c r="V670" i="10"/>
  <c r="AF670" i="10" s="1"/>
  <c r="V665" i="10"/>
  <c r="AF665" i="10" s="1"/>
  <c r="V702" i="10"/>
  <c r="AF702" i="10" s="1"/>
  <c r="V738" i="10"/>
  <c r="AF738" i="10" s="1"/>
  <c r="V722" i="10"/>
  <c r="AF722" i="10" s="1"/>
  <c r="V710" i="10"/>
  <c r="AF710" i="10" s="1"/>
  <c r="V701" i="10"/>
  <c r="AF701" i="10" s="1"/>
  <c r="V671" i="10"/>
  <c r="AF671" i="10" s="1"/>
  <c r="V667" i="10"/>
  <c r="AF667" i="10" s="1"/>
  <c r="V666" i="10"/>
  <c r="AF666" i="10" s="1"/>
  <c r="V723" i="10"/>
  <c r="AF723" i="10" s="1"/>
  <c r="V713" i="10"/>
  <c r="AF713" i="10" s="1"/>
  <c r="V668" i="10"/>
  <c r="AF668" i="10" s="1"/>
  <c r="V732" i="10"/>
  <c r="AF732" i="10" s="1"/>
  <c r="V714" i="10"/>
  <c r="AF714" i="10" s="1"/>
  <c r="V704" i="10"/>
  <c r="AF704" i="10" s="1"/>
  <c r="V703" i="10"/>
  <c r="AF703" i="10" s="1"/>
  <c r="V663" i="10"/>
  <c r="AF663" i="10" s="1"/>
  <c r="V747" i="10"/>
  <c r="AF747" i="10" s="1"/>
  <c r="V739" i="10"/>
  <c r="V721" i="10"/>
  <c r="AF721" i="10" s="1"/>
  <c r="V728" i="10"/>
  <c r="AF728" i="10" s="1"/>
  <c r="V719" i="10"/>
  <c r="AF719" i="10" s="1"/>
  <c r="V705" i="10"/>
  <c r="V734" i="10"/>
  <c r="AF734" i="10" s="1"/>
  <c r="V731" i="10"/>
  <c r="AF731" i="10" s="1"/>
  <c r="V709" i="10"/>
  <c r="AF709" i="10" s="1"/>
  <c r="V730" i="10"/>
  <c r="AF730" i="10" s="1"/>
  <c r="V729" i="10"/>
  <c r="AF729" i="10" s="1"/>
  <c r="V720" i="10"/>
  <c r="AF720" i="10" s="1"/>
  <c r="V742" i="10"/>
  <c r="AF742" i="10" s="1"/>
  <c r="V735" i="10"/>
  <c r="AF735" i="10" s="1"/>
  <c r="V684" i="10"/>
  <c r="AF684" i="10" s="1"/>
  <c r="V693" i="10"/>
  <c r="AF693" i="10" s="1"/>
  <c r="V674" i="10"/>
  <c r="AF674" i="10" s="1"/>
  <c r="V676" i="10"/>
  <c r="AF676" i="10" s="1"/>
  <c r="V679" i="10"/>
  <c r="AF679" i="10" s="1"/>
  <c r="V683" i="10"/>
  <c r="AF683" i="10" s="1"/>
  <c r="V694" i="10"/>
  <c r="AF694" i="10" s="1"/>
  <c r="V697" i="10"/>
  <c r="AF697" i="10" s="1"/>
  <c r="V699" i="10"/>
  <c r="AF699" i="10" s="1"/>
  <c r="V661" i="10"/>
  <c r="AF661" i="10" s="1"/>
  <c r="V698" i="10"/>
  <c r="AF698" i="10" s="1"/>
  <c r="V692" i="10"/>
  <c r="AF692" i="10" s="1"/>
  <c r="V695" i="10"/>
  <c r="AF695" i="10" s="1"/>
  <c r="V688" i="10"/>
  <c r="AF688" i="10" s="1"/>
  <c r="V681" i="10"/>
  <c r="AF681" i="10" s="1"/>
  <c r="V689" i="10"/>
  <c r="AF689" i="10" s="1"/>
  <c r="V678" i="10"/>
  <c r="AF678" i="10" s="1"/>
  <c r="V662" i="10"/>
  <c r="AF662" i="10" s="1"/>
  <c r="V696" i="10"/>
  <c r="AF696" i="10" s="1"/>
  <c r="V687" i="10"/>
  <c r="AF687" i="10" s="1"/>
  <c r="V690" i="10"/>
  <c r="AF690" i="10" s="1"/>
  <c r="V672" i="10"/>
  <c r="AF672" i="10" s="1"/>
  <c r="V677" i="10"/>
  <c r="AF677" i="10" s="1"/>
  <c r="V691" i="10"/>
  <c r="V675" i="10"/>
  <c r="AF675" i="10" s="1"/>
  <c r="V686" i="10"/>
  <c r="AF686" i="10" s="1"/>
  <c r="V673" i="10"/>
  <c r="V685" i="10"/>
  <c r="AF685" i="10" s="1"/>
  <c r="V682" i="10"/>
  <c r="AF682" i="10" s="1"/>
  <c r="V680" i="10"/>
  <c r="AF680" i="10" s="1"/>
  <c r="AC735" i="10"/>
  <c r="AY735" i="10"/>
  <c r="AY741" i="10"/>
  <c r="AC741" i="10"/>
  <c r="AC731" i="10"/>
  <c r="AY731" i="10"/>
  <c r="AC685" i="10"/>
  <c r="AY685" i="10"/>
  <c r="AY711" i="10"/>
  <c r="AC711" i="10"/>
  <c r="AY683" i="10"/>
  <c r="AC683" i="10"/>
  <c r="AY733" i="10"/>
  <c r="AC733" i="10"/>
  <c r="AC747" i="10"/>
  <c r="AY747" i="10"/>
  <c r="AC720" i="10"/>
  <c r="AY720" i="10"/>
  <c r="AC740" i="10"/>
  <c r="AY740" i="10"/>
  <c r="AC737" i="10"/>
  <c r="AY737" i="10"/>
  <c r="AE746" i="10"/>
  <c r="AC712" i="10"/>
  <c r="AY712" i="10"/>
  <c r="AE739" i="10"/>
  <c r="AC730" i="10"/>
  <c r="AY730" i="10"/>
  <c r="AY734" i="10"/>
  <c r="AC734" i="10"/>
  <c r="AY726" i="10"/>
  <c r="AC726" i="10"/>
  <c r="AC721" i="10"/>
  <c r="AY721" i="10"/>
  <c r="AC714" i="10"/>
  <c r="AY714" i="10"/>
  <c r="AY681" i="10"/>
  <c r="AC681" i="10"/>
  <c r="AY715" i="10"/>
  <c r="AC715" i="10"/>
  <c r="W671" i="10"/>
  <c r="W723" i="10"/>
  <c r="W740" i="10"/>
  <c r="W726" i="10"/>
  <c r="W714" i="10"/>
  <c r="W708" i="10"/>
  <c r="W670" i="10"/>
  <c r="W719" i="10"/>
  <c r="W715" i="10"/>
  <c r="W718" i="10"/>
  <c r="W701" i="10"/>
  <c r="W668" i="10"/>
  <c r="W732" i="10"/>
  <c r="W664" i="10"/>
  <c r="W716" i="10"/>
  <c r="W712" i="10"/>
  <c r="W703" i="10"/>
  <c r="W663" i="10"/>
  <c r="W741" i="10"/>
  <c r="W739" i="10"/>
  <c r="W735" i="10"/>
  <c r="W729" i="10"/>
  <c r="W721" i="10"/>
  <c r="W744" i="10"/>
  <c r="W728" i="10"/>
  <c r="W720" i="10"/>
  <c r="W710" i="10"/>
  <c r="W706" i="10"/>
  <c r="W737" i="10"/>
  <c r="W733" i="10"/>
  <c r="W727" i="10"/>
  <c r="W717" i="10"/>
  <c r="W709" i="10"/>
  <c r="W700" i="10"/>
  <c r="W742" i="10"/>
  <c r="W736" i="10"/>
  <c r="W704" i="10"/>
  <c r="W745" i="10"/>
  <c r="W711" i="10"/>
  <c r="W707" i="10"/>
  <c r="W705" i="10"/>
  <c r="W738" i="10"/>
  <c r="W722" i="10"/>
  <c r="W725" i="10"/>
  <c r="W713" i="10"/>
  <c r="W730" i="10"/>
  <c r="W665" i="10"/>
  <c r="W702" i="10"/>
  <c r="W734" i="10"/>
  <c r="W669" i="10"/>
  <c r="W731" i="10"/>
  <c r="W666" i="10"/>
  <c r="W747" i="10"/>
  <c r="W746" i="10"/>
  <c r="W743" i="10"/>
  <c r="W660" i="10"/>
  <c r="W667" i="10"/>
  <c r="W724" i="10"/>
  <c r="W694" i="10"/>
  <c r="W699" i="10"/>
  <c r="W687" i="10"/>
  <c r="W661" i="10"/>
  <c r="W677" i="10"/>
  <c r="W692" i="10"/>
  <c r="W681" i="10"/>
  <c r="W695" i="10"/>
  <c r="W684" i="10"/>
  <c r="W662" i="10"/>
  <c r="W696" i="10"/>
  <c r="W680" i="10"/>
  <c r="W689" i="10"/>
  <c r="W688" i="10"/>
  <c r="W693" i="10"/>
  <c r="W697" i="10"/>
  <c r="W685" i="10"/>
  <c r="W691" i="10"/>
  <c r="W675" i="10"/>
  <c r="W698" i="10"/>
  <c r="W686" i="10"/>
  <c r="W673" i="10"/>
  <c r="W676" i="10"/>
  <c r="W678" i="10"/>
  <c r="W682" i="10"/>
  <c r="W674" i="10"/>
  <c r="W690" i="10"/>
  <c r="W679" i="10"/>
  <c r="W683" i="10"/>
  <c r="W672" i="10"/>
  <c r="AY738" i="10"/>
  <c r="AC738" i="10"/>
  <c r="AY684" i="10"/>
  <c r="AC684" i="10"/>
  <c r="AE691" i="10"/>
  <c r="AE736" i="10"/>
  <c r="AE725" i="10"/>
  <c r="AY725" i="10"/>
  <c r="AC725" i="10"/>
  <c r="AC724" i="10"/>
  <c r="AY724" i="10"/>
  <c r="AY742" i="10"/>
  <c r="AC742" i="10"/>
  <c r="Q673" i="10" l="1"/>
  <c r="R673" i="10" s="1"/>
  <c r="S673" i="10" s="1"/>
  <c r="T673" i="10" s="1"/>
  <c r="BI673" i="10" s="1"/>
  <c r="F668" i="18" s="1"/>
  <c r="Q691" i="10"/>
  <c r="R691" i="10" s="1"/>
  <c r="S691" i="10" s="1"/>
  <c r="T691" i="10" s="1"/>
  <c r="BI691" i="10" s="1"/>
  <c r="F686" i="18" s="1"/>
  <c r="Q681" i="10"/>
  <c r="R681" i="10" s="1"/>
  <c r="S681" i="10" s="1"/>
  <c r="T681" i="10" s="1"/>
  <c r="BI681" i="10" s="1"/>
  <c r="F676" i="18" s="1"/>
  <c r="Q689" i="10"/>
  <c r="R689" i="10" s="1"/>
  <c r="S689" i="10" s="1"/>
  <c r="T689" i="10" s="1"/>
  <c r="BI689" i="10" s="1"/>
  <c r="F684" i="18" s="1"/>
  <c r="Q688" i="10"/>
  <c r="R688" i="10" s="1"/>
  <c r="S688" i="10" s="1"/>
  <c r="T688" i="10" s="1"/>
  <c r="BI688" i="10" s="1"/>
  <c r="F683" i="18" s="1"/>
  <c r="Q694" i="10"/>
  <c r="R694" i="10" s="1"/>
  <c r="S694" i="10" s="1"/>
  <c r="T694" i="10" s="1"/>
  <c r="BI694" i="10" s="1"/>
  <c r="F689" i="18" s="1"/>
  <c r="Q675" i="10"/>
  <c r="R675" i="10" s="1"/>
  <c r="S675" i="10" s="1"/>
  <c r="T675" i="10" s="1"/>
  <c r="BI675" i="10" s="1"/>
  <c r="F670" i="18" s="1"/>
  <c r="Q685" i="10"/>
  <c r="R685" i="10" s="1"/>
  <c r="S685" i="10" s="1"/>
  <c r="T685" i="10" s="1"/>
  <c r="BI685" i="10" s="1"/>
  <c r="F680" i="18" s="1"/>
  <c r="Q733" i="10"/>
  <c r="R733" i="10" s="1"/>
  <c r="S733" i="10" s="1"/>
  <c r="T733" i="10" s="1"/>
  <c r="BI733" i="10" s="1"/>
  <c r="F728" i="18" s="1"/>
  <c r="Q704" i="10"/>
  <c r="R704" i="10" s="1"/>
  <c r="S704" i="10" s="1"/>
  <c r="T704" i="10" s="1"/>
  <c r="BI704" i="10" s="1"/>
  <c r="F699" i="18" s="1"/>
  <c r="Q725" i="10"/>
  <c r="R725" i="10" s="1"/>
  <c r="S725" i="10" s="1"/>
  <c r="T725" i="10" s="1"/>
  <c r="BI725" i="10" s="1"/>
  <c r="F720" i="18" s="1"/>
  <c r="Q738" i="10"/>
  <c r="R738" i="10" s="1"/>
  <c r="S738" i="10" s="1"/>
  <c r="T738" i="10" s="1"/>
  <c r="BI738" i="10" s="1"/>
  <c r="F733" i="18" s="1"/>
  <c r="Q732" i="10"/>
  <c r="R732" i="10" s="1"/>
  <c r="S732" i="10" s="1"/>
  <c r="T732" i="10" s="1"/>
  <c r="BI732" i="10" s="1"/>
  <c r="F727" i="18" s="1"/>
  <c r="Q745" i="10"/>
  <c r="R745" i="10" s="1"/>
  <c r="S745" i="10" s="1"/>
  <c r="T745" i="10" s="1"/>
  <c r="BI745" i="10" s="1"/>
  <c r="F740" i="18" s="1"/>
  <c r="Q671" i="10"/>
  <c r="R671" i="10" s="1"/>
  <c r="S671" i="10" s="1"/>
  <c r="T671" i="10" s="1"/>
  <c r="BI671" i="10" s="1"/>
  <c r="F666" i="18" s="1"/>
  <c r="Q670" i="10"/>
  <c r="R670" i="10" s="1"/>
  <c r="S670" i="10" s="1"/>
  <c r="T670" i="10" s="1"/>
  <c r="BI670" i="10" s="1"/>
  <c r="F665" i="18" s="1"/>
  <c r="Q665" i="10"/>
  <c r="R665" i="10" s="1"/>
  <c r="S665" i="10" s="1"/>
  <c r="T665" i="10" s="1"/>
  <c r="BI665" i="10" s="1"/>
  <c r="F660" i="18" s="1"/>
  <c r="Q716" i="10"/>
  <c r="R716" i="10" s="1"/>
  <c r="S716" i="10" s="1"/>
  <c r="T716" i="10" s="1"/>
  <c r="BI716" i="10" s="1"/>
  <c r="F711" i="18" s="1"/>
  <c r="Q715" i="10"/>
  <c r="R715" i="10" s="1"/>
  <c r="S715" i="10" s="1"/>
  <c r="T715" i="10" s="1"/>
  <c r="BI715" i="10" s="1"/>
  <c r="F710" i="18" s="1"/>
  <c r="Q700" i="10"/>
  <c r="R700" i="10" s="1"/>
  <c r="S700" i="10" s="1"/>
  <c r="T700" i="10" s="1"/>
  <c r="BI700" i="10" s="1"/>
  <c r="F695" i="18" s="1"/>
  <c r="Q717" i="10"/>
  <c r="R717" i="10" s="1"/>
  <c r="S717" i="10" s="1"/>
  <c r="T717" i="10" s="1"/>
  <c r="BI717" i="10" s="1"/>
  <c r="F712" i="18" s="1"/>
  <c r="Q724" i="10"/>
  <c r="R724" i="10" s="1"/>
  <c r="S724" i="10" s="1"/>
  <c r="T724" i="10" s="1"/>
  <c r="BI724" i="10" s="1"/>
  <c r="F719" i="18" s="1"/>
  <c r="Q696" i="10"/>
  <c r="R696" i="10" s="1"/>
  <c r="S696" i="10" s="1"/>
  <c r="T696" i="10" s="1"/>
  <c r="BI696" i="10" s="1"/>
  <c r="F691" i="18" s="1"/>
  <c r="Q699" i="10"/>
  <c r="R699" i="10" s="1"/>
  <c r="S699" i="10" s="1"/>
  <c r="T699" i="10" s="1"/>
  <c r="BI699" i="10" s="1"/>
  <c r="F694" i="18" s="1"/>
  <c r="Q693" i="10"/>
  <c r="R693" i="10" s="1"/>
  <c r="S693" i="10" s="1"/>
  <c r="T693" i="10" s="1"/>
  <c r="BI693" i="10" s="1"/>
  <c r="F688" i="18" s="1"/>
  <c r="Q683" i="10"/>
  <c r="R683" i="10" s="1"/>
  <c r="S683" i="10" s="1"/>
  <c r="T683" i="10" s="1"/>
  <c r="BI683" i="10" s="1"/>
  <c r="F678" i="18" s="1"/>
  <c r="Q701" i="10"/>
  <c r="R701" i="10" s="1"/>
  <c r="S701" i="10" s="1"/>
  <c r="T701" i="10" s="1"/>
  <c r="BI701" i="10" s="1"/>
  <c r="F696" i="18" s="1"/>
  <c r="Q737" i="10"/>
  <c r="R737" i="10" s="1"/>
  <c r="S737" i="10" s="1"/>
  <c r="T737" i="10" s="1"/>
  <c r="BI737" i="10" s="1"/>
  <c r="F732" i="18" s="1"/>
  <c r="Q668" i="10"/>
  <c r="R668" i="10" s="1"/>
  <c r="S668" i="10" s="1"/>
  <c r="T668" i="10" s="1"/>
  <c r="BI668" i="10" s="1"/>
  <c r="F663" i="18" s="1"/>
  <c r="Q720" i="10"/>
  <c r="R720" i="10" s="1"/>
  <c r="S720" i="10" s="1"/>
  <c r="T720" i="10" s="1"/>
  <c r="BI720" i="10" s="1"/>
  <c r="F715" i="18" s="1"/>
  <c r="Q723" i="10"/>
  <c r="R723" i="10" s="1"/>
  <c r="S723" i="10" s="1"/>
  <c r="T723" i="10" s="1"/>
  <c r="BI723" i="10" s="1"/>
  <c r="F718" i="18" s="1"/>
  <c r="Q712" i="10"/>
  <c r="R712" i="10" s="1"/>
  <c r="S712" i="10" s="1"/>
  <c r="T712" i="10" s="1"/>
  <c r="BI712" i="10" s="1"/>
  <c r="F707" i="18" s="1"/>
  <c r="Q705" i="10"/>
  <c r="R705" i="10" s="1"/>
  <c r="S705" i="10" s="1"/>
  <c r="T705" i="10" s="1"/>
  <c r="BI705" i="10" s="1"/>
  <c r="F700" i="18" s="1"/>
  <c r="Q690" i="10"/>
  <c r="R690" i="10" s="1"/>
  <c r="S690" i="10" s="1"/>
  <c r="T690" i="10" s="1"/>
  <c r="BI690" i="10" s="1"/>
  <c r="F685" i="18" s="1"/>
  <c r="Q692" i="10"/>
  <c r="R692" i="10" s="1"/>
  <c r="S692" i="10" s="1"/>
  <c r="T692" i="10" s="1"/>
  <c r="BI692" i="10" s="1"/>
  <c r="F687" i="18" s="1"/>
  <c r="Q674" i="10"/>
  <c r="R674" i="10" s="1"/>
  <c r="S674" i="10" s="1"/>
  <c r="T674" i="10" s="1"/>
  <c r="BI674" i="10" s="1"/>
  <c r="F669" i="18" s="1"/>
  <c r="Q678" i="10"/>
  <c r="R678" i="10" s="1"/>
  <c r="S678" i="10" s="1"/>
  <c r="T678" i="10" s="1"/>
  <c r="BI678" i="10" s="1"/>
  <c r="F673" i="18" s="1"/>
  <c r="Q680" i="10"/>
  <c r="R680" i="10" s="1"/>
  <c r="S680" i="10" s="1"/>
  <c r="T680" i="10" s="1"/>
  <c r="BI680" i="10" s="1"/>
  <c r="F675" i="18" s="1"/>
  <c r="Q677" i="10"/>
  <c r="R677" i="10" s="1"/>
  <c r="S677" i="10" s="1"/>
  <c r="T677" i="10" s="1"/>
  <c r="BI677" i="10" s="1"/>
  <c r="F672" i="18" s="1"/>
  <c r="Q676" i="10"/>
  <c r="R676" i="10" s="1"/>
  <c r="S676" i="10" s="1"/>
  <c r="T676" i="10" s="1"/>
  <c r="BI676" i="10" s="1"/>
  <c r="F671" i="18" s="1"/>
  <c r="Q706" i="10"/>
  <c r="R706" i="10" s="1"/>
  <c r="S706" i="10" s="1"/>
  <c r="T706" i="10" s="1"/>
  <c r="BI706" i="10" s="1"/>
  <c r="F701" i="18" s="1"/>
  <c r="Q734" i="10"/>
  <c r="R734" i="10" s="1"/>
  <c r="S734" i="10" s="1"/>
  <c r="T734" i="10" s="1"/>
  <c r="BI734" i="10" s="1"/>
  <c r="F729" i="18" s="1"/>
  <c r="Q718" i="10"/>
  <c r="R718" i="10" s="1"/>
  <c r="S718" i="10" s="1"/>
  <c r="T718" i="10" s="1"/>
  <c r="BI718" i="10" s="1"/>
  <c r="F713" i="18" s="1"/>
  <c r="Q669" i="10"/>
  <c r="R669" i="10" s="1"/>
  <c r="S669" i="10" s="1"/>
  <c r="T669" i="10" s="1"/>
  <c r="BI669" i="10" s="1"/>
  <c r="F664" i="18" s="1"/>
  <c r="Q708" i="10"/>
  <c r="R708" i="10" s="1"/>
  <c r="S708" i="10" s="1"/>
  <c r="T708" i="10" s="1"/>
  <c r="BI708" i="10" s="1"/>
  <c r="F703" i="18" s="1"/>
  <c r="Q722" i="10"/>
  <c r="R722" i="10" s="1"/>
  <c r="S722" i="10" s="1"/>
  <c r="T722" i="10" s="1"/>
  <c r="BI722" i="10" s="1"/>
  <c r="F717" i="18" s="1"/>
  <c r="Q727" i="10"/>
  <c r="R727" i="10" s="1"/>
  <c r="S727" i="10" s="1"/>
  <c r="T727" i="10" s="1"/>
  <c r="BI727" i="10" s="1"/>
  <c r="F722" i="18" s="1"/>
  <c r="Q744" i="10"/>
  <c r="R744" i="10" s="1"/>
  <c r="S744" i="10" s="1"/>
  <c r="T744" i="10" s="1"/>
  <c r="BI744" i="10" s="1"/>
  <c r="F739" i="18" s="1"/>
  <c r="Q740" i="10"/>
  <c r="R740" i="10" s="1"/>
  <c r="S740" i="10" s="1"/>
  <c r="T740" i="10" s="1"/>
  <c r="BI740" i="10" s="1"/>
  <c r="F735" i="18" s="1"/>
  <c r="Q667" i="10"/>
  <c r="R667" i="10" s="1"/>
  <c r="S667" i="10" s="1"/>
  <c r="T667" i="10" s="1"/>
  <c r="BI667" i="10" s="1"/>
  <c r="F662" i="18" s="1"/>
  <c r="Q702" i="10"/>
  <c r="R702" i="10" s="1"/>
  <c r="S702" i="10" s="1"/>
  <c r="T702" i="10" s="1"/>
  <c r="BI702" i="10" s="1"/>
  <c r="F697" i="18" s="1"/>
  <c r="Q719" i="10"/>
  <c r="R719" i="10" s="1"/>
  <c r="S719" i="10" s="1"/>
  <c r="T719" i="10" s="1"/>
  <c r="BI719" i="10" s="1"/>
  <c r="F714" i="18" s="1"/>
  <c r="Q666" i="10"/>
  <c r="R666" i="10" s="1"/>
  <c r="S666" i="10" s="1"/>
  <c r="T666" i="10" s="1"/>
  <c r="BI666" i="10" s="1"/>
  <c r="F661" i="18" s="1"/>
  <c r="Q729" i="10"/>
  <c r="R729" i="10" s="1"/>
  <c r="S729" i="10" s="1"/>
  <c r="T729" i="10" s="1"/>
  <c r="BI729" i="10" s="1"/>
  <c r="F724" i="18" s="1"/>
  <c r="Q679" i="10"/>
  <c r="R679" i="10" s="1"/>
  <c r="S679" i="10" s="1"/>
  <c r="T679" i="10" s="1"/>
  <c r="BI679" i="10" s="1"/>
  <c r="F674" i="18" s="1"/>
  <c r="Q672" i="10"/>
  <c r="R672" i="10" s="1"/>
  <c r="S672" i="10" s="1"/>
  <c r="T672" i="10" s="1"/>
  <c r="BI672" i="10" s="1"/>
  <c r="F667" i="18" s="1"/>
  <c r="Q698" i="10"/>
  <c r="R698" i="10" s="1"/>
  <c r="S698" i="10" s="1"/>
  <c r="T698" i="10" s="1"/>
  <c r="BI698" i="10" s="1"/>
  <c r="F693" i="18" s="1"/>
  <c r="Q714" i="10"/>
  <c r="R714" i="10" s="1"/>
  <c r="S714" i="10" s="1"/>
  <c r="T714" i="10" s="1"/>
  <c r="BI714" i="10" s="1"/>
  <c r="F709" i="18" s="1"/>
  <c r="Q730" i="10"/>
  <c r="R730" i="10" s="1"/>
  <c r="S730" i="10" s="1"/>
  <c r="T730" i="10" s="1"/>
  <c r="BI730" i="10" s="1"/>
  <c r="F725" i="18" s="1"/>
  <c r="Q741" i="10"/>
  <c r="R741" i="10" s="1"/>
  <c r="S741" i="10" s="1"/>
  <c r="T741" i="10" s="1"/>
  <c r="BI741" i="10" s="1"/>
  <c r="F736" i="18" s="1"/>
  <c r="Q713" i="10"/>
  <c r="R713" i="10" s="1"/>
  <c r="S713" i="10" s="1"/>
  <c r="T713" i="10" s="1"/>
  <c r="BI713" i="10" s="1"/>
  <c r="F708" i="18" s="1"/>
  <c r="Q726" i="10"/>
  <c r="R726" i="10" s="1"/>
  <c r="S726" i="10" s="1"/>
  <c r="T726" i="10" s="1"/>
  <c r="BI726" i="10" s="1"/>
  <c r="F721" i="18" s="1"/>
  <c r="Q742" i="10"/>
  <c r="R742" i="10" s="1"/>
  <c r="S742" i="10" s="1"/>
  <c r="T742" i="10" s="1"/>
  <c r="BI742" i="10" s="1"/>
  <c r="F737" i="18" s="1"/>
  <c r="Q728" i="10"/>
  <c r="R728" i="10" s="1"/>
  <c r="S728" i="10" s="1"/>
  <c r="T728" i="10" s="1"/>
  <c r="BI728" i="10" s="1"/>
  <c r="F723" i="18" s="1"/>
  <c r="Q731" i="10"/>
  <c r="R731" i="10" s="1"/>
  <c r="S731" i="10" s="1"/>
  <c r="T731" i="10" s="1"/>
  <c r="BI731" i="10" s="1"/>
  <c r="F726" i="18" s="1"/>
  <c r="Q661" i="10"/>
  <c r="R661" i="10" s="1"/>
  <c r="S661" i="10" s="1"/>
  <c r="T661" i="10" s="1"/>
  <c r="BI661" i="10" s="1"/>
  <c r="F656" i="18" s="1"/>
  <c r="Q686" i="10"/>
  <c r="R686" i="10" s="1"/>
  <c r="S686" i="10" s="1"/>
  <c r="T686" i="10" s="1"/>
  <c r="BI686" i="10" s="1"/>
  <c r="F681" i="18" s="1"/>
  <c r="Q695" i="10"/>
  <c r="R695" i="10" s="1"/>
  <c r="S695" i="10" s="1"/>
  <c r="T695" i="10" s="1"/>
  <c r="BI695" i="10" s="1"/>
  <c r="F690" i="18" s="1"/>
  <c r="Q697" i="10"/>
  <c r="R697" i="10" s="1"/>
  <c r="S697" i="10" s="1"/>
  <c r="T697" i="10" s="1"/>
  <c r="BI697" i="10" s="1"/>
  <c r="F692" i="18" s="1"/>
  <c r="Q687" i="10"/>
  <c r="R687" i="10" s="1"/>
  <c r="S687" i="10" s="1"/>
  <c r="T687" i="10" s="1"/>
  <c r="BI687" i="10" s="1"/>
  <c r="F682" i="18" s="1"/>
  <c r="Q682" i="10"/>
  <c r="R682" i="10" s="1"/>
  <c r="S682" i="10" s="1"/>
  <c r="T682" i="10" s="1"/>
  <c r="BI682" i="10" s="1"/>
  <c r="F677" i="18" s="1"/>
  <c r="Q684" i="10"/>
  <c r="R684" i="10" s="1"/>
  <c r="S684" i="10" s="1"/>
  <c r="T684" i="10" s="1"/>
  <c r="BI684" i="10" s="1"/>
  <c r="F679" i="18" s="1"/>
  <c r="Q662" i="10"/>
  <c r="R662" i="10" s="1"/>
  <c r="S662" i="10" s="1"/>
  <c r="T662" i="10" s="1"/>
  <c r="BI662" i="10" s="1"/>
  <c r="F657" i="18" s="1"/>
  <c r="Q663" i="10"/>
  <c r="R663" i="10" s="1"/>
  <c r="S663" i="10" s="1"/>
  <c r="T663" i="10" s="1"/>
  <c r="BI663" i="10" s="1"/>
  <c r="F658" i="18" s="1"/>
  <c r="Q735" i="10"/>
  <c r="R735" i="10" s="1"/>
  <c r="S735" i="10" s="1"/>
  <c r="T735" i="10" s="1"/>
  <c r="BI735" i="10" s="1"/>
  <c r="F730" i="18" s="1"/>
  <c r="Q739" i="10"/>
  <c r="R739" i="10" s="1"/>
  <c r="S739" i="10" s="1"/>
  <c r="T739" i="10" s="1"/>
  <c r="BI739" i="10" s="1"/>
  <c r="F734" i="18" s="1"/>
  <c r="Q710" i="10"/>
  <c r="R710" i="10" s="1"/>
  <c r="S710" i="10" s="1"/>
  <c r="T710" i="10" s="1"/>
  <c r="BI710" i="10" s="1"/>
  <c r="F705" i="18" s="1"/>
  <c r="Q664" i="10"/>
  <c r="R664" i="10" s="1"/>
  <c r="S664" i="10" s="1"/>
  <c r="T664" i="10" s="1"/>
  <c r="BI664" i="10" s="1"/>
  <c r="F659" i="18" s="1"/>
  <c r="Q707" i="10"/>
  <c r="R707" i="10" s="1"/>
  <c r="S707" i="10" s="1"/>
  <c r="T707" i="10" s="1"/>
  <c r="BI707" i="10" s="1"/>
  <c r="F702" i="18" s="1"/>
  <c r="Q743" i="10"/>
  <c r="R743" i="10" s="1"/>
  <c r="S743" i="10" s="1"/>
  <c r="T743" i="10" s="1"/>
  <c r="BI743" i="10" s="1"/>
  <c r="F738" i="18" s="1"/>
  <c r="Q721" i="10"/>
  <c r="R721" i="10" s="1"/>
  <c r="S721" i="10" s="1"/>
  <c r="T721" i="10" s="1"/>
  <c r="BI721" i="10" s="1"/>
  <c r="F716" i="18" s="1"/>
  <c r="Q746" i="10"/>
  <c r="R746" i="10" s="1"/>
  <c r="S746" i="10" s="1"/>
  <c r="T746" i="10" s="1"/>
  <c r="BI746" i="10" s="1"/>
  <c r="F741" i="18" s="1"/>
  <c r="Q711" i="10"/>
  <c r="R711" i="10" s="1"/>
  <c r="S711" i="10" s="1"/>
  <c r="T711" i="10" s="1"/>
  <c r="BI711" i="10" s="1"/>
  <c r="F706" i="18" s="1"/>
  <c r="Q709" i="10"/>
  <c r="R709" i="10" s="1"/>
  <c r="S709" i="10" s="1"/>
  <c r="T709" i="10" s="1"/>
  <c r="BI709" i="10" s="1"/>
  <c r="F704" i="18" s="1"/>
  <c r="Q736" i="10"/>
  <c r="R736" i="10" s="1"/>
  <c r="S736" i="10" s="1"/>
  <c r="T736" i="10" s="1"/>
  <c r="BI736" i="10" s="1"/>
  <c r="F731" i="18" s="1"/>
  <c r="Q747" i="10"/>
  <c r="R747" i="10" s="1"/>
  <c r="S747" i="10" s="1"/>
  <c r="T747" i="10" s="1"/>
  <c r="BI747" i="10" s="1"/>
  <c r="F742" i="18" s="1"/>
  <c r="Q660" i="10"/>
  <c r="R660" i="10" s="1"/>
  <c r="S660" i="10" s="1"/>
  <c r="T660" i="10" s="1"/>
  <c r="BI660" i="10" s="1"/>
  <c r="F655" i="18" s="1"/>
  <c r="Q703" i="10"/>
  <c r="R703" i="10" s="1"/>
  <c r="S703" i="10" s="1"/>
  <c r="T703" i="10" s="1"/>
  <c r="BI703" i="10" s="1"/>
  <c r="F698" i="18" s="1"/>
  <c r="F7" i="10"/>
  <c r="F8" i="10" s="1"/>
  <c r="AG690" i="10"/>
  <c r="AI690" i="10" s="1"/>
  <c r="AG696" i="10"/>
  <c r="AI696" i="10" s="1"/>
  <c r="AG667" i="10"/>
  <c r="AI667" i="10" s="1"/>
  <c r="AG713" i="10"/>
  <c r="AI713" i="10" s="1"/>
  <c r="AG709" i="10"/>
  <c r="AI709" i="10" s="1"/>
  <c r="AG735" i="10"/>
  <c r="AI735" i="10" s="1"/>
  <c r="AG715" i="10"/>
  <c r="AI715" i="10" s="1"/>
  <c r="AL711" i="10"/>
  <c r="AF673" i="10"/>
  <c r="AG672" i="10"/>
  <c r="AG674" i="10"/>
  <c r="AI674" i="10" s="1"/>
  <c r="AG673" i="10"/>
  <c r="AI673" i="10" s="1"/>
  <c r="AG691" i="10"/>
  <c r="AI691" i="10" s="1"/>
  <c r="AG688" i="10"/>
  <c r="AI688" i="10" s="1"/>
  <c r="AG662" i="10"/>
  <c r="AI662" i="10" s="1"/>
  <c r="AG692" i="10"/>
  <c r="AI692" i="10" s="1"/>
  <c r="AG699" i="10"/>
  <c r="AI699" i="10" s="1"/>
  <c r="AG660" i="10"/>
  <c r="AI660" i="10" s="1"/>
  <c r="AG666" i="10"/>
  <c r="AI666" i="10" s="1"/>
  <c r="AG702" i="10"/>
  <c r="AI702" i="10" s="1"/>
  <c r="AG725" i="10"/>
  <c r="AI725" i="10" s="1"/>
  <c r="AG707" i="10"/>
  <c r="AI707" i="10" s="1"/>
  <c r="AG736" i="10"/>
  <c r="AI736" i="10" s="1"/>
  <c r="AG717" i="10"/>
  <c r="AI717" i="10" s="1"/>
  <c r="AG706" i="10"/>
  <c r="AI706" i="10" s="1"/>
  <c r="AG744" i="10"/>
  <c r="AI744" i="10" s="1"/>
  <c r="AG739" i="10"/>
  <c r="AI739" i="10" s="1"/>
  <c r="AG712" i="10"/>
  <c r="AI712" i="10" s="1"/>
  <c r="AG668" i="10"/>
  <c r="AI668" i="10" s="1"/>
  <c r="AG719" i="10"/>
  <c r="AI719" i="10" s="1"/>
  <c r="AG726" i="10"/>
  <c r="AI726" i="10" s="1"/>
  <c r="AL715" i="10"/>
  <c r="AL721" i="10"/>
  <c r="AL712" i="10"/>
  <c r="AL733" i="10"/>
  <c r="AL722" i="10"/>
  <c r="AL732" i="10"/>
  <c r="AL742" i="10"/>
  <c r="AG676" i="10"/>
  <c r="AG693" i="10"/>
  <c r="AI693" i="10" s="1"/>
  <c r="AG681" i="10"/>
  <c r="AH681" i="10" s="1"/>
  <c r="AG747" i="10"/>
  <c r="AI747" i="10" s="1"/>
  <c r="AG705" i="10"/>
  <c r="AI705" i="10" s="1"/>
  <c r="AG737" i="10"/>
  <c r="AH737" i="10" s="1"/>
  <c r="AG728" i="10"/>
  <c r="AI728" i="10" s="1"/>
  <c r="AG732" i="10"/>
  <c r="AI732" i="10" s="1"/>
  <c r="AG671" i="10"/>
  <c r="AL734" i="10"/>
  <c r="AL737" i="10"/>
  <c r="AL735" i="10"/>
  <c r="AL725" i="10"/>
  <c r="AS725" i="10" s="1"/>
  <c r="AL738" i="10"/>
  <c r="AG683" i="10"/>
  <c r="AI683" i="10" s="1"/>
  <c r="AG682" i="10"/>
  <c r="AI682" i="10" s="1"/>
  <c r="AG686" i="10"/>
  <c r="AI686" i="10" s="1"/>
  <c r="AG685" i="10"/>
  <c r="AI685" i="10" s="1"/>
  <c r="AG689" i="10"/>
  <c r="AI689" i="10" s="1"/>
  <c r="AG684" i="10"/>
  <c r="AI684" i="10" s="1"/>
  <c r="AG677" i="10"/>
  <c r="AI677" i="10" s="1"/>
  <c r="AG694" i="10"/>
  <c r="AI694" i="10" s="1"/>
  <c r="AG743" i="10"/>
  <c r="AI743" i="10" s="1"/>
  <c r="AG731" i="10"/>
  <c r="AI731" i="10" s="1"/>
  <c r="AG665" i="10"/>
  <c r="AI665" i="10" s="1"/>
  <c r="AG722" i="10"/>
  <c r="AI722" i="10" s="1"/>
  <c r="AG711" i="10"/>
  <c r="AI711" i="10" s="1"/>
  <c r="AG742" i="10"/>
  <c r="AI742" i="10" s="1"/>
  <c r="AG727" i="10"/>
  <c r="AI727" i="10" s="1"/>
  <c r="AG710" i="10"/>
  <c r="AG721" i="10"/>
  <c r="AI721" i="10" s="1"/>
  <c r="AG741" i="10"/>
  <c r="AI741" i="10" s="1"/>
  <c r="AG716" i="10"/>
  <c r="AI716" i="10" s="1"/>
  <c r="AG701" i="10"/>
  <c r="AI701" i="10" s="1"/>
  <c r="AG670" i="10"/>
  <c r="AI670" i="10" s="1"/>
  <c r="AG740" i="10"/>
  <c r="AI740" i="10" s="1"/>
  <c r="AL681" i="10"/>
  <c r="AL714" i="10"/>
  <c r="AL726" i="10"/>
  <c r="AL683" i="10"/>
  <c r="AL685" i="10"/>
  <c r="AL731" i="10"/>
  <c r="AF746" i="10"/>
  <c r="AG675" i="10"/>
  <c r="AG687" i="10"/>
  <c r="AG734" i="10"/>
  <c r="AI734" i="10" s="1"/>
  <c r="AG704" i="10"/>
  <c r="AI704" i="10" s="1"/>
  <c r="AG703" i="10"/>
  <c r="AG714" i="10"/>
  <c r="AH714" i="10" s="1"/>
  <c r="AL730" i="10"/>
  <c r="AF725" i="10"/>
  <c r="AL682" i="10"/>
  <c r="AL724" i="10"/>
  <c r="AL684" i="10"/>
  <c r="AG679" i="10"/>
  <c r="AI679" i="10" s="1"/>
  <c r="AG678" i="10"/>
  <c r="AI678" i="10" s="1"/>
  <c r="AG698" i="10"/>
  <c r="AI698" i="10" s="1"/>
  <c r="AG697" i="10"/>
  <c r="AI697" i="10" s="1"/>
  <c r="AG680" i="10"/>
  <c r="AI680" i="10" s="1"/>
  <c r="AG695" i="10"/>
  <c r="AI695" i="10" s="1"/>
  <c r="AG661" i="10"/>
  <c r="AI661" i="10" s="1"/>
  <c r="AG724" i="10"/>
  <c r="AI724" i="10" s="1"/>
  <c r="AG746" i="10"/>
  <c r="AI746" i="10" s="1"/>
  <c r="AG669" i="10"/>
  <c r="AI669" i="10" s="1"/>
  <c r="AG730" i="10"/>
  <c r="AH730" i="10" s="1"/>
  <c r="AG738" i="10"/>
  <c r="AI738" i="10" s="1"/>
  <c r="AG745" i="10"/>
  <c r="AI745" i="10" s="1"/>
  <c r="AG700" i="10"/>
  <c r="AI700" i="10" s="1"/>
  <c r="AG733" i="10"/>
  <c r="AI733" i="10" s="1"/>
  <c r="AG720" i="10"/>
  <c r="AI720" i="10" s="1"/>
  <c r="AG729" i="10"/>
  <c r="AI729" i="10" s="1"/>
  <c r="AG663" i="10"/>
  <c r="AI663" i="10" s="1"/>
  <c r="AG664" i="10"/>
  <c r="AI664" i="10" s="1"/>
  <c r="AG718" i="10"/>
  <c r="AI718" i="10" s="1"/>
  <c r="AG708" i="10"/>
  <c r="AI708" i="10" s="1"/>
  <c r="AG723" i="10"/>
  <c r="AI723" i="10" s="1"/>
  <c r="AL740" i="10"/>
  <c r="AL720" i="10"/>
  <c r="AL747" i="10"/>
  <c r="AL741" i="10"/>
  <c r="AF691" i="10"/>
  <c r="AF705" i="10"/>
  <c r="AF739" i="10"/>
  <c r="AF736" i="10"/>
  <c r="AF669" i="10"/>
  <c r="AL713" i="10"/>
  <c r="AH690" i="10" l="1"/>
  <c r="AH705" i="10"/>
  <c r="AH740" i="10"/>
  <c r="AH684" i="10"/>
  <c r="AH673" i="10"/>
  <c r="AH732" i="10"/>
  <c r="AH662" i="10"/>
  <c r="AH715" i="10"/>
  <c r="AH744" i="10"/>
  <c r="AI737" i="10"/>
  <c r="AI681" i="10"/>
  <c r="AH734" i="10"/>
  <c r="AH660" i="10"/>
  <c r="AH746" i="10"/>
  <c r="AH683" i="10"/>
  <c r="AH713" i="10"/>
  <c r="AH725" i="10"/>
  <c r="AH745" i="10"/>
  <c r="AI730" i="10"/>
  <c r="AH695" i="10"/>
  <c r="AH722" i="10"/>
  <c r="AH668" i="10"/>
  <c r="AH736" i="10"/>
  <c r="AH743" i="10"/>
  <c r="AH685" i="10"/>
  <c r="AH738" i="10"/>
  <c r="AH712" i="10"/>
  <c r="AH702" i="10"/>
  <c r="AH741" i="10"/>
  <c r="AH682" i="10"/>
  <c r="AH701" i="10"/>
  <c r="AH731" i="10"/>
  <c r="AH726" i="10"/>
  <c r="AH666" i="10"/>
  <c r="AI687" i="10"/>
  <c r="AH687" i="10"/>
  <c r="AH739" i="10"/>
  <c r="AH674" i="10"/>
  <c r="AH669" i="10"/>
  <c r="AH708" i="10"/>
  <c r="AH720" i="10"/>
  <c r="AI714" i="10"/>
  <c r="AI710" i="10"/>
  <c r="AH710" i="10"/>
  <c r="AH735" i="10"/>
  <c r="AI671" i="10"/>
  <c r="AH671" i="10"/>
  <c r="AH665" i="10"/>
  <c r="AH733" i="10"/>
  <c r="AH711" i="10"/>
  <c r="AH717" i="10"/>
  <c r="AH689" i="10"/>
  <c r="AH664" i="10"/>
  <c r="AH667" i="10"/>
  <c r="AH699" i="10"/>
  <c r="AH727" i="10"/>
  <c r="AH709" i="10"/>
  <c r="AH677" i="10"/>
  <c r="AI676" i="10"/>
  <c r="AH676" i="10"/>
  <c r="AH704" i="10"/>
  <c r="AH706" i="10"/>
  <c r="AH693" i="10"/>
  <c r="AH691" i="10"/>
  <c r="AH724" i="10"/>
  <c r="AI703" i="10"/>
  <c r="AH703" i="10"/>
  <c r="AH678" i="10"/>
  <c r="AH716" i="10"/>
  <c r="AH728" i="10"/>
  <c r="AH721" i="10"/>
  <c r="AH707" i="10"/>
  <c r="AH697" i="10"/>
  <c r="AH663" i="10"/>
  <c r="AH700" i="10"/>
  <c r="AH729" i="10"/>
  <c r="AH688" i="10"/>
  <c r="AH723" i="10"/>
  <c r="AH694" i="10"/>
  <c r="AH661" i="10"/>
  <c r="AH747" i="10"/>
  <c r="AI675" i="10"/>
  <c r="AH675" i="10"/>
  <c r="AH698" i="10"/>
  <c r="AH742" i="10"/>
  <c r="AI672" i="10"/>
  <c r="AH672" i="10"/>
  <c r="AH718" i="10"/>
  <c r="AH692" i="10"/>
  <c r="AH680" i="10"/>
  <c r="AH670" i="10"/>
  <c r="AH679" i="10"/>
  <c r="AH719" i="10"/>
  <c r="AH696" i="10"/>
  <c r="AH686" i="10"/>
  <c r="Y121" i="10" l="1"/>
  <c r="Y177" i="10" l="1"/>
  <c r="Y81" i="10"/>
  <c r="Y73" i="10"/>
  <c r="Y65" i="10"/>
  <c r="Y57" i="10"/>
  <c r="Y25" i="10"/>
  <c r="Y655" i="10"/>
  <c r="Y647" i="10"/>
  <c r="Y639" i="10"/>
  <c r="Y631" i="10"/>
  <c r="Y623" i="10"/>
  <c r="Y615" i="10"/>
  <c r="Y607" i="10"/>
  <c r="Y599" i="10"/>
  <c r="Y591" i="10"/>
  <c r="Y583" i="10"/>
  <c r="Y575" i="10"/>
  <c r="Y567" i="10"/>
  <c r="Y559" i="10"/>
  <c r="Y449" i="10"/>
  <c r="Y441" i="10"/>
  <c r="Y433" i="10"/>
  <c r="Y425" i="10"/>
  <c r="Y417" i="10"/>
  <c r="Y409" i="10"/>
  <c r="Y401" i="10"/>
  <c r="Y174" i="10"/>
  <c r="Y166" i="10"/>
  <c r="Y158" i="10"/>
  <c r="Y150" i="10"/>
  <c r="Y142" i="10"/>
  <c r="Y134" i="10"/>
  <c r="Y126" i="10"/>
  <c r="Y118" i="10"/>
  <c r="Y110" i="10"/>
  <c r="Y102" i="10"/>
  <c r="Y94" i="10"/>
  <c r="Y86" i="10"/>
  <c r="Y78" i="10"/>
  <c r="Y70" i="10"/>
  <c r="Y62" i="10"/>
  <c r="Y54" i="10"/>
  <c r="Y46" i="10"/>
  <c r="Y38" i="10"/>
  <c r="Y30" i="10"/>
  <c r="Y22" i="10"/>
  <c r="Y14" i="10"/>
  <c r="Y652" i="10"/>
  <c r="Y644" i="10"/>
  <c r="Y636" i="10"/>
  <c r="Y628" i="10"/>
  <c r="Y620" i="10"/>
  <c r="Y612" i="10"/>
  <c r="Y604" i="10"/>
  <c r="Y596" i="10"/>
  <c r="Y588" i="10"/>
  <c r="Y580" i="10"/>
  <c r="Y572" i="10"/>
  <c r="Y564" i="10"/>
  <c r="Y556" i="10"/>
  <c r="Y446" i="10"/>
  <c r="Y438" i="10"/>
  <c r="Y430" i="10"/>
  <c r="Y422" i="10"/>
  <c r="Y414" i="10"/>
  <c r="Y406" i="10"/>
  <c r="Y398" i="10"/>
  <c r="Y171" i="10"/>
  <c r="Y163" i="10"/>
  <c r="Y155" i="10"/>
  <c r="Y147" i="10"/>
  <c r="Y139" i="10"/>
  <c r="Y131" i="10"/>
  <c r="Y123" i="10"/>
  <c r="Y115" i="10"/>
  <c r="Y107" i="10"/>
  <c r="Y99" i="10"/>
  <c r="Y91" i="10"/>
  <c r="Y654" i="10"/>
  <c r="Y646" i="10"/>
  <c r="Y638" i="10"/>
  <c r="Y630" i="10"/>
  <c r="Y622" i="10"/>
  <c r="Y614" i="10"/>
  <c r="Y606" i="10"/>
  <c r="Y598" i="10"/>
  <c r="Y590" i="10"/>
  <c r="Y582" i="10"/>
  <c r="Y574" i="10"/>
  <c r="Y566" i="10"/>
  <c r="Y558" i="10"/>
  <c r="Y448" i="10"/>
  <c r="Y440" i="10"/>
  <c r="Y432" i="10"/>
  <c r="Y424" i="10"/>
  <c r="Y416" i="10"/>
  <c r="Y408" i="10"/>
  <c r="Y400" i="10"/>
  <c r="Y173" i="10"/>
  <c r="Y165" i="10"/>
  <c r="Y157" i="10"/>
  <c r="Y149" i="10"/>
  <c r="Y141" i="10"/>
  <c r="Y133" i="10"/>
  <c r="Y125" i="10"/>
  <c r="Y117" i="10"/>
  <c r="Y109" i="10"/>
  <c r="Y101" i="10"/>
  <c r="Y93" i="10"/>
  <c r="Y85" i="10"/>
  <c r="Y77" i="10"/>
  <c r="Y69" i="10"/>
  <c r="Y61" i="10"/>
  <c r="Y53" i="10"/>
  <c r="Y45" i="10"/>
  <c r="Y37" i="10"/>
  <c r="Y29" i="10"/>
  <c r="Y21" i="10"/>
  <c r="Y13" i="10"/>
  <c r="Y657" i="10"/>
  <c r="Y649" i="10"/>
  <c r="Y641" i="10"/>
  <c r="Y633" i="10"/>
  <c r="Y625" i="10"/>
  <c r="Y617" i="10"/>
  <c r="Y609" i="10"/>
  <c r="Y601" i="10"/>
  <c r="Y593" i="10"/>
  <c r="Y585" i="10"/>
  <c r="Y577" i="10"/>
  <c r="Y569" i="10"/>
  <c r="Y561" i="10"/>
  <c r="Y451" i="10"/>
  <c r="Y443" i="10"/>
  <c r="Y435" i="10"/>
  <c r="Y427" i="10"/>
  <c r="Y419" i="10"/>
  <c r="Y411" i="10"/>
  <c r="Y403" i="10"/>
  <c r="Y176" i="10"/>
  <c r="Y168" i="10"/>
  <c r="Y160" i="10"/>
  <c r="Y152" i="10"/>
  <c r="Y144" i="10"/>
  <c r="Y136" i="10"/>
  <c r="Y128" i="10"/>
  <c r="Y120" i="10"/>
  <c r="Y112" i="10"/>
  <c r="Y104" i="10"/>
  <c r="Y96" i="10"/>
  <c r="Y88" i="10"/>
  <c r="Y80" i="10"/>
  <c r="Y72" i="10"/>
  <c r="Y64" i="10"/>
  <c r="Y56" i="10"/>
  <c r="Y48" i="10"/>
  <c r="Y40" i="10"/>
  <c r="Y32" i="10"/>
  <c r="Y24" i="10"/>
  <c r="Y16" i="10"/>
  <c r="Y83" i="10"/>
  <c r="Y75" i="10"/>
  <c r="Y67" i="10"/>
  <c r="Y59" i="10"/>
  <c r="Y51" i="10"/>
  <c r="Y43" i="10"/>
  <c r="Y35" i="10"/>
  <c r="Y27" i="10"/>
  <c r="Y19" i="10"/>
  <c r="Y659" i="10"/>
  <c r="Y651" i="10"/>
  <c r="Y643" i="10"/>
  <c r="Y635" i="10"/>
  <c r="Y627" i="10"/>
  <c r="Y619" i="10"/>
  <c r="Y611" i="10"/>
  <c r="Y603" i="10"/>
  <c r="Y595" i="10"/>
  <c r="Y587" i="10"/>
  <c r="Y579" i="10"/>
  <c r="Y571" i="10"/>
  <c r="Y563" i="10"/>
  <c r="Y555" i="10"/>
  <c r="Y445" i="10"/>
  <c r="Y437" i="10"/>
  <c r="Y429" i="10"/>
  <c r="Y421" i="10"/>
  <c r="Y413" i="10"/>
  <c r="Y405" i="10"/>
  <c r="Y397" i="10"/>
  <c r="Y170" i="10"/>
  <c r="Y162" i="10"/>
  <c r="Y154" i="10"/>
  <c r="Y146" i="10"/>
  <c r="Y138" i="10"/>
  <c r="Y130" i="10"/>
  <c r="Y122" i="10"/>
  <c r="Y114" i="10"/>
  <c r="Y106" i="10"/>
  <c r="Y98" i="10"/>
  <c r="Y90" i="10"/>
  <c r="Y82" i="10"/>
  <c r="Y74" i="10"/>
  <c r="Y66" i="10"/>
  <c r="Y58" i="10"/>
  <c r="Y50" i="10"/>
  <c r="Y42" i="10"/>
  <c r="Y34" i="10"/>
  <c r="Y26" i="10"/>
  <c r="Y18" i="10"/>
  <c r="Y656" i="10"/>
  <c r="Y648" i="10"/>
  <c r="Y640" i="10"/>
  <c r="Y632" i="10"/>
  <c r="Y624" i="10"/>
  <c r="Y616" i="10"/>
  <c r="Y608" i="10"/>
  <c r="Y600" i="10"/>
  <c r="Y592" i="10"/>
  <c r="Y584" i="10"/>
  <c r="Y576" i="10"/>
  <c r="Y568" i="10"/>
  <c r="Y560" i="10"/>
  <c r="Y450" i="10"/>
  <c r="Y442" i="10"/>
  <c r="Y434" i="10"/>
  <c r="Y426" i="10"/>
  <c r="Y418" i="10"/>
  <c r="Y410" i="10"/>
  <c r="Y402" i="10"/>
  <c r="Y175" i="10"/>
  <c r="Y167" i="10"/>
  <c r="Y159" i="10"/>
  <c r="Y151" i="10"/>
  <c r="Y143" i="10"/>
  <c r="Y135" i="10"/>
  <c r="Y127" i="10"/>
  <c r="Y119" i="10"/>
  <c r="Y111" i="10"/>
  <c r="Y103" i="10"/>
  <c r="Y95" i="10"/>
  <c r="Y87" i="10"/>
  <c r="Y79" i="10"/>
  <c r="Y71" i="10"/>
  <c r="Y63" i="10"/>
  <c r="Y55" i="10"/>
  <c r="Y39" i="10"/>
  <c r="Y23" i="10"/>
  <c r="Y15" i="10"/>
  <c r="Y658" i="10"/>
  <c r="Y650" i="10"/>
  <c r="Y642" i="10"/>
  <c r="Y634" i="10"/>
  <c r="Y626" i="10"/>
  <c r="Y618" i="10"/>
  <c r="Y610" i="10"/>
  <c r="Y602" i="10"/>
  <c r="Y594" i="10"/>
  <c r="Y586" i="10"/>
  <c r="Y578" i="10"/>
  <c r="Y570" i="10"/>
  <c r="Y562" i="10"/>
  <c r="Y554" i="10"/>
  <c r="Y444" i="10"/>
  <c r="Y436" i="10"/>
  <c r="Y428" i="10"/>
  <c r="Y420" i="10"/>
  <c r="Y412" i="10"/>
  <c r="Y404" i="10"/>
  <c r="Y169" i="10"/>
  <c r="Y161" i="10"/>
  <c r="Y153" i="10"/>
  <c r="Y145" i="10"/>
  <c r="Y137" i="10"/>
  <c r="Y129" i="10"/>
  <c r="Y113" i="10"/>
  <c r="Y105" i="10"/>
  <c r="Y97" i="10"/>
  <c r="Y89" i="10"/>
  <c r="Y49" i="10"/>
  <c r="Y41" i="10"/>
  <c r="Y33" i="10"/>
  <c r="Y17" i="10"/>
  <c r="Y653" i="10"/>
  <c r="Y645" i="10"/>
  <c r="Y637" i="10"/>
  <c r="Y629" i="10"/>
  <c r="Y621" i="10"/>
  <c r="Y613" i="10"/>
  <c r="Y605" i="10"/>
  <c r="Y597" i="10"/>
  <c r="Y589" i="10"/>
  <c r="Y581" i="10"/>
  <c r="Y573" i="10"/>
  <c r="Y565" i="10"/>
  <c r="Y557" i="10"/>
  <c r="Y447" i="10"/>
  <c r="Y439" i="10"/>
  <c r="Y431" i="10"/>
  <c r="Y423" i="10"/>
  <c r="Y415" i="10"/>
  <c r="Y407" i="10"/>
  <c r="Y399" i="10"/>
  <c r="Y172" i="10"/>
  <c r="Y164" i="10"/>
  <c r="Y156" i="10"/>
  <c r="Y148" i="10"/>
  <c r="Y140" i="10"/>
  <c r="Y132" i="10"/>
  <c r="Y124" i="10"/>
  <c r="Y116" i="10"/>
  <c r="Y108" i="10"/>
  <c r="Y100" i="10"/>
  <c r="Y92" i="10"/>
  <c r="Y84" i="10"/>
  <c r="Y76" i="10"/>
  <c r="Y68" i="10"/>
  <c r="Y60" i="10"/>
  <c r="Y52" i="10"/>
  <c r="Y44" i="10"/>
  <c r="Y36" i="10"/>
  <c r="Y28" i="10"/>
  <c r="Y20" i="10"/>
  <c r="Y12" i="10"/>
  <c r="Y47" i="10"/>
  <c r="Y31" i="10"/>
  <c r="M4" i="6" l="1"/>
  <c r="N4" i="6"/>
  <c r="O4" i="6"/>
  <c r="L4" i="6"/>
  <c r="K4" i="6"/>
  <c r="B689" i="6" l="1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Q656" i="6"/>
  <c r="Q655" i="6"/>
  <c r="Q654" i="6"/>
  <c r="Q653" i="6"/>
  <c r="Q652" i="6"/>
  <c r="Q651" i="6"/>
  <c r="Q650" i="6"/>
  <c r="Q649" i="6"/>
  <c r="Q648" i="6"/>
  <c r="Q647" i="6"/>
  <c r="Q646" i="6"/>
  <c r="Q645" i="6"/>
  <c r="Q644" i="6"/>
  <c r="Q643" i="6"/>
  <c r="Q642" i="6"/>
  <c r="Q641" i="6"/>
  <c r="Q640" i="6"/>
  <c r="Q639" i="6"/>
  <c r="Q638" i="6"/>
  <c r="Q637" i="6"/>
  <c r="Q636" i="6"/>
  <c r="Q635" i="6"/>
  <c r="Q633" i="6"/>
  <c r="Q632" i="6"/>
  <c r="Q631" i="6"/>
  <c r="Q630" i="6"/>
  <c r="Q629" i="6"/>
  <c r="Q628" i="6"/>
  <c r="Q627" i="6"/>
  <c r="Q626" i="6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3" i="6"/>
  <c r="Q602" i="6"/>
  <c r="Q601" i="6"/>
  <c r="Q599" i="6"/>
  <c r="Q598" i="6"/>
  <c r="Q597" i="6"/>
  <c r="Q596" i="6"/>
  <c r="Q594" i="6"/>
  <c r="Q590" i="6"/>
  <c r="Q588" i="6"/>
  <c r="Q587" i="6"/>
  <c r="Q586" i="6"/>
  <c r="Q585" i="6"/>
  <c r="Q584" i="6"/>
  <c r="Q583" i="6"/>
  <c r="Q582" i="6"/>
  <c r="Q581" i="6"/>
  <c r="Q579" i="6"/>
  <c r="Q578" i="6"/>
  <c r="Q577" i="6"/>
  <c r="Q576" i="6"/>
  <c r="Q575" i="6"/>
  <c r="Q574" i="6"/>
  <c r="Q573" i="6"/>
  <c r="Q572" i="6"/>
  <c r="Q571" i="6"/>
  <c r="Q570" i="6"/>
  <c r="Q569" i="6"/>
  <c r="Q567" i="6"/>
  <c r="Q566" i="6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Q540" i="6"/>
  <c r="Q539" i="6"/>
  <c r="Q538" i="6"/>
  <c r="Q537" i="6"/>
  <c r="Q536" i="6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Q510" i="6"/>
  <c r="Q509" i="6"/>
  <c r="Q508" i="6"/>
  <c r="Q507" i="6"/>
  <c r="Q506" i="6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Q480" i="6"/>
  <c r="Q479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Q450" i="6"/>
  <c r="Q449" i="6"/>
  <c r="Q447" i="6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Q407" i="6"/>
  <c r="Q406" i="6"/>
  <c r="Q405" i="6"/>
  <c r="Q404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Q390" i="6"/>
  <c r="Q389" i="6"/>
  <c r="Q388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Q358" i="6"/>
  <c r="Q357" i="6"/>
  <c r="Q356" i="6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7" i="6"/>
  <c r="Q136" i="6"/>
  <c r="Q135" i="6"/>
  <c r="Q133" i="6"/>
  <c r="Q132" i="6"/>
  <c r="Q131" i="6"/>
  <c r="Q130" i="6"/>
  <c r="Q129" i="6"/>
  <c r="Q128" i="6"/>
  <c r="Q127" i="6"/>
  <c r="Q126" i="6"/>
  <c r="Q125" i="6"/>
  <c r="Q123" i="6"/>
  <c r="Q121" i="6"/>
  <c r="Q119" i="6"/>
  <c r="Q117" i="6"/>
  <c r="Q115" i="6"/>
  <c r="Q113" i="6"/>
  <c r="Q111" i="6"/>
  <c r="Q108" i="6"/>
  <c r="Q107" i="6"/>
  <c r="Q106" i="6"/>
  <c r="Q104" i="6"/>
  <c r="Q103" i="6"/>
  <c r="Q102" i="6"/>
  <c r="Q100" i="6"/>
  <c r="Q99" i="6"/>
  <c r="Q98" i="6"/>
  <c r="Q96" i="6"/>
  <c r="Q95" i="6"/>
  <c r="Q94" i="6"/>
  <c r="Q92" i="6"/>
  <c r="Q91" i="6"/>
  <c r="Q89" i="6"/>
  <c r="Q88" i="6"/>
  <c r="Q87" i="6"/>
  <c r="Q86" i="6"/>
  <c r="Q85" i="6"/>
  <c r="Q84" i="6"/>
  <c r="Q83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5" i="6"/>
  <c r="Q64" i="6"/>
  <c r="Q63" i="6"/>
  <c r="Q62" i="6"/>
  <c r="Q60" i="6"/>
  <c r="Q59" i="6"/>
  <c r="Q57" i="6"/>
  <c r="Q56" i="6"/>
  <c r="Q55" i="6"/>
  <c r="Q54" i="6"/>
  <c r="Q53" i="6"/>
  <c r="Q52" i="6"/>
  <c r="Q51" i="6"/>
  <c r="Q49" i="6"/>
  <c r="Q48" i="6"/>
  <c r="Q46" i="6"/>
  <c r="Q44" i="6"/>
  <c r="Q42" i="6"/>
  <c r="Q40" i="6"/>
  <c r="Q38" i="6"/>
  <c r="Q36" i="6"/>
  <c r="Q34" i="6"/>
  <c r="Q33" i="6"/>
  <c r="Q32" i="6"/>
  <c r="Q30" i="6"/>
  <c r="Q28" i="6"/>
  <c r="Q26" i="6"/>
  <c r="Q25" i="6"/>
  <c r="Q24" i="6"/>
  <c r="Q22" i="6"/>
  <c r="Q20" i="6"/>
  <c r="Q18" i="6"/>
  <c r="Q17" i="6"/>
  <c r="Q16" i="6"/>
  <c r="Q14" i="6"/>
  <c r="Q12" i="6"/>
  <c r="Q10" i="6"/>
  <c r="Q9" i="6"/>
  <c r="J584" i="6" l="1"/>
  <c r="C584" i="6" s="1"/>
  <c r="Q446" i="6"/>
  <c r="J596" i="6"/>
  <c r="C596" i="6" s="1"/>
  <c r="J592" i="6"/>
  <c r="C592" i="6" s="1"/>
  <c r="B691" i="6"/>
  <c r="J568" i="6"/>
  <c r="C568" i="6" s="1"/>
  <c r="J580" i="6"/>
  <c r="C580" i="6" s="1"/>
  <c r="Q50" i="6"/>
  <c r="Q122" i="6"/>
  <c r="Q13" i="6"/>
  <c r="Q21" i="6"/>
  <c r="Q29" i="6"/>
  <c r="Q37" i="6"/>
  <c r="Q82" i="6"/>
  <c r="Q568" i="6"/>
  <c r="Q580" i="6"/>
  <c r="J588" i="6"/>
  <c r="C588" i="6" s="1"/>
  <c r="Q138" i="6"/>
  <c r="Q403" i="6"/>
  <c r="Q61" i="6"/>
  <c r="Q93" i="6"/>
  <c r="Q97" i="6"/>
  <c r="Q101" i="6"/>
  <c r="Q105" i="6"/>
  <c r="Q109" i="6"/>
  <c r="Q124" i="6"/>
  <c r="Q134" i="6"/>
  <c r="Q11" i="6"/>
  <c r="Q15" i="6"/>
  <c r="Q19" i="6"/>
  <c r="Q23" i="6"/>
  <c r="Q27" i="6"/>
  <c r="Q31" i="6"/>
  <c r="Q35" i="6"/>
  <c r="Q39" i="6"/>
  <c r="Q66" i="6"/>
  <c r="Q58" i="6"/>
  <c r="Q90" i="6"/>
  <c r="J572" i="6"/>
  <c r="C572" i="6" s="1"/>
  <c r="J597" i="6"/>
  <c r="C597" i="6" s="1"/>
  <c r="K5" i="6"/>
  <c r="J576" i="6"/>
  <c r="C576" i="6" s="1"/>
  <c r="Q592" i="6"/>
  <c r="J594" i="6"/>
  <c r="C594" i="6" s="1"/>
  <c r="J605" i="6"/>
  <c r="C605" i="6" s="1"/>
  <c r="J609" i="6"/>
  <c r="C609" i="6" s="1"/>
  <c r="J613" i="6"/>
  <c r="C613" i="6" s="1"/>
  <c r="J617" i="6"/>
  <c r="C617" i="6" s="1"/>
  <c r="Q634" i="6"/>
  <c r="J639" i="6"/>
  <c r="C639" i="6" s="1"/>
  <c r="Q120" i="6"/>
  <c r="Q43" i="6"/>
  <c r="Q45" i="6"/>
  <c r="Q47" i="6"/>
  <c r="Q110" i="6"/>
  <c r="Q112" i="6"/>
  <c r="Q118" i="6"/>
  <c r="Q41" i="6"/>
  <c r="Q116" i="6"/>
  <c r="Q114" i="6"/>
  <c r="Q173" i="6"/>
  <c r="Q448" i="6"/>
  <c r="J565" i="6"/>
  <c r="C565" i="6" s="1"/>
  <c r="J569" i="6"/>
  <c r="C569" i="6" s="1"/>
  <c r="J573" i="6"/>
  <c r="C573" i="6" s="1"/>
  <c r="J577" i="6"/>
  <c r="C577" i="6" s="1"/>
  <c r="J581" i="6"/>
  <c r="C581" i="6" s="1"/>
  <c r="J585" i="6"/>
  <c r="C585" i="6" s="1"/>
  <c r="Q589" i="6"/>
  <c r="J589" i="6"/>
  <c r="C589" i="6" s="1"/>
  <c r="Q591" i="6"/>
  <c r="J591" i="6"/>
  <c r="C591" i="6" s="1"/>
  <c r="J566" i="6"/>
  <c r="C566" i="6" s="1"/>
  <c r="J570" i="6"/>
  <c r="C570" i="6" s="1"/>
  <c r="J574" i="6"/>
  <c r="C574" i="6" s="1"/>
  <c r="J578" i="6"/>
  <c r="C578" i="6" s="1"/>
  <c r="J582" i="6"/>
  <c r="C582" i="6" s="1"/>
  <c r="J586" i="6"/>
  <c r="C586" i="6" s="1"/>
  <c r="Q595" i="6"/>
  <c r="J595" i="6"/>
  <c r="C595" i="6" s="1"/>
  <c r="J567" i="6"/>
  <c r="C567" i="6" s="1"/>
  <c r="J571" i="6"/>
  <c r="C571" i="6" s="1"/>
  <c r="J575" i="6"/>
  <c r="C575" i="6" s="1"/>
  <c r="J579" i="6"/>
  <c r="C579" i="6" s="1"/>
  <c r="J583" i="6"/>
  <c r="C583" i="6" s="1"/>
  <c r="J587" i="6"/>
  <c r="C587" i="6" s="1"/>
  <c r="J590" i="6"/>
  <c r="C590" i="6" s="1"/>
  <c r="Q593" i="6"/>
  <c r="J593" i="6"/>
  <c r="C593" i="6" s="1"/>
  <c r="J604" i="6"/>
  <c r="C604" i="6" s="1"/>
  <c r="Q604" i="6"/>
  <c r="J600" i="6"/>
  <c r="C600" i="6" s="1"/>
  <c r="Q600" i="6"/>
  <c r="J601" i="6"/>
  <c r="C601" i="6" s="1"/>
  <c r="J621" i="6"/>
  <c r="C621" i="6" s="1"/>
  <c r="J625" i="6"/>
  <c r="C625" i="6" s="1"/>
  <c r="J619" i="6"/>
  <c r="C619" i="6" s="1"/>
  <c r="J623" i="6"/>
  <c r="C623" i="6" s="1"/>
  <c r="J627" i="6"/>
  <c r="C627" i="6" s="1"/>
  <c r="J599" i="6"/>
  <c r="C599" i="6" s="1"/>
  <c r="J603" i="6"/>
  <c r="C603" i="6" s="1"/>
  <c r="J607" i="6"/>
  <c r="C607" i="6" s="1"/>
  <c r="J611" i="6"/>
  <c r="C611" i="6" s="1"/>
  <c r="J615" i="6"/>
  <c r="C615" i="6" s="1"/>
  <c r="J608" i="6"/>
  <c r="C608" i="6" s="1"/>
  <c r="J612" i="6"/>
  <c r="C612" i="6" s="1"/>
  <c r="J616" i="6"/>
  <c r="C616" i="6" s="1"/>
  <c r="J618" i="6"/>
  <c r="C618" i="6" s="1"/>
  <c r="J620" i="6"/>
  <c r="C620" i="6" s="1"/>
  <c r="J622" i="6"/>
  <c r="C622" i="6" s="1"/>
  <c r="J624" i="6"/>
  <c r="C624" i="6" s="1"/>
  <c r="J626" i="6"/>
  <c r="C626" i="6" s="1"/>
  <c r="J628" i="6"/>
  <c r="C628" i="6" s="1"/>
  <c r="J598" i="6"/>
  <c r="C598" i="6" s="1"/>
  <c r="J602" i="6"/>
  <c r="C602" i="6" s="1"/>
  <c r="J606" i="6"/>
  <c r="C606" i="6" s="1"/>
  <c r="J610" i="6"/>
  <c r="C610" i="6" s="1"/>
  <c r="J614" i="6"/>
  <c r="C614" i="6" s="1"/>
  <c r="J640" i="6"/>
  <c r="C640" i="6" s="1"/>
  <c r="J641" i="6"/>
  <c r="C641" i="6" s="1"/>
  <c r="J642" i="6"/>
  <c r="C642" i="6" s="1"/>
  <c r="J643" i="6"/>
  <c r="C643" i="6" s="1"/>
  <c r="J644" i="6"/>
  <c r="C644" i="6" s="1"/>
  <c r="J645" i="6"/>
  <c r="C645" i="6" s="1"/>
  <c r="J646" i="6"/>
  <c r="C646" i="6" s="1"/>
  <c r="J647" i="6"/>
  <c r="C647" i="6" s="1"/>
  <c r="J648" i="6"/>
  <c r="C648" i="6" s="1"/>
  <c r="J649" i="6"/>
  <c r="C649" i="6" s="1"/>
  <c r="J650" i="6"/>
  <c r="C650" i="6" s="1"/>
  <c r="J638" i="6"/>
  <c r="C638" i="6" s="1"/>
  <c r="J652" i="6"/>
  <c r="C652" i="6" s="1"/>
  <c r="J653" i="6"/>
  <c r="C653" i="6" s="1"/>
  <c r="J654" i="6"/>
  <c r="C654" i="6" s="1"/>
  <c r="J656" i="6"/>
  <c r="C656" i="6" s="1"/>
  <c r="J651" i="6"/>
  <c r="C651" i="6" s="1"/>
  <c r="J655" i="6"/>
  <c r="C655" i="6" s="1"/>
  <c r="K653" i="6" l="1"/>
  <c r="U653" i="6" s="1"/>
  <c r="K594" i="6"/>
  <c r="U594" i="6" s="1"/>
  <c r="K642" i="6"/>
  <c r="U642" i="6" s="1"/>
  <c r="K606" i="6"/>
  <c r="U606" i="6" s="1"/>
  <c r="K600" i="6"/>
  <c r="U600" i="6" s="1"/>
  <c r="K571" i="6"/>
  <c r="U571" i="6" s="1"/>
  <c r="K575" i="6"/>
  <c r="U575" i="6" s="1"/>
  <c r="K579" i="6"/>
  <c r="U579" i="6" s="1"/>
  <c r="K583" i="6"/>
  <c r="U583" i="6" s="1"/>
  <c r="K587" i="6"/>
  <c r="U587" i="6" s="1"/>
  <c r="K573" i="6"/>
  <c r="U573" i="6" s="1"/>
  <c r="K578" i="6"/>
  <c r="U578" i="6" s="1"/>
  <c r="K622" i="6"/>
  <c r="U622" i="6" s="1"/>
  <c r="K621" i="6"/>
  <c r="U621" i="6" s="1"/>
  <c r="K620" i="6"/>
  <c r="U620" i="6" s="1"/>
  <c r="K592" i="6"/>
  <c r="U592" i="6" s="1"/>
  <c r="K597" i="6"/>
  <c r="U597" i="6" s="1"/>
  <c r="K623" i="6"/>
  <c r="U623" i="6" s="1"/>
  <c r="K617" i="6"/>
  <c r="U617" i="6" s="1"/>
  <c r="K638" i="6"/>
  <c r="U638" i="6" s="1"/>
  <c r="K644" i="6"/>
  <c r="U644" i="6" s="1"/>
  <c r="K650" i="6"/>
  <c r="U650" i="6" s="1"/>
  <c r="K654" i="6"/>
  <c r="U654" i="6" s="1"/>
  <c r="K639" i="6"/>
  <c r="U639" i="6" s="1"/>
  <c r="K568" i="6"/>
  <c r="U568" i="6" s="1"/>
  <c r="K572" i="6"/>
  <c r="U572" i="6" s="1"/>
  <c r="K576" i="6"/>
  <c r="U576" i="6" s="1"/>
  <c r="K580" i="6"/>
  <c r="U580" i="6" s="1"/>
  <c r="K584" i="6"/>
  <c r="U584" i="6" s="1"/>
  <c r="K590" i="6"/>
  <c r="U590" i="6" s="1"/>
  <c r="K565" i="6"/>
  <c r="U565" i="6" s="1"/>
  <c r="K570" i="6"/>
  <c r="U570" i="6" s="1"/>
  <c r="K581" i="6"/>
  <c r="U581" i="6" s="1"/>
  <c r="K586" i="6"/>
  <c r="U586" i="6" s="1"/>
  <c r="K616" i="6"/>
  <c r="U616" i="6" s="1"/>
  <c r="K612" i="6"/>
  <c r="U612" i="6" s="1"/>
  <c r="K625" i="6"/>
  <c r="U625" i="6" s="1"/>
  <c r="K628" i="6"/>
  <c r="U628" i="6" s="1"/>
  <c r="K619" i="6"/>
  <c r="U619" i="6" s="1"/>
  <c r="K627" i="6"/>
  <c r="U627" i="6" s="1"/>
  <c r="K613" i="6"/>
  <c r="U613" i="6" s="1"/>
  <c r="K640" i="6"/>
  <c r="U640" i="6" s="1"/>
  <c r="K652" i="6"/>
  <c r="U652" i="6" s="1"/>
  <c r="K656" i="6"/>
  <c r="U656" i="6" s="1"/>
  <c r="K651" i="6"/>
  <c r="U651" i="6" s="1"/>
  <c r="K609" i="6"/>
  <c r="U609" i="6" s="1"/>
  <c r="K582" i="6"/>
  <c r="U582" i="6" s="1"/>
  <c r="K604" i="6"/>
  <c r="U604" i="6" s="1"/>
  <c r="K601" i="6"/>
  <c r="U601" i="6" s="1"/>
  <c r="K598" i="6"/>
  <c r="U598" i="6" s="1"/>
  <c r="K574" i="6"/>
  <c r="U574" i="6" s="1"/>
  <c r="K566" i="6"/>
  <c r="U566" i="6" s="1"/>
  <c r="K648" i="6"/>
  <c r="U648" i="6" s="1"/>
  <c r="K624" i="6"/>
  <c r="U624" i="6" s="1"/>
  <c r="K626" i="6"/>
  <c r="U626" i="6" s="1"/>
  <c r="K655" i="6"/>
  <c r="U655" i="6" s="1"/>
  <c r="K646" i="6"/>
  <c r="U646" i="6" s="1"/>
  <c r="K605" i="6"/>
  <c r="U605" i="6" s="1"/>
  <c r="K596" i="6"/>
  <c r="U596" i="6" s="1"/>
  <c r="K608" i="6"/>
  <c r="U608" i="6" s="1"/>
  <c r="K618" i="6"/>
  <c r="U618" i="6" s="1"/>
  <c r="K585" i="6"/>
  <c r="U585" i="6" s="1"/>
  <c r="K577" i="6"/>
  <c r="U577" i="6" s="1"/>
  <c r="K569" i="6"/>
  <c r="U569" i="6" s="1"/>
  <c r="K567" i="6"/>
  <c r="U567" i="6" s="1"/>
  <c r="K588" i="6"/>
  <c r="U588" i="6" s="1"/>
  <c r="K593" i="6"/>
  <c r="U593" i="6" s="1"/>
  <c r="K614" i="6"/>
  <c r="U614" i="6" s="1"/>
  <c r="K647" i="6"/>
  <c r="U647" i="6" s="1"/>
  <c r="K603" i="6"/>
  <c r="U603" i="6" s="1"/>
  <c r="K602" i="6"/>
  <c r="U602" i="6" s="1"/>
  <c r="K611" i="6"/>
  <c r="U611" i="6" s="1"/>
  <c r="K645" i="6"/>
  <c r="U645" i="6" s="1"/>
  <c r="K589" i="6"/>
  <c r="U589" i="6" s="1"/>
  <c r="K595" i="6"/>
  <c r="U595" i="6" s="1"/>
  <c r="K607" i="6"/>
  <c r="U607" i="6" s="1"/>
  <c r="K615" i="6"/>
  <c r="U615" i="6" s="1"/>
  <c r="K641" i="6"/>
  <c r="U641" i="6" s="1"/>
  <c r="K649" i="6"/>
  <c r="U649" i="6" s="1"/>
  <c r="K591" i="6"/>
  <c r="U591" i="6" s="1"/>
  <c r="K599" i="6"/>
  <c r="U599" i="6" s="1"/>
  <c r="K610" i="6"/>
  <c r="U610" i="6" s="1"/>
  <c r="K643" i="6"/>
  <c r="U643" i="6" s="1"/>
  <c r="L5" i="6"/>
  <c r="M5" i="6" l="1"/>
  <c r="P648" i="6"/>
  <c r="P644" i="6"/>
  <c r="P640" i="6"/>
  <c r="L649" i="6"/>
  <c r="V649" i="6" s="1"/>
  <c r="L645" i="6"/>
  <c r="V645" i="6" s="1"/>
  <c r="L641" i="6"/>
  <c r="V641" i="6" s="1"/>
  <c r="P606" i="6"/>
  <c r="L614" i="6"/>
  <c r="V614" i="6" s="1"/>
  <c r="P591" i="6"/>
  <c r="L593" i="6"/>
  <c r="V593" i="6" s="1"/>
  <c r="L589" i="6"/>
  <c r="V589" i="6" s="1"/>
  <c r="L573" i="6"/>
  <c r="V573" i="6" s="1"/>
  <c r="P647" i="6"/>
  <c r="P643" i="6"/>
  <c r="L639" i="6"/>
  <c r="V639" i="6" s="1"/>
  <c r="L648" i="6"/>
  <c r="V648" i="6" s="1"/>
  <c r="L644" i="6"/>
  <c r="V644" i="6" s="1"/>
  <c r="L640" i="6"/>
  <c r="V640" i="6" s="1"/>
  <c r="P602" i="6"/>
  <c r="P598" i="6"/>
  <c r="P589" i="6"/>
  <c r="L585" i="6"/>
  <c r="V585" i="6" s="1"/>
  <c r="L569" i="6"/>
  <c r="V569" i="6" s="1"/>
  <c r="P649" i="6"/>
  <c r="P641" i="6"/>
  <c r="L646" i="6"/>
  <c r="V646" i="6" s="1"/>
  <c r="P610" i="6"/>
  <c r="P593" i="6"/>
  <c r="L591" i="6"/>
  <c r="V591" i="6" s="1"/>
  <c r="P646" i="6"/>
  <c r="P639" i="6"/>
  <c r="L643" i="6"/>
  <c r="V643" i="6" s="1"/>
  <c r="L598" i="6"/>
  <c r="V598" i="6" s="1"/>
  <c r="L602" i="6"/>
  <c r="V602" i="6" s="1"/>
  <c r="L581" i="6"/>
  <c r="V581" i="6" s="1"/>
  <c r="P645" i="6"/>
  <c r="L650" i="6"/>
  <c r="V650" i="6" s="1"/>
  <c r="L642" i="6"/>
  <c r="V642" i="6" s="1"/>
  <c r="L610" i="6"/>
  <c r="V610" i="6" s="1"/>
  <c r="P595" i="6"/>
  <c r="L577" i="6"/>
  <c r="V577" i="6" s="1"/>
  <c r="P614" i="6"/>
  <c r="P650" i="6"/>
  <c r="L606" i="6"/>
  <c r="V606" i="6" s="1"/>
  <c r="P642" i="6"/>
  <c r="L595" i="6"/>
  <c r="V595" i="6" s="1"/>
  <c r="L647" i="6"/>
  <c r="V647" i="6" s="1"/>
  <c r="L565" i="6"/>
  <c r="V565" i="6" s="1"/>
  <c r="P600" i="6"/>
  <c r="L579" i="6"/>
  <c r="V579" i="6" s="1"/>
  <c r="L572" i="6"/>
  <c r="V572" i="6" s="1"/>
  <c r="L576" i="6"/>
  <c r="V576" i="6" s="1"/>
  <c r="P580" i="6"/>
  <c r="P581" i="6"/>
  <c r="P592" i="6"/>
  <c r="P601" i="6"/>
  <c r="P616" i="6"/>
  <c r="L622" i="6"/>
  <c r="V622" i="6" s="1"/>
  <c r="P604" i="6"/>
  <c r="L612" i="6"/>
  <c r="V612" i="6" s="1"/>
  <c r="P625" i="6"/>
  <c r="P608" i="6"/>
  <c r="L624" i="6"/>
  <c r="V624" i="6" s="1"/>
  <c r="P627" i="6"/>
  <c r="P605" i="6"/>
  <c r="P609" i="6"/>
  <c r="P613" i="6"/>
  <c r="P611" i="6"/>
  <c r="L615" i="6"/>
  <c r="V615" i="6" s="1"/>
  <c r="P638" i="6"/>
  <c r="L600" i="6"/>
  <c r="V600" i="6" s="1"/>
  <c r="P566" i="6"/>
  <c r="P567" i="6"/>
  <c r="P570" i="6"/>
  <c r="P571" i="6"/>
  <c r="P574" i="6"/>
  <c r="P575" i="6"/>
  <c r="P578" i="6"/>
  <c r="P579" i="6"/>
  <c r="P582" i="6"/>
  <c r="P583" i="6"/>
  <c r="P586" i="6"/>
  <c r="P587" i="6"/>
  <c r="L571" i="6"/>
  <c r="V571" i="6" s="1"/>
  <c r="L587" i="6"/>
  <c r="V587" i="6" s="1"/>
  <c r="P590" i="6"/>
  <c r="P568" i="6"/>
  <c r="P569" i="6"/>
  <c r="L584" i="6"/>
  <c r="V584" i="6" s="1"/>
  <c r="P588" i="6"/>
  <c r="L594" i="6"/>
  <c r="V594" i="6" s="1"/>
  <c r="P596" i="6"/>
  <c r="L618" i="6"/>
  <c r="V618" i="6" s="1"/>
  <c r="L626" i="6"/>
  <c r="V626" i="6" s="1"/>
  <c r="L604" i="6"/>
  <c r="V604" i="6" s="1"/>
  <c r="L621" i="6"/>
  <c r="V621" i="6" s="1"/>
  <c r="L620" i="6"/>
  <c r="V620" i="6" s="1"/>
  <c r="L628" i="6"/>
  <c r="V628" i="6" s="1"/>
  <c r="P597" i="6"/>
  <c r="P619" i="6"/>
  <c r="L623" i="6"/>
  <c r="V623" i="6" s="1"/>
  <c r="L617" i="6"/>
  <c r="V617" i="6" s="1"/>
  <c r="L599" i="6"/>
  <c r="V599" i="6" s="1"/>
  <c r="P603" i="6"/>
  <c r="L607" i="6"/>
  <c r="V607" i="6" s="1"/>
  <c r="L638" i="6"/>
  <c r="V638" i="6" s="1"/>
  <c r="L566" i="6"/>
  <c r="V566" i="6" s="1"/>
  <c r="L570" i="6"/>
  <c r="V570" i="6" s="1"/>
  <c r="L574" i="6"/>
  <c r="V574" i="6" s="1"/>
  <c r="L578" i="6"/>
  <c r="V578" i="6" s="1"/>
  <c r="L582" i="6"/>
  <c r="V582" i="6" s="1"/>
  <c r="L586" i="6"/>
  <c r="V586" i="6" s="1"/>
  <c r="L575" i="6"/>
  <c r="V575" i="6" s="1"/>
  <c r="L590" i="6"/>
  <c r="V590" i="6" s="1"/>
  <c r="L568" i="6"/>
  <c r="V568" i="6" s="1"/>
  <c r="P572" i="6"/>
  <c r="P573" i="6"/>
  <c r="P576" i="6"/>
  <c r="P577" i="6"/>
  <c r="L588" i="6"/>
  <c r="V588" i="6" s="1"/>
  <c r="L592" i="6"/>
  <c r="V592" i="6" s="1"/>
  <c r="P594" i="6"/>
  <c r="L616" i="6"/>
  <c r="V616" i="6" s="1"/>
  <c r="P622" i="6"/>
  <c r="L608" i="6"/>
  <c r="V608" i="6" s="1"/>
  <c r="P624" i="6"/>
  <c r="L597" i="6"/>
  <c r="V597" i="6" s="1"/>
  <c r="L619" i="6"/>
  <c r="V619" i="6" s="1"/>
  <c r="L603" i="6"/>
  <c r="V603" i="6" s="1"/>
  <c r="P615" i="6"/>
  <c r="P565" i="6"/>
  <c r="L601" i="6"/>
  <c r="V601" i="6" s="1"/>
  <c r="L652" i="6"/>
  <c r="V652" i="6" s="1"/>
  <c r="L653" i="6"/>
  <c r="V653" i="6" s="1"/>
  <c r="P656" i="6"/>
  <c r="P584" i="6"/>
  <c r="P623" i="6"/>
  <c r="L627" i="6"/>
  <c r="V627" i="6" s="1"/>
  <c r="P617" i="6"/>
  <c r="P599" i="6"/>
  <c r="P585" i="6"/>
  <c r="P618" i="6"/>
  <c r="L605" i="6"/>
  <c r="V605" i="6" s="1"/>
  <c r="L613" i="6"/>
  <c r="V613" i="6" s="1"/>
  <c r="P607" i="6"/>
  <c r="L611" i="6"/>
  <c r="V611" i="6" s="1"/>
  <c r="P651" i="6"/>
  <c r="P654" i="6"/>
  <c r="L656" i="6"/>
  <c r="V656" i="6" s="1"/>
  <c r="L596" i="6"/>
  <c r="V596" i="6" s="1"/>
  <c r="P628" i="6"/>
  <c r="L609" i="6"/>
  <c r="V609" i="6" s="1"/>
  <c r="P652" i="6"/>
  <c r="L655" i="6"/>
  <c r="V655" i="6" s="1"/>
  <c r="L567" i="6"/>
  <c r="V567" i="6" s="1"/>
  <c r="L583" i="6"/>
  <c r="V583" i="6" s="1"/>
  <c r="L580" i="6"/>
  <c r="V580" i="6" s="1"/>
  <c r="P626" i="6"/>
  <c r="P612" i="6"/>
  <c r="P621" i="6"/>
  <c r="L625" i="6"/>
  <c r="V625" i="6" s="1"/>
  <c r="P620" i="6"/>
  <c r="L651" i="6"/>
  <c r="V651" i="6" s="1"/>
  <c r="L654" i="6"/>
  <c r="V654" i="6" s="1"/>
  <c r="P655" i="6"/>
  <c r="P653" i="6"/>
  <c r="R653" i="6" l="1"/>
  <c r="S653" i="6" s="1"/>
  <c r="R607" i="6"/>
  <c r="S607" i="6" s="1"/>
  <c r="R599" i="6"/>
  <c r="S599" i="6" s="1"/>
  <c r="R624" i="6"/>
  <c r="S624" i="6" s="1"/>
  <c r="R576" i="6"/>
  <c r="S576" i="6" s="1"/>
  <c r="R572" i="6"/>
  <c r="S572" i="6" s="1"/>
  <c r="R603" i="6"/>
  <c r="S603" i="6" s="1"/>
  <c r="R619" i="6"/>
  <c r="S619" i="6" s="1"/>
  <c r="R596" i="6"/>
  <c r="S596" i="6" s="1"/>
  <c r="R582" i="6"/>
  <c r="S582" i="6" s="1"/>
  <c r="R574" i="6"/>
  <c r="S574" i="6" s="1"/>
  <c r="R613" i="6"/>
  <c r="S613" i="6" s="1"/>
  <c r="R605" i="6"/>
  <c r="S605" i="6" s="1"/>
  <c r="R625" i="6"/>
  <c r="S625" i="6" s="1"/>
  <c r="R604" i="6"/>
  <c r="S604" i="6" s="1"/>
  <c r="R616" i="6"/>
  <c r="S616" i="6" s="1"/>
  <c r="R580" i="6"/>
  <c r="S580" i="6" s="1"/>
  <c r="R650" i="6"/>
  <c r="S650" i="6" s="1"/>
  <c r="R595" i="6"/>
  <c r="S595" i="6" s="1"/>
  <c r="R593" i="6"/>
  <c r="S593" i="6" s="1"/>
  <c r="R649" i="6"/>
  <c r="S649" i="6" s="1"/>
  <c r="R602" i="6"/>
  <c r="S602" i="6" s="1"/>
  <c r="R647" i="6"/>
  <c r="S647" i="6" s="1"/>
  <c r="R591" i="6"/>
  <c r="S591" i="6" s="1"/>
  <c r="R606" i="6"/>
  <c r="S606" i="6" s="1"/>
  <c r="R640" i="6"/>
  <c r="S640" i="6" s="1"/>
  <c r="R648" i="6"/>
  <c r="S648" i="6" s="1"/>
  <c r="R612" i="6"/>
  <c r="S612" i="6" s="1"/>
  <c r="R652" i="6"/>
  <c r="S652" i="6" s="1"/>
  <c r="R628" i="6"/>
  <c r="S628" i="6" s="1"/>
  <c r="R654" i="6"/>
  <c r="S654" i="6" s="1"/>
  <c r="R618" i="6"/>
  <c r="S618" i="6" s="1"/>
  <c r="R584" i="6"/>
  <c r="S584" i="6" s="1"/>
  <c r="R622" i="6"/>
  <c r="S622" i="6" s="1"/>
  <c r="R594" i="6"/>
  <c r="S594" i="6" s="1"/>
  <c r="R588" i="6"/>
  <c r="S588" i="6" s="1"/>
  <c r="R569" i="6"/>
  <c r="S569" i="6" s="1"/>
  <c r="R586" i="6"/>
  <c r="S586" i="6" s="1"/>
  <c r="R578" i="6"/>
  <c r="S578" i="6" s="1"/>
  <c r="R570" i="6"/>
  <c r="S570" i="6" s="1"/>
  <c r="R566" i="6"/>
  <c r="S566" i="6" s="1"/>
  <c r="R611" i="6"/>
  <c r="S611" i="6" s="1"/>
  <c r="R592" i="6"/>
  <c r="S592" i="6" s="1"/>
  <c r="R645" i="6"/>
  <c r="S645" i="6" s="1"/>
  <c r="R639" i="6"/>
  <c r="S639" i="6" s="1"/>
  <c r="R589" i="6"/>
  <c r="S589" i="6" s="1"/>
  <c r="R655" i="6"/>
  <c r="S655" i="6" s="1"/>
  <c r="R620" i="6"/>
  <c r="S620" i="6" s="1"/>
  <c r="R621" i="6"/>
  <c r="S621" i="6" s="1"/>
  <c r="R626" i="6"/>
  <c r="S626" i="6" s="1"/>
  <c r="R651" i="6"/>
  <c r="S651" i="6" s="1"/>
  <c r="R585" i="6"/>
  <c r="S585" i="6" s="1"/>
  <c r="R617" i="6"/>
  <c r="S617" i="6" s="1"/>
  <c r="R623" i="6"/>
  <c r="S623" i="6" s="1"/>
  <c r="R656" i="6"/>
  <c r="S656" i="6" s="1"/>
  <c r="R565" i="6"/>
  <c r="S565" i="6" s="1"/>
  <c r="R615" i="6"/>
  <c r="S615" i="6" s="1"/>
  <c r="R577" i="6"/>
  <c r="S577" i="6" s="1"/>
  <c r="R573" i="6"/>
  <c r="S573" i="6" s="1"/>
  <c r="R597" i="6"/>
  <c r="S597" i="6" s="1"/>
  <c r="R568" i="6"/>
  <c r="S568" i="6" s="1"/>
  <c r="R590" i="6"/>
  <c r="S590" i="6" s="1"/>
  <c r="R587" i="6"/>
  <c r="S587" i="6" s="1"/>
  <c r="R583" i="6"/>
  <c r="S583" i="6" s="1"/>
  <c r="R579" i="6"/>
  <c r="S579" i="6" s="1"/>
  <c r="R575" i="6"/>
  <c r="S575" i="6" s="1"/>
  <c r="R571" i="6"/>
  <c r="S571" i="6" s="1"/>
  <c r="R567" i="6"/>
  <c r="S567" i="6" s="1"/>
  <c r="R638" i="6"/>
  <c r="S638" i="6" s="1"/>
  <c r="R609" i="6"/>
  <c r="S609" i="6" s="1"/>
  <c r="R627" i="6"/>
  <c r="S627" i="6" s="1"/>
  <c r="R608" i="6"/>
  <c r="S608" i="6" s="1"/>
  <c r="R601" i="6"/>
  <c r="S601" i="6" s="1"/>
  <c r="R581" i="6"/>
  <c r="S581" i="6" s="1"/>
  <c r="R600" i="6"/>
  <c r="S600" i="6" s="1"/>
  <c r="R642" i="6"/>
  <c r="S642" i="6" s="1"/>
  <c r="R614" i="6"/>
  <c r="S614" i="6" s="1"/>
  <c r="R646" i="6"/>
  <c r="S646" i="6" s="1"/>
  <c r="R610" i="6"/>
  <c r="S610" i="6" s="1"/>
  <c r="R641" i="6"/>
  <c r="S641" i="6" s="1"/>
  <c r="R598" i="6"/>
  <c r="S598" i="6" s="1"/>
  <c r="R643" i="6"/>
  <c r="S643" i="6" s="1"/>
  <c r="R644" i="6"/>
  <c r="S644" i="6" s="1"/>
  <c r="N5" i="6"/>
  <c r="M652" i="6"/>
  <c r="W652" i="6" s="1"/>
  <c r="M611" i="6"/>
  <c r="W611" i="6" s="1"/>
  <c r="M607" i="6"/>
  <c r="W607" i="6" s="1"/>
  <c r="M590" i="6"/>
  <c r="W590" i="6" s="1"/>
  <c r="M574" i="6"/>
  <c r="W574" i="6" s="1"/>
  <c r="M655" i="6"/>
  <c r="W655" i="6" s="1"/>
  <c r="M597" i="6"/>
  <c r="W597" i="6" s="1"/>
  <c r="M604" i="6"/>
  <c r="W604" i="6" s="1"/>
  <c r="M570" i="6"/>
  <c r="W570" i="6" s="1"/>
  <c r="M654" i="6"/>
  <c r="W654" i="6" s="1"/>
  <c r="M651" i="6"/>
  <c r="W651" i="6" s="1"/>
  <c r="M615" i="6"/>
  <c r="W615" i="6" s="1"/>
  <c r="M586" i="6"/>
  <c r="W586" i="6" s="1"/>
  <c r="M566" i="6"/>
  <c r="W566" i="6" s="1"/>
  <c r="M653" i="6"/>
  <c r="W653" i="6" s="1"/>
  <c r="M588" i="6"/>
  <c r="W588" i="6" s="1"/>
  <c r="M582" i="6"/>
  <c r="W582" i="6" s="1"/>
  <c r="M603" i="6"/>
  <c r="W603" i="6" s="1"/>
  <c r="M599" i="6"/>
  <c r="W599" i="6" s="1"/>
  <c r="M578" i="6"/>
  <c r="W578" i="6" s="1"/>
  <c r="M656" i="6"/>
  <c r="W656" i="6" s="1"/>
  <c r="M569" i="6"/>
  <c r="W569" i="6" s="1"/>
  <c r="M577" i="6"/>
  <c r="W577" i="6" s="1"/>
  <c r="M585" i="6"/>
  <c r="W585" i="6" s="1"/>
  <c r="M591" i="6"/>
  <c r="W591" i="6" s="1"/>
  <c r="M583" i="6"/>
  <c r="W583" i="6" s="1"/>
  <c r="M595" i="6"/>
  <c r="W595" i="6" s="1"/>
  <c r="M617" i="6"/>
  <c r="W617" i="6" s="1"/>
  <c r="M622" i="6"/>
  <c r="W622" i="6" s="1"/>
  <c r="M592" i="6"/>
  <c r="W592" i="6" s="1"/>
  <c r="M625" i="6"/>
  <c r="W625" i="6" s="1"/>
  <c r="M609" i="6"/>
  <c r="W609" i="6" s="1"/>
  <c r="M624" i="6"/>
  <c r="W624" i="6" s="1"/>
  <c r="M627" i="6"/>
  <c r="W627" i="6" s="1"/>
  <c r="M598" i="6"/>
  <c r="W598" i="6" s="1"/>
  <c r="M606" i="6"/>
  <c r="W606" i="6" s="1"/>
  <c r="M641" i="6"/>
  <c r="W641" i="6" s="1"/>
  <c r="M645" i="6"/>
  <c r="W645" i="6" s="1"/>
  <c r="M649" i="6"/>
  <c r="W649" i="6" s="1"/>
  <c r="M565" i="6"/>
  <c r="W565" i="6" s="1"/>
  <c r="M573" i="6"/>
  <c r="W573" i="6" s="1"/>
  <c r="M581" i="6"/>
  <c r="W581" i="6" s="1"/>
  <c r="M571" i="6"/>
  <c r="W571" i="6" s="1"/>
  <c r="M575" i="6"/>
  <c r="W575" i="6" s="1"/>
  <c r="M616" i="6"/>
  <c r="W616" i="6" s="1"/>
  <c r="M618" i="6"/>
  <c r="W618" i="6" s="1"/>
  <c r="M626" i="6"/>
  <c r="W626" i="6" s="1"/>
  <c r="M596" i="6"/>
  <c r="W596" i="6" s="1"/>
  <c r="M608" i="6"/>
  <c r="W608" i="6" s="1"/>
  <c r="M620" i="6"/>
  <c r="W620" i="6" s="1"/>
  <c r="M628" i="6"/>
  <c r="W628" i="6" s="1"/>
  <c r="M619" i="6"/>
  <c r="W619" i="6" s="1"/>
  <c r="M638" i="6"/>
  <c r="W638" i="6" s="1"/>
  <c r="M614" i="6"/>
  <c r="W614" i="6" s="1"/>
  <c r="M643" i="6"/>
  <c r="W643" i="6" s="1"/>
  <c r="M647" i="6"/>
  <c r="W647" i="6" s="1"/>
  <c r="M568" i="6"/>
  <c r="W568" i="6" s="1"/>
  <c r="M576" i="6"/>
  <c r="W576" i="6" s="1"/>
  <c r="M584" i="6"/>
  <c r="W584" i="6" s="1"/>
  <c r="M600" i="6"/>
  <c r="W600" i="6" s="1"/>
  <c r="M589" i="6"/>
  <c r="W589" i="6" s="1"/>
  <c r="M579" i="6"/>
  <c r="W579" i="6" s="1"/>
  <c r="M601" i="6"/>
  <c r="W601" i="6" s="1"/>
  <c r="M612" i="6"/>
  <c r="W612" i="6" s="1"/>
  <c r="M610" i="6"/>
  <c r="W610" i="6" s="1"/>
  <c r="M640" i="6"/>
  <c r="W640" i="6" s="1"/>
  <c r="M644" i="6"/>
  <c r="W644" i="6" s="1"/>
  <c r="M648" i="6"/>
  <c r="W648" i="6" s="1"/>
  <c r="M567" i="6"/>
  <c r="W567" i="6" s="1"/>
  <c r="M613" i="6"/>
  <c r="W613" i="6" s="1"/>
  <c r="M621" i="6"/>
  <c r="W621" i="6" s="1"/>
  <c r="M646" i="6"/>
  <c r="W646" i="6" s="1"/>
  <c r="M642" i="6"/>
  <c r="W642" i="6" s="1"/>
  <c r="M572" i="6"/>
  <c r="W572" i="6" s="1"/>
  <c r="M593" i="6"/>
  <c r="W593" i="6" s="1"/>
  <c r="M587" i="6"/>
  <c r="W587" i="6" s="1"/>
  <c r="M594" i="6"/>
  <c r="W594" i="6" s="1"/>
  <c r="M623" i="6"/>
  <c r="W623" i="6" s="1"/>
  <c r="M602" i="6"/>
  <c r="W602" i="6" s="1"/>
  <c r="M650" i="6"/>
  <c r="W650" i="6" s="1"/>
  <c r="M639" i="6"/>
  <c r="W639" i="6" s="1"/>
  <c r="M580" i="6"/>
  <c r="W580" i="6" s="1"/>
  <c r="M605" i="6"/>
  <c r="W605" i="6" s="1"/>
  <c r="O5" i="6" l="1"/>
  <c r="N649" i="6"/>
  <c r="X649" i="6" s="1"/>
  <c r="N645" i="6"/>
  <c r="X645" i="6" s="1"/>
  <c r="N641" i="6"/>
  <c r="X641" i="6" s="1"/>
  <c r="N594" i="6"/>
  <c r="X594" i="6" s="1"/>
  <c r="N647" i="6"/>
  <c r="X647" i="6" s="1"/>
  <c r="N643" i="6"/>
  <c r="X643" i="6" s="1"/>
  <c r="N639" i="6"/>
  <c r="X639" i="6" s="1"/>
  <c r="N601" i="6"/>
  <c r="X601" i="6" s="1"/>
  <c r="N646" i="6"/>
  <c r="X646" i="6" s="1"/>
  <c r="N597" i="6"/>
  <c r="X597" i="6" s="1"/>
  <c r="N644" i="6"/>
  <c r="X644" i="6" s="1"/>
  <c r="N596" i="6"/>
  <c r="X596" i="6" s="1"/>
  <c r="N650" i="6"/>
  <c r="X650" i="6" s="1"/>
  <c r="N642" i="6"/>
  <c r="X642" i="6" s="1"/>
  <c r="N592" i="6"/>
  <c r="X592" i="6" s="1"/>
  <c r="N640" i="6"/>
  <c r="X640" i="6" s="1"/>
  <c r="N648" i="6"/>
  <c r="X648" i="6" s="1"/>
  <c r="N590" i="6"/>
  <c r="X590" i="6" s="1"/>
  <c r="N566" i="6"/>
  <c r="X566" i="6" s="1"/>
  <c r="N570" i="6"/>
  <c r="X570" i="6" s="1"/>
  <c r="N574" i="6"/>
  <c r="X574" i="6" s="1"/>
  <c r="N578" i="6"/>
  <c r="X578" i="6" s="1"/>
  <c r="N582" i="6"/>
  <c r="X582" i="6" s="1"/>
  <c r="N586" i="6"/>
  <c r="X586" i="6" s="1"/>
  <c r="N577" i="6"/>
  <c r="X577" i="6" s="1"/>
  <c r="N568" i="6"/>
  <c r="X568" i="6" s="1"/>
  <c r="N588" i="6"/>
  <c r="X588" i="6" s="1"/>
  <c r="N595" i="6"/>
  <c r="X595" i="6" s="1"/>
  <c r="N612" i="6"/>
  <c r="X612" i="6" s="1"/>
  <c r="N619" i="6"/>
  <c r="X619" i="6" s="1"/>
  <c r="N602" i="6"/>
  <c r="X602" i="6" s="1"/>
  <c r="N617" i="6"/>
  <c r="X617" i="6" s="1"/>
  <c r="N603" i="6"/>
  <c r="X603" i="6" s="1"/>
  <c r="N569" i="6"/>
  <c r="X569" i="6" s="1"/>
  <c r="N585" i="6"/>
  <c r="X585" i="6" s="1"/>
  <c r="N580" i="6"/>
  <c r="X580" i="6" s="1"/>
  <c r="N591" i="6"/>
  <c r="X591" i="6" s="1"/>
  <c r="N625" i="6"/>
  <c r="X625" i="6" s="1"/>
  <c r="N627" i="6"/>
  <c r="X627" i="6" s="1"/>
  <c r="N610" i="6"/>
  <c r="X610" i="6" s="1"/>
  <c r="N605" i="6"/>
  <c r="X605" i="6" s="1"/>
  <c r="N609" i="6"/>
  <c r="X609" i="6" s="1"/>
  <c r="N613" i="6"/>
  <c r="X613" i="6" s="1"/>
  <c r="N611" i="6"/>
  <c r="X611" i="6" s="1"/>
  <c r="N571" i="6"/>
  <c r="X571" i="6" s="1"/>
  <c r="N579" i="6"/>
  <c r="X579" i="6" s="1"/>
  <c r="N587" i="6"/>
  <c r="X587" i="6" s="1"/>
  <c r="N600" i="6"/>
  <c r="X600" i="6" s="1"/>
  <c r="N573" i="6"/>
  <c r="X573" i="6" s="1"/>
  <c r="N584" i="6"/>
  <c r="X584" i="6" s="1"/>
  <c r="N616" i="6"/>
  <c r="X616" i="6" s="1"/>
  <c r="N618" i="6"/>
  <c r="X618" i="6" s="1"/>
  <c r="N626" i="6"/>
  <c r="X626" i="6" s="1"/>
  <c r="N598" i="6"/>
  <c r="X598" i="6" s="1"/>
  <c r="N604" i="6"/>
  <c r="X604" i="6" s="1"/>
  <c r="N621" i="6"/>
  <c r="X621" i="6" s="1"/>
  <c r="N608" i="6"/>
  <c r="X608" i="6" s="1"/>
  <c r="N620" i="6"/>
  <c r="X620" i="6" s="1"/>
  <c r="N628" i="6"/>
  <c r="X628" i="6" s="1"/>
  <c r="N623" i="6"/>
  <c r="X623" i="6" s="1"/>
  <c r="N606" i="6"/>
  <c r="X606" i="6" s="1"/>
  <c r="N599" i="6"/>
  <c r="X599" i="6" s="1"/>
  <c r="N607" i="6"/>
  <c r="X607" i="6" s="1"/>
  <c r="N583" i="6"/>
  <c r="X583" i="6" s="1"/>
  <c r="N565" i="6"/>
  <c r="X565" i="6" s="1"/>
  <c r="N581" i="6"/>
  <c r="X581" i="6" s="1"/>
  <c r="N622" i="6"/>
  <c r="X622" i="6" s="1"/>
  <c r="N655" i="6"/>
  <c r="X655" i="6" s="1"/>
  <c r="N575" i="6"/>
  <c r="X575" i="6" s="1"/>
  <c r="N651" i="6"/>
  <c r="X651" i="6" s="1"/>
  <c r="N654" i="6"/>
  <c r="X654" i="6" s="1"/>
  <c r="N572" i="6"/>
  <c r="X572" i="6" s="1"/>
  <c r="N576" i="6"/>
  <c r="X576" i="6" s="1"/>
  <c r="N589" i="6"/>
  <c r="X589" i="6" s="1"/>
  <c r="N624" i="6"/>
  <c r="X624" i="6" s="1"/>
  <c r="N615" i="6"/>
  <c r="X615" i="6" s="1"/>
  <c r="N652" i="6"/>
  <c r="X652" i="6" s="1"/>
  <c r="N614" i="6"/>
  <c r="X614" i="6" s="1"/>
  <c r="N567" i="6"/>
  <c r="X567" i="6" s="1"/>
  <c r="N593" i="6"/>
  <c r="X593" i="6" s="1"/>
  <c r="N638" i="6"/>
  <c r="X638" i="6" s="1"/>
  <c r="N653" i="6"/>
  <c r="X653" i="6" s="1"/>
  <c r="N656" i="6"/>
  <c r="X656" i="6" s="1"/>
  <c r="O649" i="6" l="1"/>
  <c r="Y649" i="6" s="1"/>
  <c r="O641" i="6"/>
  <c r="Y641" i="6" s="1"/>
  <c r="O613" i="6"/>
  <c r="Y613" i="6" s="1"/>
  <c r="O593" i="6"/>
  <c r="Y593" i="6" s="1"/>
  <c r="O588" i="6"/>
  <c r="Y588" i="6" s="1"/>
  <c r="O572" i="6"/>
  <c r="Y572" i="6" s="1"/>
  <c r="O647" i="6"/>
  <c r="Y647" i="6" s="1"/>
  <c r="O639" i="6"/>
  <c r="Y639" i="6" s="1"/>
  <c r="O612" i="6"/>
  <c r="Y612" i="6" s="1"/>
  <c r="O609" i="6"/>
  <c r="Y609" i="6" s="1"/>
  <c r="O584" i="6"/>
  <c r="Y584" i="6" s="1"/>
  <c r="O568" i="6"/>
  <c r="Y568" i="6" s="1"/>
  <c r="O645" i="6"/>
  <c r="Y645" i="6" s="1"/>
  <c r="O605" i="6"/>
  <c r="Y605" i="6" s="1"/>
  <c r="O591" i="6"/>
  <c r="Y591" i="6" s="1"/>
  <c r="O580" i="6"/>
  <c r="Y580" i="6" s="1"/>
  <c r="O589" i="6"/>
  <c r="Y589" i="6" s="1"/>
  <c r="O643" i="6"/>
  <c r="Y643" i="6" s="1"/>
  <c r="O576" i="6"/>
  <c r="Y576" i="6" s="1"/>
  <c r="O595" i="6"/>
  <c r="Y595" i="6" s="1"/>
  <c r="O571" i="6"/>
  <c r="Y571" i="6" s="1"/>
  <c r="O579" i="6"/>
  <c r="Y579" i="6" s="1"/>
  <c r="O587" i="6"/>
  <c r="Y587" i="6" s="1"/>
  <c r="O600" i="6"/>
  <c r="Y600" i="6" s="1"/>
  <c r="O594" i="6"/>
  <c r="Y594" i="6" s="1"/>
  <c r="O566" i="6"/>
  <c r="Y566" i="6" s="1"/>
  <c r="O573" i="6"/>
  <c r="Y573" i="6" s="1"/>
  <c r="O582" i="6"/>
  <c r="Y582" i="6" s="1"/>
  <c r="O590" i="6"/>
  <c r="Y590" i="6" s="1"/>
  <c r="O621" i="6"/>
  <c r="Y621" i="6" s="1"/>
  <c r="O604" i="6"/>
  <c r="Y604" i="6" s="1"/>
  <c r="O623" i="6"/>
  <c r="Y623" i="6" s="1"/>
  <c r="O606" i="6"/>
  <c r="Y606" i="6" s="1"/>
  <c r="O567" i="6"/>
  <c r="Y567" i="6" s="1"/>
  <c r="O575" i="6"/>
  <c r="Y575" i="6" s="1"/>
  <c r="O583" i="6"/>
  <c r="Y583" i="6" s="1"/>
  <c r="O596" i="6"/>
  <c r="Y596" i="6" s="1"/>
  <c r="O565" i="6"/>
  <c r="Y565" i="6" s="1"/>
  <c r="O574" i="6"/>
  <c r="Y574" i="6" s="1"/>
  <c r="O581" i="6"/>
  <c r="Y581" i="6" s="1"/>
  <c r="O611" i="6"/>
  <c r="Y611" i="6" s="1"/>
  <c r="O616" i="6"/>
  <c r="Y616" i="6" s="1"/>
  <c r="O601" i="6"/>
  <c r="Y601" i="6" s="1"/>
  <c r="O608" i="6"/>
  <c r="Y608" i="6" s="1"/>
  <c r="O598" i="6"/>
  <c r="Y598" i="6" s="1"/>
  <c r="O614" i="6"/>
  <c r="Y614" i="6" s="1"/>
  <c r="O656" i="6"/>
  <c r="Y656" i="6" s="1"/>
  <c r="O653" i="6"/>
  <c r="Y653" i="6" s="1"/>
  <c r="O651" i="6"/>
  <c r="Y651" i="6" s="1"/>
  <c r="O569" i="6"/>
  <c r="Y569" i="6" s="1"/>
  <c r="O578" i="6"/>
  <c r="Y578" i="6" s="1"/>
  <c r="O585" i="6"/>
  <c r="Y585" i="6" s="1"/>
  <c r="O599" i="6"/>
  <c r="Y599" i="6" s="1"/>
  <c r="O622" i="6"/>
  <c r="Y622" i="6" s="1"/>
  <c r="O607" i="6"/>
  <c r="Y607" i="6" s="1"/>
  <c r="O625" i="6"/>
  <c r="Y625" i="6" s="1"/>
  <c r="O624" i="6"/>
  <c r="Y624" i="6" s="1"/>
  <c r="O603" i="6"/>
  <c r="Y603" i="6" s="1"/>
  <c r="O615" i="6"/>
  <c r="Y615" i="6" s="1"/>
  <c r="O627" i="6"/>
  <c r="Y627" i="6" s="1"/>
  <c r="O610" i="6"/>
  <c r="Y610" i="6" s="1"/>
  <c r="O617" i="6"/>
  <c r="Y617" i="6" s="1"/>
  <c r="O638" i="6"/>
  <c r="Y638" i="6" s="1"/>
  <c r="O655" i="6"/>
  <c r="Y655" i="6" s="1"/>
  <c r="O570" i="6"/>
  <c r="Y570" i="6" s="1"/>
  <c r="O586" i="6"/>
  <c r="Y586" i="6" s="1"/>
  <c r="O626" i="6"/>
  <c r="Y626" i="6" s="1"/>
  <c r="O620" i="6"/>
  <c r="Y620" i="6" s="1"/>
  <c r="O644" i="6"/>
  <c r="Y644" i="6" s="1"/>
  <c r="O650" i="6"/>
  <c r="Y650" i="6" s="1"/>
  <c r="O628" i="6"/>
  <c r="Y628" i="6" s="1"/>
  <c r="O597" i="6"/>
  <c r="Y597" i="6" s="1"/>
  <c r="O619" i="6"/>
  <c r="Y619" i="6" s="1"/>
  <c r="O642" i="6"/>
  <c r="Y642" i="6" s="1"/>
  <c r="O648" i="6"/>
  <c r="Y648" i="6" s="1"/>
  <c r="O652" i="6"/>
  <c r="Y652" i="6" s="1"/>
  <c r="O577" i="6"/>
  <c r="Y577" i="6" s="1"/>
  <c r="O592" i="6"/>
  <c r="Y592" i="6" s="1"/>
  <c r="O654" i="6"/>
  <c r="Y654" i="6" s="1"/>
  <c r="O640" i="6"/>
  <c r="Y640" i="6" s="1"/>
  <c r="O646" i="6"/>
  <c r="Y646" i="6" s="1"/>
  <c r="O618" i="6"/>
  <c r="Y618" i="6" s="1"/>
  <c r="O602" i="6"/>
  <c r="Y602" i="6" s="1"/>
  <c r="K398" i="6" l="1"/>
  <c r="U398" i="6" s="1"/>
  <c r="J398" i="6"/>
  <c r="C398" i="6" s="1"/>
  <c r="X401" i="10"/>
  <c r="Z401" i="10" s="1"/>
  <c r="J401" i="10"/>
  <c r="C401" i="10" s="1"/>
  <c r="L401" i="10"/>
  <c r="AD401" i="10" s="1"/>
  <c r="V401" i="10"/>
  <c r="AF401" i="10" s="1"/>
  <c r="W401" i="10"/>
  <c r="U401" i="10"/>
  <c r="AE401" i="10" s="1"/>
  <c r="O398" i="6" l="1"/>
  <c r="Y398" i="6" s="1"/>
  <c r="P398" i="6"/>
  <c r="R398" i="6" s="1"/>
  <c r="M398" i="6"/>
  <c r="W398" i="6" s="1"/>
  <c r="L398" i="6"/>
  <c r="V398" i="6" s="1"/>
  <c r="N398" i="6"/>
  <c r="X398" i="6" s="1"/>
  <c r="AA401" i="10"/>
  <c r="J456" i="6"/>
  <c r="C456" i="6" s="1"/>
  <c r="P456" i="6"/>
  <c r="R456" i="6" s="1"/>
  <c r="J551" i="6"/>
  <c r="C551" i="6" s="1"/>
  <c r="K551" i="6"/>
  <c r="U551" i="6" s="1"/>
  <c r="P551" i="6"/>
  <c r="R551" i="6" s="1"/>
  <c r="L551" i="6"/>
  <c r="V551" i="6" s="1"/>
  <c r="M551" i="6"/>
  <c r="W551" i="6" s="1"/>
  <c r="N551" i="6"/>
  <c r="X551" i="6" s="1"/>
  <c r="O551" i="6"/>
  <c r="Y551" i="6" s="1"/>
  <c r="X400" i="10"/>
  <c r="Z400" i="10" s="1"/>
  <c r="L400" i="10"/>
  <c r="AD400" i="10" s="1"/>
  <c r="U400" i="10"/>
  <c r="AE400" i="10" s="1"/>
  <c r="V400" i="10"/>
  <c r="AF400" i="10" s="1"/>
  <c r="J400" i="10"/>
  <c r="C400" i="10" s="1"/>
  <c r="W400" i="10"/>
  <c r="J463" i="10"/>
  <c r="C463" i="10" s="1"/>
  <c r="X463" i="10"/>
  <c r="Z463" i="10" s="1"/>
  <c r="J552" i="6"/>
  <c r="C552" i="6" s="1"/>
  <c r="K552" i="6"/>
  <c r="U552" i="6" s="1"/>
  <c r="L552" i="6"/>
  <c r="V552" i="6" s="1"/>
  <c r="P552" i="6"/>
  <c r="R552" i="6" s="1"/>
  <c r="M552" i="6"/>
  <c r="W552" i="6" s="1"/>
  <c r="N552" i="6"/>
  <c r="X552" i="6" s="1"/>
  <c r="O552" i="6"/>
  <c r="Y552" i="6" s="1"/>
  <c r="J461" i="10"/>
  <c r="X461" i="10"/>
  <c r="Z461" i="10" s="1"/>
  <c r="X399" i="10"/>
  <c r="Z399" i="10" s="1"/>
  <c r="J399" i="10"/>
  <c r="C399" i="10" s="1"/>
  <c r="L399" i="10"/>
  <c r="AD399" i="10" s="1"/>
  <c r="U399" i="10"/>
  <c r="AE399" i="10" s="1"/>
  <c r="W399" i="10"/>
  <c r="V399" i="10"/>
  <c r="AF399" i="10" s="1"/>
  <c r="J212" i="10"/>
  <c r="C212" i="10" s="1"/>
  <c r="X212" i="10"/>
  <c r="Z212" i="10" s="1"/>
  <c r="X556" i="10"/>
  <c r="Z556" i="10" s="1"/>
  <c r="J556" i="10"/>
  <c r="C556" i="10" s="1"/>
  <c r="U556" i="10"/>
  <c r="L556" i="10"/>
  <c r="W556" i="10"/>
  <c r="V556" i="10"/>
  <c r="J455" i="6"/>
  <c r="C455" i="6" s="1"/>
  <c r="P455" i="6"/>
  <c r="R455" i="6" s="1"/>
  <c r="X402" i="10"/>
  <c r="Z402" i="10" s="1"/>
  <c r="L402" i="10"/>
  <c r="AD402" i="10" s="1"/>
  <c r="V402" i="10"/>
  <c r="AF402" i="10" s="1"/>
  <c r="J402" i="10"/>
  <c r="C402" i="10" s="1"/>
  <c r="W402" i="10"/>
  <c r="U402" i="10"/>
  <c r="AE402" i="10" s="1"/>
  <c r="J459" i="6"/>
  <c r="C459" i="6" s="1"/>
  <c r="P459" i="6"/>
  <c r="R459" i="6" s="1"/>
  <c r="AG401" i="10"/>
  <c r="AI401" i="10" s="1"/>
  <c r="J457" i="6"/>
  <c r="C457" i="6" s="1"/>
  <c r="P457" i="6"/>
  <c r="R457" i="6" s="1"/>
  <c r="J459" i="10"/>
  <c r="X459" i="10"/>
  <c r="Z459" i="10" s="1"/>
  <c r="J629" i="6"/>
  <c r="C629" i="6" s="1"/>
  <c r="K629" i="6"/>
  <c r="U629" i="6" s="1"/>
  <c r="L629" i="6"/>
  <c r="V629" i="6" s="1"/>
  <c r="P629" i="6"/>
  <c r="R629" i="6" s="1"/>
  <c r="M629" i="6"/>
  <c r="W629" i="6" s="1"/>
  <c r="N629" i="6"/>
  <c r="X629" i="6" s="1"/>
  <c r="O629" i="6"/>
  <c r="Y629" i="6" s="1"/>
  <c r="X554" i="10"/>
  <c r="Z554" i="10" s="1"/>
  <c r="V554" i="10"/>
  <c r="J554" i="10"/>
  <c r="C554" i="10" s="1"/>
  <c r="U554" i="10"/>
  <c r="L554" i="10"/>
  <c r="W554" i="10"/>
  <c r="J397" i="6"/>
  <c r="C397" i="6" s="1"/>
  <c r="K397" i="6"/>
  <c r="U397" i="6" s="1"/>
  <c r="P397" i="6"/>
  <c r="R397" i="6" s="1"/>
  <c r="L397" i="6"/>
  <c r="V397" i="6" s="1"/>
  <c r="M397" i="6"/>
  <c r="W397" i="6" s="1"/>
  <c r="N397" i="6"/>
  <c r="X397" i="6" s="1"/>
  <c r="O397" i="6"/>
  <c r="Y397" i="6" s="1"/>
  <c r="X555" i="10"/>
  <c r="Z555" i="10" s="1"/>
  <c r="V555" i="10"/>
  <c r="W555" i="10"/>
  <c r="J555" i="10"/>
  <c r="C555" i="10" s="1"/>
  <c r="L555" i="10"/>
  <c r="U555" i="10"/>
  <c r="J458" i="6"/>
  <c r="P458" i="6"/>
  <c r="R458" i="6" s="1"/>
  <c r="J460" i="10"/>
  <c r="X460" i="10"/>
  <c r="Z460" i="10" s="1"/>
  <c r="J396" i="6"/>
  <c r="C396" i="6" s="1"/>
  <c r="K396" i="6"/>
  <c r="U396" i="6" s="1"/>
  <c r="L396" i="6"/>
  <c r="V396" i="6" s="1"/>
  <c r="P396" i="6"/>
  <c r="R396" i="6" s="1"/>
  <c r="M396" i="6"/>
  <c r="W396" i="6" s="1"/>
  <c r="N396" i="6"/>
  <c r="X396" i="6" s="1"/>
  <c r="O396" i="6"/>
  <c r="Y396" i="6" s="1"/>
  <c r="X632" i="10"/>
  <c r="Z632" i="10" s="1"/>
  <c r="J632" i="10"/>
  <c r="C632" i="10" s="1"/>
  <c r="W632" i="10"/>
  <c r="V632" i="10"/>
  <c r="L632" i="10"/>
  <c r="U632" i="10"/>
  <c r="J209" i="6"/>
  <c r="C209" i="6" s="1"/>
  <c r="P209" i="6"/>
  <c r="R209" i="6" s="1"/>
  <c r="J553" i="6"/>
  <c r="C553" i="6" s="1"/>
  <c r="K553" i="6"/>
  <c r="U553" i="6" s="1"/>
  <c r="L553" i="6"/>
  <c r="V553" i="6" s="1"/>
  <c r="P553" i="6"/>
  <c r="R553" i="6" s="1"/>
  <c r="M553" i="6"/>
  <c r="W553" i="6" s="1"/>
  <c r="N553" i="6"/>
  <c r="X553" i="6" s="1"/>
  <c r="O553" i="6"/>
  <c r="Y553" i="6" s="1"/>
  <c r="J460" i="6"/>
  <c r="P460" i="6"/>
  <c r="R460" i="6" s="1"/>
  <c r="X458" i="10"/>
  <c r="Z458" i="10" s="1"/>
  <c r="J458" i="10"/>
  <c r="J399" i="6"/>
  <c r="C399" i="6" s="1"/>
  <c r="K399" i="6"/>
  <c r="U399" i="6" s="1"/>
  <c r="P399" i="6"/>
  <c r="R399" i="6" s="1"/>
  <c r="L399" i="6"/>
  <c r="V399" i="6" s="1"/>
  <c r="M399" i="6"/>
  <c r="W399" i="6" s="1"/>
  <c r="N399" i="6"/>
  <c r="X399" i="6" s="1"/>
  <c r="O399" i="6"/>
  <c r="Y399" i="6" s="1"/>
  <c r="X462" i="10"/>
  <c r="Z462" i="10" s="1"/>
  <c r="J462" i="10"/>
  <c r="S398" i="6" l="1"/>
  <c r="S553" i="6"/>
  <c r="AH401" i="10"/>
  <c r="AA402" i="10"/>
  <c r="AA556" i="10"/>
  <c r="AA399" i="10"/>
  <c r="S397" i="6"/>
  <c r="C458" i="10"/>
  <c r="V458" i="10"/>
  <c r="AF458" i="10" s="1"/>
  <c r="W458" i="10"/>
  <c r="U458" i="10"/>
  <c r="AE458" i="10" s="1"/>
  <c r="L458" i="10"/>
  <c r="AD458" i="10" s="1"/>
  <c r="K460" i="6"/>
  <c r="U460" i="6" s="1"/>
  <c r="L460" i="6"/>
  <c r="V460" i="6" s="1"/>
  <c r="M460" i="6"/>
  <c r="W460" i="6" s="1"/>
  <c r="N460" i="6"/>
  <c r="X460" i="6" s="1"/>
  <c r="O460" i="6"/>
  <c r="Y460" i="6" s="1"/>
  <c r="AD632" i="10"/>
  <c r="AA632" i="10"/>
  <c r="C460" i="10"/>
  <c r="L460" i="10"/>
  <c r="AD460" i="10" s="1"/>
  <c r="U460" i="10"/>
  <c r="AE460" i="10" s="1"/>
  <c r="V460" i="10"/>
  <c r="AF460" i="10" s="1"/>
  <c r="W460" i="10"/>
  <c r="AE554" i="10"/>
  <c r="C459" i="10"/>
  <c r="W459" i="10"/>
  <c r="L459" i="10"/>
  <c r="AD459" i="10" s="1"/>
  <c r="U459" i="10"/>
  <c r="AE459" i="10" s="1"/>
  <c r="V459" i="10"/>
  <c r="AF459" i="10" s="1"/>
  <c r="AG402" i="10"/>
  <c r="AI402" i="10" s="1"/>
  <c r="AG556" i="10"/>
  <c r="AG399" i="10"/>
  <c r="AI399" i="10" s="1"/>
  <c r="C461" i="10"/>
  <c r="W461" i="10"/>
  <c r="L461" i="10"/>
  <c r="AD461" i="10" s="1"/>
  <c r="U461" i="10"/>
  <c r="AE461" i="10" s="1"/>
  <c r="V461" i="10"/>
  <c r="AF461" i="10" s="1"/>
  <c r="C462" i="10"/>
  <c r="U462" i="10"/>
  <c r="AE462" i="10" s="1"/>
  <c r="L462" i="10"/>
  <c r="AD462" i="10" s="1"/>
  <c r="V462" i="10"/>
  <c r="AF462" i="10" s="1"/>
  <c r="W462" i="10"/>
  <c r="S399" i="6"/>
  <c r="K209" i="6"/>
  <c r="U209" i="6" s="1"/>
  <c r="L209" i="6"/>
  <c r="V209" i="6" s="1"/>
  <c r="M209" i="6"/>
  <c r="W209" i="6" s="1"/>
  <c r="N209" i="6"/>
  <c r="X209" i="6" s="1"/>
  <c r="O209" i="6"/>
  <c r="Y209" i="6" s="1"/>
  <c r="AF632" i="10"/>
  <c r="C458" i="6"/>
  <c r="K458" i="6"/>
  <c r="U458" i="6" s="1"/>
  <c r="L458" i="6"/>
  <c r="V458" i="6" s="1"/>
  <c r="M458" i="6"/>
  <c r="W458" i="6" s="1"/>
  <c r="N458" i="6"/>
  <c r="X458" i="6" s="1"/>
  <c r="O458" i="6"/>
  <c r="Y458" i="6" s="1"/>
  <c r="AG555" i="10"/>
  <c r="K556" i="10"/>
  <c r="AD556" i="10"/>
  <c r="W463" i="10"/>
  <c r="L463" i="10"/>
  <c r="AD463" i="10" s="1"/>
  <c r="U463" i="10"/>
  <c r="AE463" i="10" s="1"/>
  <c r="V463" i="10"/>
  <c r="AF463" i="10" s="1"/>
  <c r="AG632" i="10"/>
  <c r="AI632" i="10" s="1"/>
  <c r="AE555" i="10"/>
  <c r="AF555" i="10"/>
  <c r="AG554" i="10"/>
  <c r="AI554" i="10" s="1"/>
  <c r="AF554" i="10"/>
  <c r="K459" i="6"/>
  <c r="U459" i="6" s="1"/>
  <c r="L459" i="6"/>
  <c r="V459" i="6" s="1"/>
  <c r="M459" i="6"/>
  <c r="W459" i="6" s="1"/>
  <c r="N459" i="6"/>
  <c r="X459" i="6" s="1"/>
  <c r="O459" i="6"/>
  <c r="Y459" i="6" s="1"/>
  <c r="K455" i="6"/>
  <c r="U455" i="6" s="1"/>
  <c r="L455" i="6"/>
  <c r="V455" i="6" s="1"/>
  <c r="M455" i="6"/>
  <c r="W455" i="6" s="1"/>
  <c r="N455" i="6"/>
  <c r="X455" i="6" s="1"/>
  <c r="O455" i="6"/>
  <c r="Y455" i="6" s="1"/>
  <c r="AE556" i="10"/>
  <c r="AG400" i="10"/>
  <c r="AI400" i="10" s="1"/>
  <c r="C460" i="6"/>
  <c r="AE632" i="10"/>
  <c r="S396" i="6"/>
  <c r="AD555" i="10"/>
  <c r="K555" i="10"/>
  <c r="AA555" i="10"/>
  <c r="AD554" i="10"/>
  <c r="AA554" i="10"/>
  <c r="S629" i="6"/>
  <c r="K457" i="6"/>
  <c r="U457" i="6" s="1"/>
  <c r="L457" i="6"/>
  <c r="V457" i="6" s="1"/>
  <c r="M457" i="6"/>
  <c r="W457" i="6" s="1"/>
  <c r="N457" i="6"/>
  <c r="X457" i="6" s="1"/>
  <c r="O457" i="6"/>
  <c r="Y457" i="6" s="1"/>
  <c r="AF556" i="10"/>
  <c r="V212" i="10"/>
  <c r="AF212" i="10" s="1"/>
  <c r="W212" i="10"/>
  <c r="U212" i="10"/>
  <c r="AE212" i="10" s="1"/>
  <c r="L212" i="10"/>
  <c r="AD212" i="10" s="1"/>
  <c r="S552" i="6"/>
  <c r="AA400" i="10"/>
  <c r="S551" i="6"/>
  <c r="K456" i="6"/>
  <c r="U456" i="6" s="1"/>
  <c r="L456" i="6"/>
  <c r="V456" i="6" s="1"/>
  <c r="M456" i="6"/>
  <c r="W456" i="6" s="1"/>
  <c r="N456" i="6"/>
  <c r="X456" i="6" s="1"/>
  <c r="O456" i="6"/>
  <c r="Y456" i="6" s="1"/>
  <c r="AA460" i="10" l="1"/>
  <c r="S209" i="6"/>
  <c r="AH399" i="10"/>
  <c r="AA459" i="10"/>
  <c r="AH402" i="10"/>
  <c r="AA461" i="10"/>
  <c r="AA463" i="10"/>
  <c r="AH554" i="10"/>
  <c r="AH400" i="10"/>
  <c r="AA212" i="10"/>
  <c r="S457" i="6"/>
  <c r="AA458" i="10"/>
  <c r="J764" i="10"/>
  <c r="J673" i="6"/>
  <c r="J751" i="10"/>
  <c r="J660" i="6"/>
  <c r="J760" i="10"/>
  <c r="J669" i="6"/>
  <c r="J771" i="10"/>
  <c r="J680" i="6"/>
  <c r="J750" i="10"/>
  <c r="J659" i="6"/>
  <c r="J756" i="10"/>
  <c r="J665" i="6"/>
  <c r="AG463" i="10"/>
  <c r="AI463" i="10" s="1"/>
  <c r="S459" i="6"/>
  <c r="AG459" i="10"/>
  <c r="AI459" i="10" s="1"/>
  <c r="AG458" i="10"/>
  <c r="AI458" i="10" s="1"/>
  <c r="J759" i="10"/>
  <c r="J668" i="6"/>
  <c r="J768" i="10"/>
  <c r="J677" i="6"/>
  <c r="J780" i="10"/>
  <c r="J689" i="6"/>
  <c r="AC555" i="10"/>
  <c r="AY555" i="10"/>
  <c r="S460" i="6"/>
  <c r="S455" i="6"/>
  <c r="S458" i="6"/>
  <c r="AH632" i="10"/>
  <c r="J766" i="10"/>
  <c r="J675" i="6"/>
  <c r="J748" i="10"/>
  <c r="J657" i="6"/>
  <c r="J762" i="10"/>
  <c r="J671" i="6"/>
  <c r="J757" i="10"/>
  <c r="J666" i="6"/>
  <c r="J749" i="10"/>
  <c r="J658" i="6"/>
  <c r="J772" i="10"/>
  <c r="J681" i="6"/>
  <c r="J755" i="10"/>
  <c r="J664" i="6"/>
  <c r="AA462" i="10"/>
  <c r="AG462" i="10"/>
  <c r="AI462" i="10" s="1"/>
  <c r="AG461" i="10"/>
  <c r="AI461" i="10" s="1"/>
  <c r="AG460" i="10"/>
  <c r="AI460" i="10" s="1"/>
  <c r="J774" i="10"/>
  <c r="J683" i="6"/>
  <c r="J778" i="10"/>
  <c r="J687" i="6"/>
  <c r="J779" i="10"/>
  <c r="J688" i="6"/>
  <c r="J767" i="10"/>
  <c r="J676" i="6"/>
  <c r="J758" i="10"/>
  <c r="J667" i="6"/>
  <c r="J776" i="10"/>
  <c r="J685" i="6"/>
  <c r="J770" i="10"/>
  <c r="J679" i="6"/>
  <c r="J753" i="10"/>
  <c r="J662" i="6"/>
  <c r="J752" i="10"/>
  <c r="J661" i="6"/>
  <c r="AG212" i="10"/>
  <c r="AI212" i="10" s="1"/>
  <c r="S456" i="6"/>
  <c r="AC556" i="10"/>
  <c r="AY556" i="10"/>
  <c r="AH463" i="10" l="1"/>
  <c r="AH458" i="10"/>
  <c r="AH459" i="10"/>
  <c r="U770" i="10"/>
  <c r="AE770" i="10" s="1"/>
  <c r="V770" i="10"/>
  <c r="AF770" i="10" s="1"/>
  <c r="W770" i="10"/>
  <c r="L770" i="10"/>
  <c r="AD770" i="10" s="1"/>
  <c r="K667" i="6"/>
  <c r="U667" i="6" s="1"/>
  <c r="L667" i="6"/>
  <c r="V667" i="6" s="1"/>
  <c r="M667" i="6"/>
  <c r="W667" i="6" s="1"/>
  <c r="N667" i="6"/>
  <c r="X667" i="6" s="1"/>
  <c r="O667" i="6"/>
  <c r="Y667" i="6" s="1"/>
  <c r="U779" i="10"/>
  <c r="AE779" i="10" s="1"/>
  <c r="W779" i="10"/>
  <c r="L779" i="10"/>
  <c r="AD779" i="10" s="1"/>
  <c r="V779" i="10"/>
  <c r="AF779" i="10" s="1"/>
  <c r="K683" i="6"/>
  <c r="U683" i="6" s="1"/>
  <c r="L683" i="6"/>
  <c r="V683" i="6" s="1"/>
  <c r="M683" i="6"/>
  <c r="W683" i="6" s="1"/>
  <c r="N683" i="6"/>
  <c r="X683" i="6" s="1"/>
  <c r="O683" i="6"/>
  <c r="Y683" i="6" s="1"/>
  <c r="W755" i="10"/>
  <c r="L755" i="10"/>
  <c r="AD755" i="10" s="1"/>
  <c r="U755" i="10"/>
  <c r="AE755" i="10" s="1"/>
  <c r="V755" i="10"/>
  <c r="AF755" i="10" s="1"/>
  <c r="K658" i="6"/>
  <c r="U658" i="6" s="1"/>
  <c r="L658" i="6"/>
  <c r="V658" i="6" s="1"/>
  <c r="M658" i="6"/>
  <c r="W658" i="6" s="1"/>
  <c r="N658" i="6"/>
  <c r="X658" i="6" s="1"/>
  <c r="O658" i="6"/>
  <c r="Y658" i="6" s="1"/>
  <c r="W762" i="10"/>
  <c r="V762" i="10"/>
  <c r="AF762" i="10" s="1"/>
  <c r="U762" i="10"/>
  <c r="AE762" i="10" s="1"/>
  <c r="L762" i="10"/>
  <c r="AD762" i="10" s="1"/>
  <c r="K675" i="6"/>
  <c r="U675" i="6" s="1"/>
  <c r="L675" i="6"/>
  <c r="V675" i="6" s="1"/>
  <c r="M675" i="6"/>
  <c r="W675" i="6" s="1"/>
  <c r="N675" i="6"/>
  <c r="X675" i="6" s="1"/>
  <c r="O675" i="6"/>
  <c r="Y675" i="6" s="1"/>
  <c r="AH460" i="10"/>
  <c r="AL555" i="10"/>
  <c r="AH555" i="10"/>
  <c r="W768" i="10"/>
  <c r="L768" i="10"/>
  <c r="AD768" i="10" s="1"/>
  <c r="V768" i="10"/>
  <c r="AF768" i="10" s="1"/>
  <c r="U768" i="10"/>
  <c r="AE768" i="10" s="1"/>
  <c r="AH462" i="10"/>
  <c r="W756" i="10"/>
  <c r="L756" i="10"/>
  <c r="AD756" i="10" s="1"/>
  <c r="U756" i="10"/>
  <c r="AE756" i="10" s="1"/>
  <c r="V756" i="10"/>
  <c r="AF756" i="10" s="1"/>
  <c r="U751" i="10"/>
  <c r="AE751" i="10" s="1"/>
  <c r="V751" i="10"/>
  <c r="AF751" i="10" s="1"/>
  <c r="W751" i="10"/>
  <c r="L751" i="10"/>
  <c r="AD751" i="10" s="1"/>
  <c r="J761" i="10"/>
  <c r="J670" i="6"/>
  <c r="J754" i="10"/>
  <c r="J663" i="6"/>
  <c r="K662" i="6"/>
  <c r="U662" i="6" s="1"/>
  <c r="L662" i="6"/>
  <c r="V662" i="6" s="1"/>
  <c r="M662" i="6"/>
  <c r="W662" i="6" s="1"/>
  <c r="N662" i="6"/>
  <c r="X662" i="6" s="1"/>
  <c r="O662" i="6"/>
  <c r="Y662" i="6" s="1"/>
  <c r="J773" i="10"/>
  <c r="J682" i="6"/>
  <c r="J763" i="10"/>
  <c r="J672" i="6"/>
  <c r="K661" i="6"/>
  <c r="U661" i="6" s="1"/>
  <c r="L661" i="6"/>
  <c r="V661" i="6" s="1"/>
  <c r="M661" i="6"/>
  <c r="W661" i="6" s="1"/>
  <c r="N661" i="6"/>
  <c r="X661" i="6" s="1"/>
  <c r="O661" i="6"/>
  <c r="Y661" i="6" s="1"/>
  <c r="J777" i="10"/>
  <c r="J686" i="6"/>
  <c r="J765" i="10"/>
  <c r="J674" i="6"/>
  <c r="L753" i="10"/>
  <c r="AD753" i="10" s="1"/>
  <c r="U753" i="10"/>
  <c r="AE753" i="10" s="1"/>
  <c r="V753" i="10"/>
  <c r="AF753" i="10" s="1"/>
  <c r="W753" i="10"/>
  <c r="K685" i="6"/>
  <c r="U685" i="6" s="1"/>
  <c r="L685" i="6"/>
  <c r="V685" i="6" s="1"/>
  <c r="M685" i="6"/>
  <c r="W685" i="6" s="1"/>
  <c r="N685" i="6"/>
  <c r="X685" i="6" s="1"/>
  <c r="O685" i="6"/>
  <c r="Y685" i="6" s="1"/>
  <c r="L767" i="10"/>
  <c r="AD767" i="10" s="1"/>
  <c r="W767" i="10"/>
  <c r="V767" i="10"/>
  <c r="AF767" i="10" s="1"/>
  <c r="U767" i="10"/>
  <c r="AE767" i="10" s="1"/>
  <c r="K687" i="6"/>
  <c r="U687" i="6" s="1"/>
  <c r="L687" i="6"/>
  <c r="V687" i="6" s="1"/>
  <c r="M687" i="6"/>
  <c r="W687" i="6" s="1"/>
  <c r="N687" i="6"/>
  <c r="X687" i="6" s="1"/>
  <c r="O687" i="6"/>
  <c r="Y687" i="6" s="1"/>
  <c r="K681" i="6"/>
  <c r="U681" i="6" s="1"/>
  <c r="L681" i="6"/>
  <c r="V681" i="6" s="1"/>
  <c r="M681" i="6"/>
  <c r="W681" i="6" s="1"/>
  <c r="N681" i="6"/>
  <c r="X681" i="6" s="1"/>
  <c r="O681" i="6"/>
  <c r="Y681" i="6" s="1"/>
  <c r="V757" i="10"/>
  <c r="AF757" i="10" s="1"/>
  <c r="L757" i="10"/>
  <c r="AD757" i="10" s="1"/>
  <c r="W757" i="10"/>
  <c r="U757" i="10"/>
  <c r="AE757" i="10" s="1"/>
  <c r="K657" i="6"/>
  <c r="U657" i="6" s="1"/>
  <c r="L657" i="6"/>
  <c r="V657" i="6" s="1"/>
  <c r="M657" i="6"/>
  <c r="W657" i="6" s="1"/>
  <c r="N657" i="6"/>
  <c r="X657" i="6" s="1"/>
  <c r="O657" i="6"/>
  <c r="Y657" i="6" s="1"/>
  <c r="AH461" i="10"/>
  <c r="AI555" i="10"/>
  <c r="L780" i="10"/>
  <c r="AD780" i="10" s="1"/>
  <c r="V780" i="10"/>
  <c r="AF780" i="10" s="1"/>
  <c r="W780" i="10"/>
  <c r="U780" i="10"/>
  <c r="AE780" i="10" s="1"/>
  <c r="K668" i="6"/>
  <c r="U668" i="6" s="1"/>
  <c r="L668" i="6"/>
  <c r="V668" i="6" s="1"/>
  <c r="M668" i="6"/>
  <c r="W668" i="6" s="1"/>
  <c r="N668" i="6"/>
  <c r="X668" i="6" s="1"/>
  <c r="O668" i="6"/>
  <c r="Y668" i="6" s="1"/>
  <c r="K659" i="6"/>
  <c r="U659" i="6" s="1"/>
  <c r="L659" i="6"/>
  <c r="V659" i="6" s="1"/>
  <c r="M659" i="6"/>
  <c r="W659" i="6" s="1"/>
  <c r="N659" i="6"/>
  <c r="X659" i="6" s="1"/>
  <c r="O659" i="6"/>
  <c r="Y659" i="6" s="1"/>
  <c r="K680" i="6"/>
  <c r="U680" i="6" s="1"/>
  <c r="L680" i="6"/>
  <c r="V680" i="6" s="1"/>
  <c r="M680" i="6"/>
  <c r="W680" i="6" s="1"/>
  <c r="N680" i="6"/>
  <c r="X680" i="6" s="1"/>
  <c r="O680" i="6"/>
  <c r="Y680" i="6" s="1"/>
  <c r="L760" i="10"/>
  <c r="AD760" i="10" s="1"/>
  <c r="V760" i="10"/>
  <c r="AF760" i="10" s="1"/>
  <c r="W760" i="10"/>
  <c r="U760" i="10"/>
  <c r="AE760" i="10" s="1"/>
  <c r="K673" i="6"/>
  <c r="U673" i="6" s="1"/>
  <c r="L673" i="6"/>
  <c r="V673" i="6" s="1"/>
  <c r="M673" i="6"/>
  <c r="W673" i="6" s="1"/>
  <c r="N673" i="6"/>
  <c r="X673" i="6" s="1"/>
  <c r="O673" i="6"/>
  <c r="Y673" i="6" s="1"/>
  <c r="J775" i="10"/>
  <c r="J684" i="6"/>
  <c r="J769" i="10"/>
  <c r="J678" i="6"/>
  <c r="AI556" i="10"/>
  <c r="AL556" i="10"/>
  <c r="AH556" i="10"/>
  <c r="L752" i="10"/>
  <c r="AD752" i="10" s="1"/>
  <c r="U752" i="10"/>
  <c r="AE752" i="10" s="1"/>
  <c r="V752" i="10"/>
  <c r="AF752" i="10" s="1"/>
  <c r="W752" i="10"/>
  <c r="K679" i="6"/>
  <c r="U679" i="6" s="1"/>
  <c r="L679" i="6"/>
  <c r="V679" i="6" s="1"/>
  <c r="M679" i="6"/>
  <c r="W679" i="6" s="1"/>
  <c r="N679" i="6"/>
  <c r="X679" i="6" s="1"/>
  <c r="O679" i="6"/>
  <c r="Y679" i="6" s="1"/>
  <c r="W758" i="10"/>
  <c r="L758" i="10"/>
  <c r="AD758" i="10" s="1"/>
  <c r="U758" i="10"/>
  <c r="AE758" i="10" s="1"/>
  <c r="V758" i="10"/>
  <c r="AF758" i="10" s="1"/>
  <c r="U774" i="10"/>
  <c r="AE774" i="10" s="1"/>
  <c r="V774" i="10"/>
  <c r="AF774" i="10" s="1"/>
  <c r="W774" i="10"/>
  <c r="L774" i="10"/>
  <c r="AD774" i="10" s="1"/>
  <c r="W749" i="10"/>
  <c r="L749" i="10"/>
  <c r="AD749" i="10" s="1"/>
  <c r="U749" i="10"/>
  <c r="AE749" i="10" s="1"/>
  <c r="V749" i="10"/>
  <c r="AF749" i="10" s="1"/>
  <c r="K671" i="6"/>
  <c r="U671" i="6" s="1"/>
  <c r="L671" i="6"/>
  <c r="V671" i="6" s="1"/>
  <c r="M671" i="6"/>
  <c r="W671" i="6" s="1"/>
  <c r="N671" i="6"/>
  <c r="X671" i="6" s="1"/>
  <c r="O671" i="6"/>
  <c r="Y671" i="6" s="1"/>
  <c r="W766" i="10"/>
  <c r="L766" i="10"/>
  <c r="AD766" i="10" s="1"/>
  <c r="U766" i="10"/>
  <c r="AE766" i="10" s="1"/>
  <c r="V766" i="10"/>
  <c r="AF766" i="10" s="1"/>
  <c r="AH212" i="10"/>
  <c r="K677" i="6"/>
  <c r="U677" i="6" s="1"/>
  <c r="L677" i="6"/>
  <c r="V677" i="6" s="1"/>
  <c r="M677" i="6"/>
  <c r="W677" i="6" s="1"/>
  <c r="N677" i="6"/>
  <c r="X677" i="6" s="1"/>
  <c r="O677" i="6"/>
  <c r="Y677" i="6" s="1"/>
  <c r="K665" i="6"/>
  <c r="U665" i="6" s="1"/>
  <c r="L665" i="6"/>
  <c r="V665" i="6" s="1"/>
  <c r="M665" i="6"/>
  <c r="W665" i="6" s="1"/>
  <c r="N665" i="6"/>
  <c r="X665" i="6" s="1"/>
  <c r="O665" i="6"/>
  <c r="Y665" i="6" s="1"/>
  <c r="W771" i="10"/>
  <c r="V771" i="10"/>
  <c r="AF771" i="10" s="1"/>
  <c r="U771" i="10"/>
  <c r="AE771" i="10" s="1"/>
  <c r="L771" i="10"/>
  <c r="AD771" i="10" s="1"/>
  <c r="K660" i="6"/>
  <c r="U660" i="6" s="1"/>
  <c r="L660" i="6"/>
  <c r="V660" i="6" s="1"/>
  <c r="M660" i="6"/>
  <c r="W660" i="6" s="1"/>
  <c r="N660" i="6"/>
  <c r="X660" i="6" s="1"/>
  <c r="O660" i="6"/>
  <c r="Y660" i="6" s="1"/>
  <c r="W776" i="10"/>
  <c r="L776" i="10"/>
  <c r="AD776" i="10" s="1"/>
  <c r="U776" i="10"/>
  <c r="AE776" i="10" s="1"/>
  <c r="V776" i="10"/>
  <c r="AF776" i="10" s="1"/>
  <c r="K676" i="6"/>
  <c r="U676" i="6" s="1"/>
  <c r="L676" i="6"/>
  <c r="V676" i="6" s="1"/>
  <c r="M676" i="6"/>
  <c r="W676" i="6" s="1"/>
  <c r="N676" i="6"/>
  <c r="X676" i="6" s="1"/>
  <c r="O676" i="6"/>
  <c r="Y676" i="6" s="1"/>
  <c r="K688" i="6"/>
  <c r="U688" i="6" s="1"/>
  <c r="L688" i="6"/>
  <c r="V688" i="6" s="1"/>
  <c r="M688" i="6"/>
  <c r="W688" i="6" s="1"/>
  <c r="N688" i="6"/>
  <c r="X688" i="6" s="1"/>
  <c r="O688" i="6"/>
  <c r="Y688" i="6" s="1"/>
  <c r="W778" i="10"/>
  <c r="L778" i="10"/>
  <c r="AD778" i="10" s="1"/>
  <c r="U778" i="10"/>
  <c r="AE778" i="10" s="1"/>
  <c r="V778" i="10"/>
  <c r="AF778" i="10" s="1"/>
  <c r="K664" i="6"/>
  <c r="U664" i="6" s="1"/>
  <c r="L664" i="6"/>
  <c r="V664" i="6" s="1"/>
  <c r="M664" i="6"/>
  <c r="W664" i="6" s="1"/>
  <c r="N664" i="6"/>
  <c r="X664" i="6" s="1"/>
  <c r="O664" i="6"/>
  <c r="Y664" i="6" s="1"/>
  <c r="L772" i="10"/>
  <c r="AD772" i="10" s="1"/>
  <c r="U772" i="10"/>
  <c r="AE772" i="10" s="1"/>
  <c r="V772" i="10"/>
  <c r="AF772" i="10" s="1"/>
  <c r="W772" i="10"/>
  <c r="K666" i="6"/>
  <c r="U666" i="6" s="1"/>
  <c r="L666" i="6"/>
  <c r="V666" i="6" s="1"/>
  <c r="M666" i="6"/>
  <c r="W666" i="6" s="1"/>
  <c r="N666" i="6"/>
  <c r="X666" i="6" s="1"/>
  <c r="O666" i="6"/>
  <c r="Y666" i="6" s="1"/>
  <c r="L748" i="10"/>
  <c r="AD748" i="10" s="1"/>
  <c r="U748" i="10"/>
  <c r="AE748" i="10" s="1"/>
  <c r="V748" i="10"/>
  <c r="AF748" i="10" s="1"/>
  <c r="W748" i="10"/>
  <c r="K689" i="6"/>
  <c r="U689" i="6" s="1"/>
  <c r="L689" i="6"/>
  <c r="V689" i="6" s="1"/>
  <c r="M689" i="6"/>
  <c r="W689" i="6" s="1"/>
  <c r="N689" i="6"/>
  <c r="X689" i="6" s="1"/>
  <c r="O689" i="6"/>
  <c r="Y689" i="6" s="1"/>
  <c r="L759" i="10"/>
  <c r="AD759" i="10" s="1"/>
  <c r="U759" i="10"/>
  <c r="AE759" i="10" s="1"/>
  <c r="V759" i="10"/>
  <c r="AF759" i="10" s="1"/>
  <c r="W759" i="10"/>
  <c r="U750" i="10"/>
  <c r="AE750" i="10" s="1"/>
  <c r="W750" i="10"/>
  <c r="L750" i="10"/>
  <c r="AD750" i="10" s="1"/>
  <c r="V750" i="10"/>
  <c r="AF750" i="10" s="1"/>
  <c r="K669" i="6"/>
  <c r="U669" i="6" s="1"/>
  <c r="L669" i="6"/>
  <c r="V669" i="6" s="1"/>
  <c r="M669" i="6"/>
  <c r="W669" i="6" s="1"/>
  <c r="N669" i="6"/>
  <c r="X669" i="6" s="1"/>
  <c r="O669" i="6"/>
  <c r="Y669" i="6" s="1"/>
  <c r="W764" i="10"/>
  <c r="L764" i="10"/>
  <c r="AD764" i="10" s="1"/>
  <c r="U764" i="10"/>
  <c r="AE764" i="10" s="1"/>
  <c r="V764" i="10"/>
  <c r="AF764" i="10" s="1"/>
  <c r="AG771" i="10" l="1"/>
  <c r="AI771" i="10" s="1"/>
  <c r="AG766" i="10"/>
  <c r="AI766" i="10" s="1"/>
  <c r="K684" i="6"/>
  <c r="U684" i="6" s="1"/>
  <c r="L684" i="6"/>
  <c r="V684" i="6" s="1"/>
  <c r="M684" i="6"/>
  <c r="W684" i="6" s="1"/>
  <c r="N684" i="6"/>
  <c r="X684" i="6" s="1"/>
  <c r="O684" i="6"/>
  <c r="Y684" i="6" s="1"/>
  <c r="AG767" i="10"/>
  <c r="AI767" i="10" s="1"/>
  <c r="K674" i="6"/>
  <c r="U674" i="6" s="1"/>
  <c r="L674" i="6"/>
  <c r="V674" i="6" s="1"/>
  <c r="M674" i="6"/>
  <c r="W674" i="6" s="1"/>
  <c r="N674" i="6"/>
  <c r="X674" i="6" s="1"/>
  <c r="O674" i="6"/>
  <c r="Y674" i="6" s="1"/>
  <c r="K672" i="6"/>
  <c r="U672" i="6" s="1"/>
  <c r="L672" i="6"/>
  <c r="V672" i="6" s="1"/>
  <c r="M672" i="6"/>
  <c r="W672" i="6" s="1"/>
  <c r="N672" i="6"/>
  <c r="X672" i="6" s="1"/>
  <c r="O672" i="6"/>
  <c r="Y672" i="6" s="1"/>
  <c r="W773" i="10"/>
  <c r="L773" i="10"/>
  <c r="AD773" i="10" s="1"/>
  <c r="U773" i="10"/>
  <c r="AE773" i="10" s="1"/>
  <c r="V773" i="10"/>
  <c r="AF773" i="10" s="1"/>
  <c r="L761" i="10"/>
  <c r="AD761" i="10" s="1"/>
  <c r="U761" i="10"/>
  <c r="AE761" i="10" s="1"/>
  <c r="V761" i="10"/>
  <c r="AF761" i="10" s="1"/>
  <c r="W761" i="10"/>
  <c r="AG756" i="10"/>
  <c r="AI756" i="10" s="1"/>
  <c r="AG759" i="10"/>
  <c r="AI759" i="10" s="1"/>
  <c r="AG748" i="10"/>
  <c r="AI748" i="10" s="1"/>
  <c r="AG778" i="10"/>
  <c r="AI778" i="10" s="1"/>
  <c r="AG749" i="10"/>
  <c r="AI749" i="10" s="1"/>
  <c r="AG758" i="10"/>
  <c r="AI758" i="10" s="1"/>
  <c r="K678" i="6"/>
  <c r="U678" i="6" s="1"/>
  <c r="L678" i="6"/>
  <c r="V678" i="6" s="1"/>
  <c r="M678" i="6"/>
  <c r="W678" i="6" s="1"/>
  <c r="N678" i="6"/>
  <c r="X678" i="6" s="1"/>
  <c r="O678" i="6"/>
  <c r="Y678" i="6" s="1"/>
  <c r="AG760" i="10"/>
  <c r="AI760" i="10" s="1"/>
  <c r="U777" i="10"/>
  <c r="AE777" i="10" s="1"/>
  <c r="V777" i="10"/>
  <c r="AF777" i="10" s="1"/>
  <c r="W777" i="10"/>
  <c r="L777" i="10"/>
  <c r="AD777" i="10" s="1"/>
  <c r="U763" i="10"/>
  <c r="AE763" i="10" s="1"/>
  <c r="W763" i="10"/>
  <c r="L763" i="10"/>
  <c r="AD763" i="10" s="1"/>
  <c r="V763" i="10"/>
  <c r="AF763" i="10" s="1"/>
  <c r="W754" i="10"/>
  <c r="L754" i="10"/>
  <c r="AD754" i="10" s="1"/>
  <c r="U754" i="10"/>
  <c r="AE754" i="10" s="1"/>
  <c r="V754" i="10"/>
  <c r="AF754" i="10" s="1"/>
  <c r="AG768" i="10"/>
  <c r="AI768" i="10" s="1"/>
  <c r="AG779" i="10"/>
  <c r="AI779" i="10" s="1"/>
  <c r="AG770" i="10"/>
  <c r="AI770" i="10" s="1"/>
  <c r="AG772" i="10"/>
  <c r="AI772" i="10" s="1"/>
  <c r="W775" i="10"/>
  <c r="L775" i="10"/>
  <c r="AD775" i="10" s="1"/>
  <c r="U775" i="10"/>
  <c r="AE775" i="10" s="1"/>
  <c r="V775" i="10"/>
  <c r="AF775" i="10" s="1"/>
  <c r="L765" i="10"/>
  <c r="AD765" i="10" s="1"/>
  <c r="U765" i="10"/>
  <c r="AE765" i="10" s="1"/>
  <c r="W765" i="10"/>
  <c r="V765" i="10"/>
  <c r="AF765" i="10" s="1"/>
  <c r="K682" i="6"/>
  <c r="U682" i="6" s="1"/>
  <c r="L682" i="6"/>
  <c r="V682" i="6" s="1"/>
  <c r="M682" i="6"/>
  <c r="W682" i="6" s="1"/>
  <c r="N682" i="6"/>
  <c r="X682" i="6" s="1"/>
  <c r="O682" i="6"/>
  <c r="Y682" i="6" s="1"/>
  <c r="K670" i="6"/>
  <c r="U670" i="6" s="1"/>
  <c r="L670" i="6"/>
  <c r="V670" i="6" s="1"/>
  <c r="M670" i="6"/>
  <c r="W670" i="6" s="1"/>
  <c r="N670" i="6"/>
  <c r="X670" i="6" s="1"/>
  <c r="O670" i="6"/>
  <c r="Y670" i="6" s="1"/>
  <c r="AG751" i="10"/>
  <c r="AI751" i="10" s="1"/>
  <c r="AG762" i="10"/>
  <c r="AI762" i="10" s="1"/>
  <c r="AG764" i="10"/>
  <c r="AI764" i="10" s="1"/>
  <c r="AG750" i="10"/>
  <c r="AI750" i="10" s="1"/>
  <c r="AG776" i="10"/>
  <c r="AI776" i="10" s="1"/>
  <c r="AG774" i="10"/>
  <c r="AI774" i="10" s="1"/>
  <c r="AG752" i="10"/>
  <c r="AI752" i="10" s="1"/>
  <c r="L769" i="10"/>
  <c r="AD769" i="10" s="1"/>
  <c r="U769" i="10"/>
  <c r="AE769" i="10" s="1"/>
  <c r="V769" i="10"/>
  <c r="AF769" i="10" s="1"/>
  <c r="W769" i="10"/>
  <c r="AG780" i="10"/>
  <c r="AI780" i="10" s="1"/>
  <c r="AG757" i="10"/>
  <c r="AI757" i="10" s="1"/>
  <c r="AG753" i="10"/>
  <c r="AI753" i="10" s="1"/>
  <c r="K686" i="6"/>
  <c r="U686" i="6" s="1"/>
  <c r="L686" i="6"/>
  <c r="V686" i="6" s="1"/>
  <c r="M686" i="6"/>
  <c r="W686" i="6" s="1"/>
  <c r="N686" i="6"/>
  <c r="X686" i="6" s="1"/>
  <c r="O686" i="6"/>
  <c r="Y686" i="6" s="1"/>
  <c r="K663" i="6"/>
  <c r="U663" i="6" s="1"/>
  <c r="L663" i="6"/>
  <c r="V663" i="6" s="1"/>
  <c r="M663" i="6"/>
  <c r="W663" i="6" s="1"/>
  <c r="N663" i="6"/>
  <c r="X663" i="6" s="1"/>
  <c r="O663" i="6"/>
  <c r="Y663" i="6" s="1"/>
  <c r="AG755" i="10"/>
  <c r="AI755" i="10" s="1"/>
  <c r="AH771" i="10" l="1"/>
  <c r="AH762" i="10"/>
  <c r="AH760" i="10"/>
  <c r="AH766" i="10"/>
  <c r="AH778" i="10"/>
  <c r="AH759" i="10"/>
  <c r="AH752" i="10"/>
  <c r="AH756" i="10"/>
  <c r="X608" i="10"/>
  <c r="Z608" i="10" s="1"/>
  <c r="L608" i="10"/>
  <c r="V608" i="10"/>
  <c r="J608" i="10"/>
  <c r="C608" i="10" s="1"/>
  <c r="U608" i="10"/>
  <c r="W608" i="10"/>
  <c r="X625" i="10"/>
  <c r="Z625" i="10" s="1"/>
  <c r="V625" i="10"/>
  <c r="W625" i="10"/>
  <c r="L625" i="10"/>
  <c r="J625" i="10"/>
  <c r="C625" i="10" s="1"/>
  <c r="U625" i="10"/>
  <c r="X604" i="10"/>
  <c r="Z604" i="10" s="1"/>
  <c r="W604" i="10"/>
  <c r="U604" i="10"/>
  <c r="V604" i="10"/>
  <c r="L604" i="10"/>
  <c r="J604" i="10"/>
  <c r="C604" i="10" s="1"/>
  <c r="X600" i="10"/>
  <c r="Z600" i="10" s="1"/>
  <c r="J600" i="10"/>
  <c r="C600" i="10" s="1"/>
  <c r="U600" i="10"/>
  <c r="L600" i="10"/>
  <c r="V600" i="10"/>
  <c r="W600" i="10"/>
  <c r="X620" i="10"/>
  <c r="Z620" i="10" s="1"/>
  <c r="J620" i="10"/>
  <c r="C620" i="10" s="1"/>
  <c r="L620" i="10"/>
  <c r="W620" i="10"/>
  <c r="U620" i="10"/>
  <c r="V620" i="10"/>
  <c r="X627" i="10"/>
  <c r="Z627" i="10" s="1"/>
  <c r="J627" i="10"/>
  <c r="C627" i="10" s="1"/>
  <c r="V627" i="10"/>
  <c r="U627" i="10"/>
  <c r="L627" i="10"/>
  <c r="W627" i="10"/>
  <c r="X579" i="10"/>
  <c r="Z579" i="10" s="1"/>
  <c r="J579" i="10"/>
  <c r="C579" i="10" s="1"/>
  <c r="W579" i="10"/>
  <c r="U579" i="10"/>
  <c r="V579" i="10"/>
  <c r="L579" i="10"/>
  <c r="X631" i="10"/>
  <c r="Z631" i="10" s="1"/>
  <c r="J631" i="10"/>
  <c r="C631" i="10" s="1"/>
  <c r="V631" i="10"/>
  <c r="W631" i="10"/>
  <c r="L631" i="10"/>
  <c r="U631" i="10"/>
  <c r="AG769" i="10"/>
  <c r="AI769" i="10" s="1"/>
  <c r="AH770" i="10"/>
  <c r="AG773" i="10"/>
  <c r="AI773" i="10" s="1"/>
  <c r="X624" i="10"/>
  <c r="Z624" i="10" s="1"/>
  <c r="U624" i="10"/>
  <c r="L624" i="10"/>
  <c r="V624" i="10"/>
  <c r="W624" i="10"/>
  <c r="J624" i="10"/>
  <c r="C624" i="10" s="1"/>
  <c r="X601" i="10"/>
  <c r="Z601" i="10" s="1"/>
  <c r="V601" i="10"/>
  <c r="U601" i="10"/>
  <c r="W601" i="10"/>
  <c r="L601" i="10"/>
  <c r="J601" i="10"/>
  <c r="C601" i="10" s="1"/>
  <c r="X598" i="10"/>
  <c r="Z598" i="10" s="1"/>
  <c r="J598" i="10"/>
  <c r="C598" i="10" s="1"/>
  <c r="L598" i="10"/>
  <c r="U598" i="10"/>
  <c r="V598" i="10"/>
  <c r="W598" i="10"/>
  <c r="X597" i="10"/>
  <c r="Z597" i="10" s="1"/>
  <c r="J597" i="10"/>
  <c r="C597" i="10" s="1"/>
  <c r="W597" i="10"/>
  <c r="U597" i="10"/>
  <c r="V597" i="10"/>
  <c r="L597" i="10"/>
  <c r="X618" i="10"/>
  <c r="Z618" i="10" s="1"/>
  <c r="V618" i="10"/>
  <c r="J618" i="10"/>
  <c r="C618" i="10" s="1"/>
  <c r="L618" i="10"/>
  <c r="U618" i="10"/>
  <c r="W618" i="10"/>
  <c r="X580" i="10"/>
  <c r="Z580" i="10" s="1"/>
  <c r="U580" i="10"/>
  <c r="J580" i="10"/>
  <c r="C580" i="10" s="1"/>
  <c r="W580" i="10"/>
  <c r="V580" i="10"/>
  <c r="L580" i="10"/>
  <c r="X585" i="10"/>
  <c r="Z585" i="10" s="1"/>
  <c r="J585" i="10"/>
  <c r="C585" i="10" s="1"/>
  <c r="U585" i="10"/>
  <c r="L585" i="10"/>
  <c r="V585" i="10"/>
  <c r="W585" i="10"/>
  <c r="X577" i="10"/>
  <c r="Z577" i="10" s="1"/>
  <c r="V577" i="10"/>
  <c r="W577" i="10"/>
  <c r="L577" i="10"/>
  <c r="J577" i="10"/>
  <c r="C577" i="10" s="1"/>
  <c r="U577" i="10"/>
  <c r="X630" i="10"/>
  <c r="Z630" i="10" s="1"/>
  <c r="J630" i="10"/>
  <c r="C630" i="10" s="1"/>
  <c r="W630" i="10"/>
  <c r="V630" i="10"/>
  <c r="L630" i="10"/>
  <c r="U630" i="10"/>
  <c r="X612" i="10"/>
  <c r="Z612" i="10" s="1"/>
  <c r="U612" i="10"/>
  <c r="W612" i="10"/>
  <c r="L612" i="10"/>
  <c r="J612" i="10"/>
  <c r="C612" i="10" s="1"/>
  <c r="V612" i="10"/>
  <c r="X614" i="10"/>
  <c r="Z614" i="10" s="1"/>
  <c r="L614" i="10"/>
  <c r="V614" i="10"/>
  <c r="W614" i="10"/>
  <c r="J614" i="10"/>
  <c r="C614" i="10" s="1"/>
  <c r="U614" i="10"/>
  <c r="AG765" i="10"/>
  <c r="AI765" i="10" s="1"/>
  <c r="AH753" i="10"/>
  <c r="AG775" i="10"/>
  <c r="AI775" i="10" s="1"/>
  <c r="AH780" i="10"/>
  <c r="AH779" i="10"/>
  <c r="AG761" i="10"/>
  <c r="AI761" i="10" s="1"/>
  <c r="AH758" i="10"/>
  <c r="X610" i="10"/>
  <c r="Z610" i="10" s="1"/>
  <c r="J610" i="10"/>
  <c r="C610" i="10" s="1"/>
  <c r="V610" i="10"/>
  <c r="U610" i="10"/>
  <c r="L610" i="10"/>
  <c r="W610" i="10"/>
  <c r="X603" i="10"/>
  <c r="Z603" i="10" s="1"/>
  <c r="V603" i="10"/>
  <c r="U603" i="10"/>
  <c r="L603" i="10"/>
  <c r="W603" i="10"/>
  <c r="J603" i="10"/>
  <c r="C603" i="10" s="1"/>
  <c r="X617" i="10"/>
  <c r="Z617" i="10" s="1"/>
  <c r="J617" i="10"/>
  <c r="C617" i="10" s="1"/>
  <c r="L617" i="10"/>
  <c r="V617" i="10"/>
  <c r="W617" i="10"/>
  <c r="U617" i="10"/>
  <c r="X589" i="10"/>
  <c r="Z589" i="10" s="1"/>
  <c r="L589" i="10"/>
  <c r="J589" i="10"/>
  <c r="C589" i="10" s="1"/>
  <c r="V589" i="10"/>
  <c r="W589" i="10"/>
  <c r="U589" i="10"/>
  <c r="X594" i="10"/>
  <c r="Z594" i="10" s="1"/>
  <c r="J594" i="10"/>
  <c r="C594" i="10" s="1"/>
  <c r="U594" i="10"/>
  <c r="L594" i="10"/>
  <c r="W594" i="10"/>
  <c r="V594" i="10"/>
  <c r="X596" i="10"/>
  <c r="Z596" i="10" s="1"/>
  <c r="L596" i="10"/>
  <c r="U596" i="10"/>
  <c r="V596" i="10"/>
  <c r="J596" i="10"/>
  <c r="C596" i="10" s="1"/>
  <c r="W596" i="10"/>
  <c r="X573" i="10"/>
  <c r="Z573" i="10" s="1"/>
  <c r="W573" i="10"/>
  <c r="L573" i="10"/>
  <c r="J573" i="10"/>
  <c r="C573" i="10" s="1"/>
  <c r="V573" i="10"/>
  <c r="U573" i="10"/>
  <c r="X615" i="10"/>
  <c r="Z615" i="10" s="1"/>
  <c r="V615" i="10"/>
  <c r="L615" i="10"/>
  <c r="U615" i="10"/>
  <c r="W615" i="10"/>
  <c r="J615" i="10"/>
  <c r="C615" i="10" s="1"/>
  <c r="X621" i="10"/>
  <c r="Z621" i="10" s="1"/>
  <c r="L621" i="10"/>
  <c r="W621" i="10"/>
  <c r="J621" i="10"/>
  <c r="C621" i="10" s="1"/>
  <c r="V621" i="10"/>
  <c r="U621" i="10"/>
  <c r="X622" i="10"/>
  <c r="Z622" i="10" s="1"/>
  <c r="W622" i="10"/>
  <c r="J622" i="10"/>
  <c r="C622" i="10" s="1"/>
  <c r="V622" i="10"/>
  <c r="L622" i="10"/>
  <c r="U622" i="10"/>
  <c r="X570" i="10"/>
  <c r="Z570" i="10" s="1"/>
  <c r="L570" i="10"/>
  <c r="V570" i="10"/>
  <c r="W570" i="10"/>
  <c r="U570" i="10"/>
  <c r="J570" i="10"/>
  <c r="C570" i="10" s="1"/>
  <c r="AH755" i="10"/>
  <c r="AH750" i="10"/>
  <c r="AG763" i="10"/>
  <c r="AI763" i="10" s="1"/>
  <c r="AH768" i="10"/>
  <c r="AH757" i="10"/>
  <c r="AH749" i="10"/>
  <c r="AH748" i="10"/>
  <c r="X611" i="10"/>
  <c r="Z611" i="10" s="1"/>
  <c r="W611" i="10"/>
  <c r="L611" i="10"/>
  <c r="U611" i="10"/>
  <c r="V611" i="10"/>
  <c r="J611" i="10"/>
  <c r="C611" i="10" s="1"/>
  <c r="X626" i="10"/>
  <c r="Z626" i="10" s="1"/>
  <c r="U626" i="10"/>
  <c r="V626" i="10"/>
  <c r="L626" i="10"/>
  <c r="J626" i="10"/>
  <c r="C626" i="10" s="1"/>
  <c r="W626" i="10"/>
  <c r="X602" i="10"/>
  <c r="Z602" i="10" s="1"/>
  <c r="U602" i="10"/>
  <c r="V602" i="10"/>
  <c r="J602" i="10"/>
  <c r="C602" i="10" s="1"/>
  <c r="W602" i="10"/>
  <c r="L602" i="10"/>
  <c r="X599" i="10"/>
  <c r="Z599" i="10" s="1"/>
  <c r="V599" i="10"/>
  <c r="W599" i="10"/>
  <c r="J599" i="10"/>
  <c r="C599" i="10" s="1"/>
  <c r="L599" i="10"/>
  <c r="U599" i="10"/>
  <c r="X619" i="10"/>
  <c r="Z619" i="10" s="1"/>
  <c r="W619" i="10"/>
  <c r="U619" i="10"/>
  <c r="V619" i="10"/>
  <c r="J619" i="10"/>
  <c r="C619" i="10" s="1"/>
  <c r="L619" i="10"/>
  <c r="X659" i="10"/>
  <c r="Z659" i="10" s="1"/>
  <c r="J659" i="10"/>
  <c r="C659" i="10" s="1"/>
  <c r="W659" i="10"/>
  <c r="U659" i="10"/>
  <c r="V659" i="10"/>
  <c r="L659" i="10"/>
  <c r="X576" i="10"/>
  <c r="Z576" i="10" s="1"/>
  <c r="V576" i="10"/>
  <c r="U576" i="10"/>
  <c r="W576" i="10"/>
  <c r="J576" i="10"/>
  <c r="C576" i="10" s="1"/>
  <c r="L576" i="10"/>
  <c r="X613" i="10"/>
  <c r="Z613" i="10" s="1"/>
  <c r="J613" i="10"/>
  <c r="C613" i="10" s="1"/>
  <c r="V613" i="10"/>
  <c r="W613" i="10"/>
  <c r="U613" i="10"/>
  <c r="L613" i="10"/>
  <c r="X571" i="10"/>
  <c r="Z571" i="10" s="1"/>
  <c r="L571" i="10"/>
  <c r="V571" i="10"/>
  <c r="W571" i="10"/>
  <c r="U571" i="10"/>
  <c r="J571" i="10"/>
  <c r="C571" i="10" s="1"/>
  <c r="X623" i="10"/>
  <c r="Z623" i="10" s="1"/>
  <c r="L623" i="10"/>
  <c r="V623" i="10"/>
  <c r="J623" i="10"/>
  <c r="C623" i="10" s="1"/>
  <c r="W623" i="10"/>
  <c r="U623" i="10"/>
  <c r="X569" i="10"/>
  <c r="Z569" i="10" s="1"/>
  <c r="J569" i="10"/>
  <c r="C569" i="10" s="1"/>
  <c r="V569" i="10"/>
  <c r="L569" i="10"/>
  <c r="U569" i="10"/>
  <c r="W569" i="10"/>
  <c r="AH774" i="10"/>
  <c r="AH776" i="10"/>
  <c r="AH764" i="10"/>
  <c r="AH751" i="10"/>
  <c r="AG754" i="10"/>
  <c r="AI754" i="10" s="1"/>
  <c r="AG777" i="10"/>
  <c r="AI777" i="10" s="1"/>
  <c r="AH767" i="10"/>
  <c r="AH772" i="10"/>
  <c r="AH769" i="10" l="1"/>
  <c r="AA579" i="10"/>
  <c r="AH765" i="10"/>
  <c r="AA611" i="10"/>
  <c r="AA615" i="10"/>
  <c r="AH773" i="10"/>
  <c r="AA570" i="10"/>
  <c r="AA617" i="10"/>
  <c r="AA598" i="10"/>
  <c r="AA576" i="10"/>
  <c r="AA603" i="10"/>
  <c r="AA612" i="10"/>
  <c r="AA618" i="10"/>
  <c r="AA571" i="10"/>
  <c r="AA613" i="10"/>
  <c r="AA619" i="10"/>
  <c r="J331" i="10"/>
  <c r="X331" i="10"/>
  <c r="Z331" i="10" s="1"/>
  <c r="AF569" i="10"/>
  <c r="J413" i="6"/>
  <c r="C413" i="6" s="1"/>
  <c r="K413" i="6"/>
  <c r="U413" i="6" s="1"/>
  <c r="P413" i="6"/>
  <c r="R413" i="6" s="1"/>
  <c r="L413" i="6"/>
  <c r="V413" i="6" s="1"/>
  <c r="M413" i="6"/>
  <c r="W413" i="6" s="1"/>
  <c r="N413" i="6"/>
  <c r="X413" i="6" s="1"/>
  <c r="O413" i="6"/>
  <c r="Y413" i="6" s="1"/>
  <c r="J389" i="10"/>
  <c r="X389" i="10"/>
  <c r="Z389" i="10" s="1"/>
  <c r="X574" i="10"/>
  <c r="Z574" i="10" s="1"/>
  <c r="V574" i="10"/>
  <c r="L574" i="10"/>
  <c r="U574" i="10"/>
  <c r="J574" i="10"/>
  <c r="C574" i="10" s="1"/>
  <c r="W574" i="10"/>
  <c r="X46" i="10"/>
  <c r="Z46" i="10" s="1"/>
  <c r="L46" i="10"/>
  <c r="AD46" i="10" s="1"/>
  <c r="U46" i="10"/>
  <c r="AE46" i="10" s="1"/>
  <c r="V46" i="10"/>
  <c r="AF46" i="10" s="1"/>
  <c r="W46" i="10"/>
  <c r="J46" i="10"/>
  <c r="C46" i="10" s="1"/>
  <c r="X80" i="10"/>
  <c r="Z80" i="10" s="1"/>
  <c r="L80" i="10"/>
  <c r="AD80" i="10" s="1"/>
  <c r="W80" i="10"/>
  <c r="U80" i="10"/>
  <c r="AE80" i="10" s="1"/>
  <c r="J80" i="10"/>
  <c r="C80" i="10" s="1"/>
  <c r="V80" i="10"/>
  <c r="AF80" i="10" s="1"/>
  <c r="J538" i="6"/>
  <c r="C538" i="6" s="1"/>
  <c r="P538" i="6"/>
  <c r="R538" i="6" s="1"/>
  <c r="X590" i="10"/>
  <c r="Z590" i="10" s="1"/>
  <c r="U590" i="10"/>
  <c r="J590" i="10"/>
  <c r="C590" i="10" s="1"/>
  <c r="V590" i="10"/>
  <c r="L590" i="10"/>
  <c r="W590" i="10"/>
  <c r="J268" i="10"/>
  <c r="C268" i="10" s="1"/>
  <c r="X268" i="10"/>
  <c r="Z268" i="10" s="1"/>
  <c r="X33" i="10"/>
  <c r="Z33" i="10" s="1"/>
  <c r="J33" i="10"/>
  <c r="C33" i="10" s="1"/>
  <c r="U33" i="10"/>
  <c r="AE33" i="10" s="1"/>
  <c r="V33" i="10"/>
  <c r="AF33" i="10" s="1"/>
  <c r="L33" i="10"/>
  <c r="AD33" i="10" s="1"/>
  <c r="W33" i="10"/>
  <c r="J379" i="10"/>
  <c r="X379" i="10"/>
  <c r="Z379" i="10" s="1"/>
  <c r="J332" i="6"/>
  <c r="P332" i="6"/>
  <c r="R332" i="6" s="1"/>
  <c r="X658" i="10"/>
  <c r="Z658" i="10" s="1"/>
  <c r="J658" i="10"/>
  <c r="C658" i="10" s="1"/>
  <c r="U658" i="10"/>
  <c r="W658" i="10"/>
  <c r="L658" i="10"/>
  <c r="V658" i="10"/>
  <c r="J543" i="10"/>
  <c r="X543" i="10"/>
  <c r="Z543" i="10" s="1"/>
  <c r="X91" i="10"/>
  <c r="Z91" i="10" s="1"/>
  <c r="J91" i="10"/>
  <c r="C91" i="10" s="1"/>
  <c r="W91" i="10"/>
  <c r="L91" i="10"/>
  <c r="AD91" i="10" s="1"/>
  <c r="U91" i="10"/>
  <c r="AE91" i="10" s="1"/>
  <c r="V91" i="10"/>
  <c r="AF91" i="10" s="1"/>
  <c r="AG599" i="10"/>
  <c r="J134" i="6"/>
  <c r="C134" i="6" s="1"/>
  <c r="K134" i="6"/>
  <c r="U134" i="6" s="1"/>
  <c r="P134" i="6"/>
  <c r="R134" i="6" s="1"/>
  <c r="L134" i="6"/>
  <c r="V134" i="6" s="1"/>
  <c r="M134" i="6"/>
  <c r="W134" i="6" s="1"/>
  <c r="N134" i="6"/>
  <c r="X134" i="6" s="1"/>
  <c r="O134" i="6"/>
  <c r="Y134" i="6" s="1"/>
  <c r="J527" i="10"/>
  <c r="X527" i="10"/>
  <c r="Z527" i="10" s="1"/>
  <c r="J525" i="10"/>
  <c r="X525" i="10"/>
  <c r="Z525" i="10" s="1"/>
  <c r="X106" i="10"/>
  <c r="Z106" i="10" s="1"/>
  <c r="U106" i="10"/>
  <c r="AE106" i="10" s="1"/>
  <c r="L106" i="10"/>
  <c r="AD106" i="10" s="1"/>
  <c r="W106" i="10"/>
  <c r="J106" i="10"/>
  <c r="C106" i="10" s="1"/>
  <c r="V106" i="10"/>
  <c r="AF106" i="10" s="1"/>
  <c r="X100" i="10"/>
  <c r="Z100" i="10" s="1"/>
  <c r="J100" i="10"/>
  <c r="C100" i="10" s="1"/>
  <c r="L100" i="10"/>
  <c r="AD100" i="10" s="1"/>
  <c r="U100" i="10"/>
  <c r="AE100" i="10" s="1"/>
  <c r="V100" i="10"/>
  <c r="AF100" i="10" s="1"/>
  <c r="W100" i="10"/>
  <c r="X453" i="10"/>
  <c r="Z453" i="10" s="1"/>
  <c r="J453" i="10"/>
  <c r="X595" i="10"/>
  <c r="Z595" i="10" s="1"/>
  <c r="J595" i="10"/>
  <c r="C595" i="10" s="1"/>
  <c r="L595" i="10"/>
  <c r="U595" i="10"/>
  <c r="V595" i="10"/>
  <c r="W595" i="10"/>
  <c r="J18" i="6"/>
  <c r="C18" i="6" s="1"/>
  <c r="K18" i="6"/>
  <c r="U18" i="6" s="1"/>
  <c r="P18" i="6"/>
  <c r="R18" i="6" s="1"/>
  <c r="L18" i="6"/>
  <c r="V18" i="6" s="1"/>
  <c r="M18" i="6"/>
  <c r="W18" i="6" s="1"/>
  <c r="N18" i="6"/>
  <c r="X18" i="6" s="1"/>
  <c r="O18" i="6"/>
  <c r="Y18" i="6" s="1"/>
  <c r="X417" i="10"/>
  <c r="Z417" i="10" s="1"/>
  <c r="V417" i="10"/>
  <c r="AF417" i="10" s="1"/>
  <c r="U417" i="10"/>
  <c r="AE417" i="10" s="1"/>
  <c r="W417" i="10"/>
  <c r="J417" i="10"/>
  <c r="C417" i="10" s="1"/>
  <c r="L417" i="10"/>
  <c r="AD417" i="10" s="1"/>
  <c r="AG569" i="10"/>
  <c r="J478" i="6"/>
  <c r="C478" i="6" s="1"/>
  <c r="P478" i="6"/>
  <c r="R478" i="6" s="1"/>
  <c r="J46" i="6"/>
  <c r="C46" i="6" s="1"/>
  <c r="K46" i="6"/>
  <c r="U46" i="6" s="1"/>
  <c r="L46" i="6"/>
  <c r="V46" i="6" s="1"/>
  <c r="P46" i="6"/>
  <c r="R46" i="6" s="1"/>
  <c r="M46" i="6"/>
  <c r="W46" i="6" s="1"/>
  <c r="N46" i="6"/>
  <c r="X46" i="6" s="1"/>
  <c r="O46" i="6"/>
  <c r="Y46" i="6" s="1"/>
  <c r="X609" i="10"/>
  <c r="Z609" i="10" s="1"/>
  <c r="U609" i="10"/>
  <c r="V609" i="10"/>
  <c r="W609" i="10"/>
  <c r="L609" i="10"/>
  <c r="J609" i="10"/>
  <c r="C609" i="10" s="1"/>
  <c r="X616" i="10"/>
  <c r="Z616" i="10" s="1"/>
  <c r="J616" i="10"/>
  <c r="C616" i="10" s="1"/>
  <c r="W616" i="10"/>
  <c r="V616" i="10"/>
  <c r="U616" i="10"/>
  <c r="L616" i="10"/>
  <c r="X578" i="10"/>
  <c r="Z578" i="10" s="1"/>
  <c r="V578" i="10"/>
  <c r="J578" i="10"/>
  <c r="C578" i="10" s="1"/>
  <c r="U578" i="10"/>
  <c r="W578" i="10"/>
  <c r="L578" i="10"/>
  <c r="J195" i="6"/>
  <c r="P195" i="6"/>
  <c r="R195" i="6" s="1"/>
  <c r="J196" i="10"/>
  <c r="X196" i="10"/>
  <c r="Z196" i="10" s="1"/>
  <c r="AE569" i="10"/>
  <c r="AA569" i="10"/>
  <c r="AG623" i="10"/>
  <c r="AA623" i="10"/>
  <c r="AF571" i="10"/>
  <c r="X416" i="10"/>
  <c r="Z416" i="10" s="1"/>
  <c r="L416" i="10"/>
  <c r="AD416" i="10" s="1"/>
  <c r="W416" i="10"/>
  <c r="J416" i="10"/>
  <c r="C416" i="10" s="1"/>
  <c r="V416" i="10"/>
  <c r="AF416" i="10" s="1"/>
  <c r="U416" i="10"/>
  <c r="AE416" i="10" s="1"/>
  <c r="J563" i="6"/>
  <c r="C563" i="6" s="1"/>
  <c r="K563" i="6"/>
  <c r="U563" i="6" s="1"/>
  <c r="L563" i="6"/>
  <c r="V563" i="6" s="1"/>
  <c r="P563" i="6"/>
  <c r="R563" i="6" s="1"/>
  <c r="M563" i="6"/>
  <c r="W563" i="6" s="1"/>
  <c r="N563" i="6"/>
  <c r="X563" i="6" s="1"/>
  <c r="O563" i="6"/>
  <c r="Y563" i="6" s="1"/>
  <c r="X566" i="10"/>
  <c r="Z566" i="10" s="1"/>
  <c r="U566" i="10"/>
  <c r="L566" i="10"/>
  <c r="W566" i="10"/>
  <c r="V566" i="10"/>
  <c r="J566" i="10"/>
  <c r="C566" i="10" s="1"/>
  <c r="X49" i="10"/>
  <c r="Z49" i="10" s="1"/>
  <c r="J49" i="10"/>
  <c r="C49" i="10" s="1"/>
  <c r="W49" i="10"/>
  <c r="U49" i="10"/>
  <c r="AE49" i="10" s="1"/>
  <c r="V49" i="10"/>
  <c r="AF49" i="10" s="1"/>
  <c r="L49" i="10"/>
  <c r="AD49" i="10" s="1"/>
  <c r="X44" i="10"/>
  <c r="Z44" i="10" s="1"/>
  <c r="V44" i="10"/>
  <c r="AF44" i="10" s="1"/>
  <c r="J44" i="10"/>
  <c r="C44" i="10" s="1"/>
  <c r="L44" i="10"/>
  <c r="AD44" i="10" s="1"/>
  <c r="U44" i="10"/>
  <c r="AE44" i="10" s="1"/>
  <c r="W44" i="10"/>
  <c r="AF613" i="10"/>
  <c r="J361" i="10"/>
  <c r="C361" i="10" s="1"/>
  <c r="X361" i="10"/>
  <c r="Z361" i="10" s="1"/>
  <c r="J143" i="6"/>
  <c r="C143" i="6" s="1"/>
  <c r="K143" i="6"/>
  <c r="U143" i="6" s="1"/>
  <c r="L143" i="6"/>
  <c r="V143" i="6" s="1"/>
  <c r="P143" i="6"/>
  <c r="R143" i="6" s="1"/>
  <c r="M143" i="6"/>
  <c r="W143" i="6" s="1"/>
  <c r="N143" i="6"/>
  <c r="X143" i="6" s="1"/>
  <c r="O143" i="6"/>
  <c r="Y143" i="6" s="1"/>
  <c r="J442" i="6"/>
  <c r="C442" i="6" s="1"/>
  <c r="K442" i="6"/>
  <c r="U442" i="6" s="1"/>
  <c r="P442" i="6"/>
  <c r="R442" i="6" s="1"/>
  <c r="L442" i="6"/>
  <c r="V442" i="6" s="1"/>
  <c r="M442" i="6"/>
  <c r="W442" i="6" s="1"/>
  <c r="N442" i="6"/>
  <c r="X442" i="6" s="1"/>
  <c r="O442" i="6"/>
  <c r="Y442" i="6" s="1"/>
  <c r="X145" i="10"/>
  <c r="Z145" i="10" s="1"/>
  <c r="V145" i="10"/>
  <c r="AF145" i="10" s="1"/>
  <c r="L145" i="10"/>
  <c r="AD145" i="10" s="1"/>
  <c r="J145" i="10"/>
  <c r="C145" i="10" s="1"/>
  <c r="U145" i="10"/>
  <c r="AE145" i="10" s="1"/>
  <c r="W145" i="10"/>
  <c r="K576" i="10"/>
  <c r="AD576" i="10"/>
  <c r="AF576" i="10"/>
  <c r="X57" i="10"/>
  <c r="Z57" i="10" s="1"/>
  <c r="W57" i="10"/>
  <c r="L57" i="10"/>
  <c r="AD57" i="10" s="1"/>
  <c r="J57" i="10"/>
  <c r="C57" i="10" s="1"/>
  <c r="U57" i="10"/>
  <c r="AE57" i="10" s="1"/>
  <c r="V57" i="10"/>
  <c r="AF57" i="10" s="1"/>
  <c r="X184" i="10"/>
  <c r="Z184" i="10" s="1"/>
  <c r="J184" i="10"/>
  <c r="J77" i="6"/>
  <c r="C77" i="6" s="1"/>
  <c r="K77" i="6"/>
  <c r="U77" i="6" s="1"/>
  <c r="L77" i="6"/>
  <c r="V77" i="6" s="1"/>
  <c r="P77" i="6"/>
  <c r="R77" i="6" s="1"/>
  <c r="M77" i="6"/>
  <c r="W77" i="6" s="1"/>
  <c r="N77" i="6"/>
  <c r="X77" i="6" s="1"/>
  <c r="O77" i="6"/>
  <c r="Y77" i="6" s="1"/>
  <c r="J282" i="10"/>
  <c r="X282" i="10"/>
  <c r="Z282" i="10" s="1"/>
  <c r="J82" i="6"/>
  <c r="C82" i="6" s="1"/>
  <c r="K82" i="6"/>
  <c r="U82" i="6" s="1"/>
  <c r="L82" i="6"/>
  <c r="V82" i="6" s="1"/>
  <c r="P82" i="6"/>
  <c r="R82" i="6" s="1"/>
  <c r="M82" i="6"/>
  <c r="W82" i="6" s="1"/>
  <c r="N82" i="6"/>
  <c r="X82" i="6" s="1"/>
  <c r="O82" i="6"/>
  <c r="Y82" i="6" s="1"/>
  <c r="J280" i="10"/>
  <c r="C280" i="10" s="1"/>
  <c r="X280" i="10"/>
  <c r="Z280" i="10" s="1"/>
  <c r="J220" i="6"/>
  <c r="P220" i="6"/>
  <c r="R220" i="6" s="1"/>
  <c r="J633" i="6"/>
  <c r="C633" i="6" s="1"/>
  <c r="K633" i="6"/>
  <c r="U633" i="6" s="1"/>
  <c r="P633" i="6"/>
  <c r="R633" i="6" s="1"/>
  <c r="L633" i="6"/>
  <c r="V633" i="6" s="1"/>
  <c r="M633" i="6"/>
  <c r="W633" i="6" s="1"/>
  <c r="N633" i="6"/>
  <c r="X633" i="6" s="1"/>
  <c r="O633" i="6"/>
  <c r="Y633" i="6" s="1"/>
  <c r="X636" i="10"/>
  <c r="Z636" i="10" s="1"/>
  <c r="J636" i="10"/>
  <c r="C636" i="10" s="1"/>
  <c r="L636" i="10"/>
  <c r="V636" i="10"/>
  <c r="W636" i="10"/>
  <c r="U636" i="10"/>
  <c r="J471" i="10"/>
  <c r="C471" i="10" s="1"/>
  <c r="X471" i="10"/>
  <c r="Z471" i="10" s="1"/>
  <c r="J555" i="6"/>
  <c r="C555" i="6" s="1"/>
  <c r="K555" i="6"/>
  <c r="U555" i="6" s="1"/>
  <c r="P555" i="6"/>
  <c r="R555" i="6" s="1"/>
  <c r="L555" i="6"/>
  <c r="V555" i="6" s="1"/>
  <c r="M555" i="6"/>
  <c r="W555" i="6" s="1"/>
  <c r="N555" i="6"/>
  <c r="X555" i="6" s="1"/>
  <c r="O555" i="6"/>
  <c r="Y555" i="6" s="1"/>
  <c r="X558" i="10"/>
  <c r="Z558" i="10" s="1"/>
  <c r="L558" i="10"/>
  <c r="J558" i="10"/>
  <c r="C558" i="10" s="1"/>
  <c r="W558" i="10"/>
  <c r="U558" i="10"/>
  <c r="V558" i="10"/>
  <c r="J224" i="10"/>
  <c r="C224" i="10" s="1"/>
  <c r="X224" i="10"/>
  <c r="Z224" i="10" s="1"/>
  <c r="J343" i="6"/>
  <c r="C343" i="6" s="1"/>
  <c r="P343" i="6"/>
  <c r="R343" i="6" s="1"/>
  <c r="J362" i="6"/>
  <c r="P362" i="6"/>
  <c r="R362" i="6" s="1"/>
  <c r="X541" i="10"/>
  <c r="Z541" i="10" s="1"/>
  <c r="J541" i="10"/>
  <c r="J384" i="6"/>
  <c r="C384" i="6" s="1"/>
  <c r="P384" i="6"/>
  <c r="R384" i="6" s="1"/>
  <c r="AF659" i="10"/>
  <c r="AA659" i="10"/>
  <c r="J275" i="10"/>
  <c r="X275" i="10"/>
  <c r="Z275" i="10" s="1"/>
  <c r="X422" i="10"/>
  <c r="Z422" i="10" s="1"/>
  <c r="U422" i="10"/>
  <c r="AE422" i="10" s="1"/>
  <c r="W422" i="10"/>
  <c r="L422" i="10"/>
  <c r="AD422" i="10" s="1"/>
  <c r="V422" i="10"/>
  <c r="AF422" i="10" s="1"/>
  <c r="J422" i="10"/>
  <c r="C422" i="10" s="1"/>
  <c r="J259" i="6"/>
  <c r="C259" i="6" s="1"/>
  <c r="P259" i="6"/>
  <c r="R259" i="6" s="1"/>
  <c r="J492" i="6"/>
  <c r="C492" i="6" s="1"/>
  <c r="P492" i="6"/>
  <c r="R492" i="6" s="1"/>
  <c r="X429" i="10"/>
  <c r="Z429" i="10" s="1"/>
  <c r="J429" i="10"/>
  <c r="C429" i="10" s="1"/>
  <c r="V429" i="10"/>
  <c r="AF429" i="10" s="1"/>
  <c r="W429" i="10"/>
  <c r="U429" i="10"/>
  <c r="AE429" i="10" s="1"/>
  <c r="L429" i="10"/>
  <c r="AD429" i="10" s="1"/>
  <c r="J501" i="6"/>
  <c r="C501" i="6" s="1"/>
  <c r="P501" i="6"/>
  <c r="R501" i="6" s="1"/>
  <c r="X646" i="10"/>
  <c r="Z646" i="10" s="1"/>
  <c r="U646" i="10"/>
  <c r="W646" i="10"/>
  <c r="L646" i="10"/>
  <c r="V646" i="10"/>
  <c r="J646" i="10"/>
  <c r="C646" i="10" s="1"/>
  <c r="J265" i="6"/>
  <c r="C265" i="6" s="1"/>
  <c r="P265" i="6"/>
  <c r="R265" i="6" s="1"/>
  <c r="J255" i="10"/>
  <c r="X255" i="10"/>
  <c r="Z255" i="10" s="1"/>
  <c r="X407" i="10"/>
  <c r="Z407" i="10" s="1"/>
  <c r="J407" i="10"/>
  <c r="C407" i="10" s="1"/>
  <c r="U407" i="10"/>
  <c r="AE407" i="10" s="1"/>
  <c r="L407" i="10"/>
  <c r="AD407" i="10" s="1"/>
  <c r="V407" i="10"/>
  <c r="AF407" i="10" s="1"/>
  <c r="W407" i="10"/>
  <c r="J376" i="6"/>
  <c r="C376" i="6" s="1"/>
  <c r="P376" i="6"/>
  <c r="R376" i="6" s="1"/>
  <c r="J162" i="6"/>
  <c r="C162" i="6" s="1"/>
  <c r="K162" i="6"/>
  <c r="U162" i="6" s="1"/>
  <c r="P162" i="6"/>
  <c r="R162" i="6" s="1"/>
  <c r="L162" i="6"/>
  <c r="V162" i="6" s="1"/>
  <c r="M162" i="6"/>
  <c r="W162" i="6" s="1"/>
  <c r="N162" i="6"/>
  <c r="X162" i="6" s="1"/>
  <c r="O162" i="6"/>
  <c r="Y162" i="6" s="1"/>
  <c r="J341" i="10"/>
  <c r="X341" i="10"/>
  <c r="Z341" i="10" s="1"/>
  <c r="J201" i="6"/>
  <c r="C201" i="6" s="1"/>
  <c r="P201" i="6"/>
  <c r="R201" i="6" s="1"/>
  <c r="J335" i="10"/>
  <c r="C335" i="10" s="1"/>
  <c r="X335" i="10"/>
  <c r="Z335" i="10" s="1"/>
  <c r="AE619" i="10"/>
  <c r="X441" i="10"/>
  <c r="Z441" i="10" s="1"/>
  <c r="V441" i="10"/>
  <c r="AF441" i="10" s="1"/>
  <c r="J441" i="10"/>
  <c r="C441" i="10" s="1"/>
  <c r="W441" i="10"/>
  <c r="L441" i="10"/>
  <c r="AD441" i="10" s="1"/>
  <c r="U441" i="10"/>
  <c r="AE441" i="10" s="1"/>
  <c r="J137" i="6"/>
  <c r="C137" i="6" s="1"/>
  <c r="K137" i="6"/>
  <c r="U137" i="6" s="1"/>
  <c r="P137" i="6"/>
  <c r="R137" i="6" s="1"/>
  <c r="L137" i="6"/>
  <c r="V137" i="6" s="1"/>
  <c r="M137" i="6"/>
  <c r="W137" i="6" s="1"/>
  <c r="N137" i="6"/>
  <c r="X137" i="6" s="1"/>
  <c r="O137" i="6"/>
  <c r="Y137" i="6" s="1"/>
  <c r="X353" i="10"/>
  <c r="Z353" i="10" s="1"/>
  <c r="J353" i="10"/>
  <c r="C353" i="10" s="1"/>
  <c r="X155" i="10"/>
  <c r="Z155" i="10" s="1"/>
  <c r="L155" i="10"/>
  <c r="AD155" i="10" s="1"/>
  <c r="J155" i="10"/>
  <c r="C155" i="10" s="1"/>
  <c r="U155" i="10"/>
  <c r="AE155" i="10" s="1"/>
  <c r="V155" i="10"/>
  <c r="AF155" i="10" s="1"/>
  <c r="W155" i="10"/>
  <c r="X315" i="10"/>
  <c r="Z315" i="10" s="1"/>
  <c r="J315" i="10"/>
  <c r="J88" i="6"/>
  <c r="C88" i="6" s="1"/>
  <c r="K88" i="6"/>
  <c r="U88" i="6" s="1"/>
  <c r="L88" i="6"/>
  <c r="V88" i="6" s="1"/>
  <c r="P88" i="6"/>
  <c r="R88" i="6" s="1"/>
  <c r="M88" i="6"/>
  <c r="W88" i="6" s="1"/>
  <c r="N88" i="6"/>
  <c r="X88" i="6" s="1"/>
  <c r="O88" i="6"/>
  <c r="Y88" i="6" s="1"/>
  <c r="AD599" i="10"/>
  <c r="K599" i="10"/>
  <c r="AA599" i="10"/>
  <c r="J214" i="6"/>
  <c r="P214" i="6"/>
  <c r="R214" i="6" s="1"/>
  <c r="X191" i="10"/>
  <c r="Z191" i="10" s="1"/>
  <c r="J191" i="10"/>
  <c r="J91" i="6"/>
  <c r="C91" i="6" s="1"/>
  <c r="K91" i="6"/>
  <c r="U91" i="6" s="1"/>
  <c r="P91" i="6"/>
  <c r="R91" i="6" s="1"/>
  <c r="L91" i="6"/>
  <c r="V91" i="6" s="1"/>
  <c r="M91" i="6"/>
  <c r="W91" i="6" s="1"/>
  <c r="N91" i="6"/>
  <c r="X91" i="6" s="1"/>
  <c r="O91" i="6"/>
  <c r="Y91" i="6" s="1"/>
  <c r="J290" i="6"/>
  <c r="P290" i="6"/>
  <c r="R290" i="6" s="1"/>
  <c r="J284" i="6"/>
  <c r="C284" i="6" s="1"/>
  <c r="P284" i="6"/>
  <c r="R284" i="6" s="1"/>
  <c r="X28" i="10"/>
  <c r="Z28" i="10" s="1"/>
  <c r="L28" i="10"/>
  <c r="AD28" i="10" s="1"/>
  <c r="J28" i="10"/>
  <c r="C28" i="10" s="1"/>
  <c r="U28" i="10"/>
  <c r="AE28" i="10" s="1"/>
  <c r="W28" i="10"/>
  <c r="V28" i="10"/>
  <c r="AF28" i="10" s="1"/>
  <c r="AG626" i="10"/>
  <c r="AE626" i="10"/>
  <c r="X209" i="10"/>
  <c r="Z209" i="10" s="1"/>
  <c r="J209" i="10"/>
  <c r="J296" i="6"/>
  <c r="C296" i="6" s="1"/>
  <c r="P296" i="6"/>
  <c r="R296" i="6" s="1"/>
  <c r="X440" i="10"/>
  <c r="Z440" i="10" s="1"/>
  <c r="L440" i="10"/>
  <c r="AD440" i="10" s="1"/>
  <c r="V440" i="10"/>
  <c r="AF440" i="10" s="1"/>
  <c r="W440" i="10"/>
  <c r="J440" i="10"/>
  <c r="C440" i="10" s="1"/>
  <c r="U440" i="10"/>
  <c r="AE440" i="10" s="1"/>
  <c r="J522" i="6"/>
  <c r="C522" i="6" s="1"/>
  <c r="P522" i="6"/>
  <c r="R522" i="6" s="1"/>
  <c r="J300" i="10"/>
  <c r="X300" i="10"/>
  <c r="Z300" i="10" s="1"/>
  <c r="J103" i="6"/>
  <c r="C103" i="6" s="1"/>
  <c r="K103" i="6"/>
  <c r="U103" i="6" s="1"/>
  <c r="P103" i="6"/>
  <c r="R103" i="6" s="1"/>
  <c r="L103" i="6"/>
  <c r="V103" i="6" s="1"/>
  <c r="M103" i="6"/>
  <c r="W103" i="6" s="1"/>
  <c r="N103" i="6"/>
  <c r="X103" i="6" s="1"/>
  <c r="O103" i="6"/>
  <c r="Y103" i="6" s="1"/>
  <c r="X518" i="10"/>
  <c r="Z518" i="10" s="1"/>
  <c r="J518" i="10"/>
  <c r="C518" i="10" s="1"/>
  <c r="J97" i="6"/>
  <c r="C97" i="6" s="1"/>
  <c r="K97" i="6"/>
  <c r="U97" i="6" s="1"/>
  <c r="P97" i="6"/>
  <c r="R97" i="6" s="1"/>
  <c r="L97" i="6"/>
  <c r="V97" i="6" s="1"/>
  <c r="M97" i="6"/>
  <c r="W97" i="6" s="1"/>
  <c r="N97" i="6"/>
  <c r="X97" i="6" s="1"/>
  <c r="O97" i="6"/>
  <c r="Y97" i="6" s="1"/>
  <c r="J102" i="6"/>
  <c r="C102" i="6" s="1"/>
  <c r="K102" i="6"/>
  <c r="U102" i="6" s="1"/>
  <c r="P102" i="6"/>
  <c r="R102" i="6" s="1"/>
  <c r="L102" i="6"/>
  <c r="V102" i="6" s="1"/>
  <c r="M102" i="6"/>
  <c r="W102" i="6" s="1"/>
  <c r="N102" i="6"/>
  <c r="X102" i="6" s="1"/>
  <c r="O102" i="6"/>
  <c r="Y102" i="6" s="1"/>
  <c r="X403" i="10"/>
  <c r="Z403" i="10" s="1"/>
  <c r="J403" i="10"/>
  <c r="C403" i="10" s="1"/>
  <c r="W403" i="10"/>
  <c r="L403" i="10"/>
  <c r="AD403" i="10" s="1"/>
  <c r="U403" i="10"/>
  <c r="AE403" i="10" s="1"/>
  <c r="V403" i="10"/>
  <c r="AF403" i="10" s="1"/>
  <c r="X138" i="10"/>
  <c r="Z138" i="10" s="1"/>
  <c r="W138" i="10"/>
  <c r="L138" i="10"/>
  <c r="AD138" i="10" s="1"/>
  <c r="U138" i="10"/>
  <c r="AE138" i="10" s="1"/>
  <c r="V138" i="10"/>
  <c r="AF138" i="10" s="1"/>
  <c r="J138" i="10"/>
  <c r="C138" i="10" s="1"/>
  <c r="AG611" i="10"/>
  <c r="AI611" i="10" s="1"/>
  <c r="X110" i="10"/>
  <c r="Z110" i="10" s="1"/>
  <c r="U110" i="10"/>
  <c r="AE110" i="10" s="1"/>
  <c r="V110" i="10"/>
  <c r="AF110" i="10" s="1"/>
  <c r="L110" i="10"/>
  <c r="AD110" i="10" s="1"/>
  <c r="W110" i="10"/>
  <c r="J110" i="10"/>
  <c r="C110" i="10" s="1"/>
  <c r="X437" i="10"/>
  <c r="Z437" i="10" s="1"/>
  <c r="W437" i="10"/>
  <c r="L437" i="10"/>
  <c r="AD437" i="10" s="1"/>
  <c r="U437" i="10"/>
  <c r="AE437" i="10" s="1"/>
  <c r="J437" i="10"/>
  <c r="C437" i="10" s="1"/>
  <c r="V437" i="10"/>
  <c r="AF437" i="10" s="1"/>
  <c r="J513" i="6"/>
  <c r="C513" i="6" s="1"/>
  <c r="P513" i="6"/>
  <c r="R513" i="6" s="1"/>
  <c r="J396" i="10"/>
  <c r="X396" i="10"/>
  <c r="Z396" i="10" s="1"/>
  <c r="AH777" i="10"/>
  <c r="J122" i="6"/>
  <c r="C122" i="6" s="1"/>
  <c r="K122" i="6"/>
  <c r="U122" i="6" s="1"/>
  <c r="L122" i="6"/>
  <c r="V122" i="6" s="1"/>
  <c r="P122" i="6"/>
  <c r="R122" i="6" s="1"/>
  <c r="M122" i="6"/>
  <c r="W122" i="6" s="1"/>
  <c r="N122" i="6"/>
  <c r="X122" i="6" s="1"/>
  <c r="O122" i="6"/>
  <c r="Y122" i="6" s="1"/>
  <c r="X174" i="10"/>
  <c r="Z174" i="10" s="1"/>
  <c r="L174" i="10"/>
  <c r="AD174" i="10" s="1"/>
  <c r="W174" i="10"/>
  <c r="U174" i="10"/>
  <c r="AE174" i="10" s="1"/>
  <c r="V174" i="10"/>
  <c r="AF174" i="10" s="1"/>
  <c r="J174" i="10"/>
  <c r="C174" i="10" s="1"/>
  <c r="X20" i="10"/>
  <c r="Z20" i="10" s="1"/>
  <c r="J20" i="10"/>
  <c r="C20" i="10" s="1"/>
  <c r="U20" i="10"/>
  <c r="AE20" i="10" s="1"/>
  <c r="V20" i="10"/>
  <c r="AF20" i="10" s="1"/>
  <c r="L20" i="10"/>
  <c r="AD20" i="10" s="1"/>
  <c r="W20" i="10"/>
  <c r="J49" i="6"/>
  <c r="C49" i="6" s="1"/>
  <c r="K49" i="6"/>
  <c r="U49" i="6" s="1"/>
  <c r="P49" i="6"/>
  <c r="R49" i="6" s="1"/>
  <c r="L49" i="6"/>
  <c r="V49" i="6" s="1"/>
  <c r="M49" i="6"/>
  <c r="W49" i="6" s="1"/>
  <c r="N49" i="6"/>
  <c r="X49" i="6" s="1"/>
  <c r="O49" i="6"/>
  <c r="Y49" i="6" s="1"/>
  <c r="J326" i="6"/>
  <c r="C326" i="6" s="1"/>
  <c r="P326" i="6"/>
  <c r="R326" i="6" s="1"/>
  <c r="X51" i="10"/>
  <c r="Z51" i="10" s="1"/>
  <c r="W51" i="10"/>
  <c r="V51" i="10"/>
  <c r="AF51" i="10" s="1"/>
  <c r="J51" i="10"/>
  <c r="C51" i="10" s="1"/>
  <c r="U51" i="10"/>
  <c r="AE51" i="10" s="1"/>
  <c r="L51" i="10"/>
  <c r="AD51" i="10" s="1"/>
  <c r="AD570" i="10"/>
  <c r="K570" i="10"/>
  <c r="AF622" i="10"/>
  <c r="J480" i="6"/>
  <c r="P480" i="6"/>
  <c r="R480" i="6" s="1"/>
  <c r="AF621" i="10"/>
  <c r="AA621" i="10"/>
  <c r="J482" i="6"/>
  <c r="C482" i="6" s="1"/>
  <c r="P482" i="6"/>
  <c r="R482" i="6" s="1"/>
  <c r="J480" i="10"/>
  <c r="X480" i="10"/>
  <c r="Z480" i="10" s="1"/>
  <c r="J172" i="6"/>
  <c r="C172" i="6" s="1"/>
  <c r="K172" i="6"/>
  <c r="U172" i="6" s="1"/>
  <c r="P172" i="6"/>
  <c r="R172" i="6" s="1"/>
  <c r="L172" i="6"/>
  <c r="V172" i="6" s="1"/>
  <c r="M172" i="6"/>
  <c r="W172" i="6" s="1"/>
  <c r="N172" i="6"/>
  <c r="X172" i="6" s="1"/>
  <c r="O172" i="6"/>
  <c r="Y172" i="6" s="1"/>
  <c r="J478" i="10"/>
  <c r="X478" i="10"/>
  <c r="Z478" i="10" s="1"/>
  <c r="AF615" i="10"/>
  <c r="X113" i="10"/>
  <c r="Z113" i="10" s="1"/>
  <c r="J113" i="10"/>
  <c r="C113" i="10" s="1"/>
  <c r="W113" i="10"/>
  <c r="U113" i="10"/>
  <c r="AE113" i="10" s="1"/>
  <c r="L113" i="10"/>
  <c r="AD113" i="10" s="1"/>
  <c r="V113" i="10"/>
  <c r="AF113" i="10" s="1"/>
  <c r="J359" i="6"/>
  <c r="C359" i="6" s="1"/>
  <c r="P359" i="6"/>
  <c r="R359" i="6" s="1"/>
  <c r="J539" i="10"/>
  <c r="X539" i="10"/>
  <c r="Z539" i="10" s="1"/>
  <c r="J356" i="6"/>
  <c r="P356" i="6"/>
  <c r="R356" i="6" s="1"/>
  <c r="J181" i="10"/>
  <c r="X181" i="10"/>
  <c r="Z181" i="10" s="1"/>
  <c r="J229" i="6"/>
  <c r="P229" i="6"/>
  <c r="R229" i="6" s="1"/>
  <c r="X16" i="10"/>
  <c r="Z16" i="10" s="1"/>
  <c r="L16" i="10"/>
  <c r="AD16" i="10" s="1"/>
  <c r="V16" i="10"/>
  <c r="AF16" i="10" s="1"/>
  <c r="J16" i="10"/>
  <c r="C16" i="10" s="1"/>
  <c r="W16" i="10"/>
  <c r="U16" i="10"/>
  <c r="AE16" i="10" s="1"/>
  <c r="X591" i="10"/>
  <c r="Z591" i="10" s="1"/>
  <c r="U591" i="10"/>
  <c r="L591" i="10"/>
  <c r="W591" i="10"/>
  <c r="J591" i="10"/>
  <c r="C591" i="10" s="1"/>
  <c r="V591" i="10"/>
  <c r="AF596" i="10"/>
  <c r="AG594" i="10"/>
  <c r="AA594" i="10"/>
  <c r="J407" i="6"/>
  <c r="C407" i="6" s="1"/>
  <c r="K407" i="6"/>
  <c r="U407" i="6" s="1"/>
  <c r="L407" i="6"/>
  <c r="V407" i="6" s="1"/>
  <c r="P407" i="6"/>
  <c r="R407" i="6" s="1"/>
  <c r="M407" i="6"/>
  <c r="W407" i="6" s="1"/>
  <c r="N407" i="6"/>
  <c r="X407" i="6" s="1"/>
  <c r="O407" i="6"/>
  <c r="Y407" i="6" s="1"/>
  <c r="X472" i="10"/>
  <c r="Z472" i="10" s="1"/>
  <c r="J472" i="10"/>
  <c r="C472" i="10" s="1"/>
  <c r="J467" i="6"/>
  <c r="P467" i="6"/>
  <c r="R467" i="6" s="1"/>
  <c r="J634" i="6"/>
  <c r="C634" i="6" s="1"/>
  <c r="K634" i="6"/>
  <c r="U634" i="6" s="1"/>
  <c r="P634" i="6"/>
  <c r="R634" i="6" s="1"/>
  <c r="L634" i="6"/>
  <c r="V634" i="6" s="1"/>
  <c r="M634" i="6"/>
  <c r="W634" i="6" s="1"/>
  <c r="N634" i="6"/>
  <c r="X634" i="6" s="1"/>
  <c r="O634" i="6"/>
  <c r="Y634" i="6" s="1"/>
  <c r="X637" i="10"/>
  <c r="Z637" i="10" s="1"/>
  <c r="U637" i="10"/>
  <c r="V637" i="10"/>
  <c r="J637" i="10"/>
  <c r="C637" i="10" s="1"/>
  <c r="L637" i="10"/>
  <c r="W637" i="10"/>
  <c r="J33" i="6"/>
  <c r="C33" i="6" s="1"/>
  <c r="K33" i="6"/>
  <c r="U33" i="6" s="1"/>
  <c r="L33" i="6"/>
  <c r="V33" i="6" s="1"/>
  <c r="P33" i="6"/>
  <c r="R33" i="6" s="1"/>
  <c r="M33" i="6"/>
  <c r="W33" i="6" s="1"/>
  <c r="N33" i="6"/>
  <c r="X33" i="6" s="1"/>
  <c r="O33" i="6"/>
  <c r="Y33" i="6" s="1"/>
  <c r="J345" i="10"/>
  <c r="X345" i="10"/>
  <c r="Z345" i="10" s="1"/>
  <c r="J148" i="6"/>
  <c r="C148" i="6" s="1"/>
  <c r="K148" i="6"/>
  <c r="U148" i="6" s="1"/>
  <c r="L148" i="6"/>
  <c r="V148" i="6" s="1"/>
  <c r="P148" i="6"/>
  <c r="R148" i="6" s="1"/>
  <c r="M148" i="6"/>
  <c r="W148" i="6" s="1"/>
  <c r="N148" i="6"/>
  <c r="X148" i="6" s="1"/>
  <c r="O148" i="6"/>
  <c r="Y148" i="6" s="1"/>
  <c r="X169" i="10"/>
  <c r="Z169" i="10" s="1"/>
  <c r="J169" i="10"/>
  <c r="C169" i="10" s="1"/>
  <c r="V169" i="10"/>
  <c r="AF169" i="10" s="1"/>
  <c r="L169" i="10"/>
  <c r="AD169" i="10" s="1"/>
  <c r="W169" i="10"/>
  <c r="U169" i="10"/>
  <c r="AE169" i="10" s="1"/>
  <c r="X274" i="10"/>
  <c r="Z274" i="10" s="1"/>
  <c r="J274" i="10"/>
  <c r="C274" i="10" s="1"/>
  <c r="J269" i="6"/>
  <c r="C269" i="6" s="1"/>
  <c r="P269" i="6"/>
  <c r="R269" i="6" s="1"/>
  <c r="J505" i="10"/>
  <c r="X505" i="10"/>
  <c r="Z505" i="10" s="1"/>
  <c r="J62" i="6"/>
  <c r="C62" i="6" s="1"/>
  <c r="K62" i="6"/>
  <c r="U62" i="6" s="1"/>
  <c r="P62" i="6"/>
  <c r="R62" i="6" s="1"/>
  <c r="L62" i="6"/>
  <c r="V62" i="6" s="1"/>
  <c r="M62" i="6"/>
  <c r="W62" i="6" s="1"/>
  <c r="N62" i="6"/>
  <c r="X62" i="6" s="1"/>
  <c r="O62" i="6"/>
  <c r="Y62" i="6" s="1"/>
  <c r="X73" i="10"/>
  <c r="Z73" i="10" s="1"/>
  <c r="J73" i="10"/>
  <c r="C73" i="10" s="1"/>
  <c r="V73" i="10"/>
  <c r="AF73" i="10" s="1"/>
  <c r="W73" i="10"/>
  <c r="L73" i="10"/>
  <c r="AD73" i="10" s="1"/>
  <c r="U73" i="10"/>
  <c r="AE73" i="10" s="1"/>
  <c r="AF589" i="10"/>
  <c r="J421" i="6"/>
  <c r="C421" i="6" s="1"/>
  <c r="K421" i="6"/>
  <c r="U421" i="6" s="1"/>
  <c r="L421" i="6"/>
  <c r="V421" i="6" s="1"/>
  <c r="P421" i="6"/>
  <c r="R421" i="6" s="1"/>
  <c r="M421" i="6"/>
  <c r="W421" i="6" s="1"/>
  <c r="N421" i="6"/>
  <c r="X421" i="6" s="1"/>
  <c r="O421" i="6"/>
  <c r="Y421" i="6" s="1"/>
  <c r="J322" i="10"/>
  <c r="X322" i="10"/>
  <c r="Z322" i="10" s="1"/>
  <c r="J253" i="6"/>
  <c r="C253" i="6" s="1"/>
  <c r="P253" i="6"/>
  <c r="R253" i="6" s="1"/>
  <c r="J250" i="6"/>
  <c r="P250" i="6"/>
  <c r="R250" i="6" s="1"/>
  <c r="J252" i="10"/>
  <c r="X252" i="10"/>
  <c r="Z252" i="10" s="1"/>
  <c r="J215" i="6"/>
  <c r="P215" i="6"/>
  <c r="R215" i="6" s="1"/>
  <c r="X32" i="10"/>
  <c r="Z32" i="10" s="1"/>
  <c r="U32" i="10"/>
  <c r="AE32" i="10" s="1"/>
  <c r="W32" i="10"/>
  <c r="J32" i="10"/>
  <c r="C32" i="10" s="1"/>
  <c r="L32" i="10"/>
  <c r="AD32" i="10" s="1"/>
  <c r="V32" i="10"/>
  <c r="AF32" i="10" s="1"/>
  <c r="X26" i="10"/>
  <c r="Z26" i="10" s="1"/>
  <c r="L26" i="10"/>
  <c r="AD26" i="10" s="1"/>
  <c r="W26" i="10"/>
  <c r="U26" i="10"/>
  <c r="AE26" i="10" s="1"/>
  <c r="J26" i="10"/>
  <c r="C26" i="10" s="1"/>
  <c r="V26" i="10"/>
  <c r="AF26" i="10" s="1"/>
  <c r="J335" i="6"/>
  <c r="C335" i="6" s="1"/>
  <c r="P335" i="6"/>
  <c r="R335" i="6" s="1"/>
  <c r="X326" i="10"/>
  <c r="Z326" i="10" s="1"/>
  <c r="J326" i="10"/>
  <c r="K617" i="10"/>
  <c r="AD617" i="10"/>
  <c r="J535" i="10"/>
  <c r="X535" i="10"/>
  <c r="Z535" i="10" s="1"/>
  <c r="J344" i="6"/>
  <c r="P344" i="6"/>
  <c r="R344" i="6" s="1"/>
  <c r="J371" i="10"/>
  <c r="C371" i="10" s="1"/>
  <c r="X371" i="10"/>
  <c r="Z371" i="10" s="1"/>
  <c r="J154" i="6"/>
  <c r="C154" i="6" s="1"/>
  <c r="K154" i="6"/>
  <c r="U154" i="6" s="1"/>
  <c r="P154" i="6"/>
  <c r="R154" i="6" s="1"/>
  <c r="L154" i="6"/>
  <c r="V154" i="6" s="1"/>
  <c r="M154" i="6"/>
  <c r="W154" i="6" s="1"/>
  <c r="N154" i="6"/>
  <c r="X154" i="6" s="1"/>
  <c r="O154" i="6"/>
  <c r="Y154" i="6" s="1"/>
  <c r="X156" i="10"/>
  <c r="Z156" i="10" s="1"/>
  <c r="U156" i="10"/>
  <c r="AE156" i="10" s="1"/>
  <c r="J156" i="10"/>
  <c r="C156" i="10" s="1"/>
  <c r="L156" i="10"/>
  <c r="AD156" i="10" s="1"/>
  <c r="W156" i="10"/>
  <c r="V156" i="10"/>
  <c r="AF156" i="10" s="1"/>
  <c r="J285" i="10"/>
  <c r="X285" i="10"/>
  <c r="Z285" i="10" s="1"/>
  <c r="J457" i="10"/>
  <c r="X457" i="10"/>
  <c r="Z457" i="10" s="1"/>
  <c r="J89" i="6"/>
  <c r="C89" i="6" s="1"/>
  <c r="K89" i="6"/>
  <c r="U89" i="6" s="1"/>
  <c r="P89" i="6"/>
  <c r="R89" i="6" s="1"/>
  <c r="L89" i="6"/>
  <c r="V89" i="6" s="1"/>
  <c r="M89" i="6"/>
  <c r="W89" i="6" s="1"/>
  <c r="N89" i="6"/>
  <c r="X89" i="6" s="1"/>
  <c r="O89" i="6"/>
  <c r="Y89" i="6" s="1"/>
  <c r="AD603" i="10"/>
  <c r="K603" i="10"/>
  <c r="X654" i="10"/>
  <c r="Z654" i="10" s="1"/>
  <c r="U654" i="10"/>
  <c r="L654" i="10"/>
  <c r="J654" i="10"/>
  <c r="C654" i="10" s="1"/>
  <c r="W654" i="10"/>
  <c r="V654" i="10"/>
  <c r="X109" i="10"/>
  <c r="Z109" i="10" s="1"/>
  <c r="V109" i="10"/>
  <c r="AF109" i="10" s="1"/>
  <c r="W109" i="10"/>
  <c r="L109" i="10"/>
  <c r="AD109" i="10" s="1"/>
  <c r="J109" i="10"/>
  <c r="C109" i="10" s="1"/>
  <c r="U109" i="10"/>
  <c r="AE109" i="10" s="1"/>
  <c r="J95" i="6"/>
  <c r="C95" i="6" s="1"/>
  <c r="K95" i="6"/>
  <c r="U95" i="6" s="1"/>
  <c r="L95" i="6"/>
  <c r="V95" i="6" s="1"/>
  <c r="P95" i="6"/>
  <c r="R95" i="6" s="1"/>
  <c r="M95" i="6"/>
  <c r="W95" i="6" s="1"/>
  <c r="N95" i="6"/>
  <c r="X95" i="6" s="1"/>
  <c r="O95" i="6"/>
  <c r="Y95" i="6" s="1"/>
  <c r="X107" i="10"/>
  <c r="Z107" i="10" s="1"/>
  <c r="U107" i="10"/>
  <c r="AE107" i="10" s="1"/>
  <c r="J107" i="10"/>
  <c r="C107" i="10" s="1"/>
  <c r="W107" i="10"/>
  <c r="L107" i="10"/>
  <c r="AD107" i="10" s="1"/>
  <c r="V107" i="10"/>
  <c r="AF107" i="10" s="1"/>
  <c r="J305" i="6"/>
  <c r="C305" i="6" s="1"/>
  <c r="P305" i="6"/>
  <c r="R305" i="6" s="1"/>
  <c r="J94" i="6"/>
  <c r="C94" i="6" s="1"/>
  <c r="K94" i="6"/>
  <c r="U94" i="6" s="1"/>
  <c r="L94" i="6"/>
  <c r="V94" i="6" s="1"/>
  <c r="P94" i="6"/>
  <c r="R94" i="6" s="1"/>
  <c r="M94" i="6"/>
  <c r="W94" i="6" s="1"/>
  <c r="N94" i="6"/>
  <c r="X94" i="6" s="1"/>
  <c r="O94" i="6"/>
  <c r="Y94" i="6" s="1"/>
  <c r="X404" i="10"/>
  <c r="Z404" i="10" s="1"/>
  <c r="U404" i="10"/>
  <c r="AE404" i="10" s="1"/>
  <c r="V404" i="10"/>
  <c r="AF404" i="10" s="1"/>
  <c r="W404" i="10"/>
  <c r="J404" i="10"/>
  <c r="C404" i="10" s="1"/>
  <c r="L404" i="10"/>
  <c r="AD404" i="10" s="1"/>
  <c r="J523" i="6"/>
  <c r="P523" i="6"/>
  <c r="R523" i="6" s="1"/>
  <c r="AD610" i="10"/>
  <c r="K610" i="10"/>
  <c r="AA610" i="10"/>
  <c r="J195" i="10"/>
  <c r="X195" i="10"/>
  <c r="Z195" i="10" s="1"/>
  <c r="J173" i="6"/>
  <c r="C173" i="6" s="1"/>
  <c r="K173" i="6"/>
  <c r="U173" i="6" s="1"/>
  <c r="L173" i="6"/>
  <c r="V173" i="6" s="1"/>
  <c r="P173" i="6"/>
  <c r="R173" i="6" s="1"/>
  <c r="M173" i="6"/>
  <c r="W173" i="6" s="1"/>
  <c r="N173" i="6"/>
  <c r="X173" i="6" s="1"/>
  <c r="O173" i="6"/>
  <c r="Y173" i="6" s="1"/>
  <c r="X641" i="10"/>
  <c r="Z641" i="10" s="1"/>
  <c r="L641" i="10"/>
  <c r="V641" i="10"/>
  <c r="J641" i="10"/>
  <c r="C641" i="10" s="1"/>
  <c r="U641" i="10"/>
  <c r="W641" i="10"/>
  <c r="J635" i="6"/>
  <c r="C635" i="6" s="1"/>
  <c r="K635" i="6"/>
  <c r="U635" i="6" s="1"/>
  <c r="L635" i="6"/>
  <c r="V635" i="6" s="1"/>
  <c r="P635" i="6"/>
  <c r="R635" i="6" s="1"/>
  <c r="M635" i="6"/>
  <c r="W635" i="6" s="1"/>
  <c r="N635" i="6"/>
  <c r="X635" i="6" s="1"/>
  <c r="O635" i="6"/>
  <c r="Y635" i="6" s="1"/>
  <c r="X638" i="10"/>
  <c r="Z638" i="10" s="1"/>
  <c r="W638" i="10"/>
  <c r="J638" i="10"/>
  <c r="C638" i="10" s="1"/>
  <c r="L638" i="10"/>
  <c r="U638" i="10"/>
  <c r="V638" i="10"/>
  <c r="J479" i="10"/>
  <c r="X479" i="10"/>
  <c r="Z479" i="10" s="1"/>
  <c r="J47" i="6"/>
  <c r="C47" i="6" s="1"/>
  <c r="K47" i="6"/>
  <c r="U47" i="6" s="1"/>
  <c r="L47" i="6"/>
  <c r="V47" i="6" s="1"/>
  <c r="P47" i="6"/>
  <c r="R47" i="6" s="1"/>
  <c r="M47" i="6"/>
  <c r="W47" i="6" s="1"/>
  <c r="N47" i="6"/>
  <c r="X47" i="6" s="1"/>
  <c r="O47" i="6"/>
  <c r="Y47" i="6" s="1"/>
  <c r="J390" i="6"/>
  <c r="C390" i="6" s="1"/>
  <c r="P390" i="6"/>
  <c r="R390" i="6" s="1"/>
  <c r="X48" i="10"/>
  <c r="Z48" i="10" s="1"/>
  <c r="V48" i="10"/>
  <c r="AF48" i="10" s="1"/>
  <c r="L48" i="10"/>
  <c r="AD48" i="10" s="1"/>
  <c r="W48" i="10"/>
  <c r="U48" i="10"/>
  <c r="AE48" i="10" s="1"/>
  <c r="J48" i="10"/>
  <c r="C48" i="10" s="1"/>
  <c r="J240" i="6"/>
  <c r="P240" i="6"/>
  <c r="R240" i="6" s="1"/>
  <c r="X418" i="10"/>
  <c r="Z418" i="10" s="1"/>
  <c r="J418" i="10"/>
  <c r="C418" i="10" s="1"/>
  <c r="W418" i="10"/>
  <c r="L418" i="10"/>
  <c r="AD418" i="10" s="1"/>
  <c r="U418" i="10"/>
  <c r="AE418" i="10" s="1"/>
  <c r="V418" i="10"/>
  <c r="AF418" i="10" s="1"/>
  <c r="J411" i="6"/>
  <c r="C411" i="6" s="1"/>
  <c r="K411" i="6"/>
  <c r="U411" i="6" s="1"/>
  <c r="L411" i="6"/>
  <c r="V411" i="6" s="1"/>
  <c r="P411" i="6"/>
  <c r="R411" i="6" s="1"/>
  <c r="M411" i="6"/>
  <c r="W411" i="6" s="1"/>
  <c r="N411" i="6"/>
  <c r="X411" i="6" s="1"/>
  <c r="O411" i="6"/>
  <c r="Y411" i="6" s="1"/>
  <c r="X413" i="10"/>
  <c r="Z413" i="10" s="1"/>
  <c r="J413" i="10"/>
  <c r="C413" i="10" s="1"/>
  <c r="L413" i="10"/>
  <c r="AD413" i="10" s="1"/>
  <c r="U413" i="10"/>
  <c r="AE413" i="10" s="1"/>
  <c r="V413" i="10"/>
  <c r="AF413" i="10" s="1"/>
  <c r="W413" i="10"/>
  <c r="AE614" i="10"/>
  <c r="AD614" i="10"/>
  <c r="K614" i="10"/>
  <c r="AD612" i="10"/>
  <c r="J357" i="10"/>
  <c r="X357" i="10"/>
  <c r="Z357" i="10" s="1"/>
  <c r="AE630" i="10"/>
  <c r="J179" i="10"/>
  <c r="C179" i="10" s="1"/>
  <c r="X179" i="10"/>
  <c r="Z179" i="10" s="1"/>
  <c r="AE577" i="10"/>
  <c r="AF577" i="10"/>
  <c r="J249" i="10"/>
  <c r="X249" i="10"/>
  <c r="Z249" i="10" s="1"/>
  <c r="J486" i="6"/>
  <c r="C486" i="6" s="1"/>
  <c r="P486" i="6"/>
  <c r="R486" i="6" s="1"/>
  <c r="J322" i="6"/>
  <c r="C322" i="6" s="1"/>
  <c r="P322" i="6"/>
  <c r="R322" i="6" s="1"/>
  <c r="X564" i="10"/>
  <c r="Z564" i="10" s="1"/>
  <c r="U564" i="10"/>
  <c r="V564" i="10"/>
  <c r="L564" i="10"/>
  <c r="W564" i="10"/>
  <c r="J564" i="10"/>
  <c r="C564" i="10" s="1"/>
  <c r="J184" i="6"/>
  <c r="P184" i="6"/>
  <c r="R184" i="6" s="1"/>
  <c r="X120" i="10"/>
  <c r="Z120" i="10" s="1"/>
  <c r="J120" i="10"/>
  <c r="C120" i="10" s="1"/>
  <c r="W120" i="10"/>
  <c r="U120" i="10"/>
  <c r="AE120" i="10" s="1"/>
  <c r="V120" i="10"/>
  <c r="AF120" i="10" s="1"/>
  <c r="L120" i="10"/>
  <c r="AD120" i="10" s="1"/>
  <c r="X434" i="10"/>
  <c r="Z434" i="10" s="1"/>
  <c r="J434" i="10"/>
  <c r="C434" i="10" s="1"/>
  <c r="W434" i="10"/>
  <c r="V434" i="10"/>
  <c r="AF434" i="10" s="1"/>
  <c r="L434" i="10"/>
  <c r="AD434" i="10" s="1"/>
  <c r="U434" i="10"/>
  <c r="AE434" i="10" s="1"/>
  <c r="X37" i="10"/>
  <c r="Z37" i="10" s="1"/>
  <c r="V37" i="10"/>
  <c r="AF37" i="10" s="1"/>
  <c r="L37" i="10"/>
  <c r="AD37" i="10" s="1"/>
  <c r="U37" i="10"/>
  <c r="AE37" i="10" s="1"/>
  <c r="J37" i="10"/>
  <c r="C37" i="10" s="1"/>
  <c r="W37" i="10"/>
  <c r="X559" i="10"/>
  <c r="Z559" i="10" s="1"/>
  <c r="L559" i="10"/>
  <c r="U559" i="10"/>
  <c r="V559" i="10"/>
  <c r="J559" i="10"/>
  <c r="C559" i="10" s="1"/>
  <c r="W559" i="10"/>
  <c r="X474" i="10"/>
  <c r="Z474" i="10" s="1"/>
  <c r="J474" i="10"/>
  <c r="J223" i="6"/>
  <c r="C223" i="6" s="1"/>
  <c r="P223" i="6"/>
  <c r="R223" i="6" s="1"/>
  <c r="J218" i="6"/>
  <c r="P218" i="6"/>
  <c r="R218" i="6" s="1"/>
  <c r="X473" i="10"/>
  <c r="Z473" i="10" s="1"/>
  <c r="J473" i="10"/>
  <c r="J37" i="6"/>
  <c r="C37" i="6" s="1"/>
  <c r="K37" i="6"/>
  <c r="U37" i="6" s="1"/>
  <c r="L37" i="6"/>
  <c r="V37" i="6" s="1"/>
  <c r="P37" i="6"/>
  <c r="R37" i="6" s="1"/>
  <c r="M37" i="6"/>
  <c r="W37" i="6" s="1"/>
  <c r="N37" i="6"/>
  <c r="X37" i="6" s="1"/>
  <c r="O37" i="6"/>
  <c r="Y37" i="6" s="1"/>
  <c r="J190" i="6"/>
  <c r="C190" i="6" s="1"/>
  <c r="P190" i="6"/>
  <c r="R190" i="6" s="1"/>
  <c r="J194" i="10"/>
  <c r="X194" i="10"/>
  <c r="Z194" i="10" s="1"/>
  <c r="J364" i="6"/>
  <c r="C364" i="6" s="1"/>
  <c r="P364" i="6"/>
  <c r="R364" i="6" s="1"/>
  <c r="X368" i="10"/>
  <c r="Z368" i="10" s="1"/>
  <c r="J368" i="10"/>
  <c r="J447" i="6"/>
  <c r="C447" i="6" s="1"/>
  <c r="K447" i="6"/>
  <c r="U447" i="6" s="1"/>
  <c r="P447" i="6"/>
  <c r="R447" i="6" s="1"/>
  <c r="L447" i="6"/>
  <c r="V447" i="6" s="1"/>
  <c r="M447" i="6"/>
  <c r="W447" i="6" s="1"/>
  <c r="N447" i="6"/>
  <c r="X447" i="6" s="1"/>
  <c r="O447" i="6"/>
  <c r="Y447" i="6" s="1"/>
  <c r="X449" i="10"/>
  <c r="Z449" i="10" s="1"/>
  <c r="W449" i="10"/>
  <c r="U449" i="10"/>
  <c r="AE449" i="10" s="1"/>
  <c r="V449" i="10"/>
  <c r="AF449" i="10" s="1"/>
  <c r="L449" i="10"/>
  <c r="AD449" i="10" s="1"/>
  <c r="J449" i="10"/>
  <c r="C449" i="10" s="1"/>
  <c r="J380" i="6"/>
  <c r="C380" i="6" s="1"/>
  <c r="P380" i="6"/>
  <c r="R380" i="6" s="1"/>
  <c r="X77" i="10"/>
  <c r="Z77" i="10" s="1"/>
  <c r="L77" i="10"/>
  <c r="AD77" i="10" s="1"/>
  <c r="U77" i="10"/>
  <c r="AE77" i="10" s="1"/>
  <c r="J77" i="10"/>
  <c r="C77" i="10" s="1"/>
  <c r="V77" i="10"/>
  <c r="AF77" i="10" s="1"/>
  <c r="W77" i="10"/>
  <c r="AE585" i="10"/>
  <c r="X78" i="10"/>
  <c r="Z78" i="10" s="1"/>
  <c r="U78" i="10"/>
  <c r="AE78" i="10" s="1"/>
  <c r="J78" i="10"/>
  <c r="C78" i="10" s="1"/>
  <c r="W78" i="10"/>
  <c r="V78" i="10"/>
  <c r="AF78" i="10" s="1"/>
  <c r="L78" i="10"/>
  <c r="AD78" i="10" s="1"/>
  <c r="J490" i="6"/>
  <c r="C490" i="6" s="1"/>
  <c r="P490" i="6"/>
  <c r="R490" i="6" s="1"/>
  <c r="X270" i="10"/>
  <c r="Z270" i="10" s="1"/>
  <c r="J270" i="10"/>
  <c r="J491" i="10"/>
  <c r="C491" i="10" s="1"/>
  <c r="X491" i="10"/>
  <c r="Z491" i="10" s="1"/>
  <c r="J123" i="6"/>
  <c r="C123" i="6" s="1"/>
  <c r="K123" i="6"/>
  <c r="U123" i="6" s="1"/>
  <c r="P123" i="6"/>
  <c r="R123" i="6" s="1"/>
  <c r="L123" i="6"/>
  <c r="V123" i="6" s="1"/>
  <c r="M123" i="6"/>
  <c r="W123" i="6" s="1"/>
  <c r="N123" i="6"/>
  <c r="X123" i="6" s="1"/>
  <c r="O123" i="6"/>
  <c r="Y123" i="6" s="1"/>
  <c r="X61" i="10"/>
  <c r="Z61" i="10" s="1"/>
  <c r="L61" i="10"/>
  <c r="AD61" i="10" s="1"/>
  <c r="J61" i="10"/>
  <c r="C61" i="10" s="1"/>
  <c r="W61" i="10"/>
  <c r="U61" i="10"/>
  <c r="AE61" i="10" s="1"/>
  <c r="V61" i="10"/>
  <c r="AF61" i="10" s="1"/>
  <c r="K580" i="10"/>
  <c r="AD580" i="10"/>
  <c r="AE580" i="10"/>
  <c r="X257" i="10"/>
  <c r="Z257" i="10" s="1"/>
  <c r="J257" i="10"/>
  <c r="J464" i="6"/>
  <c r="P464" i="6"/>
  <c r="R464" i="6" s="1"/>
  <c r="J402" i="6"/>
  <c r="C402" i="6" s="1"/>
  <c r="K402" i="6"/>
  <c r="U402" i="6" s="1"/>
  <c r="L402" i="6"/>
  <c r="V402" i="6" s="1"/>
  <c r="P402" i="6"/>
  <c r="R402" i="6" s="1"/>
  <c r="M402" i="6"/>
  <c r="W402" i="6" s="1"/>
  <c r="N402" i="6"/>
  <c r="X402" i="6" s="1"/>
  <c r="O402" i="6"/>
  <c r="Y402" i="6" s="1"/>
  <c r="J466" i="10"/>
  <c r="X466" i="10"/>
  <c r="Z466" i="10" s="1"/>
  <c r="J377" i="6"/>
  <c r="C377" i="6" s="1"/>
  <c r="P377" i="6"/>
  <c r="R377" i="6" s="1"/>
  <c r="J531" i="10"/>
  <c r="X531" i="10"/>
  <c r="Z531" i="10" s="1"/>
  <c r="J331" i="6"/>
  <c r="C331" i="6" s="1"/>
  <c r="P331" i="6"/>
  <c r="R331" i="6" s="1"/>
  <c r="AD618" i="10"/>
  <c r="K618" i="10"/>
  <c r="J324" i="6"/>
  <c r="P324" i="6"/>
  <c r="R324" i="6" s="1"/>
  <c r="J126" i="6"/>
  <c r="C126" i="6" s="1"/>
  <c r="K126" i="6"/>
  <c r="U126" i="6" s="1"/>
  <c r="L126" i="6"/>
  <c r="V126" i="6" s="1"/>
  <c r="P126" i="6"/>
  <c r="R126" i="6" s="1"/>
  <c r="M126" i="6"/>
  <c r="W126" i="6" s="1"/>
  <c r="N126" i="6"/>
  <c r="X126" i="6" s="1"/>
  <c r="O126" i="6"/>
  <c r="Y126" i="6" s="1"/>
  <c r="X177" i="10"/>
  <c r="Z177" i="10" s="1"/>
  <c r="V177" i="10"/>
  <c r="AF177" i="10" s="1"/>
  <c r="J177" i="10"/>
  <c r="C177" i="10" s="1"/>
  <c r="U177" i="10"/>
  <c r="AE177" i="10" s="1"/>
  <c r="L177" i="10"/>
  <c r="AD177" i="10" s="1"/>
  <c r="W177" i="10"/>
  <c r="X141" i="10"/>
  <c r="Z141" i="10" s="1"/>
  <c r="U141" i="10"/>
  <c r="AE141" i="10" s="1"/>
  <c r="J141" i="10"/>
  <c r="C141" i="10" s="1"/>
  <c r="V141" i="10"/>
  <c r="AF141" i="10" s="1"/>
  <c r="W141" i="10"/>
  <c r="L141" i="10"/>
  <c r="AD141" i="10" s="1"/>
  <c r="X657" i="10"/>
  <c r="Z657" i="10" s="1"/>
  <c r="U657" i="10"/>
  <c r="J657" i="10"/>
  <c r="C657" i="10" s="1"/>
  <c r="L657" i="10"/>
  <c r="V657" i="10"/>
  <c r="W657" i="10"/>
  <c r="J532" i="10"/>
  <c r="X532" i="10"/>
  <c r="Z532" i="10" s="1"/>
  <c r="J543" i="6"/>
  <c r="P543" i="6"/>
  <c r="R543" i="6" s="1"/>
  <c r="X160" i="10"/>
  <c r="Z160" i="10" s="1"/>
  <c r="V160" i="10"/>
  <c r="AF160" i="10" s="1"/>
  <c r="L160" i="10"/>
  <c r="AD160" i="10" s="1"/>
  <c r="J160" i="10"/>
  <c r="C160" i="10" s="1"/>
  <c r="W160" i="10"/>
  <c r="U160" i="10"/>
  <c r="AE160" i="10" s="1"/>
  <c r="J313" i="6"/>
  <c r="P313" i="6"/>
  <c r="R313" i="6" s="1"/>
  <c r="AF597" i="10"/>
  <c r="AA597" i="10"/>
  <c r="K598" i="10"/>
  <c r="AD598" i="10"/>
  <c r="J454" i="10"/>
  <c r="X454" i="10"/>
  <c r="Z454" i="10" s="1"/>
  <c r="J90" i="6"/>
  <c r="C90" i="6" s="1"/>
  <c r="K90" i="6"/>
  <c r="U90" i="6" s="1"/>
  <c r="L90" i="6"/>
  <c r="V90" i="6" s="1"/>
  <c r="P90" i="6"/>
  <c r="R90" i="6" s="1"/>
  <c r="M90" i="6"/>
  <c r="W90" i="6" s="1"/>
  <c r="N90" i="6"/>
  <c r="X90" i="6" s="1"/>
  <c r="O90" i="6"/>
  <c r="Y90" i="6" s="1"/>
  <c r="X292" i="10"/>
  <c r="Z292" i="10" s="1"/>
  <c r="J292" i="10"/>
  <c r="AF601" i="10"/>
  <c r="J288" i="10"/>
  <c r="X288" i="10"/>
  <c r="Z288" i="10" s="1"/>
  <c r="AE624" i="10"/>
  <c r="X108" i="10"/>
  <c r="Z108" i="10" s="1"/>
  <c r="V108" i="10"/>
  <c r="AF108" i="10" s="1"/>
  <c r="L108" i="10"/>
  <c r="AD108" i="10" s="1"/>
  <c r="W108" i="10"/>
  <c r="J108" i="10"/>
  <c r="C108" i="10" s="1"/>
  <c r="U108" i="10"/>
  <c r="AE108" i="10" s="1"/>
  <c r="J304" i="6"/>
  <c r="C304" i="6" s="1"/>
  <c r="P304" i="6"/>
  <c r="R304" i="6" s="1"/>
  <c r="X606" i="10"/>
  <c r="Z606" i="10" s="1"/>
  <c r="U606" i="10"/>
  <c r="V606" i="10"/>
  <c r="W606" i="10"/>
  <c r="L606" i="10"/>
  <c r="J606" i="10"/>
  <c r="C606" i="10" s="1"/>
  <c r="X435" i="10"/>
  <c r="Z435" i="10" s="1"/>
  <c r="J435" i="10"/>
  <c r="C435" i="10" s="1"/>
  <c r="V435" i="10"/>
  <c r="AF435" i="10" s="1"/>
  <c r="U435" i="10"/>
  <c r="AE435" i="10" s="1"/>
  <c r="L435" i="10"/>
  <c r="AD435" i="10" s="1"/>
  <c r="W435" i="10"/>
  <c r="J520" i="6"/>
  <c r="P520" i="6"/>
  <c r="R520" i="6" s="1"/>
  <c r="J324" i="10"/>
  <c r="X324" i="10"/>
  <c r="Z324" i="10" s="1"/>
  <c r="AH761" i="10"/>
  <c r="J132" i="6"/>
  <c r="C132" i="6" s="1"/>
  <c r="K132" i="6"/>
  <c r="U132" i="6" s="1"/>
  <c r="L132" i="6"/>
  <c r="V132" i="6" s="1"/>
  <c r="P132" i="6"/>
  <c r="R132" i="6" s="1"/>
  <c r="M132" i="6"/>
  <c r="W132" i="6" s="1"/>
  <c r="N132" i="6"/>
  <c r="X132" i="6" s="1"/>
  <c r="O132" i="6"/>
  <c r="Y132" i="6" s="1"/>
  <c r="J194" i="6"/>
  <c r="P194" i="6"/>
  <c r="R194" i="6" s="1"/>
  <c r="X24" i="10"/>
  <c r="Z24" i="10" s="1"/>
  <c r="J24" i="10"/>
  <c r="C24" i="10" s="1"/>
  <c r="L24" i="10"/>
  <c r="AD24" i="10" s="1"/>
  <c r="U24" i="10"/>
  <c r="AE24" i="10" s="1"/>
  <c r="V24" i="10"/>
  <c r="AF24" i="10" s="1"/>
  <c r="W24" i="10"/>
  <c r="J327" i="6"/>
  <c r="C327" i="6" s="1"/>
  <c r="P327" i="6"/>
  <c r="R327" i="6" s="1"/>
  <c r="X239" i="10"/>
  <c r="Z239" i="10" s="1"/>
  <c r="J239" i="10"/>
  <c r="X53" i="10"/>
  <c r="Z53" i="10" s="1"/>
  <c r="L53" i="10"/>
  <c r="AD53" i="10" s="1"/>
  <c r="W53" i="10"/>
  <c r="J53" i="10"/>
  <c r="C53" i="10" s="1"/>
  <c r="V53" i="10"/>
  <c r="AF53" i="10" s="1"/>
  <c r="U53" i="10"/>
  <c r="AE53" i="10" s="1"/>
  <c r="J385" i="6"/>
  <c r="C385" i="6" s="1"/>
  <c r="P385" i="6"/>
  <c r="R385" i="6" s="1"/>
  <c r="X127" i="10"/>
  <c r="Z127" i="10" s="1"/>
  <c r="V127" i="10"/>
  <c r="AF127" i="10" s="1"/>
  <c r="U127" i="10"/>
  <c r="AE127" i="10" s="1"/>
  <c r="W127" i="10"/>
  <c r="L127" i="10"/>
  <c r="AD127" i="10" s="1"/>
  <c r="J127" i="10"/>
  <c r="C127" i="10" s="1"/>
  <c r="J320" i="6"/>
  <c r="C320" i="6" s="1"/>
  <c r="P320" i="6"/>
  <c r="R320" i="6" s="1"/>
  <c r="J42" i="6"/>
  <c r="C42" i="6" s="1"/>
  <c r="K42" i="6"/>
  <c r="U42" i="6" s="1"/>
  <c r="P42" i="6"/>
  <c r="R42" i="6" s="1"/>
  <c r="L42" i="6"/>
  <c r="V42" i="6" s="1"/>
  <c r="M42" i="6"/>
  <c r="W42" i="6" s="1"/>
  <c r="N42" i="6"/>
  <c r="X42" i="6" s="1"/>
  <c r="O42" i="6"/>
  <c r="Y42" i="6" s="1"/>
  <c r="X43" i="10"/>
  <c r="Z43" i="10" s="1"/>
  <c r="J43" i="10"/>
  <c r="C43" i="10" s="1"/>
  <c r="W43" i="10"/>
  <c r="L43" i="10"/>
  <c r="AD43" i="10" s="1"/>
  <c r="U43" i="10"/>
  <c r="AE43" i="10" s="1"/>
  <c r="V43" i="10"/>
  <c r="AF43" i="10" s="1"/>
  <c r="J111" i="6"/>
  <c r="C111" i="6" s="1"/>
  <c r="K111" i="6"/>
  <c r="U111" i="6" s="1"/>
  <c r="P111" i="6"/>
  <c r="R111" i="6" s="1"/>
  <c r="L111" i="6"/>
  <c r="V111" i="6" s="1"/>
  <c r="M111" i="6"/>
  <c r="W111" i="6" s="1"/>
  <c r="N111" i="6"/>
  <c r="X111" i="6" s="1"/>
  <c r="O111" i="6"/>
  <c r="Y111" i="6" s="1"/>
  <c r="J363" i="10"/>
  <c r="X363" i="10"/>
  <c r="Z363" i="10" s="1"/>
  <c r="AE631" i="10"/>
  <c r="J360" i="10"/>
  <c r="C360" i="10" s="1"/>
  <c r="X360" i="10"/>
  <c r="Z360" i="10" s="1"/>
  <c r="J9" i="6"/>
  <c r="C9" i="6" s="1"/>
  <c r="K9" i="6"/>
  <c r="U9" i="6" s="1"/>
  <c r="L9" i="6"/>
  <c r="V9" i="6" s="1"/>
  <c r="P9" i="6"/>
  <c r="R9" i="6" s="1"/>
  <c r="M9" i="6"/>
  <c r="W9" i="6" s="1"/>
  <c r="N9" i="6"/>
  <c r="X9" i="6" s="1"/>
  <c r="O9" i="6"/>
  <c r="Y9" i="6" s="1"/>
  <c r="J179" i="6"/>
  <c r="P179" i="6"/>
  <c r="R179" i="6" s="1"/>
  <c r="X488" i="10"/>
  <c r="Z488" i="10" s="1"/>
  <c r="J488" i="10"/>
  <c r="J52" i="6"/>
  <c r="C52" i="6" s="1"/>
  <c r="K52" i="6"/>
  <c r="U52" i="6" s="1"/>
  <c r="P52" i="6"/>
  <c r="R52" i="6" s="1"/>
  <c r="L52" i="6"/>
  <c r="V52" i="6" s="1"/>
  <c r="M52" i="6"/>
  <c r="W52" i="6" s="1"/>
  <c r="N52" i="6"/>
  <c r="X52" i="6" s="1"/>
  <c r="O52" i="6"/>
  <c r="Y52" i="6" s="1"/>
  <c r="J231" i="6"/>
  <c r="P231" i="6"/>
  <c r="R231" i="6" s="1"/>
  <c r="J540" i="10"/>
  <c r="X540" i="10"/>
  <c r="Z540" i="10" s="1"/>
  <c r="J429" i="6"/>
  <c r="C429" i="6" s="1"/>
  <c r="K429" i="6"/>
  <c r="U429" i="6" s="1"/>
  <c r="L429" i="6"/>
  <c r="V429" i="6" s="1"/>
  <c r="P429" i="6"/>
  <c r="R429" i="6" s="1"/>
  <c r="M429" i="6"/>
  <c r="W429" i="6" s="1"/>
  <c r="N429" i="6"/>
  <c r="X429" i="6" s="1"/>
  <c r="O429" i="6"/>
  <c r="Y429" i="6" s="1"/>
  <c r="J275" i="6"/>
  <c r="C275" i="6" s="1"/>
  <c r="P275" i="6"/>
  <c r="R275" i="6" s="1"/>
  <c r="J508" i="10"/>
  <c r="X508" i="10"/>
  <c r="Z508" i="10" s="1"/>
  <c r="X412" i="10"/>
  <c r="Z412" i="10" s="1"/>
  <c r="V412" i="10"/>
  <c r="AF412" i="10" s="1"/>
  <c r="L412" i="10"/>
  <c r="AD412" i="10" s="1"/>
  <c r="U412" i="10"/>
  <c r="AE412" i="10" s="1"/>
  <c r="J412" i="10"/>
  <c r="C412" i="10" s="1"/>
  <c r="W412" i="10"/>
  <c r="J219" i="6"/>
  <c r="P219" i="6"/>
  <c r="R219" i="6" s="1"/>
  <c r="J177" i="6"/>
  <c r="P177" i="6"/>
  <c r="R177" i="6" s="1"/>
  <c r="X542" i="10"/>
  <c r="Z542" i="10" s="1"/>
  <c r="J542" i="10"/>
  <c r="J363" i="6"/>
  <c r="P363" i="6"/>
  <c r="R363" i="6" s="1"/>
  <c r="X550" i="10"/>
  <c r="Z550" i="10" s="1"/>
  <c r="J550" i="10"/>
  <c r="J545" i="6"/>
  <c r="P545" i="6"/>
  <c r="R545" i="6" s="1"/>
  <c r="J501" i="10"/>
  <c r="X501" i="10"/>
  <c r="Z501" i="10" s="1"/>
  <c r="J496" i="6"/>
  <c r="P496" i="6"/>
  <c r="R496" i="6" s="1"/>
  <c r="J497" i="6"/>
  <c r="C497" i="6" s="1"/>
  <c r="P497" i="6"/>
  <c r="R497" i="6" s="1"/>
  <c r="J425" i="6"/>
  <c r="C425" i="6" s="1"/>
  <c r="K425" i="6"/>
  <c r="U425" i="6" s="1"/>
  <c r="L425" i="6"/>
  <c r="V425" i="6" s="1"/>
  <c r="P425" i="6"/>
  <c r="R425" i="6" s="1"/>
  <c r="M425" i="6"/>
  <c r="W425" i="6" s="1"/>
  <c r="N425" i="6"/>
  <c r="X425" i="6" s="1"/>
  <c r="O425" i="6"/>
  <c r="Y425" i="6" s="1"/>
  <c r="J266" i="6"/>
  <c r="C266" i="6" s="1"/>
  <c r="P266" i="6"/>
  <c r="R266" i="6" s="1"/>
  <c r="X76" i="10"/>
  <c r="Z76" i="10" s="1"/>
  <c r="W76" i="10"/>
  <c r="L76" i="10"/>
  <c r="AD76" i="10" s="1"/>
  <c r="U76" i="10"/>
  <c r="AE76" i="10" s="1"/>
  <c r="J76" i="10"/>
  <c r="C76" i="10" s="1"/>
  <c r="V76" i="10"/>
  <c r="AF76" i="10" s="1"/>
  <c r="J499" i="6"/>
  <c r="P499" i="6"/>
  <c r="R499" i="6" s="1"/>
  <c r="J232" i="6"/>
  <c r="C232" i="6" s="1"/>
  <c r="P232" i="6"/>
  <c r="R232" i="6" s="1"/>
  <c r="AE579" i="10"/>
  <c r="J60" i="6"/>
  <c r="C60" i="6" s="1"/>
  <c r="K60" i="6"/>
  <c r="U60" i="6" s="1"/>
  <c r="L60" i="6"/>
  <c r="V60" i="6" s="1"/>
  <c r="P60" i="6"/>
  <c r="R60" i="6" s="1"/>
  <c r="M60" i="6"/>
  <c r="W60" i="6" s="1"/>
  <c r="N60" i="6"/>
  <c r="X60" i="6" s="1"/>
  <c r="O60" i="6"/>
  <c r="Y60" i="6" s="1"/>
  <c r="J251" i="10"/>
  <c r="X251" i="10"/>
  <c r="Z251" i="10" s="1"/>
  <c r="J403" i="6"/>
  <c r="C403" i="6" s="1"/>
  <c r="K403" i="6"/>
  <c r="U403" i="6" s="1"/>
  <c r="P403" i="6"/>
  <c r="R403" i="6" s="1"/>
  <c r="L403" i="6"/>
  <c r="V403" i="6" s="1"/>
  <c r="M403" i="6"/>
  <c r="W403" i="6" s="1"/>
  <c r="N403" i="6"/>
  <c r="X403" i="6" s="1"/>
  <c r="O403" i="6"/>
  <c r="Y403" i="6" s="1"/>
  <c r="X163" i="10"/>
  <c r="Z163" i="10" s="1"/>
  <c r="U163" i="10"/>
  <c r="AE163" i="10" s="1"/>
  <c r="V163" i="10"/>
  <c r="AF163" i="10" s="1"/>
  <c r="L163" i="10"/>
  <c r="AD163" i="10" s="1"/>
  <c r="W163" i="10"/>
  <c r="J163" i="10"/>
  <c r="C163" i="10" s="1"/>
  <c r="X201" i="10"/>
  <c r="Z201" i="10" s="1"/>
  <c r="J201" i="10"/>
  <c r="K627" i="10"/>
  <c r="AD627" i="10"/>
  <c r="AA627" i="10"/>
  <c r="K620" i="10"/>
  <c r="AD620" i="10"/>
  <c r="X131" i="10"/>
  <c r="Z131" i="10" s="1"/>
  <c r="V131" i="10"/>
  <c r="AF131" i="10" s="1"/>
  <c r="W131" i="10"/>
  <c r="L131" i="10"/>
  <c r="AD131" i="10" s="1"/>
  <c r="J131" i="10"/>
  <c r="C131" i="10" s="1"/>
  <c r="U131" i="10"/>
  <c r="AE131" i="10" s="1"/>
  <c r="X349" i="10"/>
  <c r="Z349" i="10" s="1"/>
  <c r="J349" i="10"/>
  <c r="J367" i="6"/>
  <c r="C367" i="6" s="1"/>
  <c r="P367" i="6"/>
  <c r="R367" i="6" s="1"/>
  <c r="J366" i="6"/>
  <c r="P366" i="6"/>
  <c r="R366" i="6" s="1"/>
  <c r="X372" i="10"/>
  <c r="Z372" i="10" s="1"/>
  <c r="J372" i="10"/>
  <c r="J443" i="6"/>
  <c r="C443" i="6" s="1"/>
  <c r="K443" i="6"/>
  <c r="U443" i="6" s="1"/>
  <c r="P443" i="6"/>
  <c r="R443" i="6" s="1"/>
  <c r="L443" i="6"/>
  <c r="V443" i="6" s="1"/>
  <c r="M443" i="6"/>
  <c r="W443" i="6" s="1"/>
  <c r="N443" i="6"/>
  <c r="X443" i="6" s="1"/>
  <c r="O443" i="6"/>
  <c r="Y443" i="6" s="1"/>
  <c r="J318" i="10"/>
  <c r="X318" i="10"/>
  <c r="Z318" i="10" s="1"/>
  <c r="AE600" i="10"/>
  <c r="J86" i="6"/>
  <c r="C86" i="6" s="1"/>
  <c r="K86" i="6"/>
  <c r="U86" i="6" s="1"/>
  <c r="P86" i="6"/>
  <c r="R86" i="6" s="1"/>
  <c r="L86" i="6"/>
  <c r="V86" i="6" s="1"/>
  <c r="M86" i="6"/>
  <c r="W86" i="6" s="1"/>
  <c r="N86" i="6"/>
  <c r="X86" i="6" s="1"/>
  <c r="O86" i="6"/>
  <c r="Y86" i="6" s="1"/>
  <c r="X88" i="10"/>
  <c r="Z88" i="10" s="1"/>
  <c r="W88" i="10"/>
  <c r="V88" i="10"/>
  <c r="AF88" i="10" s="1"/>
  <c r="J88" i="10"/>
  <c r="C88" i="10" s="1"/>
  <c r="L88" i="10"/>
  <c r="AD88" i="10" s="1"/>
  <c r="U88" i="10"/>
  <c r="AE88" i="10" s="1"/>
  <c r="J213" i="6"/>
  <c r="P213" i="6"/>
  <c r="R213" i="6" s="1"/>
  <c r="J210" i="10"/>
  <c r="X210" i="10"/>
  <c r="Z210" i="10" s="1"/>
  <c r="J395" i="6"/>
  <c r="C395" i="6" s="1"/>
  <c r="K395" i="6"/>
  <c r="U395" i="6" s="1"/>
  <c r="L395" i="6"/>
  <c r="V395" i="6" s="1"/>
  <c r="P395" i="6"/>
  <c r="R395" i="6" s="1"/>
  <c r="M395" i="6"/>
  <c r="W395" i="6" s="1"/>
  <c r="N395" i="6"/>
  <c r="X395" i="6" s="1"/>
  <c r="O395" i="6"/>
  <c r="Y395" i="6" s="1"/>
  <c r="J291" i="10"/>
  <c r="X291" i="10"/>
  <c r="Z291" i="10" s="1"/>
  <c r="AE604" i="10"/>
  <c r="X136" i="10"/>
  <c r="Z136" i="10" s="1"/>
  <c r="J136" i="10"/>
  <c r="C136" i="10" s="1"/>
  <c r="W136" i="10"/>
  <c r="U136" i="10"/>
  <c r="AE136" i="10" s="1"/>
  <c r="V136" i="10"/>
  <c r="AF136" i="10" s="1"/>
  <c r="L136" i="10"/>
  <c r="AD136" i="10" s="1"/>
  <c r="AG625" i="10"/>
  <c r="X572" i="10"/>
  <c r="Z572" i="10" s="1"/>
  <c r="V572" i="10"/>
  <c r="J572" i="10"/>
  <c r="C572" i="10" s="1"/>
  <c r="L572" i="10"/>
  <c r="U572" i="10"/>
  <c r="W572" i="10"/>
  <c r="J414" i="6"/>
  <c r="C414" i="6" s="1"/>
  <c r="K414" i="6"/>
  <c r="U414" i="6" s="1"/>
  <c r="L414" i="6"/>
  <c r="V414" i="6" s="1"/>
  <c r="P414" i="6"/>
  <c r="R414" i="6" s="1"/>
  <c r="M414" i="6"/>
  <c r="W414" i="6" s="1"/>
  <c r="N414" i="6"/>
  <c r="X414" i="6" s="1"/>
  <c r="O414" i="6"/>
  <c r="Y414" i="6" s="1"/>
  <c r="J241" i="10"/>
  <c r="X241" i="10"/>
  <c r="Z241" i="10" s="1"/>
  <c r="J170" i="6"/>
  <c r="C170" i="6" s="1"/>
  <c r="K170" i="6"/>
  <c r="U170" i="6" s="1"/>
  <c r="P170" i="6"/>
  <c r="R170" i="6" s="1"/>
  <c r="L170" i="6"/>
  <c r="V170" i="6" s="1"/>
  <c r="M170" i="6"/>
  <c r="W170" i="6" s="1"/>
  <c r="N170" i="6"/>
  <c r="X170" i="6" s="1"/>
  <c r="O170" i="6"/>
  <c r="Y170" i="6" s="1"/>
  <c r="J277" i="6"/>
  <c r="C277" i="6" s="1"/>
  <c r="P277" i="6"/>
  <c r="R277" i="6" s="1"/>
  <c r="J223" i="10"/>
  <c r="X223" i="10"/>
  <c r="Z223" i="10" s="1"/>
  <c r="J346" i="10"/>
  <c r="C346" i="10" s="1"/>
  <c r="X346" i="10"/>
  <c r="Z346" i="10" s="1"/>
  <c r="X21" i="10"/>
  <c r="Z21" i="10" s="1"/>
  <c r="U21" i="10"/>
  <c r="AE21" i="10" s="1"/>
  <c r="V21" i="10"/>
  <c r="AF21" i="10" s="1"/>
  <c r="J21" i="10"/>
  <c r="C21" i="10" s="1"/>
  <c r="W21" i="10"/>
  <c r="L21" i="10"/>
  <c r="AD21" i="10" s="1"/>
  <c r="J328" i="6"/>
  <c r="P328" i="6"/>
  <c r="R328" i="6" s="1"/>
  <c r="AD569" i="10"/>
  <c r="K569" i="10"/>
  <c r="J549" i="6"/>
  <c r="C549" i="6" s="1"/>
  <c r="P549" i="6"/>
  <c r="R549" i="6" s="1"/>
  <c r="J238" i="6"/>
  <c r="P238" i="6"/>
  <c r="R238" i="6" s="1"/>
  <c r="AD571" i="10"/>
  <c r="J481" i="10"/>
  <c r="C481" i="10" s="1"/>
  <c r="X481" i="10"/>
  <c r="Z481" i="10" s="1"/>
  <c r="J416" i="6"/>
  <c r="C416" i="6" s="1"/>
  <c r="K416" i="6"/>
  <c r="U416" i="6" s="1"/>
  <c r="L416" i="6"/>
  <c r="V416" i="6" s="1"/>
  <c r="P416" i="6"/>
  <c r="R416" i="6" s="1"/>
  <c r="M416" i="6"/>
  <c r="W416" i="6" s="1"/>
  <c r="N416" i="6"/>
  <c r="X416" i="6" s="1"/>
  <c r="O416" i="6"/>
  <c r="Y416" i="6" s="1"/>
  <c r="X639" i="10"/>
  <c r="Z639" i="10" s="1"/>
  <c r="L639" i="10"/>
  <c r="V639" i="10"/>
  <c r="J639" i="10"/>
  <c r="C639" i="10" s="1"/>
  <c r="W639" i="10"/>
  <c r="U639" i="10"/>
  <c r="J386" i="6"/>
  <c r="C386" i="6" s="1"/>
  <c r="P386" i="6"/>
  <c r="R386" i="6" s="1"/>
  <c r="X231" i="10"/>
  <c r="Z231" i="10" s="1"/>
  <c r="J231" i="10"/>
  <c r="K613" i="10"/>
  <c r="AD613" i="10"/>
  <c r="X116" i="10"/>
  <c r="Z116" i="10" s="1"/>
  <c r="J116" i="10"/>
  <c r="C116" i="10" s="1"/>
  <c r="U116" i="10"/>
  <c r="AE116" i="10" s="1"/>
  <c r="V116" i="10"/>
  <c r="AF116" i="10" s="1"/>
  <c r="W116" i="10"/>
  <c r="L116" i="10"/>
  <c r="AD116" i="10" s="1"/>
  <c r="J144" i="6"/>
  <c r="C144" i="6" s="1"/>
  <c r="K144" i="6"/>
  <c r="U144" i="6" s="1"/>
  <c r="P144" i="6"/>
  <c r="R144" i="6" s="1"/>
  <c r="L144" i="6"/>
  <c r="V144" i="6" s="1"/>
  <c r="M144" i="6"/>
  <c r="W144" i="6" s="1"/>
  <c r="N144" i="6"/>
  <c r="X144" i="6" s="1"/>
  <c r="O144" i="6"/>
  <c r="Y144" i="6" s="1"/>
  <c r="X445" i="10"/>
  <c r="Z445" i="10" s="1"/>
  <c r="J445" i="10"/>
  <c r="C445" i="10" s="1"/>
  <c r="V445" i="10"/>
  <c r="AF445" i="10" s="1"/>
  <c r="U445" i="10"/>
  <c r="AE445" i="10" s="1"/>
  <c r="L445" i="10"/>
  <c r="AD445" i="10" s="1"/>
  <c r="W445" i="10"/>
  <c r="J175" i="6"/>
  <c r="P175" i="6"/>
  <c r="R175" i="6" s="1"/>
  <c r="J11" i="6"/>
  <c r="C11" i="6" s="1"/>
  <c r="K11" i="6"/>
  <c r="U11" i="6" s="1"/>
  <c r="L11" i="6"/>
  <c r="V11" i="6" s="1"/>
  <c r="P11" i="6"/>
  <c r="R11" i="6" s="1"/>
  <c r="M11" i="6"/>
  <c r="W11" i="6" s="1"/>
  <c r="N11" i="6"/>
  <c r="X11" i="6" s="1"/>
  <c r="O11" i="6"/>
  <c r="Y11" i="6" s="1"/>
  <c r="X58" i="10"/>
  <c r="Z58" i="10" s="1"/>
  <c r="L58" i="10"/>
  <c r="AD58" i="10" s="1"/>
  <c r="W58" i="10"/>
  <c r="U58" i="10"/>
  <c r="AE58" i="10" s="1"/>
  <c r="J58" i="10"/>
  <c r="C58" i="10" s="1"/>
  <c r="V58" i="10"/>
  <c r="AF58" i="10" s="1"/>
  <c r="J43" i="6"/>
  <c r="C43" i="6" s="1"/>
  <c r="K43" i="6"/>
  <c r="U43" i="6" s="1"/>
  <c r="L43" i="6"/>
  <c r="V43" i="6" s="1"/>
  <c r="P43" i="6"/>
  <c r="R43" i="6" s="1"/>
  <c r="M43" i="6"/>
  <c r="W43" i="6" s="1"/>
  <c r="N43" i="6"/>
  <c r="X43" i="6" s="1"/>
  <c r="O43" i="6"/>
  <c r="Y43" i="6" s="1"/>
  <c r="X188" i="10"/>
  <c r="Z188" i="10" s="1"/>
  <c r="J188" i="10"/>
  <c r="C188" i="10" s="1"/>
  <c r="J361" i="6"/>
  <c r="C361" i="6" s="1"/>
  <c r="P361" i="6"/>
  <c r="R361" i="6" s="1"/>
  <c r="J279" i="10"/>
  <c r="X279" i="10"/>
  <c r="Z279" i="10" s="1"/>
  <c r="X653" i="10"/>
  <c r="Z653" i="10" s="1"/>
  <c r="V653" i="10"/>
  <c r="L653" i="10"/>
  <c r="W653" i="10"/>
  <c r="J653" i="10"/>
  <c r="C653" i="10" s="1"/>
  <c r="U653" i="10"/>
  <c r="X85" i="10"/>
  <c r="Z85" i="10" s="1"/>
  <c r="J85" i="10"/>
  <c r="C85" i="10" s="1"/>
  <c r="U85" i="10"/>
  <c r="AE85" i="10" s="1"/>
  <c r="V85" i="10"/>
  <c r="AF85" i="10" s="1"/>
  <c r="W85" i="10"/>
  <c r="L85" i="10"/>
  <c r="AD85" i="10" s="1"/>
  <c r="J405" i="6"/>
  <c r="C405" i="6" s="1"/>
  <c r="K405" i="6"/>
  <c r="U405" i="6" s="1"/>
  <c r="P405" i="6"/>
  <c r="R405" i="6" s="1"/>
  <c r="L405" i="6"/>
  <c r="V405" i="6" s="1"/>
  <c r="M405" i="6"/>
  <c r="W405" i="6" s="1"/>
  <c r="N405" i="6"/>
  <c r="X405" i="6" s="1"/>
  <c r="O405" i="6"/>
  <c r="Y405" i="6" s="1"/>
  <c r="J224" i="6"/>
  <c r="C224" i="6" s="1"/>
  <c r="P224" i="6"/>
  <c r="R224" i="6" s="1"/>
  <c r="X563" i="10"/>
  <c r="Z563" i="10" s="1"/>
  <c r="J563" i="10"/>
  <c r="C563" i="10" s="1"/>
  <c r="V563" i="10"/>
  <c r="W563" i="10"/>
  <c r="L563" i="10"/>
  <c r="U563" i="10"/>
  <c r="J631" i="6"/>
  <c r="C631" i="6" s="1"/>
  <c r="K631" i="6"/>
  <c r="U631" i="6" s="1"/>
  <c r="L631" i="6"/>
  <c r="V631" i="6" s="1"/>
  <c r="P631" i="6"/>
  <c r="R631" i="6" s="1"/>
  <c r="M631" i="6"/>
  <c r="W631" i="6" s="1"/>
  <c r="N631" i="6"/>
  <c r="X631" i="6" s="1"/>
  <c r="O631" i="6"/>
  <c r="Y631" i="6" s="1"/>
  <c r="X634" i="10"/>
  <c r="Z634" i="10" s="1"/>
  <c r="V634" i="10"/>
  <c r="U634" i="10"/>
  <c r="L634" i="10"/>
  <c r="W634" i="10"/>
  <c r="J634" i="10"/>
  <c r="C634" i="10" s="1"/>
  <c r="J16" i="6"/>
  <c r="C16" i="6" s="1"/>
  <c r="K16" i="6"/>
  <c r="U16" i="6" s="1"/>
  <c r="L16" i="6"/>
  <c r="V16" i="6" s="1"/>
  <c r="P16" i="6"/>
  <c r="R16" i="6" s="1"/>
  <c r="M16" i="6"/>
  <c r="W16" i="6" s="1"/>
  <c r="N16" i="6"/>
  <c r="X16" i="6" s="1"/>
  <c r="O16" i="6"/>
  <c r="Y16" i="6" s="1"/>
  <c r="J365" i="10"/>
  <c r="X365" i="10"/>
  <c r="Z365" i="10" s="1"/>
  <c r="J392" i="6"/>
  <c r="P392" i="6"/>
  <c r="R392" i="6" s="1"/>
  <c r="AE659" i="10"/>
  <c r="J448" i="6"/>
  <c r="C448" i="6" s="1"/>
  <c r="K448" i="6"/>
  <c r="U448" i="6" s="1"/>
  <c r="P448" i="6"/>
  <c r="R448" i="6" s="1"/>
  <c r="L448" i="6"/>
  <c r="V448" i="6" s="1"/>
  <c r="M448" i="6"/>
  <c r="W448" i="6" s="1"/>
  <c r="N448" i="6"/>
  <c r="X448" i="6" s="1"/>
  <c r="O448" i="6"/>
  <c r="Y448" i="6" s="1"/>
  <c r="J382" i="6"/>
  <c r="C382" i="6" s="1"/>
  <c r="P382" i="6"/>
  <c r="R382" i="6" s="1"/>
  <c r="X167" i="10"/>
  <c r="Z167" i="10" s="1"/>
  <c r="W167" i="10"/>
  <c r="L167" i="10"/>
  <c r="AD167" i="10" s="1"/>
  <c r="U167" i="10"/>
  <c r="AE167" i="10" s="1"/>
  <c r="V167" i="10"/>
  <c r="AF167" i="10" s="1"/>
  <c r="J167" i="10"/>
  <c r="C167" i="10" s="1"/>
  <c r="J495" i="6"/>
  <c r="C495" i="6" s="1"/>
  <c r="P495" i="6"/>
  <c r="R495" i="6" s="1"/>
  <c r="J258" i="6"/>
  <c r="C258" i="6" s="1"/>
  <c r="P258" i="6"/>
  <c r="R258" i="6" s="1"/>
  <c r="X430" i="10"/>
  <c r="Z430" i="10" s="1"/>
  <c r="W430" i="10"/>
  <c r="U430" i="10"/>
  <c r="AE430" i="10" s="1"/>
  <c r="V430" i="10"/>
  <c r="AF430" i="10" s="1"/>
  <c r="J430" i="10"/>
  <c r="C430" i="10" s="1"/>
  <c r="L430" i="10"/>
  <c r="AD430" i="10" s="1"/>
  <c r="J420" i="6"/>
  <c r="C420" i="6" s="1"/>
  <c r="K420" i="6"/>
  <c r="U420" i="6" s="1"/>
  <c r="P420" i="6"/>
  <c r="R420" i="6" s="1"/>
  <c r="L420" i="6"/>
  <c r="V420" i="6" s="1"/>
  <c r="M420" i="6"/>
  <c r="W420" i="6" s="1"/>
  <c r="N420" i="6"/>
  <c r="X420" i="6" s="1"/>
  <c r="O420" i="6"/>
  <c r="Y420" i="6" s="1"/>
  <c r="X495" i="10"/>
  <c r="Z495" i="10" s="1"/>
  <c r="J495" i="10"/>
  <c r="J494" i="10"/>
  <c r="C494" i="10" s="1"/>
  <c r="X494" i="10"/>
  <c r="Z494" i="10" s="1"/>
  <c r="J500" i="6"/>
  <c r="P500" i="6"/>
  <c r="R500" i="6" s="1"/>
  <c r="X319" i="10"/>
  <c r="Z319" i="10" s="1"/>
  <c r="J319" i="10"/>
  <c r="J59" i="6"/>
  <c r="C59" i="6" s="1"/>
  <c r="K59" i="6"/>
  <c r="U59" i="6" s="1"/>
  <c r="L59" i="6"/>
  <c r="V59" i="6" s="1"/>
  <c r="P59" i="6"/>
  <c r="R59" i="6" s="1"/>
  <c r="M59" i="6"/>
  <c r="W59" i="6" s="1"/>
  <c r="N59" i="6"/>
  <c r="X59" i="6" s="1"/>
  <c r="O59" i="6"/>
  <c r="Y59" i="6" s="1"/>
  <c r="J30" i="6"/>
  <c r="C30" i="6" s="1"/>
  <c r="K30" i="6"/>
  <c r="U30" i="6" s="1"/>
  <c r="L30" i="6"/>
  <c r="V30" i="6" s="1"/>
  <c r="P30" i="6"/>
  <c r="R30" i="6" s="1"/>
  <c r="M30" i="6"/>
  <c r="W30" i="6" s="1"/>
  <c r="N30" i="6"/>
  <c r="X30" i="6" s="1"/>
  <c r="O30" i="6"/>
  <c r="Y30" i="6" s="1"/>
  <c r="X34" i="10"/>
  <c r="Z34" i="10" s="1"/>
  <c r="L34" i="10"/>
  <c r="AD34" i="10" s="1"/>
  <c r="J34" i="10"/>
  <c r="C34" i="10" s="1"/>
  <c r="W34" i="10"/>
  <c r="U34" i="10"/>
  <c r="AE34" i="10" s="1"/>
  <c r="V34" i="10"/>
  <c r="AF34" i="10" s="1"/>
  <c r="J375" i="6"/>
  <c r="C375" i="6" s="1"/>
  <c r="P375" i="6"/>
  <c r="R375" i="6" s="1"/>
  <c r="X165" i="10"/>
  <c r="Z165" i="10" s="1"/>
  <c r="L165" i="10"/>
  <c r="AD165" i="10" s="1"/>
  <c r="W165" i="10"/>
  <c r="J165" i="10"/>
  <c r="C165" i="10" s="1"/>
  <c r="U165" i="10"/>
  <c r="AE165" i="10" s="1"/>
  <c r="V165" i="10"/>
  <c r="AF165" i="10" s="1"/>
  <c r="J22" i="6"/>
  <c r="C22" i="6" s="1"/>
  <c r="K22" i="6"/>
  <c r="U22" i="6" s="1"/>
  <c r="P22" i="6"/>
  <c r="R22" i="6" s="1"/>
  <c r="L22" i="6"/>
  <c r="V22" i="6" s="1"/>
  <c r="M22" i="6"/>
  <c r="W22" i="6" s="1"/>
  <c r="N22" i="6"/>
  <c r="X22" i="6" s="1"/>
  <c r="O22" i="6"/>
  <c r="Y22" i="6" s="1"/>
  <c r="X336" i="10"/>
  <c r="Z336" i="10" s="1"/>
  <c r="J336" i="10"/>
  <c r="AD619" i="10"/>
  <c r="K619" i="10"/>
  <c r="AG619" i="10"/>
  <c r="X130" i="10"/>
  <c r="Z130" i="10" s="1"/>
  <c r="W130" i="10"/>
  <c r="U130" i="10"/>
  <c r="AE130" i="10" s="1"/>
  <c r="L130" i="10"/>
  <c r="AD130" i="10" s="1"/>
  <c r="J130" i="10"/>
  <c r="C130" i="10" s="1"/>
  <c r="V130" i="10"/>
  <c r="AF130" i="10" s="1"/>
  <c r="J141" i="6"/>
  <c r="C141" i="6" s="1"/>
  <c r="K141" i="6"/>
  <c r="U141" i="6" s="1"/>
  <c r="P141" i="6"/>
  <c r="R141" i="6" s="1"/>
  <c r="L141" i="6"/>
  <c r="V141" i="6" s="1"/>
  <c r="M141" i="6"/>
  <c r="W141" i="6" s="1"/>
  <c r="N141" i="6"/>
  <c r="X141" i="6" s="1"/>
  <c r="O141" i="6"/>
  <c r="Y141" i="6" s="1"/>
  <c r="J354" i="10"/>
  <c r="X354" i="10"/>
  <c r="Z354" i="10" s="1"/>
  <c r="X629" i="10"/>
  <c r="Z629" i="10" s="1"/>
  <c r="J629" i="10"/>
  <c r="C629" i="10" s="1"/>
  <c r="U629" i="10"/>
  <c r="V629" i="10"/>
  <c r="L629" i="10"/>
  <c r="W629" i="10"/>
  <c r="J376" i="10"/>
  <c r="X376" i="10"/>
  <c r="Z376" i="10" s="1"/>
  <c r="J372" i="6"/>
  <c r="P372" i="6"/>
  <c r="R372" i="6" s="1"/>
  <c r="J540" i="6"/>
  <c r="P540" i="6"/>
  <c r="R540" i="6" s="1"/>
  <c r="X447" i="10"/>
  <c r="Z447" i="10" s="1"/>
  <c r="J447" i="10"/>
  <c r="C447" i="10" s="1"/>
  <c r="W447" i="10"/>
  <c r="U447" i="10"/>
  <c r="AE447" i="10" s="1"/>
  <c r="V447" i="10"/>
  <c r="AF447" i="10" s="1"/>
  <c r="L447" i="10"/>
  <c r="AD447" i="10" s="1"/>
  <c r="J27" i="6"/>
  <c r="C27" i="6" s="1"/>
  <c r="K27" i="6"/>
  <c r="U27" i="6" s="1"/>
  <c r="L27" i="6"/>
  <c r="V27" i="6" s="1"/>
  <c r="P27" i="6"/>
  <c r="R27" i="6" s="1"/>
  <c r="M27" i="6"/>
  <c r="W27" i="6" s="1"/>
  <c r="N27" i="6"/>
  <c r="X27" i="6" s="1"/>
  <c r="O27" i="6"/>
  <c r="Y27" i="6" s="1"/>
  <c r="J210" i="6"/>
  <c r="C210" i="6" s="1"/>
  <c r="P210" i="6"/>
  <c r="R210" i="6" s="1"/>
  <c r="J217" i="10"/>
  <c r="X217" i="10"/>
  <c r="Z217" i="10" s="1"/>
  <c r="J208" i="6"/>
  <c r="P208" i="6"/>
  <c r="R208" i="6" s="1"/>
  <c r="J293" i="10"/>
  <c r="X293" i="10"/>
  <c r="Z293" i="10" s="1"/>
  <c r="AF602" i="10"/>
  <c r="J208" i="10"/>
  <c r="X208" i="10"/>
  <c r="Z208" i="10" s="1"/>
  <c r="AA626" i="10"/>
  <c r="J524" i="6"/>
  <c r="P524" i="6"/>
  <c r="R524" i="6" s="1"/>
  <c r="X299" i="10"/>
  <c r="Z299" i="10" s="1"/>
  <c r="J299" i="10"/>
  <c r="J292" i="6"/>
  <c r="P292" i="6"/>
  <c r="R292" i="6" s="1"/>
  <c r="J514" i="10"/>
  <c r="X514" i="10"/>
  <c r="Z514" i="10" s="1"/>
  <c r="J100" i="6"/>
  <c r="C100" i="6" s="1"/>
  <c r="K100" i="6"/>
  <c r="U100" i="6" s="1"/>
  <c r="P100" i="6"/>
  <c r="R100" i="6" s="1"/>
  <c r="L100" i="6"/>
  <c r="V100" i="6" s="1"/>
  <c r="M100" i="6"/>
  <c r="W100" i="6" s="1"/>
  <c r="N100" i="6"/>
  <c r="X100" i="6" s="1"/>
  <c r="O100" i="6"/>
  <c r="Y100" i="6" s="1"/>
  <c r="X102" i="10"/>
  <c r="Z102" i="10" s="1"/>
  <c r="J102" i="10"/>
  <c r="C102" i="10" s="1"/>
  <c r="U102" i="10"/>
  <c r="AE102" i="10" s="1"/>
  <c r="L102" i="10"/>
  <c r="AD102" i="10" s="1"/>
  <c r="W102" i="10"/>
  <c r="V102" i="10"/>
  <c r="AF102" i="10" s="1"/>
  <c r="X105" i="10"/>
  <c r="Z105" i="10" s="1"/>
  <c r="W105" i="10"/>
  <c r="J105" i="10"/>
  <c r="C105" i="10" s="1"/>
  <c r="U105" i="10"/>
  <c r="AE105" i="10" s="1"/>
  <c r="V105" i="10"/>
  <c r="AF105" i="10" s="1"/>
  <c r="L105" i="10"/>
  <c r="AD105" i="10" s="1"/>
  <c r="J450" i="6"/>
  <c r="C450" i="6" s="1"/>
  <c r="P450" i="6"/>
  <c r="R450" i="6" s="1"/>
  <c r="J332" i="10"/>
  <c r="X332" i="10"/>
  <c r="Z332" i="10" s="1"/>
  <c r="AF611" i="10"/>
  <c r="J435" i="6"/>
  <c r="C435" i="6" s="1"/>
  <c r="K435" i="6"/>
  <c r="U435" i="6" s="1"/>
  <c r="P435" i="6"/>
  <c r="R435" i="6" s="1"/>
  <c r="L435" i="6"/>
  <c r="V435" i="6" s="1"/>
  <c r="M435" i="6"/>
  <c r="W435" i="6" s="1"/>
  <c r="N435" i="6"/>
  <c r="X435" i="6" s="1"/>
  <c r="O435" i="6"/>
  <c r="Y435" i="6" s="1"/>
  <c r="J294" i="6"/>
  <c r="P294" i="6"/>
  <c r="R294" i="6" s="1"/>
  <c r="X517" i="10"/>
  <c r="Z517" i="10" s="1"/>
  <c r="J517" i="10"/>
  <c r="J510" i="6"/>
  <c r="C510" i="6" s="1"/>
  <c r="P510" i="6"/>
  <c r="R510" i="6" s="1"/>
  <c r="J524" i="10"/>
  <c r="X524" i="10"/>
  <c r="Z524" i="10" s="1"/>
  <c r="X125" i="10"/>
  <c r="Z125" i="10" s="1"/>
  <c r="U125" i="10"/>
  <c r="AE125" i="10" s="1"/>
  <c r="J125" i="10"/>
  <c r="C125" i="10" s="1"/>
  <c r="W125" i="10"/>
  <c r="V125" i="10"/>
  <c r="AF125" i="10" s="1"/>
  <c r="L125" i="10"/>
  <c r="AD125" i="10" s="1"/>
  <c r="J449" i="6"/>
  <c r="P449" i="6"/>
  <c r="R449" i="6" s="1"/>
  <c r="J19" i="6"/>
  <c r="C19" i="6" s="1"/>
  <c r="K19" i="6"/>
  <c r="U19" i="6" s="1"/>
  <c r="L19" i="6"/>
  <c r="V19" i="6" s="1"/>
  <c r="P19" i="6"/>
  <c r="R19" i="6" s="1"/>
  <c r="M19" i="6"/>
  <c r="W19" i="6" s="1"/>
  <c r="N19" i="6"/>
  <c r="X19" i="6" s="1"/>
  <c r="O19" i="6"/>
  <c r="Y19" i="6" s="1"/>
  <c r="X199" i="10"/>
  <c r="Z199" i="10" s="1"/>
  <c r="J199" i="10"/>
  <c r="J237" i="6"/>
  <c r="P237" i="6"/>
  <c r="R237" i="6" s="1"/>
  <c r="J329" i="10"/>
  <c r="C329" i="10" s="1"/>
  <c r="X329" i="10"/>
  <c r="Z329" i="10" s="1"/>
  <c r="J169" i="6"/>
  <c r="C169" i="6" s="1"/>
  <c r="K169" i="6"/>
  <c r="U169" i="6" s="1"/>
  <c r="P169" i="6"/>
  <c r="R169" i="6" s="1"/>
  <c r="L169" i="6"/>
  <c r="V169" i="6" s="1"/>
  <c r="M169" i="6"/>
  <c r="W169" i="6" s="1"/>
  <c r="N169" i="6"/>
  <c r="X169" i="6" s="1"/>
  <c r="O169" i="6"/>
  <c r="Y169" i="6" s="1"/>
  <c r="AE570" i="10"/>
  <c r="J387" i="6"/>
  <c r="C387" i="6" s="1"/>
  <c r="P387" i="6"/>
  <c r="R387" i="6" s="1"/>
  <c r="X244" i="10"/>
  <c r="Z244" i="10" s="1"/>
  <c r="J244" i="10"/>
  <c r="J389" i="6"/>
  <c r="C389" i="6" s="1"/>
  <c r="P389" i="6"/>
  <c r="R389" i="6" s="1"/>
  <c r="X477" i="10"/>
  <c r="Z477" i="10" s="1"/>
  <c r="J477" i="10"/>
  <c r="AG615" i="10"/>
  <c r="J108" i="6"/>
  <c r="C108" i="6" s="1"/>
  <c r="K108" i="6"/>
  <c r="U108" i="6" s="1"/>
  <c r="P108" i="6"/>
  <c r="R108" i="6" s="1"/>
  <c r="L108" i="6"/>
  <c r="V108" i="6" s="1"/>
  <c r="M108" i="6"/>
  <c r="W108" i="6" s="1"/>
  <c r="N108" i="6"/>
  <c r="X108" i="6" s="1"/>
  <c r="O108" i="6"/>
  <c r="Y108" i="6" s="1"/>
  <c r="J358" i="10"/>
  <c r="X358" i="10"/>
  <c r="Z358" i="10" s="1"/>
  <c r="J535" i="6"/>
  <c r="P535" i="6"/>
  <c r="R535" i="6" s="1"/>
  <c r="J356" i="10"/>
  <c r="X356" i="10"/>
  <c r="Z356" i="10" s="1"/>
  <c r="J417" i="6"/>
  <c r="C417" i="6" s="1"/>
  <c r="K417" i="6"/>
  <c r="U417" i="6" s="1"/>
  <c r="L417" i="6"/>
  <c r="V417" i="6" s="1"/>
  <c r="P417" i="6"/>
  <c r="R417" i="6" s="1"/>
  <c r="M417" i="6"/>
  <c r="W417" i="6" s="1"/>
  <c r="N417" i="6"/>
  <c r="X417" i="6" s="1"/>
  <c r="O417" i="6"/>
  <c r="Y417" i="6" s="1"/>
  <c r="J418" i="6"/>
  <c r="C418" i="6" s="1"/>
  <c r="K418" i="6"/>
  <c r="U418" i="6" s="1"/>
  <c r="L418" i="6"/>
  <c r="V418" i="6" s="1"/>
  <c r="P418" i="6"/>
  <c r="R418" i="6" s="1"/>
  <c r="M418" i="6"/>
  <c r="W418" i="6" s="1"/>
  <c r="N418" i="6"/>
  <c r="X418" i="6" s="1"/>
  <c r="O418" i="6"/>
  <c r="Y418" i="6" s="1"/>
  <c r="X59" i="10"/>
  <c r="Z59" i="10" s="1"/>
  <c r="L59" i="10"/>
  <c r="AD59" i="10" s="1"/>
  <c r="J59" i="10"/>
  <c r="C59" i="10" s="1"/>
  <c r="U59" i="10"/>
  <c r="AE59" i="10" s="1"/>
  <c r="V59" i="10"/>
  <c r="AF59" i="10" s="1"/>
  <c r="W59" i="10"/>
  <c r="AD573" i="10"/>
  <c r="X15" i="10"/>
  <c r="Z15" i="10" s="1"/>
  <c r="V15" i="10"/>
  <c r="AF15" i="10" s="1"/>
  <c r="L15" i="10"/>
  <c r="AD15" i="10" s="1"/>
  <c r="W15" i="10"/>
  <c r="J15" i="10"/>
  <c r="C15" i="10" s="1"/>
  <c r="U15" i="10"/>
  <c r="AE15" i="10" s="1"/>
  <c r="J183" i="6"/>
  <c r="P183" i="6"/>
  <c r="R183" i="6" s="1"/>
  <c r="X651" i="10"/>
  <c r="Z651" i="10" s="1"/>
  <c r="W651" i="10"/>
  <c r="J651" i="10"/>
  <c r="C651" i="10" s="1"/>
  <c r="L651" i="10"/>
  <c r="U651" i="10"/>
  <c r="V651" i="10"/>
  <c r="AE596" i="10"/>
  <c r="J430" i="6"/>
  <c r="C430" i="6" s="1"/>
  <c r="K430" i="6"/>
  <c r="U430" i="6" s="1"/>
  <c r="P430" i="6"/>
  <c r="R430" i="6" s="1"/>
  <c r="L430" i="6"/>
  <c r="V430" i="6" s="1"/>
  <c r="M430" i="6"/>
  <c r="W430" i="6" s="1"/>
  <c r="N430" i="6"/>
  <c r="X430" i="6" s="1"/>
  <c r="O430" i="6"/>
  <c r="Y430" i="6" s="1"/>
  <c r="AD594" i="10"/>
  <c r="K594" i="10"/>
  <c r="J506" i="6"/>
  <c r="P506" i="6"/>
  <c r="R506" i="6" s="1"/>
  <c r="J469" i="10"/>
  <c r="X469" i="10"/>
  <c r="Z469" i="10" s="1"/>
  <c r="J408" i="6"/>
  <c r="C408" i="6" s="1"/>
  <c r="K408" i="6"/>
  <c r="U408" i="6" s="1"/>
  <c r="P408" i="6"/>
  <c r="R408" i="6" s="1"/>
  <c r="L408" i="6"/>
  <c r="V408" i="6" s="1"/>
  <c r="M408" i="6"/>
  <c r="W408" i="6" s="1"/>
  <c r="N408" i="6"/>
  <c r="X408" i="6" s="1"/>
  <c r="O408" i="6"/>
  <c r="Y408" i="6" s="1"/>
  <c r="J35" i="6"/>
  <c r="C35" i="6" s="1"/>
  <c r="K35" i="6"/>
  <c r="U35" i="6" s="1"/>
  <c r="L35" i="6"/>
  <c r="V35" i="6" s="1"/>
  <c r="P35" i="6"/>
  <c r="R35" i="6" s="1"/>
  <c r="M35" i="6"/>
  <c r="W35" i="6" s="1"/>
  <c r="N35" i="6"/>
  <c r="X35" i="6" s="1"/>
  <c r="O35" i="6"/>
  <c r="Y35" i="6" s="1"/>
  <c r="J192" i="10"/>
  <c r="X192" i="10"/>
  <c r="Z192" i="10" s="1"/>
  <c r="X170" i="10"/>
  <c r="Z170" i="10" s="1"/>
  <c r="L170" i="10"/>
  <c r="AD170" i="10" s="1"/>
  <c r="J170" i="10"/>
  <c r="C170" i="10" s="1"/>
  <c r="V170" i="10"/>
  <c r="AF170" i="10" s="1"/>
  <c r="W170" i="10"/>
  <c r="U170" i="10"/>
  <c r="AE170" i="10" s="1"/>
  <c r="J378" i="6"/>
  <c r="C378" i="6" s="1"/>
  <c r="P378" i="6"/>
  <c r="R378" i="6" s="1"/>
  <c r="X260" i="10"/>
  <c r="Z260" i="10" s="1"/>
  <c r="J260" i="10"/>
  <c r="C260" i="10" s="1"/>
  <c r="X72" i="10"/>
  <c r="Z72" i="10" s="1"/>
  <c r="U72" i="10"/>
  <c r="AE72" i="10" s="1"/>
  <c r="V72" i="10"/>
  <c r="AF72" i="10" s="1"/>
  <c r="J72" i="10"/>
  <c r="C72" i="10" s="1"/>
  <c r="L72" i="10"/>
  <c r="AD72" i="10" s="1"/>
  <c r="W72" i="10"/>
  <c r="J268" i="6"/>
  <c r="P268" i="6"/>
  <c r="R268" i="6" s="1"/>
  <c r="J64" i="6"/>
  <c r="C64" i="6" s="1"/>
  <c r="K64" i="6"/>
  <c r="U64" i="6" s="1"/>
  <c r="L64" i="6"/>
  <c r="V64" i="6" s="1"/>
  <c r="P64" i="6"/>
  <c r="R64" i="6" s="1"/>
  <c r="M64" i="6"/>
  <c r="W64" i="6" s="1"/>
  <c r="N64" i="6"/>
  <c r="X64" i="6" s="1"/>
  <c r="O64" i="6"/>
  <c r="Y64" i="6" s="1"/>
  <c r="X65" i="10"/>
  <c r="Z65" i="10" s="1"/>
  <c r="J65" i="10"/>
  <c r="C65" i="10" s="1"/>
  <c r="W65" i="10"/>
  <c r="L65" i="10"/>
  <c r="AD65" i="10" s="1"/>
  <c r="U65" i="10"/>
  <c r="AE65" i="10" s="1"/>
  <c r="V65" i="10"/>
  <c r="AF65" i="10" s="1"/>
  <c r="X581" i="10"/>
  <c r="Z581" i="10" s="1"/>
  <c r="J581" i="10"/>
  <c r="C581" i="10" s="1"/>
  <c r="W581" i="10"/>
  <c r="L581" i="10"/>
  <c r="U581" i="10"/>
  <c r="V581" i="10"/>
  <c r="X492" i="10"/>
  <c r="Z492" i="10" s="1"/>
  <c r="J492" i="10"/>
  <c r="J320" i="10"/>
  <c r="X320" i="10"/>
  <c r="Z320" i="10" s="1"/>
  <c r="J251" i="6"/>
  <c r="C251" i="6" s="1"/>
  <c r="P251" i="6"/>
  <c r="R251" i="6" s="1"/>
  <c r="J253" i="10"/>
  <c r="X253" i="10"/>
  <c r="Z253" i="10" s="1"/>
  <c r="J220" i="10"/>
  <c r="X220" i="10"/>
  <c r="Z220" i="10" s="1"/>
  <c r="J339" i="6"/>
  <c r="C339" i="6" s="1"/>
  <c r="P339" i="6"/>
  <c r="R339" i="6" s="1"/>
  <c r="X530" i="10"/>
  <c r="Z530" i="10" s="1"/>
  <c r="J530" i="10"/>
  <c r="J199" i="6"/>
  <c r="P199" i="6"/>
  <c r="R199" i="6" s="1"/>
  <c r="X328" i="10"/>
  <c r="Z328" i="10" s="1"/>
  <c r="J328" i="10"/>
  <c r="AE617" i="10"/>
  <c r="X351" i="10"/>
  <c r="Z351" i="10" s="1"/>
  <c r="J351" i="10"/>
  <c r="J440" i="6"/>
  <c r="C440" i="6" s="1"/>
  <c r="K440" i="6"/>
  <c r="U440" i="6" s="1"/>
  <c r="P440" i="6"/>
  <c r="R440" i="6" s="1"/>
  <c r="L440" i="6"/>
  <c r="V440" i="6" s="1"/>
  <c r="M440" i="6"/>
  <c r="W440" i="6" s="1"/>
  <c r="N440" i="6"/>
  <c r="X440" i="6" s="1"/>
  <c r="O440" i="6"/>
  <c r="Y440" i="6" s="1"/>
  <c r="X143" i="10"/>
  <c r="Z143" i="10" s="1"/>
  <c r="W143" i="10"/>
  <c r="U143" i="10"/>
  <c r="AE143" i="10" s="1"/>
  <c r="V143" i="10"/>
  <c r="AF143" i="10" s="1"/>
  <c r="J143" i="10"/>
  <c r="C143" i="10" s="1"/>
  <c r="L143" i="10"/>
  <c r="AD143" i="10" s="1"/>
  <c r="J541" i="6"/>
  <c r="C541" i="6" s="1"/>
  <c r="P541" i="6"/>
  <c r="R541" i="6" s="1"/>
  <c r="J371" i="6"/>
  <c r="P371" i="6"/>
  <c r="R371" i="6" s="1"/>
  <c r="X157" i="10"/>
  <c r="Z157" i="10" s="1"/>
  <c r="W157" i="10"/>
  <c r="U157" i="10"/>
  <c r="AE157" i="10" s="1"/>
  <c r="V157" i="10"/>
  <c r="AF157" i="10" s="1"/>
  <c r="J157" i="10"/>
  <c r="C157" i="10" s="1"/>
  <c r="L157" i="10"/>
  <c r="AD157" i="10" s="1"/>
  <c r="J544" i="6"/>
  <c r="C544" i="6" s="1"/>
  <c r="P544" i="6"/>
  <c r="R544" i="6" s="1"/>
  <c r="J314" i="6"/>
  <c r="P314" i="6"/>
  <c r="R314" i="6" s="1"/>
  <c r="J286" i="10"/>
  <c r="X286" i="10"/>
  <c r="Z286" i="10" s="1"/>
  <c r="J87" i="6"/>
  <c r="C87" i="6" s="1"/>
  <c r="K87" i="6"/>
  <c r="U87" i="6" s="1"/>
  <c r="P87" i="6"/>
  <c r="R87" i="6" s="1"/>
  <c r="L87" i="6"/>
  <c r="V87" i="6" s="1"/>
  <c r="M87" i="6"/>
  <c r="W87" i="6" s="1"/>
  <c r="N87" i="6"/>
  <c r="X87" i="6" s="1"/>
  <c r="O87" i="6"/>
  <c r="Y87" i="6" s="1"/>
  <c r="J211" i="6"/>
  <c r="P211" i="6"/>
  <c r="R211" i="6" s="1"/>
  <c r="X31" i="10"/>
  <c r="Z31" i="10" s="1"/>
  <c r="V31" i="10"/>
  <c r="AF31" i="10" s="1"/>
  <c r="L31" i="10"/>
  <c r="AD31" i="10" s="1"/>
  <c r="W31" i="10"/>
  <c r="U31" i="10"/>
  <c r="AE31" i="10" s="1"/>
  <c r="J31" i="10"/>
  <c r="C31" i="10" s="1"/>
  <c r="J452" i="6"/>
  <c r="P452" i="6"/>
  <c r="R452" i="6" s="1"/>
  <c r="X96" i="10"/>
  <c r="Z96" i="10" s="1"/>
  <c r="W96" i="10"/>
  <c r="V96" i="10"/>
  <c r="AF96" i="10" s="1"/>
  <c r="J96" i="10"/>
  <c r="C96" i="10" s="1"/>
  <c r="L96" i="10"/>
  <c r="AD96" i="10" s="1"/>
  <c r="U96" i="10"/>
  <c r="AE96" i="10" s="1"/>
  <c r="AE603" i="10"/>
  <c r="X605" i="10"/>
  <c r="Z605" i="10" s="1"/>
  <c r="V605" i="10"/>
  <c r="J605" i="10"/>
  <c r="C605" i="10" s="1"/>
  <c r="W605" i="10"/>
  <c r="L605" i="10"/>
  <c r="U605" i="10"/>
  <c r="J306" i="6"/>
  <c r="P306" i="6"/>
  <c r="R306" i="6" s="1"/>
  <c r="X304" i="10"/>
  <c r="Z304" i="10" s="1"/>
  <c r="J304" i="10"/>
  <c r="J303" i="6"/>
  <c r="P303" i="6"/>
  <c r="R303" i="6" s="1"/>
  <c r="X104" i="10"/>
  <c r="Z104" i="10" s="1"/>
  <c r="J104" i="10"/>
  <c r="C104" i="10" s="1"/>
  <c r="U104" i="10"/>
  <c r="AE104" i="10" s="1"/>
  <c r="V104" i="10"/>
  <c r="AF104" i="10" s="1"/>
  <c r="L104" i="10"/>
  <c r="AD104" i="10" s="1"/>
  <c r="W104" i="10"/>
  <c r="J291" i="6"/>
  <c r="P291" i="6"/>
  <c r="R291" i="6" s="1"/>
  <c r="X97" i="10"/>
  <c r="Z97" i="10" s="1"/>
  <c r="L97" i="10"/>
  <c r="AD97" i="10" s="1"/>
  <c r="W97" i="10"/>
  <c r="J97" i="10"/>
  <c r="C97" i="10" s="1"/>
  <c r="U97" i="10"/>
  <c r="AE97" i="10" s="1"/>
  <c r="V97" i="10"/>
  <c r="AF97" i="10" s="1"/>
  <c r="AE610" i="10"/>
  <c r="AH763" i="10"/>
  <c r="X23" i="10"/>
  <c r="Z23" i="10" s="1"/>
  <c r="J23" i="10"/>
  <c r="C23" i="10" s="1"/>
  <c r="U23" i="10"/>
  <c r="AE23" i="10" s="1"/>
  <c r="L23" i="10"/>
  <c r="AD23" i="10" s="1"/>
  <c r="W23" i="10"/>
  <c r="V23" i="10"/>
  <c r="AF23" i="10" s="1"/>
  <c r="J481" i="6"/>
  <c r="C481" i="6" s="1"/>
  <c r="P481" i="6"/>
  <c r="R481" i="6" s="1"/>
  <c r="J562" i="6"/>
  <c r="C562" i="6" s="1"/>
  <c r="K562" i="6"/>
  <c r="U562" i="6" s="1"/>
  <c r="P562" i="6"/>
  <c r="R562" i="6" s="1"/>
  <c r="L562" i="6"/>
  <c r="V562" i="6" s="1"/>
  <c r="M562" i="6"/>
  <c r="W562" i="6" s="1"/>
  <c r="N562" i="6"/>
  <c r="X562" i="6" s="1"/>
  <c r="O562" i="6"/>
  <c r="Y562" i="6" s="1"/>
  <c r="X565" i="10"/>
  <c r="Z565" i="10" s="1"/>
  <c r="J565" i="10"/>
  <c r="C565" i="10" s="1"/>
  <c r="W565" i="10"/>
  <c r="L565" i="10"/>
  <c r="U565" i="10"/>
  <c r="V565" i="10"/>
  <c r="J125" i="6"/>
  <c r="C125" i="6" s="1"/>
  <c r="K125" i="6"/>
  <c r="U125" i="6" s="1"/>
  <c r="L125" i="6"/>
  <c r="V125" i="6" s="1"/>
  <c r="P125" i="6"/>
  <c r="R125" i="6" s="1"/>
  <c r="M125" i="6"/>
  <c r="W125" i="6" s="1"/>
  <c r="N125" i="6"/>
  <c r="X125" i="6" s="1"/>
  <c r="O125" i="6"/>
  <c r="Y125" i="6" s="1"/>
  <c r="X393" i="10"/>
  <c r="Z393" i="10" s="1"/>
  <c r="J393" i="10"/>
  <c r="J388" i="6"/>
  <c r="P388" i="6"/>
  <c r="R388" i="6" s="1"/>
  <c r="J394" i="10"/>
  <c r="X394" i="10"/>
  <c r="Z394" i="10" s="1"/>
  <c r="J550" i="6"/>
  <c r="C550" i="6" s="1"/>
  <c r="P550" i="6"/>
  <c r="R550" i="6" s="1"/>
  <c r="X415" i="10"/>
  <c r="Z415" i="10" s="1"/>
  <c r="J415" i="10"/>
  <c r="C415" i="10" s="1"/>
  <c r="V415" i="10"/>
  <c r="AF415" i="10" s="1"/>
  <c r="W415" i="10"/>
  <c r="L415" i="10"/>
  <c r="AD415" i="10" s="1"/>
  <c r="U415" i="10"/>
  <c r="AE415" i="10" s="1"/>
  <c r="J473" i="6"/>
  <c r="C473" i="6" s="1"/>
  <c r="P473" i="6"/>
  <c r="R473" i="6" s="1"/>
  <c r="AA614" i="10"/>
  <c r="AG612" i="10"/>
  <c r="AI612" i="10" s="1"/>
  <c r="J147" i="6"/>
  <c r="C147" i="6" s="1"/>
  <c r="K147" i="6"/>
  <c r="U147" i="6" s="1"/>
  <c r="L147" i="6"/>
  <c r="V147" i="6" s="1"/>
  <c r="P147" i="6"/>
  <c r="R147" i="6" s="1"/>
  <c r="M147" i="6"/>
  <c r="W147" i="6" s="1"/>
  <c r="N147" i="6"/>
  <c r="X147" i="6" s="1"/>
  <c r="O147" i="6"/>
  <c r="Y147" i="6" s="1"/>
  <c r="J537" i="10"/>
  <c r="C537" i="10" s="1"/>
  <c r="X537" i="10"/>
  <c r="Z537" i="10" s="1"/>
  <c r="J145" i="6"/>
  <c r="C145" i="6" s="1"/>
  <c r="K145" i="6"/>
  <c r="U145" i="6" s="1"/>
  <c r="P145" i="6"/>
  <c r="R145" i="6" s="1"/>
  <c r="L145" i="6"/>
  <c r="V145" i="6" s="1"/>
  <c r="M145" i="6"/>
  <c r="W145" i="6" s="1"/>
  <c r="N145" i="6"/>
  <c r="X145" i="6" s="1"/>
  <c r="O145" i="6"/>
  <c r="Y145" i="6" s="1"/>
  <c r="K630" i="10"/>
  <c r="AD630" i="10"/>
  <c r="AA630" i="10"/>
  <c r="J10" i="6"/>
  <c r="C10" i="6" s="1"/>
  <c r="K10" i="6"/>
  <c r="U10" i="6" s="1"/>
  <c r="P10" i="6"/>
  <c r="R10" i="6" s="1"/>
  <c r="L10" i="6"/>
  <c r="V10" i="6" s="1"/>
  <c r="M10" i="6"/>
  <c r="W10" i="6" s="1"/>
  <c r="N10" i="6"/>
  <c r="X10" i="6" s="1"/>
  <c r="O10" i="6"/>
  <c r="Y10" i="6" s="1"/>
  <c r="AA577" i="10"/>
  <c r="J244" i="6"/>
  <c r="P244" i="6"/>
  <c r="R244" i="6" s="1"/>
  <c r="X325" i="10"/>
  <c r="Z325" i="10" s="1"/>
  <c r="J325" i="10"/>
  <c r="X17" i="10"/>
  <c r="Z17" i="10" s="1"/>
  <c r="L17" i="10"/>
  <c r="AD17" i="10" s="1"/>
  <c r="J17" i="10"/>
  <c r="C17" i="10" s="1"/>
  <c r="U17" i="10"/>
  <c r="AE17" i="10" s="1"/>
  <c r="W17" i="10"/>
  <c r="V17" i="10"/>
  <c r="AF17" i="10" s="1"/>
  <c r="J78" i="6"/>
  <c r="C78" i="6" s="1"/>
  <c r="K78" i="6"/>
  <c r="U78" i="6" s="1"/>
  <c r="L78" i="6"/>
  <c r="V78" i="6" s="1"/>
  <c r="P78" i="6"/>
  <c r="R78" i="6" s="1"/>
  <c r="M78" i="6"/>
  <c r="W78" i="6" s="1"/>
  <c r="N78" i="6"/>
  <c r="X78" i="6" s="1"/>
  <c r="O78" i="6"/>
  <c r="Y78" i="6" s="1"/>
  <c r="X510" i="10"/>
  <c r="Z510" i="10" s="1"/>
  <c r="J510" i="10"/>
  <c r="C510" i="10" s="1"/>
  <c r="X592" i="10"/>
  <c r="Z592" i="10" s="1"/>
  <c r="L592" i="10"/>
  <c r="W592" i="10"/>
  <c r="U592" i="10"/>
  <c r="J592" i="10"/>
  <c r="C592" i="10" s="1"/>
  <c r="V592" i="10"/>
  <c r="X82" i="10"/>
  <c r="Z82" i="10" s="1"/>
  <c r="W82" i="10"/>
  <c r="U82" i="10"/>
  <c r="AE82" i="10" s="1"/>
  <c r="V82" i="10"/>
  <c r="AF82" i="10" s="1"/>
  <c r="L82" i="10"/>
  <c r="AD82" i="10" s="1"/>
  <c r="J82" i="10"/>
  <c r="C82" i="10" s="1"/>
  <c r="J225" i="6"/>
  <c r="C225" i="6" s="1"/>
  <c r="P225" i="6"/>
  <c r="R225" i="6" s="1"/>
  <c r="J632" i="6"/>
  <c r="C632" i="6" s="1"/>
  <c r="K632" i="6"/>
  <c r="U632" i="6" s="1"/>
  <c r="L632" i="6"/>
  <c r="V632" i="6" s="1"/>
  <c r="P632" i="6"/>
  <c r="R632" i="6" s="1"/>
  <c r="M632" i="6"/>
  <c r="W632" i="6" s="1"/>
  <c r="N632" i="6"/>
  <c r="X632" i="6" s="1"/>
  <c r="O632" i="6"/>
  <c r="Y632" i="6" s="1"/>
  <c r="X635" i="10"/>
  <c r="Z635" i="10" s="1"/>
  <c r="U635" i="10"/>
  <c r="W635" i="10"/>
  <c r="J635" i="10"/>
  <c r="C635" i="10" s="1"/>
  <c r="V635" i="10"/>
  <c r="L635" i="10"/>
  <c r="J39" i="6"/>
  <c r="C39" i="6" s="1"/>
  <c r="K39" i="6"/>
  <c r="U39" i="6" s="1"/>
  <c r="L39" i="6"/>
  <c r="V39" i="6" s="1"/>
  <c r="P39" i="6"/>
  <c r="R39" i="6" s="1"/>
  <c r="M39" i="6"/>
  <c r="W39" i="6" s="1"/>
  <c r="N39" i="6"/>
  <c r="X39" i="6" s="1"/>
  <c r="O39" i="6"/>
  <c r="Y39" i="6" s="1"/>
  <c r="J221" i="10"/>
  <c r="X221" i="10"/>
  <c r="Z221" i="10" s="1"/>
  <c r="J193" i="10"/>
  <c r="X193" i="10"/>
  <c r="Z193" i="10" s="1"/>
  <c r="J341" i="6"/>
  <c r="C341" i="6" s="1"/>
  <c r="P341" i="6"/>
  <c r="R341" i="6" s="1"/>
  <c r="X154" i="10"/>
  <c r="Z154" i="10" s="1"/>
  <c r="V154" i="10"/>
  <c r="AF154" i="10" s="1"/>
  <c r="W154" i="10"/>
  <c r="J154" i="10"/>
  <c r="C154" i="10" s="1"/>
  <c r="L154" i="10"/>
  <c r="AD154" i="10" s="1"/>
  <c r="U154" i="10"/>
  <c r="AE154" i="10" s="1"/>
  <c r="J379" i="6"/>
  <c r="C379" i="6" s="1"/>
  <c r="P379" i="6"/>
  <c r="R379" i="6" s="1"/>
  <c r="J549" i="10"/>
  <c r="X549" i="10"/>
  <c r="Z549" i="10" s="1"/>
  <c r="J381" i="6"/>
  <c r="C381" i="6" s="1"/>
  <c r="P381" i="6"/>
  <c r="R381" i="6" s="1"/>
  <c r="X427" i="10"/>
  <c r="Z427" i="10" s="1"/>
  <c r="W427" i="10"/>
  <c r="U427" i="10"/>
  <c r="AE427" i="10" s="1"/>
  <c r="V427" i="10"/>
  <c r="AF427" i="10" s="1"/>
  <c r="L427" i="10"/>
  <c r="AD427" i="10" s="1"/>
  <c r="J427" i="10"/>
  <c r="C427" i="10" s="1"/>
  <c r="AG585" i="10"/>
  <c r="AI585" i="10" s="1"/>
  <c r="X490" i="10"/>
  <c r="Z490" i="10" s="1"/>
  <c r="J490" i="10"/>
  <c r="X74" i="10"/>
  <c r="Z74" i="10" s="1"/>
  <c r="V74" i="10"/>
  <c r="AF74" i="10" s="1"/>
  <c r="U74" i="10"/>
  <c r="AE74" i="10" s="1"/>
  <c r="L74" i="10"/>
  <c r="AD74" i="10" s="1"/>
  <c r="J74" i="10"/>
  <c r="C74" i="10" s="1"/>
  <c r="W74" i="10"/>
  <c r="X584" i="10"/>
  <c r="Z584" i="10" s="1"/>
  <c r="J584" i="10"/>
  <c r="C584" i="10" s="1"/>
  <c r="U584" i="10"/>
  <c r="L584" i="10"/>
  <c r="W584" i="10"/>
  <c r="V584" i="10"/>
  <c r="X66" i="10"/>
  <c r="Z66" i="10" s="1"/>
  <c r="W66" i="10"/>
  <c r="J66" i="10"/>
  <c r="C66" i="10" s="1"/>
  <c r="V66" i="10"/>
  <c r="AF66" i="10" s="1"/>
  <c r="L66" i="10"/>
  <c r="AD66" i="10" s="1"/>
  <c r="U66" i="10"/>
  <c r="AE66" i="10" s="1"/>
  <c r="J260" i="6"/>
  <c r="P260" i="6"/>
  <c r="R260" i="6" s="1"/>
  <c r="X236" i="10"/>
  <c r="Z236" i="10" s="1"/>
  <c r="J236" i="10"/>
  <c r="J61" i="6"/>
  <c r="C61" i="6" s="1"/>
  <c r="K61" i="6"/>
  <c r="U61" i="6" s="1"/>
  <c r="P61" i="6"/>
  <c r="R61" i="6" s="1"/>
  <c r="L61" i="6"/>
  <c r="V61" i="6" s="1"/>
  <c r="M61" i="6"/>
  <c r="W61" i="6" s="1"/>
  <c r="N61" i="6"/>
  <c r="X61" i="6" s="1"/>
  <c r="O61" i="6"/>
  <c r="Y61" i="6" s="1"/>
  <c r="AF580" i="10"/>
  <c r="AA580" i="10"/>
  <c r="J216" i="6"/>
  <c r="P216" i="6"/>
  <c r="R216" i="6" s="1"/>
  <c r="X405" i="10"/>
  <c r="Z405" i="10" s="1"/>
  <c r="V405" i="10"/>
  <c r="AF405" i="10" s="1"/>
  <c r="J405" i="10"/>
  <c r="C405" i="10" s="1"/>
  <c r="U405" i="10"/>
  <c r="AE405" i="10" s="1"/>
  <c r="W405" i="10"/>
  <c r="L405" i="10"/>
  <c r="AD405" i="10" s="1"/>
  <c r="J159" i="6"/>
  <c r="C159" i="6" s="1"/>
  <c r="K159" i="6"/>
  <c r="U159" i="6" s="1"/>
  <c r="L159" i="6"/>
  <c r="V159" i="6" s="1"/>
  <c r="P159" i="6"/>
  <c r="R159" i="6" s="1"/>
  <c r="M159" i="6"/>
  <c r="W159" i="6" s="1"/>
  <c r="N159" i="6"/>
  <c r="X159" i="6" s="1"/>
  <c r="O159" i="6"/>
  <c r="Y159" i="6" s="1"/>
  <c r="J340" i="10"/>
  <c r="X340" i="10"/>
  <c r="Z340" i="10" s="1"/>
  <c r="J197" i="6"/>
  <c r="C197" i="6" s="1"/>
  <c r="P197" i="6"/>
  <c r="R197" i="6" s="1"/>
  <c r="J136" i="6"/>
  <c r="C136" i="6" s="1"/>
  <c r="K136" i="6"/>
  <c r="U136" i="6" s="1"/>
  <c r="P136" i="6"/>
  <c r="R136" i="6" s="1"/>
  <c r="L136" i="6"/>
  <c r="V136" i="6" s="1"/>
  <c r="M136" i="6"/>
  <c r="W136" i="6" s="1"/>
  <c r="N136" i="6"/>
  <c r="X136" i="6" s="1"/>
  <c r="O136" i="6"/>
  <c r="Y136" i="6" s="1"/>
  <c r="J334" i="10"/>
  <c r="X334" i="10"/>
  <c r="Z334" i="10" s="1"/>
  <c r="X129" i="10"/>
  <c r="Z129" i="10" s="1"/>
  <c r="W129" i="10"/>
  <c r="J129" i="10"/>
  <c r="C129" i="10" s="1"/>
  <c r="L129" i="10"/>
  <c r="AD129" i="10" s="1"/>
  <c r="U129" i="10"/>
  <c r="AE129" i="10" s="1"/>
  <c r="V129" i="10"/>
  <c r="AF129" i="10" s="1"/>
  <c r="J530" i="6"/>
  <c r="C530" i="6" s="1"/>
  <c r="P530" i="6"/>
  <c r="R530" i="6" s="1"/>
  <c r="J139" i="6"/>
  <c r="C139" i="6" s="1"/>
  <c r="K139" i="6"/>
  <c r="U139" i="6" s="1"/>
  <c r="P139" i="6"/>
  <c r="R139" i="6" s="1"/>
  <c r="L139" i="6"/>
  <c r="V139" i="6" s="1"/>
  <c r="M139" i="6"/>
  <c r="W139" i="6" s="1"/>
  <c r="N139" i="6"/>
  <c r="X139" i="6" s="1"/>
  <c r="O139" i="6"/>
  <c r="Y139" i="6" s="1"/>
  <c r="J534" i="10"/>
  <c r="X534" i="10"/>
  <c r="Z534" i="10" s="1"/>
  <c r="J441" i="6"/>
  <c r="C441" i="6" s="1"/>
  <c r="K441" i="6"/>
  <c r="U441" i="6" s="1"/>
  <c r="L441" i="6"/>
  <c r="V441" i="6" s="1"/>
  <c r="P441" i="6"/>
  <c r="R441" i="6" s="1"/>
  <c r="M441" i="6"/>
  <c r="W441" i="6" s="1"/>
  <c r="N441" i="6"/>
  <c r="X441" i="6" s="1"/>
  <c r="O441" i="6"/>
  <c r="Y441" i="6" s="1"/>
  <c r="X628" i="10"/>
  <c r="Z628" i="10" s="1"/>
  <c r="L628" i="10"/>
  <c r="V628" i="10"/>
  <c r="W628" i="10"/>
  <c r="U628" i="10"/>
  <c r="J628" i="10"/>
  <c r="C628" i="10" s="1"/>
  <c r="J155" i="6"/>
  <c r="C155" i="6" s="1"/>
  <c r="K155" i="6"/>
  <c r="U155" i="6" s="1"/>
  <c r="P155" i="6"/>
  <c r="R155" i="6" s="1"/>
  <c r="L155" i="6"/>
  <c r="V155" i="6" s="1"/>
  <c r="M155" i="6"/>
  <c r="W155" i="6" s="1"/>
  <c r="N155" i="6"/>
  <c r="X155" i="6" s="1"/>
  <c r="O155" i="6"/>
  <c r="Y155" i="6" s="1"/>
  <c r="X159" i="10"/>
  <c r="Z159" i="10" s="1"/>
  <c r="W159" i="10"/>
  <c r="J159" i="10"/>
  <c r="C159" i="10" s="1"/>
  <c r="U159" i="10"/>
  <c r="AE159" i="10" s="1"/>
  <c r="V159" i="10"/>
  <c r="AF159" i="10" s="1"/>
  <c r="L159" i="10"/>
  <c r="AD159" i="10" s="1"/>
  <c r="J121" i="6"/>
  <c r="C121" i="6" s="1"/>
  <c r="K121" i="6"/>
  <c r="U121" i="6" s="1"/>
  <c r="P121" i="6"/>
  <c r="R121" i="6" s="1"/>
  <c r="L121" i="6"/>
  <c r="V121" i="6" s="1"/>
  <c r="M121" i="6"/>
  <c r="W121" i="6" s="1"/>
  <c r="N121" i="6"/>
  <c r="X121" i="6" s="1"/>
  <c r="O121" i="6"/>
  <c r="Y121" i="6" s="1"/>
  <c r="AE597" i="10"/>
  <c r="AG598" i="10"/>
  <c r="J190" i="10"/>
  <c r="X190" i="10"/>
  <c r="Z190" i="10" s="1"/>
  <c r="J26" i="6"/>
  <c r="C26" i="6" s="1"/>
  <c r="K26" i="6"/>
  <c r="U26" i="6" s="1"/>
  <c r="L26" i="6"/>
  <c r="V26" i="6" s="1"/>
  <c r="P26" i="6"/>
  <c r="R26" i="6" s="1"/>
  <c r="M26" i="6"/>
  <c r="W26" i="6" s="1"/>
  <c r="N26" i="6"/>
  <c r="X26" i="6" s="1"/>
  <c r="O26" i="6"/>
  <c r="Y26" i="6" s="1"/>
  <c r="J394" i="6"/>
  <c r="C394" i="6" s="1"/>
  <c r="K394" i="6"/>
  <c r="U394" i="6" s="1"/>
  <c r="P394" i="6"/>
  <c r="R394" i="6" s="1"/>
  <c r="L394" i="6"/>
  <c r="V394" i="6" s="1"/>
  <c r="M394" i="6"/>
  <c r="W394" i="6" s="1"/>
  <c r="N394" i="6"/>
  <c r="X394" i="6" s="1"/>
  <c r="O394" i="6"/>
  <c r="Y394" i="6" s="1"/>
  <c r="X93" i="10"/>
  <c r="Z93" i="10" s="1"/>
  <c r="V93" i="10"/>
  <c r="AF93" i="10" s="1"/>
  <c r="J93" i="10"/>
  <c r="C93" i="10" s="1"/>
  <c r="U93" i="10"/>
  <c r="AE93" i="10" s="1"/>
  <c r="L93" i="10"/>
  <c r="AD93" i="10" s="1"/>
  <c r="W93" i="10"/>
  <c r="J287" i="6"/>
  <c r="C287" i="6" s="1"/>
  <c r="P287" i="6"/>
  <c r="R287" i="6" s="1"/>
  <c r="K601" i="10"/>
  <c r="AD601" i="10"/>
  <c r="AA601" i="10"/>
  <c r="AG624" i="10"/>
  <c r="AA624" i="10"/>
  <c r="J433" i="6"/>
  <c r="C433" i="6" s="1"/>
  <c r="K433" i="6"/>
  <c r="U433" i="6" s="1"/>
  <c r="L433" i="6"/>
  <c r="V433" i="6" s="1"/>
  <c r="P433" i="6"/>
  <c r="R433" i="6" s="1"/>
  <c r="M433" i="6"/>
  <c r="W433" i="6" s="1"/>
  <c r="N433" i="6"/>
  <c r="X433" i="6" s="1"/>
  <c r="O433" i="6"/>
  <c r="Y433" i="6" s="1"/>
  <c r="J295" i="6"/>
  <c r="P295" i="6"/>
  <c r="R295" i="6" s="1"/>
  <c r="J302" i="6"/>
  <c r="C302" i="6" s="1"/>
  <c r="P302" i="6"/>
  <c r="R302" i="6" s="1"/>
  <c r="X439" i="10"/>
  <c r="Z439" i="10" s="1"/>
  <c r="U439" i="10"/>
  <c r="AE439" i="10" s="1"/>
  <c r="V439" i="10"/>
  <c r="AF439" i="10" s="1"/>
  <c r="J439" i="10"/>
  <c r="C439" i="10" s="1"/>
  <c r="L439" i="10"/>
  <c r="AD439" i="10" s="1"/>
  <c r="W439" i="10"/>
  <c r="J163" i="6"/>
  <c r="C163" i="6" s="1"/>
  <c r="K163" i="6"/>
  <c r="U163" i="6" s="1"/>
  <c r="L163" i="6"/>
  <c r="V163" i="6" s="1"/>
  <c r="P163" i="6"/>
  <c r="R163" i="6" s="1"/>
  <c r="M163" i="6"/>
  <c r="W163" i="6" s="1"/>
  <c r="N163" i="6"/>
  <c r="X163" i="6" s="1"/>
  <c r="O163" i="6"/>
  <c r="Y163" i="6" s="1"/>
  <c r="J522" i="10"/>
  <c r="X522" i="10"/>
  <c r="Z522" i="10" s="1"/>
  <c r="J462" i="6"/>
  <c r="P462" i="6"/>
  <c r="R462" i="6" s="1"/>
  <c r="J197" i="10"/>
  <c r="X197" i="10"/>
  <c r="Z197" i="10" s="1"/>
  <c r="J242" i="10"/>
  <c r="X242" i="10"/>
  <c r="Z242" i="10" s="1"/>
  <c r="J637" i="6"/>
  <c r="C637" i="6" s="1"/>
  <c r="K637" i="6"/>
  <c r="U637" i="6" s="1"/>
  <c r="P637" i="6"/>
  <c r="R637" i="6" s="1"/>
  <c r="L637" i="6"/>
  <c r="V637" i="6" s="1"/>
  <c r="M637" i="6"/>
  <c r="W637" i="6" s="1"/>
  <c r="N637" i="6"/>
  <c r="X637" i="6" s="1"/>
  <c r="O637" i="6"/>
  <c r="Y637" i="6" s="1"/>
  <c r="X567" i="10"/>
  <c r="Z567" i="10" s="1"/>
  <c r="U567" i="10"/>
  <c r="V567" i="10"/>
  <c r="J567" i="10"/>
  <c r="C567" i="10" s="1"/>
  <c r="L567" i="10"/>
  <c r="W567" i="10"/>
  <c r="X134" i="10"/>
  <c r="Z134" i="10" s="1"/>
  <c r="J134" i="10"/>
  <c r="C134" i="10" s="1"/>
  <c r="L134" i="10"/>
  <c r="AD134" i="10" s="1"/>
  <c r="U134" i="10"/>
  <c r="AE134" i="10" s="1"/>
  <c r="V134" i="10"/>
  <c r="AF134" i="10" s="1"/>
  <c r="W134" i="10"/>
  <c r="J483" i="6"/>
  <c r="C483" i="6" s="1"/>
  <c r="P483" i="6"/>
  <c r="R483" i="6" s="1"/>
  <c r="J482" i="10"/>
  <c r="X482" i="10"/>
  <c r="Z482" i="10" s="1"/>
  <c r="J44" i="6"/>
  <c r="C44" i="6" s="1"/>
  <c r="K44" i="6"/>
  <c r="U44" i="6" s="1"/>
  <c r="P44" i="6"/>
  <c r="R44" i="6" s="1"/>
  <c r="L44" i="6"/>
  <c r="V44" i="6" s="1"/>
  <c r="M44" i="6"/>
  <c r="W44" i="6" s="1"/>
  <c r="N44" i="6"/>
  <c r="X44" i="6" s="1"/>
  <c r="O44" i="6"/>
  <c r="Y44" i="6" s="1"/>
  <c r="X45" i="10"/>
  <c r="Z45" i="10" s="1"/>
  <c r="U45" i="10"/>
  <c r="AE45" i="10" s="1"/>
  <c r="W45" i="10"/>
  <c r="L45" i="10"/>
  <c r="AD45" i="10" s="1"/>
  <c r="J45" i="10"/>
  <c r="C45" i="10" s="1"/>
  <c r="V45" i="10"/>
  <c r="AF45" i="10" s="1"/>
  <c r="J227" i="6"/>
  <c r="C227" i="6" s="1"/>
  <c r="P227" i="6"/>
  <c r="R227" i="6" s="1"/>
  <c r="X112" i="10"/>
  <c r="Z112" i="10" s="1"/>
  <c r="U112" i="10"/>
  <c r="AE112" i="10" s="1"/>
  <c r="J112" i="10"/>
  <c r="C112" i="10" s="1"/>
  <c r="L112" i="10"/>
  <c r="AD112" i="10" s="1"/>
  <c r="W112" i="10"/>
  <c r="V112" i="10"/>
  <c r="AF112" i="10" s="1"/>
  <c r="J533" i="6"/>
  <c r="C533" i="6" s="1"/>
  <c r="P533" i="6"/>
  <c r="R533" i="6" s="1"/>
  <c r="AD631" i="10"/>
  <c r="K631" i="10"/>
  <c r="AA631" i="10"/>
  <c r="J182" i="10"/>
  <c r="X182" i="10"/>
  <c r="Z182" i="10" s="1"/>
  <c r="J245" i="6"/>
  <c r="C245" i="6" s="1"/>
  <c r="P245" i="6"/>
  <c r="R245" i="6" s="1"/>
  <c r="X56" i="10"/>
  <c r="Z56" i="10" s="1"/>
  <c r="J56" i="10"/>
  <c r="C56" i="10" s="1"/>
  <c r="W56" i="10"/>
  <c r="V56" i="10"/>
  <c r="AF56" i="10" s="1"/>
  <c r="L56" i="10"/>
  <c r="AD56" i="10" s="1"/>
  <c r="U56" i="10"/>
  <c r="AE56" i="10" s="1"/>
  <c r="J183" i="10"/>
  <c r="X183" i="10"/>
  <c r="Z183" i="10" s="1"/>
  <c r="J278" i="10"/>
  <c r="X278" i="10"/>
  <c r="Z278" i="10" s="1"/>
  <c r="J80" i="6"/>
  <c r="C80" i="6" s="1"/>
  <c r="K80" i="6"/>
  <c r="U80" i="6" s="1"/>
  <c r="L80" i="6"/>
  <c r="V80" i="6" s="1"/>
  <c r="P80" i="6"/>
  <c r="R80" i="6" s="1"/>
  <c r="M80" i="6"/>
  <c r="W80" i="6" s="1"/>
  <c r="N80" i="6"/>
  <c r="X80" i="6" s="1"/>
  <c r="O80" i="6"/>
  <c r="Y80" i="6" s="1"/>
  <c r="J406" i="6"/>
  <c r="C406" i="6" s="1"/>
  <c r="K406" i="6"/>
  <c r="U406" i="6" s="1"/>
  <c r="L406" i="6"/>
  <c r="V406" i="6" s="1"/>
  <c r="P406" i="6"/>
  <c r="R406" i="6" s="1"/>
  <c r="M406" i="6"/>
  <c r="W406" i="6" s="1"/>
  <c r="N406" i="6"/>
  <c r="X406" i="6" s="1"/>
  <c r="O406" i="6"/>
  <c r="Y406" i="6" s="1"/>
  <c r="X561" i="10"/>
  <c r="Z561" i="10" s="1"/>
  <c r="V561" i="10"/>
  <c r="U561" i="10"/>
  <c r="L561" i="10"/>
  <c r="J561" i="10"/>
  <c r="C561" i="10" s="1"/>
  <c r="W561" i="10"/>
  <c r="J472" i="6"/>
  <c r="C472" i="6" s="1"/>
  <c r="P472" i="6"/>
  <c r="R472" i="6" s="1"/>
  <c r="X39" i="10"/>
  <c r="Z39" i="10" s="1"/>
  <c r="V39" i="10"/>
  <c r="AF39" i="10" s="1"/>
  <c r="J39" i="10"/>
  <c r="C39" i="10" s="1"/>
  <c r="L39" i="10"/>
  <c r="AD39" i="10" s="1"/>
  <c r="U39" i="10"/>
  <c r="AE39" i="10" s="1"/>
  <c r="W39" i="10"/>
  <c r="X343" i="10"/>
  <c r="Z343" i="10" s="1"/>
  <c r="J343" i="10"/>
  <c r="J149" i="6"/>
  <c r="C149" i="6" s="1"/>
  <c r="K149" i="6"/>
  <c r="U149" i="6" s="1"/>
  <c r="L149" i="6"/>
  <c r="V149" i="6" s="1"/>
  <c r="P149" i="6"/>
  <c r="R149" i="6" s="1"/>
  <c r="M149" i="6"/>
  <c r="W149" i="6" s="1"/>
  <c r="N149" i="6"/>
  <c r="X149" i="6" s="1"/>
  <c r="O149" i="6"/>
  <c r="Y149" i="6" s="1"/>
  <c r="J386" i="10"/>
  <c r="X386" i="10"/>
  <c r="Z386" i="10" s="1"/>
  <c r="J165" i="6"/>
  <c r="C165" i="6" s="1"/>
  <c r="K165" i="6"/>
  <c r="U165" i="6" s="1"/>
  <c r="L165" i="6"/>
  <c r="V165" i="6" s="1"/>
  <c r="P165" i="6"/>
  <c r="R165" i="6" s="1"/>
  <c r="M165" i="6"/>
  <c r="W165" i="6" s="1"/>
  <c r="N165" i="6"/>
  <c r="X165" i="6" s="1"/>
  <c r="O165" i="6"/>
  <c r="Y165" i="6" s="1"/>
  <c r="J259" i="10"/>
  <c r="X259" i="10"/>
  <c r="Z259" i="10" s="1"/>
  <c r="X431" i="10"/>
  <c r="Z431" i="10" s="1"/>
  <c r="J431" i="10"/>
  <c r="C431" i="10" s="1"/>
  <c r="V431" i="10"/>
  <c r="AF431" i="10" s="1"/>
  <c r="L431" i="10"/>
  <c r="AD431" i="10" s="1"/>
  <c r="W431" i="10"/>
  <c r="U431" i="10"/>
  <c r="AE431" i="10" s="1"/>
  <c r="X68" i="10"/>
  <c r="Z68" i="10" s="1"/>
  <c r="V68" i="10"/>
  <c r="AF68" i="10" s="1"/>
  <c r="W68" i="10"/>
  <c r="U68" i="10"/>
  <c r="AE68" i="10" s="1"/>
  <c r="J68" i="10"/>
  <c r="C68" i="10" s="1"/>
  <c r="L68" i="10"/>
  <c r="AD68" i="10" s="1"/>
  <c r="X269" i="10"/>
  <c r="Z269" i="10" s="1"/>
  <c r="J269" i="10"/>
  <c r="C269" i="10" s="1"/>
  <c r="J255" i="6"/>
  <c r="C255" i="6" s="1"/>
  <c r="P255" i="6"/>
  <c r="R255" i="6" s="1"/>
  <c r="J235" i="10"/>
  <c r="X235" i="10"/>
  <c r="Z235" i="10" s="1"/>
  <c r="AG579" i="10"/>
  <c r="X250" i="10"/>
  <c r="Z250" i="10" s="1"/>
  <c r="J250" i="10"/>
  <c r="J468" i="10"/>
  <c r="X468" i="10"/>
  <c r="Z468" i="10" s="1"/>
  <c r="J161" i="6"/>
  <c r="C161" i="6" s="1"/>
  <c r="K161" i="6"/>
  <c r="U161" i="6" s="1"/>
  <c r="P161" i="6"/>
  <c r="R161" i="6" s="1"/>
  <c r="L161" i="6"/>
  <c r="V161" i="6" s="1"/>
  <c r="M161" i="6"/>
  <c r="W161" i="6" s="1"/>
  <c r="N161" i="6"/>
  <c r="X161" i="6" s="1"/>
  <c r="O161" i="6"/>
  <c r="Y161" i="6" s="1"/>
  <c r="J158" i="6"/>
  <c r="C158" i="6" s="1"/>
  <c r="K158" i="6"/>
  <c r="U158" i="6" s="1"/>
  <c r="L158" i="6"/>
  <c r="V158" i="6" s="1"/>
  <c r="P158" i="6"/>
  <c r="R158" i="6" s="1"/>
  <c r="M158" i="6"/>
  <c r="W158" i="6" s="1"/>
  <c r="N158" i="6"/>
  <c r="X158" i="6" s="1"/>
  <c r="O158" i="6"/>
  <c r="Y158" i="6" s="1"/>
  <c r="J339" i="10"/>
  <c r="X339" i="10"/>
  <c r="Z339" i="10" s="1"/>
  <c r="J330" i="6"/>
  <c r="C330" i="6" s="1"/>
  <c r="P330" i="6"/>
  <c r="R330" i="6" s="1"/>
  <c r="AE627" i="10"/>
  <c r="AF620" i="10"/>
  <c r="X132" i="10"/>
  <c r="Z132" i="10" s="1"/>
  <c r="J132" i="10"/>
  <c r="C132" i="10" s="1"/>
  <c r="L132" i="10"/>
  <c r="AD132" i="10" s="1"/>
  <c r="U132" i="10"/>
  <c r="AE132" i="10" s="1"/>
  <c r="V132" i="10"/>
  <c r="AF132" i="10" s="1"/>
  <c r="W132" i="10"/>
  <c r="J345" i="6"/>
  <c r="C345" i="6" s="1"/>
  <c r="P345" i="6"/>
  <c r="R345" i="6" s="1"/>
  <c r="J352" i="6"/>
  <c r="C352" i="6" s="1"/>
  <c r="P352" i="6"/>
  <c r="R352" i="6" s="1"/>
  <c r="J352" i="10"/>
  <c r="X352" i="10"/>
  <c r="Z352" i="10" s="1"/>
  <c r="J439" i="6"/>
  <c r="C439" i="6" s="1"/>
  <c r="K439" i="6"/>
  <c r="U439" i="6" s="1"/>
  <c r="L439" i="6"/>
  <c r="V439" i="6" s="1"/>
  <c r="P439" i="6"/>
  <c r="R439" i="6" s="1"/>
  <c r="M439" i="6"/>
  <c r="W439" i="6" s="1"/>
  <c r="N439" i="6"/>
  <c r="X439" i="6" s="1"/>
  <c r="O439" i="6"/>
  <c r="Y439" i="6" s="1"/>
  <c r="J369" i="10"/>
  <c r="C369" i="10" s="1"/>
  <c r="X369" i="10"/>
  <c r="Z369" i="10" s="1"/>
  <c r="J542" i="6"/>
  <c r="P542" i="6"/>
  <c r="R542" i="6" s="1"/>
  <c r="X448" i="10"/>
  <c r="Z448" i="10" s="1"/>
  <c r="U448" i="10"/>
  <c r="AE448" i="10" s="1"/>
  <c r="V448" i="10"/>
  <c r="AF448" i="10" s="1"/>
  <c r="J448" i="10"/>
  <c r="C448" i="10" s="1"/>
  <c r="L448" i="10"/>
  <c r="AD448" i="10" s="1"/>
  <c r="W448" i="10"/>
  <c r="AG600" i="10"/>
  <c r="X89" i="10"/>
  <c r="Z89" i="10" s="1"/>
  <c r="V89" i="10"/>
  <c r="AF89" i="10" s="1"/>
  <c r="L89" i="10"/>
  <c r="AD89" i="10" s="1"/>
  <c r="J89" i="10"/>
  <c r="C89" i="10" s="1"/>
  <c r="U89" i="10"/>
  <c r="AE89" i="10" s="1"/>
  <c r="W89" i="10"/>
  <c r="J212" i="6"/>
  <c r="C212" i="6" s="1"/>
  <c r="P212" i="6"/>
  <c r="R212" i="6" s="1"/>
  <c r="X18" i="10"/>
  <c r="Z18" i="10" s="1"/>
  <c r="J18" i="10"/>
  <c r="C18" i="10" s="1"/>
  <c r="U18" i="10"/>
  <c r="AE18" i="10" s="1"/>
  <c r="L18" i="10"/>
  <c r="AD18" i="10" s="1"/>
  <c r="W18" i="10"/>
  <c r="V18" i="10"/>
  <c r="AF18" i="10" s="1"/>
  <c r="J453" i="6"/>
  <c r="C453" i="6" s="1"/>
  <c r="P453" i="6"/>
  <c r="R453" i="6" s="1"/>
  <c r="X95" i="10"/>
  <c r="Z95" i="10" s="1"/>
  <c r="U95" i="10"/>
  <c r="AE95" i="10" s="1"/>
  <c r="L95" i="10"/>
  <c r="AD95" i="10" s="1"/>
  <c r="J95" i="10"/>
  <c r="C95" i="10" s="1"/>
  <c r="V95" i="10"/>
  <c r="AF95" i="10" s="1"/>
  <c r="W95" i="10"/>
  <c r="AG604" i="10"/>
  <c r="J207" i="10"/>
  <c r="X207" i="10"/>
  <c r="Z207" i="10" s="1"/>
  <c r="AE625" i="10"/>
  <c r="AF625" i="10"/>
  <c r="X303" i="10"/>
  <c r="Z303" i="10" s="1"/>
  <c r="J303" i="10"/>
  <c r="AF608" i="10"/>
  <c r="J198" i="10"/>
  <c r="C198" i="10" s="1"/>
  <c r="X198" i="10"/>
  <c r="Z198" i="10" s="1"/>
  <c r="J193" i="6"/>
  <c r="C193" i="6" s="1"/>
  <c r="P193" i="6"/>
  <c r="R193" i="6" s="1"/>
  <c r="J636" i="6"/>
  <c r="C636" i="6" s="1"/>
  <c r="K636" i="6"/>
  <c r="U636" i="6" s="1"/>
  <c r="P636" i="6"/>
  <c r="R636" i="6" s="1"/>
  <c r="L636" i="6"/>
  <c r="V636" i="6" s="1"/>
  <c r="M636" i="6"/>
  <c r="W636" i="6" s="1"/>
  <c r="N636" i="6"/>
  <c r="X636" i="6" s="1"/>
  <c r="O636" i="6"/>
  <c r="Y636" i="6" s="1"/>
  <c r="X14" i="10"/>
  <c r="Z14" i="10" s="1"/>
  <c r="L14" i="10"/>
  <c r="AD14" i="10" s="1"/>
  <c r="U14" i="10"/>
  <c r="AE14" i="10" s="1"/>
  <c r="V14" i="10"/>
  <c r="AF14" i="10" s="1"/>
  <c r="W14" i="10"/>
  <c r="J14" i="10"/>
  <c r="C14" i="10" s="1"/>
  <c r="AG576" i="10"/>
  <c r="X593" i="10"/>
  <c r="Z593" i="10" s="1"/>
  <c r="L593" i="10"/>
  <c r="V593" i="10"/>
  <c r="J593" i="10"/>
  <c r="C593" i="10" s="1"/>
  <c r="U593" i="10"/>
  <c r="W593" i="10"/>
  <c r="X227" i="10"/>
  <c r="Z227" i="10" s="1"/>
  <c r="J227" i="10"/>
  <c r="J222" i="6"/>
  <c r="C222" i="6" s="1"/>
  <c r="P222" i="6"/>
  <c r="R222" i="6" s="1"/>
  <c r="J387" i="10"/>
  <c r="C387" i="10" s="1"/>
  <c r="X387" i="10"/>
  <c r="Z387" i="10" s="1"/>
  <c r="AG659" i="10"/>
  <c r="AI659" i="10" s="1"/>
  <c r="J272" i="6"/>
  <c r="P272" i="6"/>
  <c r="R272" i="6" s="1"/>
  <c r="J419" i="6"/>
  <c r="C419" i="6" s="1"/>
  <c r="K419" i="6"/>
  <c r="U419" i="6" s="1"/>
  <c r="L419" i="6"/>
  <c r="V419" i="6" s="1"/>
  <c r="P419" i="6"/>
  <c r="R419" i="6" s="1"/>
  <c r="M419" i="6"/>
  <c r="W419" i="6" s="1"/>
  <c r="N419" i="6"/>
  <c r="X419" i="6" s="1"/>
  <c r="O419" i="6"/>
  <c r="Y419" i="6" s="1"/>
  <c r="J504" i="10"/>
  <c r="X504" i="10"/>
  <c r="Z504" i="10" s="1"/>
  <c r="J66" i="6"/>
  <c r="C66" i="6" s="1"/>
  <c r="K66" i="6"/>
  <c r="U66" i="6" s="1"/>
  <c r="P66" i="6"/>
  <c r="R66" i="6" s="1"/>
  <c r="L66" i="6"/>
  <c r="V66" i="6" s="1"/>
  <c r="M66" i="6"/>
  <c r="W66" i="6" s="1"/>
  <c r="N66" i="6"/>
  <c r="X66" i="6" s="1"/>
  <c r="O66" i="6"/>
  <c r="Y66" i="6" s="1"/>
  <c r="X140" i="10"/>
  <c r="Z140" i="10" s="1"/>
  <c r="V140" i="10"/>
  <c r="AF140" i="10" s="1"/>
  <c r="L140" i="10"/>
  <c r="AD140" i="10" s="1"/>
  <c r="J140" i="10"/>
  <c r="C140" i="10" s="1"/>
  <c r="U140" i="10"/>
  <c r="AE140" i="10" s="1"/>
  <c r="W140" i="10"/>
  <c r="J152" i="6"/>
  <c r="C152" i="6" s="1"/>
  <c r="K152" i="6"/>
  <c r="U152" i="6" s="1"/>
  <c r="L152" i="6"/>
  <c r="V152" i="6" s="1"/>
  <c r="P152" i="6"/>
  <c r="R152" i="6" s="1"/>
  <c r="M152" i="6"/>
  <c r="W152" i="6" s="1"/>
  <c r="N152" i="6"/>
  <c r="X152" i="6" s="1"/>
  <c r="O152" i="6"/>
  <c r="Y152" i="6" s="1"/>
  <c r="J370" i="6"/>
  <c r="C370" i="6" s="1"/>
  <c r="P370" i="6"/>
  <c r="R370" i="6" s="1"/>
  <c r="J188" i="6"/>
  <c r="P188" i="6"/>
  <c r="R188" i="6" s="1"/>
  <c r="X287" i="10"/>
  <c r="Z287" i="10" s="1"/>
  <c r="J287" i="10"/>
  <c r="J96" i="6"/>
  <c r="C96" i="6" s="1"/>
  <c r="K96" i="6"/>
  <c r="U96" i="6" s="1"/>
  <c r="P96" i="6"/>
  <c r="R96" i="6" s="1"/>
  <c r="L96" i="6"/>
  <c r="V96" i="6" s="1"/>
  <c r="M96" i="6"/>
  <c r="W96" i="6" s="1"/>
  <c r="N96" i="6"/>
  <c r="X96" i="6" s="1"/>
  <c r="O96" i="6"/>
  <c r="Y96" i="6" s="1"/>
  <c r="J516" i="6"/>
  <c r="P516" i="6"/>
  <c r="R516" i="6" s="1"/>
  <c r="J400" i="6"/>
  <c r="C400" i="6" s="1"/>
  <c r="K400" i="6"/>
  <c r="U400" i="6" s="1"/>
  <c r="P400" i="6"/>
  <c r="R400" i="6" s="1"/>
  <c r="L400" i="6"/>
  <c r="V400" i="6" s="1"/>
  <c r="M400" i="6"/>
  <c r="W400" i="6" s="1"/>
  <c r="N400" i="6"/>
  <c r="X400" i="6" s="1"/>
  <c r="O400" i="6"/>
  <c r="Y400" i="6" s="1"/>
  <c r="J135" i="6"/>
  <c r="C135" i="6" s="1"/>
  <c r="K135" i="6"/>
  <c r="U135" i="6" s="1"/>
  <c r="L135" i="6"/>
  <c r="V135" i="6" s="1"/>
  <c r="P135" i="6"/>
  <c r="R135" i="6" s="1"/>
  <c r="M135" i="6"/>
  <c r="W135" i="6" s="1"/>
  <c r="N135" i="6"/>
  <c r="X135" i="6" s="1"/>
  <c r="O135" i="6"/>
  <c r="Y135" i="6" s="1"/>
  <c r="J202" i="6"/>
  <c r="C202" i="6" s="1"/>
  <c r="P202" i="6"/>
  <c r="R202" i="6" s="1"/>
  <c r="AE611" i="10"/>
  <c r="J297" i="10"/>
  <c r="X297" i="10"/>
  <c r="Z297" i="10" s="1"/>
  <c r="X516" i="10"/>
  <c r="Z516" i="10" s="1"/>
  <c r="J516" i="10"/>
  <c r="J393" i="6"/>
  <c r="C393" i="6" s="1"/>
  <c r="P393" i="6"/>
  <c r="R393" i="6" s="1"/>
  <c r="X22" i="10"/>
  <c r="Z22" i="10" s="1"/>
  <c r="L22" i="10"/>
  <c r="AD22" i="10" s="1"/>
  <c r="W22" i="10"/>
  <c r="U22" i="10"/>
  <c r="AE22" i="10" s="1"/>
  <c r="J22" i="10"/>
  <c r="C22" i="10" s="1"/>
  <c r="V22" i="10"/>
  <c r="AF22" i="10" s="1"/>
  <c r="J17" i="6"/>
  <c r="C17" i="6" s="1"/>
  <c r="K17" i="6"/>
  <c r="U17" i="6" s="1"/>
  <c r="L17" i="6"/>
  <c r="V17" i="6" s="1"/>
  <c r="P17" i="6"/>
  <c r="R17" i="6" s="1"/>
  <c r="M17" i="6"/>
  <c r="W17" i="6" s="1"/>
  <c r="N17" i="6"/>
  <c r="X17" i="6" s="1"/>
  <c r="O17" i="6"/>
  <c r="Y17" i="6" s="1"/>
  <c r="X52" i="10"/>
  <c r="Z52" i="10" s="1"/>
  <c r="W52" i="10"/>
  <c r="L52" i="10"/>
  <c r="AD52" i="10" s="1"/>
  <c r="U52" i="10"/>
  <c r="AE52" i="10" s="1"/>
  <c r="V52" i="10"/>
  <c r="AF52" i="10" s="1"/>
  <c r="J52" i="10"/>
  <c r="C52" i="10" s="1"/>
  <c r="J48" i="6"/>
  <c r="C48" i="6" s="1"/>
  <c r="K48" i="6"/>
  <c r="U48" i="6" s="1"/>
  <c r="P48" i="6"/>
  <c r="R48" i="6" s="1"/>
  <c r="L48" i="6"/>
  <c r="V48" i="6" s="1"/>
  <c r="M48" i="6"/>
  <c r="W48" i="6" s="1"/>
  <c r="N48" i="6"/>
  <c r="X48" i="6" s="1"/>
  <c r="O48" i="6"/>
  <c r="Y48" i="6" s="1"/>
  <c r="AG570" i="10"/>
  <c r="AE622" i="10"/>
  <c r="AG622" i="10"/>
  <c r="J483" i="10"/>
  <c r="C483" i="10" s="1"/>
  <c r="X483" i="10"/>
  <c r="Z483" i="10" s="1"/>
  <c r="AG621" i="10"/>
  <c r="J485" i="10"/>
  <c r="X485" i="10"/>
  <c r="Z485" i="10" s="1"/>
  <c r="J477" i="6"/>
  <c r="C477" i="6" s="1"/>
  <c r="P477" i="6"/>
  <c r="R477" i="6" s="1"/>
  <c r="X175" i="10"/>
  <c r="Z175" i="10" s="1"/>
  <c r="L175" i="10"/>
  <c r="AD175" i="10" s="1"/>
  <c r="W175" i="10"/>
  <c r="U175" i="10"/>
  <c r="AE175" i="10" s="1"/>
  <c r="J175" i="10"/>
  <c r="C175" i="10" s="1"/>
  <c r="V175" i="10"/>
  <c r="AF175" i="10" s="1"/>
  <c r="J475" i="6"/>
  <c r="C475" i="6" s="1"/>
  <c r="P475" i="6"/>
  <c r="R475" i="6" s="1"/>
  <c r="J226" i="6"/>
  <c r="P226" i="6"/>
  <c r="R226" i="6" s="1"/>
  <c r="AE615" i="10"/>
  <c r="X362" i="10"/>
  <c r="Z362" i="10" s="1"/>
  <c r="J362" i="10"/>
  <c r="J536" i="6"/>
  <c r="P536" i="6"/>
  <c r="R536" i="6" s="1"/>
  <c r="J359" i="10"/>
  <c r="C359" i="10" s="1"/>
  <c r="X359" i="10"/>
  <c r="Z359" i="10" s="1"/>
  <c r="X421" i="10"/>
  <c r="Z421" i="10" s="1"/>
  <c r="V421" i="10"/>
  <c r="AF421" i="10" s="1"/>
  <c r="U421" i="10"/>
  <c r="AE421" i="10" s="1"/>
  <c r="L421" i="10"/>
  <c r="AD421" i="10" s="1"/>
  <c r="J421" i="10"/>
  <c r="C421" i="10" s="1"/>
  <c r="W421" i="10"/>
  <c r="AE573" i="10"/>
  <c r="AG573" i="10"/>
  <c r="AI573" i="10" s="1"/>
  <c r="J232" i="10"/>
  <c r="X232" i="10"/>
  <c r="Z232" i="10" s="1"/>
  <c r="J13" i="6"/>
  <c r="C13" i="6" s="1"/>
  <c r="K13" i="6"/>
  <c r="U13" i="6" s="1"/>
  <c r="L13" i="6"/>
  <c r="V13" i="6" s="1"/>
  <c r="P13" i="6"/>
  <c r="R13" i="6" s="1"/>
  <c r="M13" i="6"/>
  <c r="W13" i="6" s="1"/>
  <c r="N13" i="6"/>
  <c r="X13" i="6" s="1"/>
  <c r="O13" i="6"/>
  <c r="Y13" i="6" s="1"/>
  <c r="AG596" i="10"/>
  <c r="AI596" i="10" s="1"/>
  <c r="AD596" i="10"/>
  <c r="X433" i="10"/>
  <c r="Z433" i="10" s="1"/>
  <c r="J433" i="10"/>
  <c r="C433" i="10" s="1"/>
  <c r="W433" i="10"/>
  <c r="U433" i="10"/>
  <c r="AE433" i="10" s="1"/>
  <c r="V433" i="10"/>
  <c r="AF433" i="10" s="1"/>
  <c r="L433" i="10"/>
  <c r="AD433" i="10" s="1"/>
  <c r="AE594" i="10"/>
  <c r="X410" i="10"/>
  <c r="Z410" i="10" s="1"/>
  <c r="V410" i="10"/>
  <c r="AF410" i="10" s="1"/>
  <c r="J410" i="10"/>
  <c r="C410" i="10" s="1"/>
  <c r="L410" i="10"/>
  <c r="AD410" i="10" s="1"/>
  <c r="U410" i="10"/>
  <c r="AE410" i="10" s="1"/>
  <c r="W410" i="10"/>
  <c r="J469" i="6"/>
  <c r="C469" i="6" s="1"/>
  <c r="P469" i="6"/>
  <c r="R469" i="6" s="1"/>
  <c r="J470" i="10"/>
  <c r="X470" i="10"/>
  <c r="Z470" i="10" s="1"/>
  <c r="X36" i="10"/>
  <c r="Z36" i="10" s="1"/>
  <c r="J36" i="10"/>
  <c r="C36" i="10" s="1"/>
  <c r="W36" i="10"/>
  <c r="U36" i="10"/>
  <c r="AE36" i="10" s="1"/>
  <c r="L36" i="10"/>
  <c r="AD36" i="10" s="1"/>
  <c r="V36" i="10"/>
  <c r="AF36" i="10" s="1"/>
  <c r="J150" i="6"/>
  <c r="C150" i="6" s="1"/>
  <c r="K150" i="6"/>
  <c r="U150" i="6" s="1"/>
  <c r="L150" i="6"/>
  <c r="V150" i="6" s="1"/>
  <c r="P150" i="6"/>
  <c r="R150" i="6" s="1"/>
  <c r="M150" i="6"/>
  <c r="W150" i="6" s="1"/>
  <c r="N150" i="6"/>
  <c r="X150" i="6" s="1"/>
  <c r="O150" i="6"/>
  <c r="Y150" i="6" s="1"/>
  <c r="X151" i="10"/>
  <c r="Z151" i="10" s="1"/>
  <c r="J151" i="10"/>
  <c r="C151" i="10" s="1"/>
  <c r="W151" i="10"/>
  <c r="L151" i="10"/>
  <c r="AD151" i="10" s="1"/>
  <c r="V151" i="10"/>
  <c r="AF151" i="10" s="1"/>
  <c r="U151" i="10"/>
  <c r="AE151" i="10" s="1"/>
  <c r="J168" i="6"/>
  <c r="C168" i="6" s="1"/>
  <c r="K168" i="6"/>
  <c r="U168" i="6" s="1"/>
  <c r="L168" i="6"/>
  <c r="V168" i="6" s="1"/>
  <c r="P168" i="6"/>
  <c r="R168" i="6" s="1"/>
  <c r="M168" i="6"/>
  <c r="W168" i="6" s="1"/>
  <c r="N168" i="6"/>
  <c r="X168" i="6" s="1"/>
  <c r="O168" i="6"/>
  <c r="Y168" i="6" s="1"/>
  <c r="X381" i="10"/>
  <c r="Z381" i="10" s="1"/>
  <c r="J381" i="10"/>
  <c r="J271" i="6"/>
  <c r="C271" i="6" s="1"/>
  <c r="P271" i="6"/>
  <c r="R271" i="6" s="1"/>
  <c r="J422" i="6"/>
  <c r="C422" i="6" s="1"/>
  <c r="K422" i="6"/>
  <c r="U422" i="6" s="1"/>
  <c r="L422" i="6"/>
  <c r="V422" i="6" s="1"/>
  <c r="P422" i="6"/>
  <c r="R422" i="6" s="1"/>
  <c r="M422" i="6"/>
  <c r="W422" i="6" s="1"/>
  <c r="N422" i="6"/>
  <c r="X422" i="6" s="1"/>
  <c r="O422" i="6"/>
  <c r="Y422" i="6" s="1"/>
  <c r="J272" i="10"/>
  <c r="X272" i="10"/>
  <c r="Z272" i="10" s="1"/>
  <c r="J502" i="6"/>
  <c r="C502" i="6" s="1"/>
  <c r="P502" i="6"/>
  <c r="R502" i="6" s="1"/>
  <c r="X67" i="10"/>
  <c r="Z67" i="10" s="1"/>
  <c r="V67" i="10"/>
  <c r="AF67" i="10" s="1"/>
  <c r="W67" i="10"/>
  <c r="L67" i="10"/>
  <c r="AD67" i="10" s="1"/>
  <c r="J67" i="10"/>
  <c r="C67" i="10" s="1"/>
  <c r="U67" i="10"/>
  <c r="AE67" i="10" s="1"/>
  <c r="X644" i="10"/>
  <c r="Z644" i="10" s="1"/>
  <c r="U644" i="10"/>
  <c r="V644" i="10"/>
  <c r="L644" i="10"/>
  <c r="W644" i="10"/>
  <c r="J644" i="10"/>
  <c r="C644" i="10" s="1"/>
  <c r="AE589" i="10"/>
  <c r="AD589" i="10"/>
  <c r="K589" i="10"/>
  <c r="X424" i="10"/>
  <c r="Z424" i="10" s="1"/>
  <c r="U424" i="10"/>
  <c r="AE424" i="10" s="1"/>
  <c r="J424" i="10"/>
  <c r="C424" i="10" s="1"/>
  <c r="V424" i="10"/>
  <c r="AF424" i="10" s="1"/>
  <c r="L424" i="10"/>
  <c r="AD424" i="10" s="1"/>
  <c r="W424" i="10"/>
  <c r="J319" i="6"/>
  <c r="C319" i="6" s="1"/>
  <c r="P319" i="6"/>
  <c r="R319" i="6" s="1"/>
  <c r="J256" i="10"/>
  <c r="X256" i="10"/>
  <c r="Z256" i="10" s="1"/>
  <c r="J249" i="6"/>
  <c r="C249" i="6" s="1"/>
  <c r="P249" i="6"/>
  <c r="R249" i="6" s="1"/>
  <c r="J24" i="6"/>
  <c r="C24" i="6" s="1"/>
  <c r="K24" i="6"/>
  <c r="U24" i="6" s="1"/>
  <c r="L24" i="6"/>
  <c r="V24" i="6" s="1"/>
  <c r="P24" i="6"/>
  <c r="R24" i="6" s="1"/>
  <c r="M24" i="6"/>
  <c r="W24" i="6" s="1"/>
  <c r="N24" i="6"/>
  <c r="X24" i="6" s="1"/>
  <c r="O24" i="6"/>
  <c r="Y24" i="6" s="1"/>
  <c r="J218" i="10"/>
  <c r="X218" i="10"/>
  <c r="Z218" i="10" s="1"/>
  <c r="J29" i="6"/>
  <c r="C29" i="6" s="1"/>
  <c r="K29" i="6"/>
  <c r="U29" i="6" s="1"/>
  <c r="L29" i="6"/>
  <c r="V29" i="6" s="1"/>
  <c r="P29" i="6"/>
  <c r="R29" i="6" s="1"/>
  <c r="M29" i="6"/>
  <c r="W29" i="6" s="1"/>
  <c r="N29" i="6"/>
  <c r="X29" i="6" s="1"/>
  <c r="O29" i="6"/>
  <c r="Y29" i="6" s="1"/>
  <c r="J374" i="6"/>
  <c r="P374" i="6"/>
  <c r="R374" i="6" s="1"/>
  <c r="J342" i="10"/>
  <c r="X342" i="10"/>
  <c r="Z342" i="10" s="1"/>
  <c r="J23" i="6"/>
  <c r="C23" i="6" s="1"/>
  <c r="K23" i="6"/>
  <c r="U23" i="6" s="1"/>
  <c r="L23" i="6"/>
  <c r="V23" i="6" s="1"/>
  <c r="P23" i="6"/>
  <c r="R23" i="6" s="1"/>
  <c r="M23" i="6"/>
  <c r="W23" i="6" s="1"/>
  <c r="N23" i="6"/>
  <c r="X23" i="6" s="1"/>
  <c r="O23" i="6"/>
  <c r="Y23" i="6" s="1"/>
  <c r="X338" i="10"/>
  <c r="Z338" i="10" s="1"/>
  <c r="J338" i="10"/>
  <c r="J323" i="6"/>
  <c r="C323" i="6" s="1"/>
  <c r="P323" i="6"/>
  <c r="R323" i="6" s="1"/>
  <c r="AG617" i="10"/>
  <c r="J347" i="10"/>
  <c r="X347" i="10"/>
  <c r="Z347" i="10" s="1"/>
  <c r="J368" i="6"/>
  <c r="P368" i="6"/>
  <c r="R368" i="6" s="1"/>
  <c r="J374" i="10"/>
  <c r="X374" i="10"/>
  <c r="Z374" i="10" s="1"/>
  <c r="J153" i="6"/>
  <c r="C153" i="6" s="1"/>
  <c r="K153" i="6"/>
  <c r="U153" i="6" s="1"/>
  <c r="P153" i="6"/>
  <c r="R153" i="6" s="1"/>
  <c r="L153" i="6"/>
  <c r="V153" i="6" s="1"/>
  <c r="M153" i="6"/>
  <c r="W153" i="6" s="1"/>
  <c r="N153" i="6"/>
  <c r="X153" i="6" s="1"/>
  <c r="O153" i="6"/>
  <c r="Y153" i="6" s="1"/>
  <c r="X317" i="10"/>
  <c r="Z317" i="10" s="1"/>
  <c r="J317" i="10"/>
  <c r="C317" i="10" s="1"/>
  <c r="J214" i="10"/>
  <c r="X214" i="10"/>
  <c r="Z214" i="10" s="1"/>
  <c r="X92" i="10"/>
  <c r="Z92" i="10" s="1"/>
  <c r="L92" i="10"/>
  <c r="AD92" i="10" s="1"/>
  <c r="W92" i="10"/>
  <c r="J92" i="10"/>
  <c r="C92" i="10" s="1"/>
  <c r="V92" i="10"/>
  <c r="AF92" i="10" s="1"/>
  <c r="U92" i="10"/>
  <c r="AE92" i="10" s="1"/>
  <c r="AF603" i="10"/>
  <c r="X656" i="10"/>
  <c r="Z656" i="10" s="1"/>
  <c r="L656" i="10"/>
  <c r="W656" i="10"/>
  <c r="U656" i="10"/>
  <c r="J656" i="10"/>
  <c r="C656" i="10" s="1"/>
  <c r="V656" i="10"/>
  <c r="J309" i="10"/>
  <c r="X309" i="10"/>
  <c r="Z309" i="10" s="1"/>
  <c r="X98" i="10"/>
  <c r="Z98" i="10" s="1"/>
  <c r="V98" i="10"/>
  <c r="AF98" i="10" s="1"/>
  <c r="J98" i="10"/>
  <c r="C98" i="10" s="1"/>
  <c r="U98" i="10"/>
  <c r="AE98" i="10" s="1"/>
  <c r="W98" i="10"/>
  <c r="L98" i="10"/>
  <c r="AD98" i="10" s="1"/>
  <c r="X308" i="10"/>
  <c r="Z308" i="10" s="1"/>
  <c r="J308" i="10"/>
  <c r="J401" i="6"/>
  <c r="C401" i="6" s="1"/>
  <c r="K401" i="6"/>
  <c r="U401" i="6" s="1"/>
  <c r="L401" i="6"/>
  <c r="V401" i="6" s="1"/>
  <c r="P401" i="6"/>
  <c r="R401" i="6" s="1"/>
  <c r="M401" i="6"/>
  <c r="W401" i="6" s="1"/>
  <c r="N401" i="6"/>
  <c r="X401" i="6" s="1"/>
  <c r="O401" i="6"/>
  <c r="Y401" i="6" s="1"/>
  <c r="J461" i="6"/>
  <c r="C461" i="6" s="1"/>
  <c r="P461" i="6"/>
  <c r="R461" i="6" s="1"/>
  <c r="X526" i="10"/>
  <c r="Z526" i="10" s="1"/>
  <c r="J526" i="10"/>
  <c r="C526" i="10" s="1"/>
  <c r="AF610" i="10"/>
  <c r="J130" i="6"/>
  <c r="C130" i="6" s="1"/>
  <c r="K130" i="6"/>
  <c r="U130" i="6" s="1"/>
  <c r="P130" i="6"/>
  <c r="R130" i="6" s="1"/>
  <c r="L130" i="6"/>
  <c r="V130" i="6" s="1"/>
  <c r="M130" i="6"/>
  <c r="W130" i="6" s="1"/>
  <c r="N130" i="6"/>
  <c r="X130" i="6" s="1"/>
  <c r="O130" i="6"/>
  <c r="Y130" i="6" s="1"/>
  <c r="X176" i="10"/>
  <c r="Z176" i="10" s="1"/>
  <c r="L176" i="10"/>
  <c r="AD176" i="10" s="1"/>
  <c r="J176" i="10"/>
  <c r="C176" i="10" s="1"/>
  <c r="W176" i="10"/>
  <c r="U176" i="10"/>
  <c r="AE176" i="10" s="1"/>
  <c r="V176" i="10"/>
  <c r="AF176" i="10" s="1"/>
  <c r="J476" i="6"/>
  <c r="P476" i="6"/>
  <c r="R476" i="6" s="1"/>
  <c r="X50" i="10"/>
  <c r="Z50" i="10" s="1"/>
  <c r="U50" i="10"/>
  <c r="AE50" i="10" s="1"/>
  <c r="V50" i="10"/>
  <c r="AF50" i="10" s="1"/>
  <c r="L50" i="10"/>
  <c r="AD50" i="10" s="1"/>
  <c r="W50" i="10"/>
  <c r="J50" i="10"/>
  <c r="C50" i="10" s="1"/>
  <c r="J45" i="6"/>
  <c r="C45" i="6" s="1"/>
  <c r="K45" i="6"/>
  <c r="U45" i="6" s="1"/>
  <c r="L45" i="6"/>
  <c r="V45" i="6" s="1"/>
  <c r="P45" i="6"/>
  <c r="R45" i="6" s="1"/>
  <c r="M45" i="6"/>
  <c r="W45" i="6" s="1"/>
  <c r="N45" i="6"/>
  <c r="X45" i="6" s="1"/>
  <c r="O45" i="6"/>
  <c r="Y45" i="6" s="1"/>
  <c r="J243" i="10"/>
  <c r="X243" i="10"/>
  <c r="Z243" i="10" s="1"/>
  <c r="J415" i="6"/>
  <c r="C415" i="6" s="1"/>
  <c r="K415" i="6"/>
  <c r="U415" i="6" s="1"/>
  <c r="P415" i="6"/>
  <c r="R415" i="6" s="1"/>
  <c r="L415" i="6"/>
  <c r="V415" i="6" s="1"/>
  <c r="M415" i="6"/>
  <c r="W415" i="6" s="1"/>
  <c r="N415" i="6"/>
  <c r="X415" i="6" s="1"/>
  <c r="O415" i="6"/>
  <c r="Y415" i="6" s="1"/>
  <c r="X414" i="10"/>
  <c r="Z414" i="10" s="1"/>
  <c r="L414" i="10"/>
  <c r="AD414" i="10" s="1"/>
  <c r="W414" i="10"/>
  <c r="U414" i="10"/>
  <c r="AE414" i="10" s="1"/>
  <c r="J414" i="10"/>
  <c r="C414" i="10" s="1"/>
  <c r="V414" i="10"/>
  <c r="AF414" i="10" s="1"/>
  <c r="AG614" i="10"/>
  <c r="AF612" i="10"/>
  <c r="AE612" i="10"/>
  <c r="X150" i="10"/>
  <c r="Z150" i="10" s="1"/>
  <c r="L150" i="10"/>
  <c r="AD150" i="10" s="1"/>
  <c r="W150" i="10"/>
  <c r="U150" i="10"/>
  <c r="AE150" i="10" s="1"/>
  <c r="J150" i="10"/>
  <c r="C150" i="10" s="1"/>
  <c r="V150" i="10"/>
  <c r="AF150" i="10" s="1"/>
  <c r="AF630" i="10"/>
  <c r="J176" i="6"/>
  <c r="P176" i="6"/>
  <c r="R176" i="6" s="1"/>
  <c r="K577" i="10"/>
  <c r="AD577" i="10"/>
  <c r="J489" i="10"/>
  <c r="X489" i="10"/>
  <c r="Z489" i="10" s="1"/>
  <c r="J561" i="6"/>
  <c r="C561" i="6" s="1"/>
  <c r="K561" i="6"/>
  <c r="U561" i="6" s="1"/>
  <c r="P561" i="6"/>
  <c r="R561" i="6" s="1"/>
  <c r="L561" i="6"/>
  <c r="V561" i="6" s="1"/>
  <c r="M561" i="6"/>
  <c r="W561" i="6" s="1"/>
  <c r="N561" i="6"/>
  <c r="X561" i="6" s="1"/>
  <c r="O561" i="6"/>
  <c r="Y561" i="6" s="1"/>
  <c r="J182" i="6"/>
  <c r="P182" i="6"/>
  <c r="R182" i="6" s="1"/>
  <c r="X187" i="10"/>
  <c r="Z187" i="10" s="1"/>
  <c r="J187" i="10"/>
  <c r="J117" i="6"/>
  <c r="C117" i="6" s="1"/>
  <c r="K117" i="6"/>
  <c r="U117" i="6" s="1"/>
  <c r="L117" i="6"/>
  <c r="V117" i="6" s="1"/>
  <c r="P117" i="6"/>
  <c r="R117" i="6" s="1"/>
  <c r="M117" i="6"/>
  <c r="W117" i="6" s="1"/>
  <c r="N117" i="6"/>
  <c r="X117" i="6" s="1"/>
  <c r="O117" i="6"/>
  <c r="Y117" i="6" s="1"/>
  <c r="J310" i="6"/>
  <c r="C310" i="6" s="1"/>
  <c r="P310" i="6"/>
  <c r="R310" i="6" s="1"/>
  <c r="X81" i="10"/>
  <c r="Z81" i="10" s="1"/>
  <c r="J81" i="10"/>
  <c r="C81" i="10" s="1"/>
  <c r="W81" i="10"/>
  <c r="U81" i="10"/>
  <c r="AE81" i="10" s="1"/>
  <c r="V81" i="10"/>
  <c r="AF81" i="10" s="1"/>
  <c r="L81" i="10"/>
  <c r="AD81" i="10" s="1"/>
  <c r="J431" i="6"/>
  <c r="C431" i="6" s="1"/>
  <c r="K431" i="6"/>
  <c r="U431" i="6" s="1"/>
  <c r="L431" i="6"/>
  <c r="V431" i="6" s="1"/>
  <c r="P431" i="6"/>
  <c r="R431" i="6" s="1"/>
  <c r="M431" i="6"/>
  <c r="W431" i="6" s="1"/>
  <c r="N431" i="6"/>
  <c r="X431" i="6" s="1"/>
  <c r="O431" i="6"/>
  <c r="Y431" i="6" s="1"/>
  <c r="X652" i="10"/>
  <c r="Z652" i="10" s="1"/>
  <c r="J652" i="10"/>
  <c r="C652" i="10" s="1"/>
  <c r="L652" i="10"/>
  <c r="V652" i="10"/>
  <c r="W652" i="10"/>
  <c r="U652" i="10"/>
  <c r="J556" i="6"/>
  <c r="C556" i="6" s="1"/>
  <c r="K556" i="6"/>
  <c r="U556" i="6" s="1"/>
  <c r="P556" i="6"/>
  <c r="R556" i="6" s="1"/>
  <c r="L556" i="6"/>
  <c r="V556" i="6" s="1"/>
  <c r="M556" i="6"/>
  <c r="W556" i="6" s="1"/>
  <c r="N556" i="6"/>
  <c r="X556" i="6" s="1"/>
  <c r="O556" i="6"/>
  <c r="Y556" i="6" s="1"/>
  <c r="J471" i="6"/>
  <c r="P471" i="6"/>
  <c r="R471" i="6" s="1"/>
  <c r="X226" i="10"/>
  <c r="Z226" i="10" s="1"/>
  <c r="J226" i="10"/>
  <c r="J470" i="6"/>
  <c r="P470" i="6"/>
  <c r="R470" i="6" s="1"/>
  <c r="J38" i="6"/>
  <c r="C38" i="6" s="1"/>
  <c r="K38" i="6"/>
  <c r="U38" i="6" s="1"/>
  <c r="P38" i="6"/>
  <c r="R38" i="6" s="1"/>
  <c r="L38" i="6"/>
  <c r="V38" i="6" s="1"/>
  <c r="M38" i="6"/>
  <c r="W38" i="6" s="1"/>
  <c r="N38" i="6"/>
  <c r="X38" i="6" s="1"/>
  <c r="O38" i="6"/>
  <c r="Y38" i="6" s="1"/>
  <c r="X40" i="10"/>
  <c r="Z40" i="10" s="1"/>
  <c r="J40" i="10"/>
  <c r="C40" i="10" s="1"/>
  <c r="L40" i="10"/>
  <c r="AD40" i="10" s="1"/>
  <c r="V40" i="10"/>
  <c r="AF40" i="10" s="1"/>
  <c r="W40" i="10"/>
  <c r="U40" i="10"/>
  <c r="AE40" i="10" s="1"/>
  <c r="J191" i="6"/>
  <c r="P191" i="6"/>
  <c r="R191" i="6" s="1"/>
  <c r="X367" i="10"/>
  <c r="Z367" i="10" s="1"/>
  <c r="J367" i="10"/>
  <c r="C367" i="10" s="1"/>
  <c r="J365" i="6"/>
  <c r="P365" i="6"/>
  <c r="R365" i="6" s="1"/>
  <c r="X450" i="10"/>
  <c r="Z450" i="10" s="1"/>
  <c r="U450" i="10"/>
  <c r="AE450" i="10" s="1"/>
  <c r="J450" i="10"/>
  <c r="C450" i="10" s="1"/>
  <c r="L450" i="10"/>
  <c r="AD450" i="10" s="1"/>
  <c r="W450" i="10"/>
  <c r="V450" i="10"/>
  <c r="AF450" i="10" s="1"/>
  <c r="J383" i="10"/>
  <c r="X383" i="10"/>
  <c r="Z383" i="10" s="1"/>
  <c r="AF585" i="10"/>
  <c r="AA585" i="10"/>
  <c r="J270" i="6"/>
  <c r="C270" i="6" s="1"/>
  <c r="P270" i="6"/>
  <c r="R270" i="6" s="1"/>
  <c r="J493" i="10"/>
  <c r="X493" i="10"/>
  <c r="Z493" i="10" s="1"/>
  <c r="X647" i="10"/>
  <c r="Z647" i="10" s="1"/>
  <c r="J647" i="10"/>
  <c r="C647" i="10" s="1"/>
  <c r="U647" i="10"/>
  <c r="W647" i="10"/>
  <c r="L647" i="10"/>
  <c r="V647" i="10"/>
  <c r="J488" i="6"/>
  <c r="C488" i="6" s="1"/>
  <c r="P488" i="6"/>
  <c r="R488" i="6" s="1"/>
  <c r="X126" i="10"/>
  <c r="Z126" i="10" s="1"/>
  <c r="U126" i="10"/>
  <c r="AE126" i="10" s="1"/>
  <c r="V126" i="10"/>
  <c r="AF126" i="10" s="1"/>
  <c r="L126" i="10"/>
  <c r="AD126" i="10" s="1"/>
  <c r="W126" i="10"/>
  <c r="J126" i="10"/>
  <c r="C126" i="10" s="1"/>
  <c r="AG580" i="10"/>
  <c r="X467" i="10"/>
  <c r="Z467" i="10" s="1"/>
  <c r="J467" i="10"/>
  <c r="J463" i="6"/>
  <c r="P463" i="6"/>
  <c r="R463" i="6" s="1"/>
  <c r="J380" i="10"/>
  <c r="X380" i="10"/>
  <c r="Z380" i="10" s="1"/>
  <c r="J528" i="6"/>
  <c r="P528" i="6"/>
  <c r="R528" i="6" s="1"/>
  <c r="X139" i="10"/>
  <c r="Z139" i="10" s="1"/>
  <c r="U139" i="10"/>
  <c r="AE139" i="10" s="1"/>
  <c r="W139" i="10"/>
  <c r="V139" i="10"/>
  <c r="AF139" i="10" s="1"/>
  <c r="J139" i="10"/>
  <c r="C139" i="10" s="1"/>
  <c r="L139" i="10"/>
  <c r="AD139" i="10" s="1"/>
  <c r="AG618" i="10"/>
  <c r="AF618" i="10"/>
  <c r="X327" i="10"/>
  <c r="Z327" i="10" s="1"/>
  <c r="J327" i="10"/>
  <c r="X142" i="10"/>
  <c r="Z142" i="10" s="1"/>
  <c r="L142" i="10"/>
  <c r="AD142" i="10" s="1"/>
  <c r="W142" i="10"/>
  <c r="U142" i="10"/>
  <c r="AE142" i="10" s="1"/>
  <c r="V142" i="10"/>
  <c r="AF142" i="10" s="1"/>
  <c r="J142" i="10"/>
  <c r="C142" i="10" s="1"/>
  <c r="J529" i="6"/>
  <c r="P529" i="6"/>
  <c r="R529" i="6" s="1"/>
  <c r="X546" i="10"/>
  <c r="Z546" i="10" s="1"/>
  <c r="J546" i="10"/>
  <c r="J157" i="6"/>
  <c r="C157" i="6" s="1"/>
  <c r="K157" i="6"/>
  <c r="U157" i="6" s="1"/>
  <c r="L157" i="6"/>
  <c r="V157" i="6" s="1"/>
  <c r="P157" i="6"/>
  <c r="R157" i="6" s="1"/>
  <c r="M157" i="6"/>
  <c r="W157" i="6" s="1"/>
  <c r="N157" i="6"/>
  <c r="X157" i="6" s="1"/>
  <c r="O157" i="6"/>
  <c r="Y157" i="6" s="1"/>
  <c r="X316" i="10"/>
  <c r="Z316" i="10" s="1"/>
  <c r="J316" i="10"/>
  <c r="AG597" i="10"/>
  <c r="AF598" i="10"/>
  <c r="J451" i="6"/>
  <c r="C451" i="6" s="1"/>
  <c r="P451" i="6"/>
  <c r="R451" i="6" s="1"/>
  <c r="X397" i="10"/>
  <c r="Z397" i="10" s="1"/>
  <c r="J397" i="10"/>
  <c r="C397" i="10" s="1"/>
  <c r="U397" i="10"/>
  <c r="AE397" i="10" s="1"/>
  <c r="V397" i="10"/>
  <c r="AF397" i="10" s="1"/>
  <c r="L397" i="10"/>
  <c r="AD397" i="10" s="1"/>
  <c r="W397" i="10"/>
  <c r="J289" i="6"/>
  <c r="C289" i="6" s="1"/>
  <c r="P289" i="6"/>
  <c r="R289" i="6" s="1"/>
  <c r="AG601" i="10"/>
  <c r="J285" i="6"/>
  <c r="P285" i="6"/>
  <c r="R285" i="6" s="1"/>
  <c r="J203" i="6"/>
  <c r="P203" i="6"/>
  <c r="R203" i="6" s="1"/>
  <c r="AF624" i="10"/>
  <c r="J105" i="6"/>
  <c r="C105" i="6" s="1"/>
  <c r="K105" i="6"/>
  <c r="U105" i="6" s="1"/>
  <c r="P105" i="6"/>
  <c r="R105" i="6" s="1"/>
  <c r="L105" i="6"/>
  <c r="V105" i="6" s="1"/>
  <c r="M105" i="6"/>
  <c r="W105" i="6" s="1"/>
  <c r="N105" i="6"/>
  <c r="X105" i="6" s="1"/>
  <c r="O105" i="6"/>
  <c r="Y105" i="6" s="1"/>
  <c r="X307" i="10"/>
  <c r="Z307" i="10" s="1"/>
  <c r="J307" i="10"/>
  <c r="C307" i="10" s="1"/>
  <c r="J305" i="10"/>
  <c r="X305" i="10"/>
  <c r="Z305" i="10" s="1"/>
  <c r="J432" i="6"/>
  <c r="C432" i="6" s="1"/>
  <c r="K432" i="6"/>
  <c r="U432" i="6" s="1"/>
  <c r="P432" i="6"/>
  <c r="R432" i="6" s="1"/>
  <c r="L432" i="6"/>
  <c r="V432" i="6" s="1"/>
  <c r="M432" i="6"/>
  <c r="W432" i="6" s="1"/>
  <c r="N432" i="6"/>
  <c r="X432" i="6" s="1"/>
  <c r="O432" i="6"/>
  <c r="Y432" i="6" s="1"/>
  <c r="J523" i="10"/>
  <c r="X523" i="10"/>
  <c r="Z523" i="10" s="1"/>
  <c r="J321" i="6"/>
  <c r="C321" i="6" s="1"/>
  <c r="P321" i="6"/>
  <c r="R321" i="6" s="1"/>
  <c r="J234" i="6"/>
  <c r="C234" i="6" s="1"/>
  <c r="P234" i="6"/>
  <c r="R234" i="6" s="1"/>
  <c r="X135" i="10"/>
  <c r="Z135" i="10" s="1"/>
  <c r="J135" i="10"/>
  <c r="C135" i="10" s="1"/>
  <c r="U135" i="10"/>
  <c r="AE135" i="10" s="1"/>
  <c r="L135" i="10"/>
  <c r="AD135" i="10" s="1"/>
  <c r="W135" i="10"/>
  <c r="V135" i="10"/>
  <c r="AF135" i="10" s="1"/>
  <c r="J21" i="6"/>
  <c r="C21" i="6" s="1"/>
  <c r="K21" i="6"/>
  <c r="U21" i="6" s="1"/>
  <c r="L21" i="6"/>
  <c r="V21" i="6" s="1"/>
  <c r="P21" i="6"/>
  <c r="R21" i="6" s="1"/>
  <c r="M21" i="6"/>
  <c r="W21" i="6" s="1"/>
  <c r="N21" i="6"/>
  <c r="X21" i="6" s="1"/>
  <c r="O21" i="6"/>
  <c r="Y21" i="6" s="1"/>
  <c r="J235" i="6"/>
  <c r="P235" i="6"/>
  <c r="R235" i="6" s="1"/>
  <c r="J330" i="10"/>
  <c r="C330" i="10" s="1"/>
  <c r="X330" i="10"/>
  <c r="Z330" i="10" s="1"/>
  <c r="J236" i="6"/>
  <c r="C236" i="6" s="1"/>
  <c r="P236" i="6"/>
  <c r="R236" i="6" s="1"/>
  <c r="X640" i="10"/>
  <c r="Z640" i="10" s="1"/>
  <c r="V640" i="10"/>
  <c r="W640" i="10"/>
  <c r="J640" i="10"/>
  <c r="C640" i="10" s="1"/>
  <c r="L640" i="10"/>
  <c r="U640" i="10"/>
  <c r="X388" i="10"/>
  <c r="Z388" i="10" s="1"/>
  <c r="J388" i="10"/>
  <c r="C388" i="10" s="1"/>
  <c r="J124" i="6"/>
  <c r="C124" i="6" s="1"/>
  <c r="K124" i="6"/>
  <c r="U124" i="6" s="1"/>
  <c r="L124" i="6"/>
  <c r="V124" i="6" s="1"/>
  <c r="P124" i="6"/>
  <c r="R124" i="6" s="1"/>
  <c r="M124" i="6"/>
  <c r="W124" i="6" s="1"/>
  <c r="N124" i="6"/>
  <c r="X124" i="6" s="1"/>
  <c r="O124" i="6"/>
  <c r="Y124" i="6" s="1"/>
  <c r="J323" i="10"/>
  <c r="X323" i="10"/>
  <c r="Z323" i="10" s="1"/>
  <c r="X114" i="10"/>
  <c r="Z114" i="10" s="1"/>
  <c r="W114" i="10"/>
  <c r="U114" i="10"/>
  <c r="AE114" i="10" s="1"/>
  <c r="V114" i="10"/>
  <c r="AF114" i="10" s="1"/>
  <c r="L114" i="10"/>
  <c r="AD114" i="10" s="1"/>
  <c r="J114" i="10"/>
  <c r="C114" i="10" s="1"/>
  <c r="AG631" i="10"/>
  <c r="J357" i="6"/>
  <c r="P357" i="6"/>
  <c r="R357" i="6" s="1"/>
  <c r="J146" i="6"/>
  <c r="C146" i="6" s="1"/>
  <c r="K146" i="6"/>
  <c r="U146" i="6" s="1"/>
  <c r="P146" i="6"/>
  <c r="R146" i="6" s="1"/>
  <c r="L146" i="6"/>
  <c r="V146" i="6" s="1"/>
  <c r="M146" i="6"/>
  <c r="W146" i="6" s="1"/>
  <c r="N146" i="6"/>
  <c r="X146" i="6" s="1"/>
  <c r="O146" i="6"/>
  <c r="Y146" i="6" s="1"/>
  <c r="X12" i="10"/>
  <c r="Z12" i="10" s="1"/>
  <c r="U12" i="10"/>
  <c r="AE12" i="10" s="1"/>
  <c r="V12" i="10"/>
  <c r="AF12" i="10" s="1"/>
  <c r="J12" i="10"/>
  <c r="C12" i="10" s="1"/>
  <c r="L12" i="10"/>
  <c r="AD12" i="10" s="1"/>
  <c r="W12" i="10"/>
  <c r="J485" i="6"/>
  <c r="P485" i="6"/>
  <c r="R485" i="6" s="1"/>
  <c r="X55" i="10"/>
  <c r="Z55" i="10" s="1"/>
  <c r="W55" i="10"/>
  <c r="U55" i="10"/>
  <c r="AE55" i="10" s="1"/>
  <c r="V55" i="10"/>
  <c r="AF55" i="10" s="1"/>
  <c r="L55" i="10"/>
  <c r="AD55" i="10" s="1"/>
  <c r="J55" i="10"/>
  <c r="C55" i="10" s="1"/>
  <c r="X575" i="10"/>
  <c r="Z575" i="10" s="1"/>
  <c r="V575" i="10"/>
  <c r="J575" i="10"/>
  <c r="C575" i="10" s="1"/>
  <c r="W575" i="10"/>
  <c r="L575" i="10"/>
  <c r="U575" i="10"/>
  <c r="J234" i="10"/>
  <c r="C234" i="10" s="1"/>
  <c r="X234" i="10"/>
  <c r="Z234" i="10" s="1"/>
  <c r="J537" i="6"/>
  <c r="C537" i="6" s="1"/>
  <c r="P537" i="6"/>
  <c r="R537" i="6" s="1"/>
  <c r="J83" i="6"/>
  <c r="C83" i="6" s="1"/>
  <c r="K83" i="6"/>
  <c r="U83" i="6" s="1"/>
  <c r="P83" i="6"/>
  <c r="R83" i="6" s="1"/>
  <c r="L83" i="6"/>
  <c r="V83" i="6" s="1"/>
  <c r="M83" i="6"/>
  <c r="W83" i="6" s="1"/>
  <c r="N83" i="6"/>
  <c r="X83" i="6" s="1"/>
  <c r="O83" i="6"/>
  <c r="Y83" i="6" s="1"/>
  <c r="X432" i="10"/>
  <c r="Z432" i="10" s="1"/>
  <c r="L432" i="10"/>
  <c r="AD432" i="10" s="1"/>
  <c r="V432" i="10"/>
  <c r="AF432" i="10" s="1"/>
  <c r="W432" i="10"/>
  <c r="J432" i="10"/>
  <c r="C432" i="10" s="1"/>
  <c r="U432" i="10"/>
  <c r="AE432" i="10" s="1"/>
  <c r="J505" i="6"/>
  <c r="C505" i="6" s="1"/>
  <c r="P505" i="6"/>
  <c r="R505" i="6" s="1"/>
  <c r="X409" i="10"/>
  <c r="Z409" i="10" s="1"/>
  <c r="U409" i="10"/>
  <c r="AE409" i="10" s="1"/>
  <c r="V409" i="10"/>
  <c r="AF409" i="10" s="1"/>
  <c r="L409" i="10"/>
  <c r="AD409" i="10" s="1"/>
  <c r="W409" i="10"/>
  <c r="J409" i="10"/>
  <c r="C409" i="10" s="1"/>
  <c r="J409" i="6"/>
  <c r="C409" i="6" s="1"/>
  <c r="K409" i="6"/>
  <c r="U409" i="6" s="1"/>
  <c r="P409" i="6"/>
  <c r="R409" i="6" s="1"/>
  <c r="L409" i="6"/>
  <c r="V409" i="6" s="1"/>
  <c r="M409" i="6"/>
  <c r="W409" i="6" s="1"/>
  <c r="N409" i="6"/>
  <c r="X409" i="6" s="1"/>
  <c r="O409" i="6"/>
  <c r="Y409" i="6" s="1"/>
  <c r="J222" i="10"/>
  <c r="X222" i="10"/>
  <c r="Z222" i="10" s="1"/>
  <c r="J554" i="6"/>
  <c r="C554" i="6" s="1"/>
  <c r="K554" i="6"/>
  <c r="U554" i="6" s="1"/>
  <c r="P554" i="6"/>
  <c r="R554" i="6" s="1"/>
  <c r="L554" i="6"/>
  <c r="V554" i="6" s="1"/>
  <c r="M554" i="6"/>
  <c r="W554" i="6" s="1"/>
  <c r="N554" i="6"/>
  <c r="X554" i="6" s="1"/>
  <c r="O554" i="6"/>
  <c r="Y554" i="6" s="1"/>
  <c r="X633" i="10"/>
  <c r="Z633" i="10" s="1"/>
  <c r="J633" i="10"/>
  <c r="C633" i="10" s="1"/>
  <c r="V633" i="10"/>
  <c r="U633" i="10"/>
  <c r="W633" i="10"/>
  <c r="L633" i="10"/>
  <c r="J180" i="10"/>
  <c r="X180" i="10"/>
  <c r="Z180" i="10" s="1"/>
  <c r="J539" i="6"/>
  <c r="C539" i="6" s="1"/>
  <c r="P539" i="6"/>
  <c r="R539" i="6" s="1"/>
  <c r="X366" i="10"/>
  <c r="Z366" i="10" s="1"/>
  <c r="J366" i="10"/>
  <c r="C366" i="10" s="1"/>
  <c r="J547" i="6"/>
  <c r="P547" i="6"/>
  <c r="R547" i="6" s="1"/>
  <c r="J548" i="10"/>
  <c r="X548" i="10"/>
  <c r="Z548" i="10" s="1"/>
  <c r="J498" i="6"/>
  <c r="C498" i="6" s="1"/>
  <c r="P498" i="6"/>
  <c r="R498" i="6" s="1"/>
  <c r="J264" i="6"/>
  <c r="C264" i="6" s="1"/>
  <c r="P264" i="6"/>
  <c r="R264" i="6" s="1"/>
  <c r="X499" i="10"/>
  <c r="Z499" i="10" s="1"/>
  <c r="J499" i="10"/>
  <c r="C499" i="10" s="1"/>
  <c r="X649" i="10"/>
  <c r="Z649" i="10" s="1"/>
  <c r="J649" i="10"/>
  <c r="C649" i="10" s="1"/>
  <c r="W649" i="10"/>
  <c r="U649" i="10"/>
  <c r="V649" i="10"/>
  <c r="L649" i="10"/>
  <c r="J500" i="10"/>
  <c r="X500" i="10"/>
  <c r="Z500" i="10" s="1"/>
  <c r="X645" i="10"/>
  <c r="Z645" i="10" s="1"/>
  <c r="J645" i="10"/>
  <c r="C645" i="10" s="1"/>
  <c r="L645" i="10"/>
  <c r="U645" i="10"/>
  <c r="V645" i="10"/>
  <c r="W645" i="10"/>
  <c r="X428" i="10"/>
  <c r="Z428" i="10" s="1"/>
  <c r="J428" i="10"/>
  <c r="C428" i="10" s="1"/>
  <c r="V428" i="10"/>
  <c r="AF428" i="10" s="1"/>
  <c r="L428" i="10"/>
  <c r="AD428" i="10" s="1"/>
  <c r="U428" i="10"/>
  <c r="AE428" i="10" s="1"/>
  <c r="W428" i="10"/>
  <c r="J73" i="6"/>
  <c r="C73" i="6" s="1"/>
  <c r="K73" i="6"/>
  <c r="U73" i="6" s="1"/>
  <c r="P73" i="6"/>
  <c r="R73" i="6" s="1"/>
  <c r="L73" i="6"/>
  <c r="V73" i="6" s="1"/>
  <c r="M73" i="6"/>
  <c r="W73" i="6" s="1"/>
  <c r="N73" i="6"/>
  <c r="X73" i="6" s="1"/>
  <c r="O73" i="6"/>
  <c r="Y73" i="6" s="1"/>
  <c r="J502" i="10"/>
  <c r="X502" i="10"/>
  <c r="Z502" i="10" s="1"/>
  <c r="K579" i="10"/>
  <c r="AD579" i="10"/>
  <c r="X63" i="10"/>
  <c r="Z63" i="10" s="1"/>
  <c r="U63" i="10"/>
  <c r="AE63" i="10" s="1"/>
  <c r="L63" i="10"/>
  <c r="AD63" i="10" s="1"/>
  <c r="V63" i="10"/>
  <c r="AF63" i="10" s="1"/>
  <c r="J63" i="10"/>
  <c r="C63" i="10" s="1"/>
  <c r="W63" i="10"/>
  <c r="J248" i="6"/>
  <c r="C248" i="6" s="1"/>
  <c r="P248" i="6"/>
  <c r="R248" i="6" s="1"/>
  <c r="J32" i="6"/>
  <c r="C32" i="6" s="1"/>
  <c r="K32" i="6"/>
  <c r="U32" i="6" s="1"/>
  <c r="P32" i="6"/>
  <c r="R32" i="6" s="1"/>
  <c r="L32" i="6"/>
  <c r="V32" i="6" s="1"/>
  <c r="M32" i="6"/>
  <c r="W32" i="6" s="1"/>
  <c r="N32" i="6"/>
  <c r="X32" i="6" s="1"/>
  <c r="O32" i="6"/>
  <c r="Y32" i="6" s="1"/>
  <c r="X406" i="10"/>
  <c r="Z406" i="10" s="1"/>
  <c r="J406" i="10"/>
  <c r="C406" i="10" s="1"/>
  <c r="L406" i="10"/>
  <c r="AD406" i="10" s="1"/>
  <c r="U406" i="10"/>
  <c r="AE406" i="10" s="1"/>
  <c r="V406" i="10"/>
  <c r="AF406" i="10" s="1"/>
  <c r="W406" i="10"/>
  <c r="X161" i="10"/>
  <c r="Z161" i="10" s="1"/>
  <c r="W161" i="10"/>
  <c r="U161" i="10"/>
  <c r="AE161" i="10" s="1"/>
  <c r="J161" i="10"/>
  <c r="C161" i="10" s="1"/>
  <c r="L161" i="10"/>
  <c r="AD161" i="10" s="1"/>
  <c r="V161" i="10"/>
  <c r="AF161" i="10" s="1"/>
  <c r="J200" i="6"/>
  <c r="C200" i="6" s="1"/>
  <c r="P200" i="6"/>
  <c r="R200" i="6" s="1"/>
  <c r="X333" i="10"/>
  <c r="Z333" i="10" s="1"/>
  <c r="J333" i="10"/>
  <c r="AF627" i="10"/>
  <c r="AE620" i="10"/>
  <c r="AA620" i="10"/>
  <c r="J355" i="10"/>
  <c r="X355" i="10"/>
  <c r="Z355" i="10" s="1"/>
  <c r="J370" i="10"/>
  <c r="C370" i="10" s="1"/>
  <c r="X370" i="10"/>
  <c r="Z370" i="10" s="1"/>
  <c r="J369" i="6"/>
  <c r="C369" i="6" s="1"/>
  <c r="P369" i="6"/>
  <c r="R369" i="6" s="1"/>
  <c r="X446" i="10"/>
  <c r="Z446" i="10" s="1"/>
  <c r="V446" i="10"/>
  <c r="AF446" i="10" s="1"/>
  <c r="W446" i="10"/>
  <c r="L446" i="10"/>
  <c r="AD446" i="10" s="1"/>
  <c r="U446" i="10"/>
  <c r="AE446" i="10" s="1"/>
  <c r="J446" i="10"/>
  <c r="C446" i="10" s="1"/>
  <c r="J315" i="6"/>
  <c r="C315" i="6" s="1"/>
  <c r="P315" i="6"/>
  <c r="R315" i="6" s="1"/>
  <c r="AF600" i="10"/>
  <c r="AA600" i="10"/>
  <c r="J85" i="6"/>
  <c r="C85" i="6" s="1"/>
  <c r="K85" i="6"/>
  <c r="U85" i="6" s="1"/>
  <c r="L85" i="6"/>
  <c r="V85" i="6" s="1"/>
  <c r="P85" i="6"/>
  <c r="R85" i="6" s="1"/>
  <c r="M85" i="6"/>
  <c r="W85" i="6" s="1"/>
  <c r="N85" i="6"/>
  <c r="X85" i="6" s="1"/>
  <c r="O85" i="6"/>
  <c r="Y85" i="6" s="1"/>
  <c r="J216" i="10"/>
  <c r="X216" i="10"/>
  <c r="Z216" i="10" s="1"/>
  <c r="J207" i="6"/>
  <c r="P207" i="6"/>
  <c r="R207" i="6" s="1"/>
  <c r="X398" i="10"/>
  <c r="Z398" i="10" s="1"/>
  <c r="L398" i="10"/>
  <c r="AD398" i="10" s="1"/>
  <c r="J398" i="10"/>
  <c r="C398" i="10" s="1"/>
  <c r="V398" i="10"/>
  <c r="AF398" i="10" s="1"/>
  <c r="W398" i="10"/>
  <c r="U398" i="10"/>
  <c r="AE398" i="10" s="1"/>
  <c r="AD604" i="10"/>
  <c r="K604" i="10"/>
  <c r="AA604" i="10"/>
  <c r="J133" i="6"/>
  <c r="C133" i="6" s="1"/>
  <c r="K133" i="6"/>
  <c r="U133" i="6" s="1"/>
  <c r="P133" i="6"/>
  <c r="R133" i="6" s="1"/>
  <c r="L133" i="6"/>
  <c r="V133" i="6" s="1"/>
  <c r="M133" i="6"/>
  <c r="W133" i="6" s="1"/>
  <c r="N133" i="6"/>
  <c r="X133" i="6" s="1"/>
  <c r="O133" i="6"/>
  <c r="Y133" i="6" s="1"/>
  <c r="AA625" i="10"/>
  <c r="AG608" i="10"/>
  <c r="AI608" i="10" s="1"/>
  <c r="AD608" i="10"/>
  <c r="AF623" i="10"/>
  <c r="AE571" i="10"/>
  <c r="J41" i="6"/>
  <c r="C41" i="6" s="1"/>
  <c r="K41" i="6"/>
  <c r="U41" i="6" s="1"/>
  <c r="L41" i="6"/>
  <c r="V41" i="6" s="1"/>
  <c r="P41" i="6"/>
  <c r="R41" i="6" s="1"/>
  <c r="M41" i="6"/>
  <c r="W41" i="6" s="1"/>
  <c r="N41" i="6"/>
  <c r="X41" i="6" s="1"/>
  <c r="O41" i="6"/>
  <c r="Y41" i="6" s="1"/>
  <c r="AE613" i="10"/>
  <c r="X146" i="10"/>
  <c r="Z146" i="10" s="1"/>
  <c r="J146" i="10"/>
  <c r="C146" i="10" s="1"/>
  <c r="V146" i="10"/>
  <c r="AF146" i="10" s="1"/>
  <c r="W146" i="10"/>
  <c r="U146" i="10"/>
  <c r="AE146" i="10" s="1"/>
  <c r="L146" i="10"/>
  <c r="AD146" i="10" s="1"/>
  <c r="J230" i="6"/>
  <c r="C230" i="6" s="1"/>
  <c r="P230" i="6"/>
  <c r="R230" i="6" s="1"/>
  <c r="J181" i="6"/>
  <c r="C181" i="6" s="1"/>
  <c r="P181" i="6"/>
  <c r="R181" i="6" s="1"/>
  <c r="J279" i="6"/>
  <c r="P279" i="6"/>
  <c r="R279" i="6" s="1"/>
  <c r="J318" i="6"/>
  <c r="C318" i="6" s="1"/>
  <c r="P318" i="6"/>
  <c r="R318" i="6" s="1"/>
  <c r="J221" i="6"/>
  <c r="P221" i="6"/>
  <c r="R221" i="6" s="1"/>
  <c r="J385" i="10"/>
  <c r="C385" i="10" s="1"/>
  <c r="X385" i="10"/>
  <c r="Z385" i="10" s="1"/>
  <c r="X261" i="10"/>
  <c r="Z261" i="10" s="1"/>
  <c r="J261" i="10"/>
  <c r="C261" i="10" s="1"/>
  <c r="J262" i="10"/>
  <c r="X262" i="10"/>
  <c r="Z262" i="10" s="1"/>
  <c r="J72" i="6"/>
  <c r="C72" i="6" s="1"/>
  <c r="K72" i="6"/>
  <c r="U72" i="6" s="1"/>
  <c r="P72" i="6"/>
  <c r="R72" i="6" s="1"/>
  <c r="L72" i="6"/>
  <c r="V72" i="6" s="1"/>
  <c r="M72" i="6"/>
  <c r="W72" i="6" s="1"/>
  <c r="N72" i="6"/>
  <c r="X72" i="6" s="1"/>
  <c r="O72" i="6"/>
  <c r="Y72" i="6" s="1"/>
  <c r="J503" i="10"/>
  <c r="X503" i="10"/>
  <c r="Z503" i="10" s="1"/>
  <c r="J252" i="6"/>
  <c r="C252" i="6" s="1"/>
  <c r="P252" i="6"/>
  <c r="R252" i="6" s="1"/>
  <c r="J404" i="6"/>
  <c r="C404" i="6" s="1"/>
  <c r="K404" i="6"/>
  <c r="U404" i="6" s="1"/>
  <c r="P404" i="6"/>
  <c r="R404" i="6" s="1"/>
  <c r="L404" i="6"/>
  <c r="V404" i="6" s="1"/>
  <c r="M404" i="6"/>
  <c r="W404" i="6" s="1"/>
  <c r="N404" i="6"/>
  <c r="X404" i="6" s="1"/>
  <c r="O404" i="6"/>
  <c r="Y404" i="6" s="1"/>
  <c r="J204" i="10"/>
  <c r="X204" i="10"/>
  <c r="Z204" i="10" s="1"/>
  <c r="J312" i="6"/>
  <c r="C312" i="6" s="1"/>
  <c r="P312" i="6"/>
  <c r="R312" i="6" s="1"/>
  <c r="X213" i="10"/>
  <c r="Z213" i="10" s="1"/>
  <c r="J213" i="10"/>
  <c r="X94" i="10"/>
  <c r="Z94" i="10" s="1"/>
  <c r="V94" i="10"/>
  <c r="AF94" i="10" s="1"/>
  <c r="L94" i="10"/>
  <c r="AD94" i="10" s="1"/>
  <c r="W94" i="10"/>
  <c r="J94" i="10"/>
  <c r="C94" i="10" s="1"/>
  <c r="U94" i="10"/>
  <c r="AE94" i="10" s="1"/>
  <c r="AD602" i="10"/>
  <c r="K602" i="10"/>
  <c r="AE602" i="10"/>
  <c r="J25" i="6"/>
  <c r="C25" i="6" s="1"/>
  <c r="K25" i="6"/>
  <c r="U25" i="6" s="1"/>
  <c r="L25" i="6"/>
  <c r="V25" i="6" s="1"/>
  <c r="P25" i="6"/>
  <c r="R25" i="6" s="1"/>
  <c r="M25" i="6"/>
  <c r="W25" i="6" s="1"/>
  <c r="N25" i="6"/>
  <c r="X25" i="6" s="1"/>
  <c r="O25" i="6"/>
  <c r="Y25" i="6" s="1"/>
  <c r="AD626" i="10"/>
  <c r="K626" i="10"/>
  <c r="J437" i="6"/>
  <c r="C437" i="6" s="1"/>
  <c r="K437" i="6"/>
  <c r="U437" i="6" s="1"/>
  <c r="L437" i="6"/>
  <c r="V437" i="6" s="1"/>
  <c r="P437" i="6"/>
  <c r="R437" i="6" s="1"/>
  <c r="M437" i="6"/>
  <c r="W437" i="6" s="1"/>
  <c r="N437" i="6"/>
  <c r="X437" i="6" s="1"/>
  <c r="O437" i="6"/>
  <c r="Y437" i="6" s="1"/>
  <c r="J297" i="6"/>
  <c r="C297" i="6" s="1"/>
  <c r="P297" i="6"/>
  <c r="R297" i="6" s="1"/>
  <c r="J515" i="6"/>
  <c r="P515" i="6"/>
  <c r="R515" i="6" s="1"/>
  <c r="J286" i="6"/>
  <c r="P286" i="6"/>
  <c r="R286" i="6" s="1"/>
  <c r="X586" i="10"/>
  <c r="Z586" i="10" s="1"/>
  <c r="W586" i="10"/>
  <c r="V586" i="10"/>
  <c r="U586" i="10"/>
  <c r="L586" i="10"/>
  <c r="J586" i="10"/>
  <c r="C586" i="10" s="1"/>
  <c r="J552" i="10"/>
  <c r="C552" i="10" s="1"/>
  <c r="X552" i="10"/>
  <c r="Z552" i="10" s="1"/>
  <c r="AE623" i="10"/>
  <c r="AD623" i="10"/>
  <c r="K623" i="10"/>
  <c r="AG571" i="10"/>
  <c r="AI571" i="10" s="1"/>
  <c r="X419" i="10"/>
  <c r="Z419" i="10" s="1"/>
  <c r="J419" i="10"/>
  <c r="C419" i="10" s="1"/>
  <c r="V419" i="10"/>
  <c r="AF419" i="10" s="1"/>
  <c r="L419" i="10"/>
  <c r="AD419" i="10" s="1"/>
  <c r="U419" i="10"/>
  <c r="AE419" i="10" s="1"/>
  <c r="W419" i="10"/>
  <c r="X173" i="10"/>
  <c r="Z173" i="10" s="1"/>
  <c r="U173" i="10"/>
  <c r="AE173" i="10" s="1"/>
  <c r="J173" i="10"/>
  <c r="C173" i="10" s="1"/>
  <c r="V173" i="10"/>
  <c r="AF173" i="10" s="1"/>
  <c r="W173" i="10"/>
  <c r="L173" i="10"/>
  <c r="AD173" i="10" s="1"/>
  <c r="J228" i="6"/>
  <c r="P228" i="6"/>
  <c r="R228" i="6" s="1"/>
  <c r="AG613" i="10"/>
  <c r="J113" i="6"/>
  <c r="C113" i="6" s="1"/>
  <c r="K113" i="6"/>
  <c r="U113" i="6" s="1"/>
  <c r="L113" i="6"/>
  <c r="V113" i="6" s="1"/>
  <c r="P113" i="6"/>
  <c r="R113" i="6" s="1"/>
  <c r="M113" i="6"/>
  <c r="W113" i="6" s="1"/>
  <c r="N113" i="6"/>
  <c r="X113" i="6" s="1"/>
  <c r="O113" i="6"/>
  <c r="Y113" i="6" s="1"/>
  <c r="J358" i="6"/>
  <c r="P358" i="6"/>
  <c r="R358" i="6" s="1"/>
  <c r="X147" i="10"/>
  <c r="Z147" i="10" s="1"/>
  <c r="U147" i="10"/>
  <c r="AE147" i="10" s="1"/>
  <c r="W147" i="10"/>
  <c r="J147" i="10"/>
  <c r="C147" i="10" s="1"/>
  <c r="V147" i="10"/>
  <c r="AF147" i="10" s="1"/>
  <c r="L147" i="10"/>
  <c r="AD147" i="10" s="1"/>
  <c r="J142" i="6"/>
  <c r="C142" i="6" s="1"/>
  <c r="K142" i="6"/>
  <c r="U142" i="6" s="1"/>
  <c r="L142" i="6"/>
  <c r="V142" i="6" s="1"/>
  <c r="P142" i="6"/>
  <c r="R142" i="6" s="1"/>
  <c r="M142" i="6"/>
  <c r="W142" i="6" s="1"/>
  <c r="N142" i="6"/>
  <c r="X142" i="6" s="1"/>
  <c r="O142" i="6"/>
  <c r="Y142" i="6" s="1"/>
  <c r="J178" i="10"/>
  <c r="X178" i="10"/>
  <c r="Z178" i="10" s="1"/>
  <c r="J55" i="6"/>
  <c r="C55" i="6" s="1"/>
  <c r="K55" i="6"/>
  <c r="U55" i="6" s="1"/>
  <c r="P55" i="6"/>
  <c r="R55" i="6" s="1"/>
  <c r="L55" i="6"/>
  <c r="V55" i="6" s="1"/>
  <c r="M55" i="6"/>
  <c r="W55" i="6" s="1"/>
  <c r="N55" i="6"/>
  <c r="X55" i="6" s="1"/>
  <c r="O55" i="6"/>
  <c r="Y55" i="6" s="1"/>
  <c r="X642" i="10"/>
  <c r="Z642" i="10" s="1"/>
  <c r="J642" i="10"/>
  <c r="C642" i="10" s="1"/>
  <c r="U642" i="10"/>
  <c r="W642" i="10"/>
  <c r="L642" i="10"/>
  <c r="V642" i="10"/>
  <c r="AE576" i="10"/>
  <c r="J54" i="6"/>
  <c r="C54" i="6" s="1"/>
  <c r="K54" i="6"/>
  <c r="U54" i="6" s="1"/>
  <c r="L54" i="6"/>
  <c r="V54" i="6" s="1"/>
  <c r="P54" i="6"/>
  <c r="R54" i="6" s="1"/>
  <c r="M54" i="6"/>
  <c r="W54" i="6" s="1"/>
  <c r="N54" i="6"/>
  <c r="X54" i="6" s="1"/>
  <c r="O54" i="6"/>
  <c r="Y54" i="6" s="1"/>
  <c r="J233" i="10"/>
  <c r="X233" i="10"/>
  <c r="Z233" i="10" s="1"/>
  <c r="J185" i="6"/>
  <c r="C185" i="6" s="1"/>
  <c r="P185" i="6"/>
  <c r="R185" i="6" s="1"/>
  <c r="J364" i="10"/>
  <c r="C364" i="10" s="1"/>
  <c r="X364" i="10"/>
  <c r="Z364" i="10" s="1"/>
  <c r="J276" i="6"/>
  <c r="P276" i="6"/>
  <c r="R276" i="6" s="1"/>
  <c r="J321" i="10"/>
  <c r="C321" i="10" s="1"/>
  <c r="X321" i="10"/>
  <c r="Z321" i="10" s="1"/>
  <c r="J557" i="6"/>
  <c r="C557" i="6" s="1"/>
  <c r="K557" i="6"/>
  <c r="U557" i="6" s="1"/>
  <c r="L557" i="6"/>
  <c r="V557" i="6" s="1"/>
  <c r="P557" i="6"/>
  <c r="R557" i="6" s="1"/>
  <c r="M557" i="6"/>
  <c r="W557" i="6" s="1"/>
  <c r="N557" i="6"/>
  <c r="X557" i="6" s="1"/>
  <c r="O557" i="6"/>
  <c r="Y557" i="6" s="1"/>
  <c r="X560" i="10"/>
  <c r="Z560" i="10" s="1"/>
  <c r="U560" i="10"/>
  <c r="L560" i="10"/>
  <c r="V560" i="10"/>
  <c r="W560" i="10"/>
  <c r="J560" i="10"/>
  <c r="C560" i="10" s="1"/>
  <c r="X408" i="10"/>
  <c r="Z408" i="10" s="1"/>
  <c r="L408" i="10"/>
  <c r="AD408" i="10" s="1"/>
  <c r="V408" i="10"/>
  <c r="AF408" i="10" s="1"/>
  <c r="J408" i="10"/>
  <c r="C408" i="10" s="1"/>
  <c r="W408" i="10"/>
  <c r="U408" i="10"/>
  <c r="AE408" i="10" s="1"/>
  <c r="J560" i="6"/>
  <c r="C560" i="6" s="1"/>
  <c r="K560" i="6"/>
  <c r="U560" i="6" s="1"/>
  <c r="P560" i="6"/>
  <c r="R560" i="6" s="1"/>
  <c r="L560" i="6"/>
  <c r="V560" i="6" s="1"/>
  <c r="M560" i="6"/>
  <c r="W560" i="6" s="1"/>
  <c r="N560" i="6"/>
  <c r="X560" i="6" s="1"/>
  <c r="O560" i="6"/>
  <c r="Y560" i="6" s="1"/>
  <c r="J468" i="6"/>
  <c r="C468" i="6" s="1"/>
  <c r="P468" i="6"/>
  <c r="R468" i="6" s="1"/>
  <c r="J225" i="10"/>
  <c r="X225" i="10"/>
  <c r="Z225" i="10" s="1"/>
  <c r="X19" i="10"/>
  <c r="Z19" i="10" s="1"/>
  <c r="V19" i="10"/>
  <c r="AF19" i="10" s="1"/>
  <c r="W19" i="10"/>
  <c r="L19" i="10"/>
  <c r="AD19" i="10" s="1"/>
  <c r="J19" i="10"/>
  <c r="C19" i="10" s="1"/>
  <c r="U19" i="10"/>
  <c r="AE19" i="10" s="1"/>
  <c r="J395" i="10"/>
  <c r="C395" i="10" s="1"/>
  <c r="X395" i="10"/>
  <c r="Z395" i="10" s="1"/>
  <c r="AD659" i="10"/>
  <c r="X451" i="10"/>
  <c r="Z451" i="10" s="1"/>
  <c r="W451" i="10"/>
  <c r="L451" i="10"/>
  <c r="AD451" i="10" s="1"/>
  <c r="J451" i="10"/>
  <c r="C451" i="10" s="1"/>
  <c r="U451" i="10"/>
  <c r="AE451" i="10" s="1"/>
  <c r="V451" i="10"/>
  <c r="AF451" i="10" s="1"/>
  <c r="J164" i="6"/>
  <c r="C164" i="6" s="1"/>
  <c r="K164" i="6"/>
  <c r="U164" i="6" s="1"/>
  <c r="P164" i="6"/>
  <c r="R164" i="6" s="1"/>
  <c r="L164" i="6"/>
  <c r="V164" i="6" s="1"/>
  <c r="M164" i="6"/>
  <c r="W164" i="6" s="1"/>
  <c r="N164" i="6"/>
  <c r="X164" i="6" s="1"/>
  <c r="O164" i="6"/>
  <c r="Y164" i="6" s="1"/>
  <c r="J498" i="10"/>
  <c r="C498" i="10" s="1"/>
  <c r="X498" i="10"/>
  <c r="Z498" i="10" s="1"/>
  <c r="J427" i="6"/>
  <c r="C427" i="6" s="1"/>
  <c r="K427" i="6"/>
  <c r="U427" i="6" s="1"/>
  <c r="P427" i="6"/>
  <c r="R427" i="6" s="1"/>
  <c r="L427" i="6"/>
  <c r="V427" i="6" s="1"/>
  <c r="M427" i="6"/>
  <c r="W427" i="6" s="1"/>
  <c r="N427" i="6"/>
  <c r="X427" i="6" s="1"/>
  <c r="O427" i="6"/>
  <c r="Y427" i="6" s="1"/>
  <c r="X423" i="10"/>
  <c r="Z423" i="10" s="1"/>
  <c r="W423" i="10"/>
  <c r="L423" i="10"/>
  <c r="AD423" i="10" s="1"/>
  <c r="J423" i="10"/>
  <c r="C423" i="10" s="1"/>
  <c r="V423" i="10"/>
  <c r="AF423" i="10" s="1"/>
  <c r="U423" i="10"/>
  <c r="AE423" i="10" s="1"/>
  <c r="J426" i="6"/>
  <c r="C426" i="6" s="1"/>
  <c r="K426" i="6"/>
  <c r="U426" i="6" s="1"/>
  <c r="P426" i="6"/>
  <c r="R426" i="6" s="1"/>
  <c r="L426" i="6"/>
  <c r="V426" i="6" s="1"/>
  <c r="M426" i="6"/>
  <c r="W426" i="6" s="1"/>
  <c r="N426" i="6"/>
  <c r="X426" i="6" s="1"/>
  <c r="O426" i="6"/>
  <c r="Y426" i="6" s="1"/>
  <c r="X75" i="10"/>
  <c r="Z75" i="10" s="1"/>
  <c r="J75" i="10"/>
  <c r="C75" i="10" s="1"/>
  <c r="W75" i="10"/>
  <c r="V75" i="10"/>
  <c r="AF75" i="10" s="1"/>
  <c r="L75" i="10"/>
  <c r="AD75" i="10" s="1"/>
  <c r="U75" i="10"/>
  <c r="AE75" i="10" s="1"/>
  <c r="J491" i="6"/>
  <c r="C491" i="6" s="1"/>
  <c r="P491" i="6"/>
  <c r="R491" i="6" s="1"/>
  <c r="X650" i="10"/>
  <c r="Z650" i="10" s="1"/>
  <c r="L650" i="10"/>
  <c r="W650" i="10"/>
  <c r="U650" i="10"/>
  <c r="J650" i="10"/>
  <c r="C650" i="10" s="1"/>
  <c r="V650" i="10"/>
  <c r="X583" i="10"/>
  <c r="Z583" i="10" s="1"/>
  <c r="U583" i="10"/>
  <c r="L583" i="10"/>
  <c r="W583" i="10"/>
  <c r="V583" i="10"/>
  <c r="J583" i="10"/>
  <c r="C583" i="10" s="1"/>
  <c r="X69" i="10"/>
  <c r="Z69" i="10" s="1"/>
  <c r="V69" i="10"/>
  <c r="AF69" i="10" s="1"/>
  <c r="J69" i="10"/>
  <c r="C69" i="10" s="1"/>
  <c r="U69" i="10"/>
  <c r="AE69" i="10" s="1"/>
  <c r="L69" i="10"/>
  <c r="AD69" i="10" s="1"/>
  <c r="W69" i="10"/>
  <c r="J316" i="6"/>
  <c r="P316" i="6"/>
  <c r="R316" i="6" s="1"/>
  <c r="X62" i="10"/>
  <c r="Z62" i="10" s="1"/>
  <c r="L62" i="10"/>
  <c r="AD62" i="10" s="1"/>
  <c r="J62" i="10"/>
  <c r="C62" i="10" s="1"/>
  <c r="U62" i="10"/>
  <c r="AE62" i="10" s="1"/>
  <c r="V62" i="10"/>
  <c r="AF62" i="10" s="1"/>
  <c r="W62" i="10"/>
  <c r="J31" i="6"/>
  <c r="C31" i="6" s="1"/>
  <c r="K31" i="6"/>
  <c r="U31" i="6" s="1"/>
  <c r="L31" i="6"/>
  <c r="V31" i="6" s="1"/>
  <c r="P31" i="6"/>
  <c r="R31" i="6" s="1"/>
  <c r="M31" i="6"/>
  <c r="W31" i="6" s="1"/>
  <c r="N31" i="6"/>
  <c r="X31" i="6" s="1"/>
  <c r="O31" i="6"/>
  <c r="Y31" i="6" s="1"/>
  <c r="X378" i="10"/>
  <c r="Z378" i="10" s="1"/>
  <c r="J378" i="10"/>
  <c r="J338" i="6"/>
  <c r="C338" i="6" s="1"/>
  <c r="P338" i="6"/>
  <c r="R338" i="6" s="1"/>
  <c r="X25" i="10"/>
  <c r="Z25" i="10" s="1"/>
  <c r="J25" i="10"/>
  <c r="C25" i="10" s="1"/>
  <c r="V25" i="10"/>
  <c r="AF25" i="10" s="1"/>
  <c r="L25" i="10"/>
  <c r="AD25" i="10" s="1"/>
  <c r="U25" i="10"/>
  <c r="AE25" i="10" s="1"/>
  <c r="W25" i="10"/>
  <c r="J333" i="6"/>
  <c r="C333" i="6" s="1"/>
  <c r="P333" i="6"/>
  <c r="R333" i="6" s="1"/>
  <c r="AF619" i="10"/>
  <c r="J127" i="6"/>
  <c r="C127" i="6" s="1"/>
  <c r="K127" i="6"/>
  <c r="U127" i="6" s="1"/>
  <c r="L127" i="6"/>
  <c r="V127" i="6" s="1"/>
  <c r="P127" i="6"/>
  <c r="R127" i="6" s="1"/>
  <c r="M127" i="6"/>
  <c r="W127" i="6" s="1"/>
  <c r="N127" i="6"/>
  <c r="X127" i="6" s="1"/>
  <c r="O127" i="6"/>
  <c r="Y127" i="6" s="1"/>
  <c r="J438" i="6"/>
  <c r="C438" i="6" s="1"/>
  <c r="K438" i="6"/>
  <c r="U438" i="6" s="1"/>
  <c r="P438" i="6"/>
  <c r="R438" i="6" s="1"/>
  <c r="L438" i="6"/>
  <c r="V438" i="6" s="1"/>
  <c r="M438" i="6"/>
  <c r="W438" i="6" s="1"/>
  <c r="N438" i="6"/>
  <c r="X438" i="6" s="1"/>
  <c r="O438" i="6"/>
  <c r="Y438" i="6" s="1"/>
  <c r="X144" i="10"/>
  <c r="Z144" i="10" s="1"/>
  <c r="W144" i="10"/>
  <c r="J144" i="10"/>
  <c r="C144" i="10" s="1"/>
  <c r="U144" i="10"/>
  <c r="AE144" i="10" s="1"/>
  <c r="V144" i="10"/>
  <c r="AF144" i="10" s="1"/>
  <c r="L144" i="10"/>
  <c r="AD144" i="10" s="1"/>
  <c r="J351" i="6"/>
  <c r="C351" i="6" s="1"/>
  <c r="P351" i="6"/>
  <c r="R351" i="6" s="1"/>
  <c r="J350" i="6"/>
  <c r="C350" i="6" s="1"/>
  <c r="P350" i="6"/>
  <c r="R350" i="6" s="1"/>
  <c r="J373" i="6"/>
  <c r="P373" i="6"/>
  <c r="R373" i="6" s="1"/>
  <c r="J375" i="10"/>
  <c r="C375" i="10" s="1"/>
  <c r="X375" i="10"/>
  <c r="Z375" i="10" s="1"/>
  <c r="J444" i="6"/>
  <c r="C444" i="6" s="1"/>
  <c r="K444" i="6"/>
  <c r="U444" i="6" s="1"/>
  <c r="P444" i="6"/>
  <c r="R444" i="6" s="1"/>
  <c r="L444" i="6"/>
  <c r="V444" i="6" s="1"/>
  <c r="M444" i="6"/>
  <c r="W444" i="6" s="1"/>
  <c r="N444" i="6"/>
  <c r="X444" i="6" s="1"/>
  <c r="O444" i="6"/>
  <c r="Y444" i="6" s="1"/>
  <c r="J373" i="10"/>
  <c r="X373" i="10"/>
  <c r="Z373" i="10" s="1"/>
  <c r="AE599" i="10"/>
  <c r="AF599" i="10"/>
  <c r="X30" i="10"/>
  <c r="Z30" i="10" s="1"/>
  <c r="U30" i="10"/>
  <c r="AE30" i="10" s="1"/>
  <c r="J30" i="10"/>
  <c r="C30" i="10" s="1"/>
  <c r="W30" i="10"/>
  <c r="V30" i="10"/>
  <c r="AF30" i="10" s="1"/>
  <c r="L30" i="10"/>
  <c r="AD30" i="10" s="1"/>
  <c r="J211" i="10"/>
  <c r="C211" i="10" s="1"/>
  <c r="X211" i="10"/>
  <c r="Z211" i="10" s="1"/>
  <c r="AG602" i="10"/>
  <c r="AA602" i="10"/>
  <c r="J205" i="6"/>
  <c r="C205" i="6" s="1"/>
  <c r="P205" i="6"/>
  <c r="R205" i="6" s="1"/>
  <c r="X137" i="10"/>
  <c r="Z137" i="10" s="1"/>
  <c r="L137" i="10"/>
  <c r="AD137" i="10" s="1"/>
  <c r="V137" i="10"/>
  <c r="AF137" i="10" s="1"/>
  <c r="W137" i="10"/>
  <c r="J137" i="10"/>
  <c r="C137" i="10" s="1"/>
  <c r="U137" i="10"/>
  <c r="AE137" i="10" s="1"/>
  <c r="AF626" i="10"/>
  <c r="J206" i="6"/>
  <c r="C206" i="6" s="1"/>
  <c r="P206" i="6"/>
  <c r="R206" i="6" s="1"/>
  <c r="X99" i="10"/>
  <c r="Z99" i="10" s="1"/>
  <c r="L99" i="10"/>
  <c r="AD99" i="10" s="1"/>
  <c r="J99" i="10"/>
  <c r="C99" i="10" s="1"/>
  <c r="W99" i="10"/>
  <c r="U99" i="10"/>
  <c r="AE99" i="10" s="1"/>
  <c r="V99" i="10"/>
  <c r="AF99" i="10" s="1"/>
  <c r="J295" i="10"/>
  <c r="X295" i="10"/>
  <c r="Z295" i="10" s="1"/>
  <c r="J511" i="6"/>
  <c r="C511" i="6" s="1"/>
  <c r="P511" i="6"/>
  <c r="R511" i="6" s="1"/>
  <c r="X103" i="10"/>
  <c r="Z103" i="10" s="1"/>
  <c r="U103" i="10"/>
  <c r="AE103" i="10" s="1"/>
  <c r="V103" i="10"/>
  <c r="AF103" i="10" s="1"/>
  <c r="W103" i="10"/>
  <c r="J103" i="10"/>
  <c r="C103" i="10" s="1"/>
  <c r="L103" i="10"/>
  <c r="AD103" i="10" s="1"/>
  <c r="J99" i="6"/>
  <c r="C99" i="6" s="1"/>
  <c r="K99" i="6"/>
  <c r="U99" i="6" s="1"/>
  <c r="L99" i="6"/>
  <c r="V99" i="6" s="1"/>
  <c r="P99" i="6"/>
  <c r="R99" i="6" s="1"/>
  <c r="M99" i="6"/>
  <c r="W99" i="6" s="1"/>
  <c r="N99" i="6"/>
  <c r="X99" i="6" s="1"/>
  <c r="O99" i="6"/>
  <c r="Y99" i="6" s="1"/>
  <c r="X519" i="10"/>
  <c r="Z519" i="10" s="1"/>
  <c r="J519" i="10"/>
  <c r="X289" i="10"/>
  <c r="Z289" i="10" s="1"/>
  <c r="J289" i="10"/>
  <c r="J329" i="6"/>
  <c r="C329" i="6" s="1"/>
  <c r="P329" i="6"/>
  <c r="R329" i="6" s="1"/>
  <c r="J205" i="10"/>
  <c r="X205" i="10"/>
  <c r="Z205" i="10" s="1"/>
  <c r="AD611" i="10"/>
  <c r="J107" i="6"/>
  <c r="C107" i="6" s="1"/>
  <c r="K107" i="6"/>
  <c r="U107" i="6" s="1"/>
  <c r="P107" i="6"/>
  <c r="R107" i="6" s="1"/>
  <c r="L107" i="6"/>
  <c r="V107" i="6" s="1"/>
  <c r="M107" i="6"/>
  <c r="W107" i="6" s="1"/>
  <c r="N107" i="6"/>
  <c r="X107" i="6" s="1"/>
  <c r="O107" i="6"/>
  <c r="Y107" i="6" s="1"/>
  <c r="X438" i="10"/>
  <c r="Z438" i="10" s="1"/>
  <c r="U438" i="10"/>
  <c r="AE438" i="10" s="1"/>
  <c r="V438" i="10"/>
  <c r="AF438" i="10" s="1"/>
  <c r="J438" i="10"/>
  <c r="C438" i="10" s="1"/>
  <c r="W438" i="10"/>
  <c r="L438" i="10"/>
  <c r="AD438" i="10" s="1"/>
  <c r="J514" i="6"/>
  <c r="C514" i="6" s="1"/>
  <c r="P514" i="6"/>
  <c r="R514" i="6" s="1"/>
  <c r="J434" i="6"/>
  <c r="C434" i="6" s="1"/>
  <c r="K434" i="6"/>
  <c r="U434" i="6" s="1"/>
  <c r="P434" i="6"/>
  <c r="R434" i="6" s="1"/>
  <c r="L434" i="6"/>
  <c r="V434" i="6" s="1"/>
  <c r="M434" i="6"/>
  <c r="W434" i="6" s="1"/>
  <c r="N434" i="6"/>
  <c r="X434" i="6" s="1"/>
  <c r="O434" i="6"/>
  <c r="Y434" i="6" s="1"/>
  <c r="X513" i="10"/>
  <c r="Z513" i="10" s="1"/>
  <c r="J513" i="10"/>
  <c r="J521" i="6"/>
  <c r="C521" i="6" s="1"/>
  <c r="P521" i="6"/>
  <c r="R521" i="6" s="1"/>
  <c r="AH754" i="10"/>
  <c r="J171" i="6"/>
  <c r="C171" i="6" s="1"/>
  <c r="K171" i="6"/>
  <c r="U171" i="6" s="1"/>
  <c r="P171" i="6"/>
  <c r="R171" i="6" s="1"/>
  <c r="L171" i="6"/>
  <c r="V171" i="6" s="1"/>
  <c r="M171" i="6"/>
  <c r="W171" i="6" s="1"/>
  <c r="N171" i="6"/>
  <c r="X171" i="6" s="1"/>
  <c r="O171" i="6"/>
  <c r="Y171" i="6" s="1"/>
  <c r="X452" i="10"/>
  <c r="Z452" i="10" s="1"/>
  <c r="J452" i="10"/>
  <c r="J196" i="6"/>
  <c r="C196" i="6" s="1"/>
  <c r="P196" i="6"/>
  <c r="R196" i="6" s="1"/>
  <c r="J240" i="10"/>
  <c r="X240" i="10"/>
  <c r="Z240" i="10" s="1"/>
  <c r="X172" i="10"/>
  <c r="Z172" i="10" s="1"/>
  <c r="V172" i="10"/>
  <c r="AF172" i="10" s="1"/>
  <c r="L172" i="10"/>
  <c r="AD172" i="10" s="1"/>
  <c r="W172" i="10"/>
  <c r="J172" i="10"/>
  <c r="C172" i="10" s="1"/>
  <c r="U172" i="10"/>
  <c r="AE172" i="10" s="1"/>
  <c r="AF570" i="10"/>
  <c r="AD622" i="10"/>
  <c r="K622" i="10"/>
  <c r="AA622" i="10"/>
  <c r="AE621" i="10"/>
  <c r="AD621" i="10"/>
  <c r="K621" i="10"/>
  <c r="J390" i="10"/>
  <c r="X390" i="10"/>
  <c r="Z390" i="10" s="1"/>
  <c r="J241" i="6"/>
  <c r="C241" i="6" s="1"/>
  <c r="P241" i="6"/>
  <c r="R241" i="6" s="1"/>
  <c r="J392" i="10"/>
  <c r="X392" i="10"/>
  <c r="Z392" i="10" s="1"/>
  <c r="J474" i="6"/>
  <c r="P474" i="6"/>
  <c r="R474" i="6" s="1"/>
  <c r="J229" i="10"/>
  <c r="X229" i="10"/>
  <c r="Z229" i="10" s="1"/>
  <c r="AD615" i="10"/>
  <c r="K615" i="10"/>
  <c r="J110" i="6"/>
  <c r="C110" i="6" s="1"/>
  <c r="K110" i="6"/>
  <c r="U110" i="6" s="1"/>
  <c r="L110" i="6"/>
  <c r="V110" i="6" s="1"/>
  <c r="P110" i="6"/>
  <c r="R110" i="6" s="1"/>
  <c r="M110" i="6"/>
  <c r="W110" i="6" s="1"/>
  <c r="N110" i="6"/>
  <c r="X110" i="6" s="1"/>
  <c r="O110" i="6"/>
  <c r="Y110" i="6" s="1"/>
  <c r="X111" i="10"/>
  <c r="Z111" i="10" s="1"/>
  <c r="V111" i="10"/>
  <c r="AF111" i="10" s="1"/>
  <c r="W111" i="10"/>
  <c r="J111" i="10"/>
  <c r="C111" i="10" s="1"/>
  <c r="L111" i="10"/>
  <c r="AD111" i="10" s="1"/>
  <c r="U111" i="10"/>
  <c r="AE111" i="10" s="1"/>
  <c r="J355" i="6"/>
  <c r="C355" i="6" s="1"/>
  <c r="P355" i="6"/>
  <c r="R355" i="6" s="1"/>
  <c r="X538" i="10"/>
  <c r="Z538" i="10" s="1"/>
  <c r="J538" i="10"/>
  <c r="C538" i="10" s="1"/>
  <c r="J353" i="6"/>
  <c r="C353" i="6" s="1"/>
  <c r="P353" i="6"/>
  <c r="R353" i="6" s="1"/>
  <c r="J178" i="6"/>
  <c r="C178" i="6" s="1"/>
  <c r="P178" i="6"/>
  <c r="R178" i="6" s="1"/>
  <c r="X420" i="10"/>
  <c r="Z420" i="10" s="1"/>
  <c r="V420" i="10"/>
  <c r="AF420" i="10" s="1"/>
  <c r="U420" i="10"/>
  <c r="AE420" i="10" s="1"/>
  <c r="W420" i="10"/>
  <c r="L420" i="10"/>
  <c r="AD420" i="10" s="1"/>
  <c r="J420" i="10"/>
  <c r="C420" i="10" s="1"/>
  <c r="J56" i="6"/>
  <c r="C56" i="6" s="1"/>
  <c r="K56" i="6"/>
  <c r="U56" i="6" s="1"/>
  <c r="P56" i="6"/>
  <c r="R56" i="6" s="1"/>
  <c r="L56" i="6"/>
  <c r="V56" i="6" s="1"/>
  <c r="M56" i="6"/>
  <c r="W56" i="6" s="1"/>
  <c r="N56" i="6"/>
  <c r="X56" i="6" s="1"/>
  <c r="O56" i="6"/>
  <c r="Y56" i="6" s="1"/>
  <c r="AF573" i="10"/>
  <c r="AA573" i="10"/>
  <c r="J12" i="6"/>
  <c r="C12" i="6" s="1"/>
  <c r="K12" i="6"/>
  <c r="U12" i="6" s="1"/>
  <c r="L12" i="6"/>
  <c r="V12" i="6" s="1"/>
  <c r="P12" i="6"/>
  <c r="R12" i="6" s="1"/>
  <c r="M12" i="6"/>
  <c r="W12" i="6" s="1"/>
  <c r="N12" i="6"/>
  <c r="X12" i="6" s="1"/>
  <c r="O12" i="6"/>
  <c r="Y12" i="6" s="1"/>
  <c r="X186" i="10"/>
  <c r="Z186" i="10" s="1"/>
  <c r="J186" i="10"/>
  <c r="AA596" i="10"/>
  <c r="AF594" i="10"/>
  <c r="J509" i="10"/>
  <c r="X509" i="10"/>
  <c r="Z509" i="10" s="1"/>
  <c r="J466" i="6"/>
  <c r="C466" i="6" s="1"/>
  <c r="P466" i="6"/>
  <c r="R466" i="6" s="1"/>
  <c r="X411" i="10"/>
  <c r="Z411" i="10" s="1"/>
  <c r="V411" i="10"/>
  <c r="AF411" i="10" s="1"/>
  <c r="U411" i="10"/>
  <c r="AE411" i="10" s="1"/>
  <c r="W411" i="10"/>
  <c r="L411" i="10"/>
  <c r="AD411" i="10" s="1"/>
  <c r="J411" i="10"/>
  <c r="C411" i="10" s="1"/>
  <c r="J559" i="6"/>
  <c r="C559" i="6" s="1"/>
  <c r="K559" i="6"/>
  <c r="U559" i="6" s="1"/>
  <c r="P559" i="6"/>
  <c r="R559" i="6" s="1"/>
  <c r="L559" i="6"/>
  <c r="V559" i="6" s="1"/>
  <c r="M559" i="6"/>
  <c r="W559" i="6" s="1"/>
  <c r="N559" i="6"/>
  <c r="X559" i="6" s="1"/>
  <c r="O559" i="6"/>
  <c r="Y559" i="6" s="1"/>
  <c r="X562" i="10"/>
  <c r="Z562" i="10" s="1"/>
  <c r="J562" i="10"/>
  <c r="C562" i="10" s="1"/>
  <c r="U562" i="10"/>
  <c r="V562" i="10"/>
  <c r="L562" i="10"/>
  <c r="W562" i="10"/>
  <c r="X38" i="10"/>
  <c r="Z38" i="10" s="1"/>
  <c r="L38" i="10"/>
  <c r="AD38" i="10" s="1"/>
  <c r="J38" i="10"/>
  <c r="C38" i="10" s="1"/>
  <c r="V38" i="10"/>
  <c r="AF38" i="10" s="1"/>
  <c r="W38" i="10"/>
  <c r="U38" i="10"/>
  <c r="AE38" i="10" s="1"/>
  <c r="J189" i="6"/>
  <c r="C189" i="6" s="1"/>
  <c r="P189" i="6"/>
  <c r="R189" i="6" s="1"/>
  <c r="J342" i="6"/>
  <c r="P342" i="6"/>
  <c r="R342" i="6" s="1"/>
  <c r="X153" i="10"/>
  <c r="Z153" i="10" s="1"/>
  <c r="J153" i="10"/>
  <c r="C153" i="10" s="1"/>
  <c r="W153" i="10"/>
  <c r="U153" i="10"/>
  <c r="AE153" i="10" s="1"/>
  <c r="V153" i="10"/>
  <c r="AF153" i="10" s="1"/>
  <c r="L153" i="10"/>
  <c r="AD153" i="10" s="1"/>
  <c r="J167" i="6"/>
  <c r="C167" i="6" s="1"/>
  <c r="K167" i="6"/>
  <c r="U167" i="6" s="1"/>
  <c r="L167" i="6"/>
  <c r="V167" i="6" s="1"/>
  <c r="P167" i="6"/>
  <c r="R167" i="6" s="1"/>
  <c r="M167" i="6"/>
  <c r="W167" i="6" s="1"/>
  <c r="N167" i="6"/>
  <c r="X167" i="6" s="1"/>
  <c r="O167" i="6"/>
  <c r="Y167" i="6" s="1"/>
  <c r="J166" i="6"/>
  <c r="C166" i="6" s="1"/>
  <c r="K166" i="6"/>
  <c r="U166" i="6" s="1"/>
  <c r="L166" i="6"/>
  <c r="V166" i="6" s="1"/>
  <c r="P166" i="6"/>
  <c r="R166" i="6" s="1"/>
  <c r="M166" i="6"/>
  <c r="W166" i="6" s="1"/>
  <c r="N166" i="6"/>
  <c r="X166" i="6" s="1"/>
  <c r="O166" i="6"/>
  <c r="Y166" i="6" s="1"/>
  <c r="X171" i="10"/>
  <c r="Z171" i="10" s="1"/>
  <c r="L171" i="10"/>
  <c r="AD171" i="10" s="1"/>
  <c r="V171" i="10"/>
  <c r="AF171" i="10" s="1"/>
  <c r="W171" i="10"/>
  <c r="J171" i="10"/>
  <c r="C171" i="10" s="1"/>
  <c r="U171" i="10"/>
  <c r="AE171" i="10" s="1"/>
  <c r="J257" i="6"/>
  <c r="C257" i="6" s="1"/>
  <c r="P257" i="6"/>
  <c r="R257" i="6" s="1"/>
  <c r="X425" i="10"/>
  <c r="Z425" i="10" s="1"/>
  <c r="U425" i="10"/>
  <c r="AE425" i="10" s="1"/>
  <c r="W425" i="10"/>
  <c r="J425" i="10"/>
  <c r="C425" i="10" s="1"/>
  <c r="V425" i="10"/>
  <c r="AF425" i="10" s="1"/>
  <c r="L425" i="10"/>
  <c r="AD425" i="10" s="1"/>
  <c r="J69" i="6"/>
  <c r="C69" i="6" s="1"/>
  <c r="K69" i="6"/>
  <c r="U69" i="6" s="1"/>
  <c r="P69" i="6"/>
  <c r="R69" i="6" s="1"/>
  <c r="L69" i="6"/>
  <c r="V69" i="6" s="1"/>
  <c r="M69" i="6"/>
  <c r="W69" i="6" s="1"/>
  <c r="N69" i="6"/>
  <c r="X69" i="6" s="1"/>
  <c r="O69" i="6"/>
  <c r="Y69" i="6" s="1"/>
  <c r="J271" i="10"/>
  <c r="X271" i="10"/>
  <c r="Z271" i="10" s="1"/>
  <c r="J70" i="6"/>
  <c r="C70" i="6" s="1"/>
  <c r="K70" i="6"/>
  <c r="U70" i="6" s="1"/>
  <c r="P70" i="6"/>
  <c r="R70" i="6" s="1"/>
  <c r="L70" i="6"/>
  <c r="V70" i="6" s="1"/>
  <c r="M70" i="6"/>
  <c r="W70" i="6" s="1"/>
  <c r="N70" i="6"/>
  <c r="X70" i="6" s="1"/>
  <c r="O70" i="6"/>
  <c r="Y70" i="6" s="1"/>
  <c r="J489" i="6"/>
  <c r="C489" i="6" s="1"/>
  <c r="P489" i="6"/>
  <c r="R489" i="6" s="1"/>
  <c r="AG589" i="10"/>
  <c r="AA589" i="10"/>
  <c r="J317" i="6"/>
  <c r="C317" i="6" s="1"/>
  <c r="P317" i="6"/>
  <c r="R317" i="6" s="1"/>
  <c r="J254" i="10"/>
  <c r="X254" i="10"/>
  <c r="Z254" i="10" s="1"/>
  <c r="X27" i="10"/>
  <c r="Z27" i="10" s="1"/>
  <c r="J27" i="10"/>
  <c r="C27" i="10" s="1"/>
  <c r="L27" i="10"/>
  <c r="AD27" i="10" s="1"/>
  <c r="W27" i="10"/>
  <c r="U27" i="10"/>
  <c r="AE27" i="10" s="1"/>
  <c r="V27" i="10"/>
  <c r="AF27" i="10" s="1"/>
  <c r="J217" i="6"/>
  <c r="C217" i="6" s="1"/>
  <c r="P217" i="6"/>
  <c r="R217" i="6" s="1"/>
  <c r="X377" i="10"/>
  <c r="Z377" i="10" s="1"/>
  <c r="J377" i="10"/>
  <c r="C377" i="10" s="1"/>
  <c r="J527" i="6"/>
  <c r="C527" i="6" s="1"/>
  <c r="P527" i="6"/>
  <c r="R527" i="6" s="1"/>
  <c r="X202" i="10"/>
  <c r="Z202" i="10" s="1"/>
  <c r="J202" i="10"/>
  <c r="C202" i="10" s="1"/>
  <c r="J325" i="6"/>
  <c r="P325" i="6"/>
  <c r="R325" i="6" s="1"/>
  <c r="AF617" i="10"/>
  <c r="J348" i="6"/>
  <c r="P348" i="6"/>
  <c r="R348" i="6" s="1"/>
  <c r="J532" i="6"/>
  <c r="P532" i="6"/>
  <c r="R532" i="6" s="1"/>
  <c r="X443" i="10"/>
  <c r="Z443" i="10" s="1"/>
  <c r="U443" i="10"/>
  <c r="AE443" i="10" s="1"/>
  <c r="W443" i="10"/>
  <c r="J443" i="10"/>
  <c r="C443" i="10" s="1"/>
  <c r="L443" i="10"/>
  <c r="AD443" i="10" s="1"/>
  <c r="V443" i="10"/>
  <c r="AF443" i="10" s="1"/>
  <c r="J140" i="6"/>
  <c r="C140" i="6" s="1"/>
  <c r="K140" i="6"/>
  <c r="U140" i="6" s="1"/>
  <c r="P140" i="6"/>
  <c r="R140" i="6" s="1"/>
  <c r="L140" i="6"/>
  <c r="V140" i="6" s="1"/>
  <c r="M140" i="6"/>
  <c r="W140" i="6" s="1"/>
  <c r="N140" i="6"/>
  <c r="X140" i="6" s="1"/>
  <c r="O140" i="6"/>
  <c r="Y140" i="6" s="1"/>
  <c r="J544" i="10"/>
  <c r="X544" i="10"/>
  <c r="Z544" i="10" s="1"/>
  <c r="J547" i="10"/>
  <c r="X547" i="10"/>
  <c r="Z547" i="10" s="1"/>
  <c r="J283" i="6"/>
  <c r="P283" i="6"/>
  <c r="R283" i="6" s="1"/>
  <c r="J282" i="6"/>
  <c r="C282" i="6" s="1"/>
  <c r="P282" i="6"/>
  <c r="R282" i="6" s="1"/>
  <c r="X90" i="10"/>
  <c r="Z90" i="10" s="1"/>
  <c r="V90" i="10"/>
  <c r="AF90" i="10" s="1"/>
  <c r="L90" i="10"/>
  <c r="AD90" i="10" s="1"/>
  <c r="J90" i="10"/>
  <c r="C90" i="10" s="1"/>
  <c r="W90" i="10"/>
  <c r="U90" i="10"/>
  <c r="AE90" i="10" s="1"/>
  <c r="J28" i="6"/>
  <c r="C28" i="6" s="1"/>
  <c r="K28" i="6"/>
  <c r="U28" i="6" s="1"/>
  <c r="L28" i="6"/>
  <c r="V28" i="6" s="1"/>
  <c r="P28" i="6"/>
  <c r="R28" i="6" s="1"/>
  <c r="M28" i="6"/>
  <c r="W28" i="6" s="1"/>
  <c r="N28" i="6"/>
  <c r="X28" i="6" s="1"/>
  <c r="O28" i="6"/>
  <c r="Y28" i="6" s="1"/>
  <c r="J454" i="6"/>
  <c r="P454" i="6"/>
  <c r="R454" i="6" s="1"/>
  <c r="J455" i="10"/>
  <c r="X455" i="10"/>
  <c r="Z455" i="10" s="1"/>
  <c r="J93" i="6"/>
  <c r="C93" i="6" s="1"/>
  <c r="K93" i="6"/>
  <c r="U93" i="6" s="1"/>
  <c r="L93" i="6"/>
  <c r="V93" i="6" s="1"/>
  <c r="P93" i="6"/>
  <c r="R93" i="6" s="1"/>
  <c r="M93" i="6"/>
  <c r="W93" i="6" s="1"/>
  <c r="N93" i="6"/>
  <c r="X93" i="6" s="1"/>
  <c r="O93" i="6"/>
  <c r="Y93" i="6" s="1"/>
  <c r="AG603" i="10"/>
  <c r="X607" i="10"/>
  <c r="Z607" i="10" s="1"/>
  <c r="V607" i="10"/>
  <c r="L607" i="10"/>
  <c r="W607" i="10"/>
  <c r="J607" i="10"/>
  <c r="C607" i="10" s="1"/>
  <c r="U607" i="10"/>
  <c r="J301" i="6"/>
  <c r="P301" i="6"/>
  <c r="R301" i="6" s="1"/>
  <c r="J106" i="6"/>
  <c r="C106" i="6" s="1"/>
  <c r="K106" i="6"/>
  <c r="U106" i="6" s="1"/>
  <c r="P106" i="6"/>
  <c r="R106" i="6" s="1"/>
  <c r="L106" i="6"/>
  <c r="V106" i="6" s="1"/>
  <c r="M106" i="6"/>
  <c r="W106" i="6" s="1"/>
  <c r="N106" i="6"/>
  <c r="X106" i="6" s="1"/>
  <c r="O106" i="6"/>
  <c r="Y106" i="6" s="1"/>
  <c r="X306" i="10"/>
  <c r="Z306" i="10" s="1"/>
  <c r="J306" i="10"/>
  <c r="J101" i="6"/>
  <c r="C101" i="6" s="1"/>
  <c r="K101" i="6"/>
  <c r="U101" i="6" s="1"/>
  <c r="P101" i="6"/>
  <c r="R101" i="6" s="1"/>
  <c r="L101" i="6"/>
  <c r="V101" i="6" s="1"/>
  <c r="M101" i="6"/>
  <c r="W101" i="6" s="1"/>
  <c r="N101" i="6"/>
  <c r="X101" i="6" s="1"/>
  <c r="O101" i="6"/>
  <c r="Y101" i="6" s="1"/>
  <c r="J104" i="6"/>
  <c r="C104" i="6" s="1"/>
  <c r="K104" i="6"/>
  <c r="U104" i="6" s="1"/>
  <c r="P104" i="6"/>
  <c r="R104" i="6" s="1"/>
  <c r="L104" i="6"/>
  <c r="V104" i="6" s="1"/>
  <c r="M104" i="6"/>
  <c r="W104" i="6" s="1"/>
  <c r="N104" i="6"/>
  <c r="X104" i="6" s="1"/>
  <c r="O104" i="6"/>
  <c r="Y104" i="6" s="1"/>
  <c r="J294" i="10"/>
  <c r="X294" i="10"/>
  <c r="Z294" i="10" s="1"/>
  <c r="J464" i="10"/>
  <c r="X464" i="10"/>
  <c r="Z464" i="10" s="1"/>
  <c r="AG610" i="10"/>
  <c r="J20" i="6"/>
  <c r="C20" i="6" s="1"/>
  <c r="K20" i="6"/>
  <c r="U20" i="6" s="1"/>
  <c r="L20" i="6"/>
  <c r="V20" i="6" s="1"/>
  <c r="P20" i="6"/>
  <c r="R20" i="6" s="1"/>
  <c r="M20" i="6"/>
  <c r="W20" i="6" s="1"/>
  <c r="N20" i="6"/>
  <c r="X20" i="6" s="1"/>
  <c r="O20" i="6"/>
  <c r="Y20" i="6" s="1"/>
  <c r="J192" i="6"/>
  <c r="P192" i="6"/>
  <c r="R192" i="6" s="1"/>
  <c r="X133" i="10"/>
  <c r="Z133" i="10" s="1"/>
  <c r="J133" i="10"/>
  <c r="C133" i="10" s="1"/>
  <c r="V133" i="10"/>
  <c r="AF133" i="10" s="1"/>
  <c r="L133" i="10"/>
  <c r="AD133" i="10" s="1"/>
  <c r="U133" i="10"/>
  <c r="AE133" i="10" s="1"/>
  <c r="W133" i="10"/>
  <c r="X568" i="10"/>
  <c r="Z568" i="10" s="1"/>
  <c r="J568" i="10"/>
  <c r="C568" i="10" s="1"/>
  <c r="V568" i="10"/>
  <c r="W568" i="10"/>
  <c r="L568" i="10"/>
  <c r="U568" i="10"/>
  <c r="J484" i="10"/>
  <c r="X484" i="10"/>
  <c r="Z484" i="10" s="1"/>
  <c r="X128" i="10"/>
  <c r="Z128" i="10" s="1"/>
  <c r="V128" i="10"/>
  <c r="AF128" i="10" s="1"/>
  <c r="U128" i="10"/>
  <c r="AE128" i="10" s="1"/>
  <c r="W128" i="10"/>
  <c r="J128" i="10"/>
  <c r="C128" i="10" s="1"/>
  <c r="L128" i="10"/>
  <c r="AD128" i="10" s="1"/>
  <c r="X391" i="10"/>
  <c r="Z391" i="10" s="1"/>
  <c r="J391" i="10"/>
  <c r="C391" i="10" s="1"/>
  <c r="J391" i="6"/>
  <c r="C391" i="6" s="1"/>
  <c r="P391" i="6"/>
  <c r="R391" i="6" s="1"/>
  <c r="J553" i="10"/>
  <c r="X553" i="10"/>
  <c r="Z553" i="10" s="1"/>
  <c r="J412" i="6"/>
  <c r="C412" i="6" s="1"/>
  <c r="K412" i="6"/>
  <c r="U412" i="6" s="1"/>
  <c r="P412" i="6"/>
  <c r="R412" i="6" s="1"/>
  <c r="L412" i="6"/>
  <c r="V412" i="6" s="1"/>
  <c r="M412" i="6"/>
  <c r="W412" i="6" s="1"/>
  <c r="N412" i="6"/>
  <c r="X412" i="6" s="1"/>
  <c r="O412" i="6"/>
  <c r="Y412" i="6" s="1"/>
  <c r="J410" i="6"/>
  <c r="C410" i="6" s="1"/>
  <c r="K410" i="6"/>
  <c r="U410" i="6" s="1"/>
  <c r="L410" i="6"/>
  <c r="V410" i="6" s="1"/>
  <c r="P410" i="6"/>
  <c r="R410" i="6" s="1"/>
  <c r="M410" i="6"/>
  <c r="W410" i="6" s="1"/>
  <c r="N410" i="6"/>
  <c r="X410" i="6" s="1"/>
  <c r="O410" i="6"/>
  <c r="Y410" i="6" s="1"/>
  <c r="J476" i="10"/>
  <c r="X476" i="10"/>
  <c r="Z476" i="10" s="1"/>
  <c r="AF614" i="10"/>
  <c r="J534" i="6"/>
  <c r="C534" i="6" s="1"/>
  <c r="P534" i="6"/>
  <c r="R534" i="6" s="1"/>
  <c r="J354" i="6"/>
  <c r="P354" i="6"/>
  <c r="R354" i="6" s="1"/>
  <c r="X148" i="10"/>
  <c r="Z148" i="10" s="1"/>
  <c r="J148" i="10"/>
  <c r="C148" i="10" s="1"/>
  <c r="L148" i="10"/>
  <c r="AD148" i="10" s="1"/>
  <c r="U148" i="10"/>
  <c r="AE148" i="10" s="1"/>
  <c r="V148" i="10"/>
  <c r="AF148" i="10" s="1"/>
  <c r="W148" i="10"/>
  <c r="AG630" i="10"/>
  <c r="X13" i="10"/>
  <c r="Z13" i="10" s="1"/>
  <c r="U13" i="10"/>
  <c r="AE13" i="10" s="1"/>
  <c r="L13" i="10"/>
  <c r="AD13" i="10" s="1"/>
  <c r="J13" i="10"/>
  <c r="C13" i="10" s="1"/>
  <c r="W13" i="10"/>
  <c r="V13" i="10"/>
  <c r="AF13" i="10" s="1"/>
  <c r="AG577" i="10"/>
  <c r="J246" i="6"/>
  <c r="P246" i="6"/>
  <c r="R246" i="6" s="1"/>
  <c r="J247" i="10"/>
  <c r="X247" i="10"/>
  <c r="Z247" i="10" s="1"/>
  <c r="J185" i="10"/>
  <c r="X185" i="10"/>
  <c r="Z185" i="10" s="1"/>
  <c r="J14" i="6"/>
  <c r="C14" i="6" s="1"/>
  <c r="K14" i="6"/>
  <c r="U14" i="6" s="1"/>
  <c r="P14" i="6"/>
  <c r="R14" i="6" s="1"/>
  <c r="L14" i="6"/>
  <c r="V14" i="6" s="1"/>
  <c r="M14" i="6"/>
  <c r="W14" i="6" s="1"/>
  <c r="N14" i="6"/>
  <c r="X14" i="6" s="1"/>
  <c r="O14" i="6"/>
  <c r="Y14" i="6" s="1"/>
  <c r="X313" i="10"/>
  <c r="Z313" i="10" s="1"/>
  <c r="J313" i="10"/>
  <c r="C313" i="10" s="1"/>
  <c r="J507" i="6"/>
  <c r="P507" i="6"/>
  <c r="R507" i="6" s="1"/>
  <c r="J79" i="6"/>
  <c r="C79" i="6" s="1"/>
  <c r="K79" i="6"/>
  <c r="U79" i="6" s="1"/>
  <c r="P79" i="6"/>
  <c r="R79" i="6" s="1"/>
  <c r="L79" i="6"/>
  <c r="V79" i="6" s="1"/>
  <c r="M79" i="6"/>
  <c r="W79" i="6" s="1"/>
  <c r="N79" i="6"/>
  <c r="X79" i="6" s="1"/>
  <c r="O79" i="6"/>
  <c r="Y79" i="6" s="1"/>
  <c r="J34" i="6"/>
  <c r="C34" i="6" s="1"/>
  <c r="K34" i="6"/>
  <c r="U34" i="6" s="1"/>
  <c r="P34" i="6"/>
  <c r="R34" i="6" s="1"/>
  <c r="L34" i="6"/>
  <c r="V34" i="6" s="1"/>
  <c r="M34" i="6"/>
  <c r="W34" i="6" s="1"/>
  <c r="N34" i="6"/>
  <c r="X34" i="6" s="1"/>
  <c r="O34" i="6"/>
  <c r="Y34" i="6" s="1"/>
  <c r="X228" i="10"/>
  <c r="Z228" i="10" s="1"/>
  <c r="J228" i="10"/>
  <c r="X42" i="10"/>
  <c r="Z42" i="10" s="1"/>
  <c r="W42" i="10"/>
  <c r="J42" i="10"/>
  <c r="C42" i="10" s="1"/>
  <c r="V42" i="10"/>
  <c r="AF42" i="10" s="1"/>
  <c r="U42" i="10"/>
  <c r="AE42" i="10" s="1"/>
  <c r="L42" i="10"/>
  <c r="AD42" i="10" s="1"/>
  <c r="X41" i="10"/>
  <c r="Z41" i="10" s="1"/>
  <c r="V41" i="10"/>
  <c r="AF41" i="10" s="1"/>
  <c r="J41" i="10"/>
  <c r="C41" i="10" s="1"/>
  <c r="L41" i="10"/>
  <c r="AD41" i="10" s="1"/>
  <c r="U41" i="10"/>
  <c r="AE41" i="10" s="1"/>
  <c r="W41" i="10"/>
  <c r="J344" i="10"/>
  <c r="X344" i="10"/>
  <c r="Z344" i="10" s="1"/>
  <c r="J151" i="6"/>
  <c r="C151" i="6" s="1"/>
  <c r="K151" i="6"/>
  <c r="U151" i="6" s="1"/>
  <c r="P151" i="6"/>
  <c r="R151" i="6" s="1"/>
  <c r="L151" i="6"/>
  <c r="V151" i="6" s="1"/>
  <c r="M151" i="6"/>
  <c r="W151" i="6" s="1"/>
  <c r="N151" i="6"/>
  <c r="X151" i="6" s="1"/>
  <c r="O151" i="6"/>
  <c r="Y151" i="6" s="1"/>
  <c r="J382" i="10"/>
  <c r="X382" i="10"/>
  <c r="Z382" i="10" s="1"/>
  <c r="J546" i="6"/>
  <c r="C546" i="6" s="1"/>
  <c r="P546" i="6"/>
  <c r="R546" i="6" s="1"/>
  <c r="J446" i="6"/>
  <c r="C446" i="6" s="1"/>
  <c r="K446" i="6"/>
  <c r="U446" i="6" s="1"/>
  <c r="P446" i="6"/>
  <c r="R446" i="6" s="1"/>
  <c r="L446" i="6"/>
  <c r="V446" i="6" s="1"/>
  <c r="M446" i="6"/>
  <c r="W446" i="6" s="1"/>
  <c r="N446" i="6"/>
  <c r="X446" i="6" s="1"/>
  <c r="O446" i="6"/>
  <c r="Y446" i="6" s="1"/>
  <c r="J384" i="10"/>
  <c r="X384" i="10"/>
  <c r="Z384" i="10" s="1"/>
  <c r="J424" i="6"/>
  <c r="C424" i="6" s="1"/>
  <c r="K424" i="6"/>
  <c r="U424" i="6" s="1"/>
  <c r="L424" i="6"/>
  <c r="V424" i="6" s="1"/>
  <c r="P424" i="6"/>
  <c r="R424" i="6" s="1"/>
  <c r="M424" i="6"/>
  <c r="W424" i="6" s="1"/>
  <c r="N424" i="6"/>
  <c r="X424" i="6" s="1"/>
  <c r="O424" i="6"/>
  <c r="Y424" i="6" s="1"/>
  <c r="J74" i="6"/>
  <c r="C74" i="6" s="1"/>
  <c r="K74" i="6"/>
  <c r="U74" i="6" s="1"/>
  <c r="L74" i="6"/>
  <c r="V74" i="6" s="1"/>
  <c r="P74" i="6"/>
  <c r="R74" i="6" s="1"/>
  <c r="M74" i="6"/>
  <c r="W74" i="6" s="1"/>
  <c r="N74" i="6"/>
  <c r="X74" i="6" s="1"/>
  <c r="O74" i="6"/>
  <c r="Y74" i="6" s="1"/>
  <c r="AD585" i="10"/>
  <c r="J487" i="6"/>
  <c r="C487" i="6" s="1"/>
  <c r="P487" i="6"/>
  <c r="R487" i="6" s="1"/>
  <c r="J75" i="6"/>
  <c r="C75" i="6" s="1"/>
  <c r="K75" i="6"/>
  <c r="U75" i="6" s="1"/>
  <c r="P75" i="6"/>
  <c r="R75" i="6" s="1"/>
  <c r="L75" i="6"/>
  <c r="V75" i="6" s="1"/>
  <c r="M75" i="6"/>
  <c r="W75" i="6" s="1"/>
  <c r="N75" i="6"/>
  <c r="X75" i="6" s="1"/>
  <c r="O75" i="6"/>
  <c r="Y75" i="6" s="1"/>
  <c r="X273" i="10"/>
  <c r="Z273" i="10" s="1"/>
  <c r="J273" i="10"/>
  <c r="C273" i="10" s="1"/>
  <c r="J71" i="6"/>
  <c r="C71" i="6" s="1"/>
  <c r="K71" i="6"/>
  <c r="U71" i="6" s="1"/>
  <c r="P71" i="6"/>
  <c r="R71" i="6" s="1"/>
  <c r="L71" i="6"/>
  <c r="V71" i="6" s="1"/>
  <c r="M71" i="6"/>
  <c r="W71" i="6" s="1"/>
  <c r="N71" i="6"/>
  <c r="X71" i="6" s="1"/>
  <c r="O71" i="6"/>
  <c r="Y71" i="6" s="1"/>
  <c r="J267" i="6"/>
  <c r="P267" i="6"/>
  <c r="R267" i="6" s="1"/>
  <c r="J63" i="6"/>
  <c r="C63" i="6" s="1"/>
  <c r="K63" i="6"/>
  <c r="U63" i="6" s="1"/>
  <c r="L63" i="6"/>
  <c r="V63" i="6" s="1"/>
  <c r="P63" i="6"/>
  <c r="R63" i="6" s="1"/>
  <c r="M63" i="6"/>
  <c r="W63" i="6" s="1"/>
  <c r="N63" i="6"/>
  <c r="X63" i="6" s="1"/>
  <c r="O63" i="6"/>
  <c r="Y63" i="6" s="1"/>
  <c r="X263" i="10"/>
  <c r="Z263" i="10" s="1"/>
  <c r="J263" i="10"/>
  <c r="C263" i="10" s="1"/>
  <c r="J233" i="6"/>
  <c r="C233" i="6" s="1"/>
  <c r="P233" i="6"/>
  <c r="R233" i="6" s="1"/>
  <c r="J58" i="6"/>
  <c r="C58" i="6" s="1"/>
  <c r="K58" i="6"/>
  <c r="U58" i="6" s="1"/>
  <c r="L58" i="6"/>
  <c r="V58" i="6" s="1"/>
  <c r="P58" i="6"/>
  <c r="R58" i="6" s="1"/>
  <c r="M58" i="6"/>
  <c r="W58" i="6" s="1"/>
  <c r="N58" i="6"/>
  <c r="X58" i="6" s="1"/>
  <c r="O58" i="6"/>
  <c r="Y58" i="6" s="1"/>
  <c r="X64" i="10"/>
  <c r="Z64" i="10" s="1"/>
  <c r="V64" i="10"/>
  <c r="AF64" i="10" s="1"/>
  <c r="W64" i="10"/>
  <c r="J64" i="10"/>
  <c r="C64" i="10" s="1"/>
  <c r="U64" i="10"/>
  <c r="AE64" i="10" s="1"/>
  <c r="L64" i="10"/>
  <c r="AD64" i="10" s="1"/>
  <c r="J254" i="6"/>
  <c r="C254" i="6" s="1"/>
  <c r="P254" i="6"/>
  <c r="R254" i="6" s="1"/>
  <c r="J219" i="10"/>
  <c r="X219" i="10"/>
  <c r="Z219" i="10" s="1"/>
  <c r="X162" i="10"/>
  <c r="Z162" i="10" s="1"/>
  <c r="J162" i="10"/>
  <c r="C162" i="10" s="1"/>
  <c r="U162" i="10"/>
  <c r="AE162" i="10" s="1"/>
  <c r="L162" i="10"/>
  <c r="AD162" i="10" s="1"/>
  <c r="V162" i="10"/>
  <c r="AF162" i="10" s="1"/>
  <c r="W162" i="10"/>
  <c r="J337" i="6"/>
  <c r="C337" i="6" s="1"/>
  <c r="P337" i="6"/>
  <c r="R337" i="6" s="1"/>
  <c r="J200" i="10"/>
  <c r="X200" i="10"/>
  <c r="Z200" i="10" s="1"/>
  <c r="AE618" i="10"/>
  <c r="J174" i="6"/>
  <c r="C174" i="6" s="1"/>
  <c r="K174" i="6"/>
  <c r="U174" i="6" s="1"/>
  <c r="L174" i="6"/>
  <c r="V174" i="6" s="1"/>
  <c r="P174" i="6"/>
  <c r="R174" i="6" s="1"/>
  <c r="M174" i="6"/>
  <c r="W174" i="6" s="1"/>
  <c r="N174" i="6"/>
  <c r="X174" i="6" s="1"/>
  <c r="O174" i="6"/>
  <c r="Y174" i="6" s="1"/>
  <c r="X533" i="10"/>
  <c r="Z533" i="10" s="1"/>
  <c r="J533" i="10"/>
  <c r="J531" i="6"/>
  <c r="C531" i="6" s="1"/>
  <c r="P531" i="6"/>
  <c r="R531" i="6" s="1"/>
  <c r="J138" i="6"/>
  <c r="C138" i="6" s="1"/>
  <c r="K138" i="6"/>
  <c r="U138" i="6" s="1"/>
  <c r="L138" i="6"/>
  <c r="V138" i="6" s="1"/>
  <c r="P138" i="6"/>
  <c r="R138" i="6" s="1"/>
  <c r="M138" i="6"/>
  <c r="W138" i="6" s="1"/>
  <c r="N138" i="6"/>
  <c r="X138" i="6" s="1"/>
  <c r="O138" i="6"/>
  <c r="Y138" i="6" s="1"/>
  <c r="X444" i="10"/>
  <c r="Z444" i="10" s="1"/>
  <c r="V444" i="10"/>
  <c r="AF444" i="10" s="1"/>
  <c r="J444" i="10"/>
  <c r="C444" i="10" s="1"/>
  <c r="U444" i="10"/>
  <c r="AE444" i="10" s="1"/>
  <c r="L444" i="10"/>
  <c r="AD444" i="10" s="1"/>
  <c r="W444" i="10"/>
  <c r="X158" i="10"/>
  <c r="Z158" i="10" s="1"/>
  <c r="L158" i="10"/>
  <c r="AD158" i="10" s="1"/>
  <c r="J158" i="10"/>
  <c r="C158" i="10" s="1"/>
  <c r="W158" i="10"/>
  <c r="U158" i="10"/>
  <c r="AE158" i="10" s="1"/>
  <c r="V158" i="10"/>
  <c r="AF158" i="10" s="1"/>
  <c r="J156" i="6"/>
  <c r="C156" i="6" s="1"/>
  <c r="K156" i="6"/>
  <c r="U156" i="6" s="1"/>
  <c r="L156" i="6"/>
  <c r="V156" i="6" s="1"/>
  <c r="P156" i="6"/>
  <c r="R156" i="6" s="1"/>
  <c r="M156" i="6"/>
  <c r="W156" i="6" s="1"/>
  <c r="N156" i="6"/>
  <c r="X156" i="6" s="1"/>
  <c r="O156" i="6"/>
  <c r="Y156" i="6" s="1"/>
  <c r="X124" i="10"/>
  <c r="Z124" i="10" s="1"/>
  <c r="V124" i="10"/>
  <c r="AF124" i="10" s="1"/>
  <c r="L124" i="10"/>
  <c r="AD124" i="10" s="1"/>
  <c r="U124" i="10"/>
  <c r="AE124" i="10" s="1"/>
  <c r="W124" i="10"/>
  <c r="J124" i="10"/>
  <c r="C124" i="10" s="1"/>
  <c r="AD597" i="10"/>
  <c r="K597" i="10"/>
  <c r="AE598" i="10"/>
  <c r="J187" i="6"/>
  <c r="P187" i="6"/>
  <c r="R187" i="6" s="1"/>
  <c r="X29" i="10"/>
  <c r="Z29" i="10" s="1"/>
  <c r="U29" i="10"/>
  <c r="AE29" i="10" s="1"/>
  <c r="J29" i="10"/>
  <c r="C29" i="10" s="1"/>
  <c r="V29" i="10"/>
  <c r="AF29" i="10" s="1"/>
  <c r="W29" i="10"/>
  <c r="L29" i="10"/>
  <c r="AD29" i="10" s="1"/>
  <c r="J290" i="10"/>
  <c r="X290" i="10"/>
  <c r="Z290" i="10" s="1"/>
  <c r="AE601" i="10"/>
  <c r="X206" i="10"/>
  <c r="Z206" i="10" s="1"/>
  <c r="J206" i="10"/>
  <c r="AD624" i="10"/>
  <c r="K624" i="10"/>
  <c r="X436" i="10"/>
  <c r="Z436" i="10" s="1"/>
  <c r="V436" i="10"/>
  <c r="AF436" i="10" s="1"/>
  <c r="W436" i="10"/>
  <c r="L436" i="10"/>
  <c r="AD436" i="10" s="1"/>
  <c r="J436" i="10"/>
  <c r="C436" i="10" s="1"/>
  <c r="U436" i="10"/>
  <c r="AE436" i="10" s="1"/>
  <c r="X655" i="10"/>
  <c r="Z655" i="10" s="1"/>
  <c r="V655" i="10"/>
  <c r="J655" i="10"/>
  <c r="C655" i="10" s="1"/>
  <c r="L655" i="10"/>
  <c r="W655" i="10"/>
  <c r="U655" i="10"/>
  <c r="J298" i="10"/>
  <c r="X298" i="10"/>
  <c r="Z298" i="10" s="1"/>
  <c r="J436" i="6"/>
  <c r="C436" i="6" s="1"/>
  <c r="K436" i="6"/>
  <c r="U436" i="6" s="1"/>
  <c r="P436" i="6"/>
  <c r="R436" i="6" s="1"/>
  <c r="L436" i="6"/>
  <c r="V436" i="6" s="1"/>
  <c r="M436" i="6"/>
  <c r="W436" i="6" s="1"/>
  <c r="N436" i="6"/>
  <c r="X436" i="6" s="1"/>
  <c r="O436" i="6"/>
  <c r="Y436" i="6" s="1"/>
  <c r="X166" i="10"/>
  <c r="Z166" i="10" s="1"/>
  <c r="J166" i="10"/>
  <c r="C166" i="10" s="1"/>
  <c r="W166" i="10"/>
  <c r="V166" i="10"/>
  <c r="AF166" i="10" s="1"/>
  <c r="L166" i="10"/>
  <c r="AD166" i="10" s="1"/>
  <c r="U166" i="10"/>
  <c r="AE166" i="10" s="1"/>
  <c r="J519" i="6"/>
  <c r="C519" i="6" s="1"/>
  <c r="P519" i="6"/>
  <c r="R519" i="6" s="1"/>
  <c r="X465" i="10"/>
  <c r="Z465" i="10" s="1"/>
  <c r="J465" i="10"/>
  <c r="AH775" i="10"/>
  <c r="J237" i="10"/>
  <c r="X237" i="10"/>
  <c r="Z237" i="10" s="1"/>
  <c r="J238" i="10"/>
  <c r="X238" i="10"/>
  <c r="Z238" i="10" s="1"/>
  <c r="J239" i="6"/>
  <c r="C239" i="6" s="1"/>
  <c r="P239" i="6"/>
  <c r="R239" i="6" s="1"/>
  <c r="J564" i="6"/>
  <c r="C564" i="6" s="1"/>
  <c r="K564" i="6"/>
  <c r="U564" i="6" s="1"/>
  <c r="P564" i="6"/>
  <c r="R564" i="6" s="1"/>
  <c r="L564" i="6"/>
  <c r="V564" i="6" s="1"/>
  <c r="M564" i="6"/>
  <c r="W564" i="6" s="1"/>
  <c r="N564" i="6"/>
  <c r="X564" i="6" s="1"/>
  <c r="O564" i="6"/>
  <c r="Y564" i="6" s="1"/>
  <c r="J131" i="6"/>
  <c r="C131" i="6" s="1"/>
  <c r="K131" i="6"/>
  <c r="U131" i="6" s="1"/>
  <c r="L131" i="6"/>
  <c r="V131" i="6" s="1"/>
  <c r="P131" i="6"/>
  <c r="R131" i="6" s="1"/>
  <c r="M131" i="6"/>
  <c r="W131" i="6" s="1"/>
  <c r="N131" i="6"/>
  <c r="X131" i="6" s="1"/>
  <c r="O131" i="6"/>
  <c r="Y131" i="6" s="1"/>
  <c r="J50" i="6"/>
  <c r="C50" i="6" s="1"/>
  <c r="K50" i="6"/>
  <c r="U50" i="6" s="1"/>
  <c r="L50" i="6"/>
  <c r="V50" i="6" s="1"/>
  <c r="P50" i="6"/>
  <c r="R50" i="6" s="1"/>
  <c r="M50" i="6"/>
  <c r="W50" i="6" s="1"/>
  <c r="N50" i="6"/>
  <c r="X50" i="6" s="1"/>
  <c r="O50" i="6"/>
  <c r="Y50" i="6" s="1"/>
  <c r="J486" i="10"/>
  <c r="C486" i="10" s="1"/>
  <c r="X486" i="10"/>
  <c r="Z486" i="10" s="1"/>
  <c r="J479" i="6"/>
  <c r="C479" i="6" s="1"/>
  <c r="P479" i="6"/>
  <c r="R479" i="6" s="1"/>
  <c r="X47" i="10"/>
  <c r="Z47" i="10" s="1"/>
  <c r="J47" i="10"/>
  <c r="C47" i="10" s="1"/>
  <c r="U47" i="10"/>
  <c r="AE47" i="10" s="1"/>
  <c r="V47" i="10"/>
  <c r="AF47" i="10" s="1"/>
  <c r="W47" i="10"/>
  <c r="L47" i="10"/>
  <c r="AD47" i="10" s="1"/>
  <c r="J40" i="6"/>
  <c r="C40" i="6" s="1"/>
  <c r="K40" i="6"/>
  <c r="U40" i="6" s="1"/>
  <c r="L40" i="6"/>
  <c r="V40" i="6" s="1"/>
  <c r="P40" i="6"/>
  <c r="R40" i="6" s="1"/>
  <c r="M40" i="6"/>
  <c r="W40" i="6" s="1"/>
  <c r="N40" i="6"/>
  <c r="X40" i="6" s="1"/>
  <c r="O40" i="6"/>
  <c r="Y40" i="6" s="1"/>
  <c r="X230" i="10"/>
  <c r="Z230" i="10" s="1"/>
  <c r="J230" i="10"/>
  <c r="J109" i="6"/>
  <c r="C109" i="6" s="1"/>
  <c r="K109" i="6"/>
  <c r="U109" i="6" s="1"/>
  <c r="P109" i="6"/>
  <c r="R109" i="6" s="1"/>
  <c r="L109" i="6"/>
  <c r="V109" i="6" s="1"/>
  <c r="M109" i="6"/>
  <c r="W109" i="6" s="1"/>
  <c r="N109" i="6"/>
  <c r="X109" i="6" s="1"/>
  <c r="O109" i="6"/>
  <c r="Y109" i="6" s="1"/>
  <c r="J360" i="6"/>
  <c r="P360" i="6"/>
  <c r="R360" i="6" s="1"/>
  <c r="X536" i="10"/>
  <c r="Z536" i="10" s="1"/>
  <c r="J536" i="10"/>
  <c r="AF631" i="10"/>
  <c r="X149" i="10"/>
  <c r="Z149" i="10" s="1"/>
  <c r="W149" i="10"/>
  <c r="U149" i="10"/>
  <c r="AE149" i="10" s="1"/>
  <c r="V149" i="10"/>
  <c r="AF149" i="10" s="1"/>
  <c r="J149" i="10"/>
  <c r="C149" i="10" s="1"/>
  <c r="L149" i="10"/>
  <c r="AD149" i="10" s="1"/>
  <c r="J248" i="10"/>
  <c r="X248" i="10"/>
  <c r="Z248" i="10" s="1"/>
  <c r="J53" i="6"/>
  <c r="C53" i="6" s="1"/>
  <c r="K53" i="6"/>
  <c r="U53" i="6" s="1"/>
  <c r="L53" i="6"/>
  <c r="V53" i="6" s="1"/>
  <c r="P53" i="6"/>
  <c r="R53" i="6" s="1"/>
  <c r="M53" i="6"/>
  <c r="W53" i="6" s="1"/>
  <c r="N53" i="6"/>
  <c r="X53" i="6" s="1"/>
  <c r="O53" i="6"/>
  <c r="Y53" i="6" s="1"/>
  <c r="X643" i="10"/>
  <c r="Z643" i="10" s="1"/>
  <c r="J643" i="10"/>
  <c r="C643" i="10" s="1"/>
  <c r="U643" i="10"/>
  <c r="V643" i="10"/>
  <c r="L643" i="10"/>
  <c r="W643" i="10"/>
  <c r="J180" i="6"/>
  <c r="P180" i="6"/>
  <c r="R180" i="6" s="1"/>
  <c r="X86" i="10"/>
  <c r="Z86" i="10" s="1"/>
  <c r="J86" i="10"/>
  <c r="C86" i="10" s="1"/>
  <c r="L86" i="10"/>
  <c r="AD86" i="10" s="1"/>
  <c r="V86" i="10"/>
  <c r="AF86" i="10" s="1"/>
  <c r="W86" i="10"/>
  <c r="U86" i="10"/>
  <c r="AE86" i="10" s="1"/>
  <c r="X83" i="10"/>
  <c r="Z83" i="10" s="1"/>
  <c r="V83" i="10"/>
  <c r="AF83" i="10" s="1"/>
  <c r="L83" i="10"/>
  <c r="AD83" i="10" s="1"/>
  <c r="J83" i="10"/>
  <c r="C83" i="10" s="1"/>
  <c r="U83" i="10"/>
  <c r="AE83" i="10" s="1"/>
  <c r="W83" i="10"/>
  <c r="J558" i="6"/>
  <c r="C558" i="6" s="1"/>
  <c r="K558" i="6"/>
  <c r="U558" i="6" s="1"/>
  <c r="L558" i="6"/>
  <c r="V558" i="6" s="1"/>
  <c r="P558" i="6"/>
  <c r="R558" i="6" s="1"/>
  <c r="M558" i="6"/>
  <c r="W558" i="6" s="1"/>
  <c r="N558" i="6"/>
  <c r="X558" i="6" s="1"/>
  <c r="O558" i="6"/>
  <c r="Y558" i="6" s="1"/>
  <c r="X475" i="10"/>
  <c r="Z475" i="10" s="1"/>
  <c r="J475" i="10"/>
  <c r="C475" i="10" s="1"/>
  <c r="J36" i="6"/>
  <c r="C36" i="6" s="1"/>
  <c r="K36" i="6"/>
  <c r="U36" i="6" s="1"/>
  <c r="P36" i="6"/>
  <c r="R36" i="6" s="1"/>
  <c r="L36" i="6"/>
  <c r="V36" i="6" s="1"/>
  <c r="M36" i="6"/>
  <c r="W36" i="6" s="1"/>
  <c r="N36" i="6"/>
  <c r="X36" i="6" s="1"/>
  <c r="O36" i="6"/>
  <c r="Y36" i="6" s="1"/>
  <c r="J630" i="6"/>
  <c r="C630" i="6" s="1"/>
  <c r="K630" i="6"/>
  <c r="U630" i="6" s="1"/>
  <c r="P630" i="6"/>
  <c r="R630" i="6" s="1"/>
  <c r="L630" i="6"/>
  <c r="V630" i="6" s="1"/>
  <c r="M630" i="6"/>
  <c r="W630" i="6" s="1"/>
  <c r="N630" i="6"/>
  <c r="X630" i="6" s="1"/>
  <c r="O630" i="6"/>
  <c r="Y630" i="6" s="1"/>
  <c r="X557" i="10"/>
  <c r="Z557" i="10" s="1"/>
  <c r="L557" i="10"/>
  <c r="J557" i="10"/>
  <c r="C557" i="10" s="1"/>
  <c r="U557" i="10"/>
  <c r="V557" i="10"/>
  <c r="W557" i="10"/>
  <c r="J340" i="6"/>
  <c r="P340" i="6"/>
  <c r="R340" i="6" s="1"/>
  <c r="X152" i="10"/>
  <c r="Z152" i="10" s="1"/>
  <c r="J152" i="10"/>
  <c r="C152" i="10" s="1"/>
  <c r="V152" i="10"/>
  <c r="AF152" i="10" s="1"/>
  <c r="U152" i="10"/>
  <c r="AE152" i="10" s="1"/>
  <c r="W152" i="10"/>
  <c r="L152" i="10"/>
  <c r="AD152" i="10" s="1"/>
  <c r="J383" i="6"/>
  <c r="P383" i="6"/>
  <c r="R383" i="6" s="1"/>
  <c r="X168" i="10"/>
  <c r="Z168" i="10" s="1"/>
  <c r="J168" i="10"/>
  <c r="C168" i="10" s="1"/>
  <c r="V168" i="10"/>
  <c r="AF168" i="10" s="1"/>
  <c r="W168" i="10"/>
  <c r="L168" i="10"/>
  <c r="AD168" i="10" s="1"/>
  <c r="U168" i="10"/>
  <c r="AE168" i="10" s="1"/>
  <c r="J256" i="6"/>
  <c r="P256" i="6"/>
  <c r="R256" i="6" s="1"/>
  <c r="X267" i="10"/>
  <c r="Z267" i="10" s="1"/>
  <c r="J267" i="10"/>
  <c r="J428" i="6"/>
  <c r="C428" i="6" s="1"/>
  <c r="K428" i="6"/>
  <c r="U428" i="6" s="1"/>
  <c r="P428" i="6"/>
  <c r="R428" i="6" s="1"/>
  <c r="L428" i="6"/>
  <c r="V428" i="6" s="1"/>
  <c r="M428" i="6"/>
  <c r="W428" i="6" s="1"/>
  <c r="N428" i="6"/>
  <c r="X428" i="6" s="1"/>
  <c r="O428" i="6"/>
  <c r="Y428" i="6" s="1"/>
  <c r="X588" i="10"/>
  <c r="Z588" i="10" s="1"/>
  <c r="J588" i="10"/>
  <c r="C588" i="10" s="1"/>
  <c r="L588" i="10"/>
  <c r="U588" i="10"/>
  <c r="V588" i="10"/>
  <c r="W588" i="10"/>
  <c r="J65" i="6"/>
  <c r="C65" i="6" s="1"/>
  <c r="K65" i="6"/>
  <c r="U65" i="6" s="1"/>
  <c r="P65" i="6"/>
  <c r="R65" i="6" s="1"/>
  <c r="L65" i="6"/>
  <c r="V65" i="6" s="1"/>
  <c r="M65" i="6"/>
  <c r="W65" i="6" s="1"/>
  <c r="N65" i="6"/>
  <c r="X65" i="6" s="1"/>
  <c r="O65" i="6"/>
  <c r="Y65" i="6" s="1"/>
  <c r="X582" i="10"/>
  <c r="Z582" i="10" s="1"/>
  <c r="V582" i="10"/>
  <c r="W582" i="10"/>
  <c r="J582" i="10"/>
  <c r="C582" i="10" s="1"/>
  <c r="L582" i="10"/>
  <c r="U582" i="10"/>
  <c r="J258" i="10"/>
  <c r="X258" i="10"/>
  <c r="Z258" i="10" s="1"/>
  <c r="AF579" i="10"/>
  <c r="J247" i="6"/>
  <c r="C247" i="6" s="1"/>
  <c r="P247" i="6"/>
  <c r="R247" i="6" s="1"/>
  <c r="X35" i="10"/>
  <c r="Z35" i="10" s="1"/>
  <c r="U35" i="10"/>
  <c r="AE35" i="10" s="1"/>
  <c r="L35" i="10"/>
  <c r="AD35" i="10" s="1"/>
  <c r="W35" i="10"/>
  <c r="J35" i="10"/>
  <c r="C35" i="10" s="1"/>
  <c r="V35" i="10"/>
  <c r="AF35" i="10" s="1"/>
  <c r="J465" i="6"/>
  <c r="C465" i="6" s="1"/>
  <c r="P465" i="6"/>
  <c r="R465" i="6" s="1"/>
  <c r="J160" i="6"/>
  <c r="C160" i="6" s="1"/>
  <c r="K160" i="6"/>
  <c r="U160" i="6" s="1"/>
  <c r="P160" i="6"/>
  <c r="R160" i="6" s="1"/>
  <c r="L160" i="6"/>
  <c r="V160" i="6" s="1"/>
  <c r="M160" i="6"/>
  <c r="W160" i="6" s="1"/>
  <c r="N160" i="6"/>
  <c r="X160" i="6" s="1"/>
  <c r="O160" i="6"/>
  <c r="Y160" i="6" s="1"/>
  <c r="X164" i="10"/>
  <c r="Z164" i="10" s="1"/>
  <c r="J164" i="10"/>
  <c r="C164" i="10" s="1"/>
  <c r="W164" i="10"/>
  <c r="U164" i="10"/>
  <c r="AE164" i="10" s="1"/>
  <c r="V164" i="10"/>
  <c r="AF164" i="10" s="1"/>
  <c r="L164" i="10"/>
  <c r="AD164" i="10" s="1"/>
  <c r="J336" i="6"/>
  <c r="C336" i="6" s="1"/>
  <c r="P336" i="6"/>
  <c r="R336" i="6" s="1"/>
  <c r="J198" i="6"/>
  <c r="C198" i="6" s="1"/>
  <c r="P198" i="6"/>
  <c r="R198" i="6" s="1"/>
  <c r="X203" i="10"/>
  <c r="Z203" i="10" s="1"/>
  <c r="J203" i="10"/>
  <c r="C203" i="10" s="1"/>
  <c r="AG627" i="10"/>
  <c r="AG620" i="10"/>
  <c r="J129" i="6"/>
  <c r="C129" i="6" s="1"/>
  <c r="K129" i="6"/>
  <c r="U129" i="6" s="1"/>
  <c r="P129" i="6"/>
  <c r="R129" i="6" s="1"/>
  <c r="L129" i="6"/>
  <c r="V129" i="6" s="1"/>
  <c r="M129" i="6"/>
  <c r="W129" i="6" s="1"/>
  <c r="N129" i="6"/>
  <c r="X129" i="6" s="1"/>
  <c r="O129" i="6"/>
  <c r="Y129" i="6" s="1"/>
  <c r="J128" i="6"/>
  <c r="C128" i="6" s="1"/>
  <c r="K128" i="6"/>
  <c r="U128" i="6" s="1"/>
  <c r="P128" i="6"/>
  <c r="R128" i="6" s="1"/>
  <c r="L128" i="6"/>
  <c r="V128" i="6" s="1"/>
  <c r="M128" i="6"/>
  <c r="W128" i="6" s="1"/>
  <c r="N128" i="6"/>
  <c r="X128" i="6" s="1"/>
  <c r="O128" i="6"/>
  <c r="Y128" i="6" s="1"/>
  <c r="X348" i="10"/>
  <c r="Z348" i="10" s="1"/>
  <c r="J348" i="10"/>
  <c r="J349" i="6"/>
  <c r="C349" i="6" s="1"/>
  <c r="P349" i="6"/>
  <c r="R349" i="6" s="1"/>
  <c r="J346" i="6"/>
  <c r="P346" i="6"/>
  <c r="R346" i="6" s="1"/>
  <c r="X442" i="10"/>
  <c r="Z442" i="10" s="1"/>
  <c r="L442" i="10"/>
  <c r="AD442" i="10" s="1"/>
  <c r="W442" i="10"/>
  <c r="U442" i="10"/>
  <c r="AE442" i="10" s="1"/>
  <c r="J442" i="10"/>
  <c r="C442" i="10" s="1"/>
  <c r="V442" i="10"/>
  <c r="AF442" i="10" s="1"/>
  <c r="X545" i="10"/>
  <c r="Z545" i="10" s="1"/>
  <c r="J545" i="10"/>
  <c r="J445" i="6"/>
  <c r="C445" i="6" s="1"/>
  <c r="K445" i="6"/>
  <c r="U445" i="6" s="1"/>
  <c r="L445" i="6"/>
  <c r="V445" i="6" s="1"/>
  <c r="P445" i="6"/>
  <c r="R445" i="6" s="1"/>
  <c r="M445" i="6"/>
  <c r="W445" i="6" s="1"/>
  <c r="N445" i="6"/>
  <c r="X445" i="6" s="1"/>
  <c r="O445" i="6"/>
  <c r="Y445" i="6" s="1"/>
  <c r="K600" i="10"/>
  <c r="AD600" i="10"/>
  <c r="X215" i="10"/>
  <c r="Z215" i="10" s="1"/>
  <c r="J215" i="10"/>
  <c r="J15" i="6"/>
  <c r="C15" i="6" s="1"/>
  <c r="K15" i="6"/>
  <c r="U15" i="6" s="1"/>
  <c r="L15" i="6"/>
  <c r="V15" i="6" s="1"/>
  <c r="P15" i="6"/>
  <c r="R15" i="6" s="1"/>
  <c r="M15" i="6"/>
  <c r="W15" i="6" s="1"/>
  <c r="N15" i="6"/>
  <c r="X15" i="6" s="1"/>
  <c r="O15" i="6"/>
  <c r="Y15" i="6" s="1"/>
  <c r="J456" i="10"/>
  <c r="X456" i="10"/>
  <c r="Z456" i="10" s="1"/>
  <c r="J92" i="6"/>
  <c r="C92" i="6" s="1"/>
  <c r="K92" i="6"/>
  <c r="U92" i="6" s="1"/>
  <c r="P92" i="6"/>
  <c r="R92" i="6" s="1"/>
  <c r="L92" i="6"/>
  <c r="V92" i="6" s="1"/>
  <c r="M92" i="6"/>
  <c r="W92" i="6" s="1"/>
  <c r="N92" i="6"/>
  <c r="X92" i="6" s="1"/>
  <c r="O92" i="6"/>
  <c r="Y92" i="6" s="1"/>
  <c r="J288" i="6"/>
  <c r="C288" i="6" s="1"/>
  <c r="P288" i="6"/>
  <c r="R288" i="6" s="1"/>
  <c r="AF604" i="10"/>
  <c r="J204" i="6"/>
  <c r="C204" i="6" s="1"/>
  <c r="P204" i="6"/>
  <c r="R204" i="6" s="1"/>
  <c r="AD625" i="10"/>
  <c r="K625" i="10"/>
  <c r="J300" i="6"/>
  <c r="C300" i="6" s="1"/>
  <c r="P300" i="6"/>
  <c r="R300" i="6" s="1"/>
  <c r="AE608" i="10"/>
  <c r="AA608" i="10"/>
  <c r="AA74" i="10" l="1"/>
  <c r="AA574" i="10"/>
  <c r="S403" i="6"/>
  <c r="AH659" i="10"/>
  <c r="S562" i="6"/>
  <c r="S414" i="6"/>
  <c r="AA131" i="10"/>
  <c r="AA436" i="10"/>
  <c r="S58" i="6"/>
  <c r="AA133" i="10"/>
  <c r="S93" i="6"/>
  <c r="AA103" i="10"/>
  <c r="AA30" i="10"/>
  <c r="S139" i="6"/>
  <c r="S411" i="6"/>
  <c r="S29" i="6"/>
  <c r="S429" i="6"/>
  <c r="S148" i="6"/>
  <c r="AA46" i="10"/>
  <c r="AA164" i="10"/>
  <c r="AH611" i="10"/>
  <c r="S85" i="6"/>
  <c r="AA130" i="10"/>
  <c r="S140" i="6"/>
  <c r="AA43" i="10"/>
  <c r="AA156" i="10"/>
  <c r="AA57" i="10"/>
  <c r="AH585" i="10"/>
  <c r="S110" i="6"/>
  <c r="S161" i="6"/>
  <c r="S33" i="6"/>
  <c r="AA144" i="10"/>
  <c r="S417" i="6"/>
  <c r="S395" i="6"/>
  <c r="AA163" i="10"/>
  <c r="S95" i="6"/>
  <c r="AA578" i="10"/>
  <c r="S50" i="6"/>
  <c r="AA158" i="10"/>
  <c r="S138" i="6"/>
  <c r="AA148" i="10"/>
  <c r="AH596" i="10"/>
  <c r="AA124" i="10"/>
  <c r="AA13" i="10"/>
  <c r="S167" i="6"/>
  <c r="S12" i="6"/>
  <c r="S25" i="6"/>
  <c r="S124" i="6"/>
  <c r="AA135" i="10"/>
  <c r="AA176" i="10"/>
  <c r="S420" i="6"/>
  <c r="AA430" i="10"/>
  <c r="AA53" i="10"/>
  <c r="AA24" i="10"/>
  <c r="AA108" i="10"/>
  <c r="S90" i="6"/>
  <c r="S402" i="6"/>
  <c r="AA638" i="10"/>
  <c r="S635" i="6"/>
  <c r="S137" i="6"/>
  <c r="S143" i="6"/>
  <c r="AA35" i="10"/>
  <c r="AA42" i="10"/>
  <c r="AA128" i="10"/>
  <c r="S54" i="6"/>
  <c r="S142" i="6"/>
  <c r="AA67" i="10"/>
  <c r="AA410" i="10"/>
  <c r="S16" i="6"/>
  <c r="AA657" i="10"/>
  <c r="S558" i="6"/>
  <c r="S40" i="6"/>
  <c r="AA162" i="10"/>
  <c r="S20" i="6"/>
  <c r="S559" i="6"/>
  <c r="S447" i="6"/>
  <c r="AA558" i="10"/>
  <c r="AA416" i="10"/>
  <c r="AA451" i="10"/>
  <c r="S557" i="6"/>
  <c r="AA398" i="10"/>
  <c r="AA14" i="10"/>
  <c r="AA95" i="10"/>
  <c r="S430" i="6"/>
  <c r="S141" i="6"/>
  <c r="AA646" i="10"/>
  <c r="S92" i="6"/>
  <c r="AA588" i="10"/>
  <c r="S151" i="6"/>
  <c r="AA446" i="10"/>
  <c r="AA645" i="10"/>
  <c r="AA409" i="10"/>
  <c r="AA450" i="10"/>
  <c r="AA421" i="10"/>
  <c r="S17" i="6"/>
  <c r="AA561" i="10"/>
  <c r="S406" i="6"/>
  <c r="S44" i="6"/>
  <c r="AA405" i="10"/>
  <c r="AA34" i="10"/>
  <c r="S30" i="6"/>
  <c r="S448" i="6"/>
  <c r="AA85" i="10"/>
  <c r="S9" i="6"/>
  <c r="AA61" i="10"/>
  <c r="S123" i="6"/>
  <c r="AA77" i="10"/>
  <c r="AA654" i="10"/>
  <c r="AA110" i="10"/>
  <c r="AA91" i="10"/>
  <c r="AA443" i="10"/>
  <c r="AA66" i="10"/>
  <c r="S53" i="6"/>
  <c r="S131" i="6"/>
  <c r="AA29" i="10"/>
  <c r="S71" i="6"/>
  <c r="S74" i="6"/>
  <c r="S412" i="6"/>
  <c r="AA438" i="10"/>
  <c r="AA137" i="10"/>
  <c r="AA25" i="10"/>
  <c r="AA650" i="10"/>
  <c r="S427" i="6"/>
  <c r="S133" i="6"/>
  <c r="AA649" i="10"/>
  <c r="S554" i="6"/>
  <c r="AA81" i="10"/>
  <c r="AA414" i="10"/>
  <c r="S415" i="6"/>
  <c r="AA172" i="10"/>
  <c r="AA75" i="10"/>
  <c r="AA423" i="10"/>
  <c r="AA560" i="10"/>
  <c r="AA94" i="10"/>
  <c r="S41" i="6"/>
  <c r="AA63" i="10"/>
  <c r="AA150" i="10"/>
  <c r="S153" i="6"/>
  <c r="S422" i="6"/>
  <c r="S168" i="6"/>
  <c r="AA151" i="10"/>
  <c r="S150" i="6"/>
  <c r="AA433" i="10"/>
  <c r="S445" i="6"/>
  <c r="S174" i="6"/>
  <c r="S63" i="6"/>
  <c r="AA41" i="10"/>
  <c r="S14" i="6"/>
  <c r="S28" i="6"/>
  <c r="AA27" i="10"/>
  <c r="S166" i="6"/>
  <c r="AA99" i="10"/>
  <c r="AA62" i="10"/>
  <c r="AA583" i="10"/>
  <c r="S113" i="6"/>
  <c r="S437" i="6"/>
  <c r="AA406" i="10"/>
  <c r="AA428" i="10"/>
  <c r="AA656" i="10"/>
  <c r="AA92" i="10"/>
  <c r="S23" i="6"/>
  <c r="S24" i="6"/>
  <c r="AA644" i="10"/>
  <c r="S13" i="6"/>
  <c r="AA52" i="10"/>
  <c r="AA658" i="10"/>
  <c r="AA68" i="10"/>
  <c r="AA635" i="10"/>
  <c r="S78" i="6"/>
  <c r="AA17" i="10"/>
  <c r="AA23" i="10"/>
  <c r="S22" i="6"/>
  <c r="AA165" i="10"/>
  <c r="AA21" i="10"/>
  <c r="S111" i="6"/>
  <c r="S47" i="6"/>
  <c r="S173" i="6"/>
  <c r="S94" i="6"/>
  <c r="S172" i="6"/>
  <c r="S102" i="6"/>
  <c r="S103" i="6"/>
  <c r="AA440" i="10"/>
  <c r="S633" i="6"/>
  <c r="S152" i="6"/>
  <c r="S66" i="6"/>
  <c r="AA89" i="10"/>
  <c r="AA431" i="10"/>
  <c r="AA39" i="10"/>
  <c r="S163" i="6"/>
  <c r="AA581" i="10"/>
  <c r="S52" i="6"/>
  <c r="AA559" i="10"/>
  <c r="AA591" i="10"/>
  <c r="AA407" i="10"/>
  <c r="AA429" i="10"/>
  <c r="AA145" i="10"/>
  <c r="AA44" i="10"/>
  <c r="AA595" i="10"/>
  <c r="AA106" i="10"/>
  <c r="AA18" i="10"/>
  <c r="S158" i="6"/>
  <c r="S26" i="6"/>
  <c r="S35" i="6"/>
  <c r="S418" i="6"/>
  <c r="S416" i="6"/>
  <c r="S132" i="6"/>
  <c r="AA37" i="10"/>
  <c r="AA564" i="10"/>
  <c r="AA109" i="10"/>
  <c r="S89" i="6"/>
  <c r="S634" i="6"/>
  <c r="AA437" i="10"/>
  <c r="S46" i="6"/>
  <c r="AA590" i="10"/>
  <c r="AY625" i="10"/>
  <c r="AC625" i="10"/>
  <c r="AI625" i="10" s="1"/>
  <c r="C545" i="10"/>
  <c r="V545" i="10"/>
  <c r="AF545" i="10" s="1"/>
  <c r="L545" i="10"/>
  <c r="AD545" i="10" s="1"/>
  <c r="U545" i="10"/>
  <c r="AE545" i="10" s="1"/>
  <c r="W545" i="10"/>
  <c r="C348" i="10"/>
  <c r="V348" i="10"/>
  <c r="AF348" i="10" s="1"/>
  <c r="W348" i="10"/>
  <c r="U348" i="10"/>
  <c r="AE348" i="10" s="1"/>
  <c r="L348" i="10"/>
  <c r="AD348" i="10" s="1"/>
  <c r="C360" i="6"/>
  <c r="K360" i="6"/>
  <c r="U360" i="6" s="1"/>
  <c r="L360" i="6"/>
  <c r="V360" i="6" s="1"/>
  <c r="M360" i="6"/>
  <c r="W360" i="6" s="1"/>
  <c r="N360" i="6"/>
  <c r="X360" i="6" s="1"/>
  <c r="O360" i="6"/>
  <c r="Y360" i="6" s="1"/>
  <c r="C230" i="10"/>
  <c r="U230" i="10"/>
  <c r="AE230" i="10" s="1"/>
  <c r="L230" i="10"/>
  <c r="AD230" i="10" s="1"/>
  <c r="V230" i="10"/>
  <c r="AF230" i="10" s="1"/>
  <c r="W230" i="10"/>
  <c r="V238" i="10"/>
  <c r="AF238" i="10" s="1"/>
  <c r="W238" i="10"/>
  <c r="L238" i="10"/>
  <c r="AD238" i="10" s="1"/>
  <c r="U238" i="10"/>
  <c r="AE238" i="10" s="1"/>
  <c r="C237" i="10"/>
  <c r="V237" i="10"/>
  <c r="AF237" i="10" s="1"/>
  <c r="W237" i="10"/>
  <c r="L237" i="10"/>
  <c r="AD237" i="10" s="1"/>
  <c r="U237" i="10"/>
  <c r="AE237" i="10" s="1"/>
  <c r="AG444" i="10"/>
  <c r="AI444" i="10" s="1"/>
  <c r="AY621" i="10"/>
  <c r="AC621" i="10"/>
  <c r="AG438" i="10"/>
  <c r="AI438" i="10" s="1"/>
  <c r="AG103" i="10"/>
  <c r="AI103" i="10" s="1"/>
  <c r="K373" i="6"/>
  <c r="U373" i="6" s="1"/>
  <c r="L373" i="6"/>
  <c r="V373" i="6" s="1"/>
  <c r="M373" i="6"/>
  <c r="W373" i="6" s="1"/>
  <c r="N373" i="6"/>
  <c r="X373" i="6" s="1"/>
  <c r="O373" i="6"/>
  <c r="Y373" i="6" s="1"/>
  <c r="AG560" i="10"/>
  <c r="AI560" i="10" s="1"/>
  <c r="J120" i="6"/>
  <c r="C120" i="6" s="1"/>
  <c r="K120" i="6"/>
  <c r="U120" i="6" s="1"/>
  <c r="L120" i="6"/>
  <c r="V120" i="6" s="1"/>
  <c r="P120" i="6"/>
  <c r="R120" i="6" s="1"/>
  <c r="M120" i="6"/>
  <c r="W120" i="6" s="1"/>
  <c r="N120" i="6"/>
  <c r="X120" i="6" s="1"/>
  <c r="O120" i="6"/>
  <c r="Y120" i="6" s="1"/>
  <c r="AC626" i="10"/>
  <c r="AY626" i="10"/>
  <c r="K279" i="6"/>
  <c r="U279" i="6" s="1"/>
  <c r="L279" i="6"/>
  <c r="V279" i="6" s="1"/>
  <c r="M279" i="6"/>
  <c r="W279" i="6" s="1"/>
  <c r="N279" i="6"/>
  <c r="X279" i="6" s="1"/>
  <c r="O279" i="6"/>
  <c r="Y279" i="6" s="1"/>
  <c r="J293" i="6"/>
  <c r="C293" i="6" s="1"/>
  <c r="P293" i="6"/>
  <c r="R293" i="6" s="1"/>
  <c r="X426" i="10"/>
  <c r="Z426" i="10" s="1"/>
  <c r="L426" i="10"/>
  <c r="AD426" i="10" s="1"/>
  <c r="U426" i="10"/>
  <c r="AE426" i="10" s="1"/>
  <c r="V426" i="10"/>
  <c r="AF426" i="10" s="1"/>
  <c r="W426" i="10"/>
  <c r="J426" i="10"/>
  <c r="C426" i="10" s="1"/>
  <c r="AG406" i="10"/>
  <c r="AI406" i="10" s="1"/>
  <c r="AF645" i="10"/>
  <c r="AE633" i="10"/>
  <c r="K357" i="6"/>
  <c r="U357" i="6" s="1"/>
  <c r="L357" i="6"/>
  <c r="V357" i="6" s="1"/>
  <c r="M357" i="6"/>
  <c r="W357" i="6" s="1"/>
  <c r="N357" i="6"/>
  <c r="X357" i="6" s="1"/>
  <c r="O357" i="6"/>
  <c r="Y357" i="6" s="1"/>
  <c r="AD640" i="10"/>
  <c r="K285" i="6"/>
  <c r="U285" i="6" s="1"/>
  <c r="L285" i="6"/>
  <c r="V285" i="6" s="1"/>
  <c r="M285" i="6"/>
  <c r="W285" i="6" s="1"/>
  <c r="N285" i="6"/>
  <c r="X285" i="6" s="1"/>
  <c r="O285" i="6"/>
  <c r="Y285" i="6" s="1"/>
  <c r="C493" i="10"/>
  <c r="L493" i="10"/>
  <c r="AD493" i="10" s="1"/>
  <c r="U493" i="10"/>
  <c r="AE493" i="10" s="1"/>
  <c r="V493" i="10"/>
  <c r="AF493" i="10" s="1"/>
  <c r="W493" i="10"/>
  <c r="K470" i="6"/>
  <c r="U470" i="6" s="1"/>
  <c r="L470" i="6"/>
  <c r="V470" i="6" s="1"/>
  <c r="M470" i="6"/>
  <c r="W470" i="6" s="1"/>
  <c r="N470" i="6"/>
  <c r="X470" i="6" s="1"/>
  <c r="O470" i="6"/>
  <c r="Y470" i="6" s="1"/>
  <c r="K471" i="6"/>
  <c r="U471" i="6" s="1"/>
  <c r="L471" i="6"/>
  <c r="V471" i="6" s="1"/>
  <c r="M471" i="6"/>
  <c r="W471" i="6" s="1"/>
  <c r="N471" i="6"/>
  <c r="X471" i="6" s="1"/>
  <c r="O471" i="6"/>
  <c r="Y471" i="6" s="1"/>
  <c r="L187" i="10"/>
  <c r="AD187" i="10" s="1"/>
  <c r="V187" i="10"/>
  <c r="AF187" i="10" s="1"/>
  <c r="W187" i="10"/>
  <c r="U187" i="10"/>
  <c r="AE187" i="10" s="1"/>
  <c r="K476" i="6"/>
  <c r="U476" i="6" s="1"/>
  <c r="L476" i="6"/>
  <c r="V476" i="6" s="1"/>
  <c r="M476" i="6"/>
  <c r="W476" i="6" s="1"/>
  <c r="N476" i="6"/>
  <c r="X476" i="6" s="1"/>
  <c r="O476" i="6"/>
  <c r="Y476" i="6" s="1"/>
  <c r="AE656" i="10"/>
  <c r="C374" i="10"/>
  <c r="V374" i="10"/>
  <c r="AF374" i="10" s="1"/>
  <c r="W374" i="10"/>
  <c r="L374" i="10"/>
  <c r="AD374" i="10" s="1"/>
  <c r="U374" i="10"/>
  <c r="AE374" i="10" s="1"/>
  <c r="C338" i="10"/>
  <c r="V338" i="10"/>
  <c r="AF338" i="10" s="1"/>
  <c r="U338" i="10"/>
  <c r="AE338" i="10" s="1"/>
  <c r="L338" i="10"/>
  <c r="AD338" i="10" s="1"/>
  <c r="W338" i="10"/>
  <c r="K374" i="6"/>
  <c r="U374" i="6" s="1"/>
  <c r="L374" i="6"/>
  <c r="V374" i="6" s="1"/>
  <c r="M374" i="6"/>
  <c r="W374" i="6" s="1"/>
  <c r="N374" i="6"/>
  <c r="X374" i="6" s="1"/>
  <c r="O374" i="6"/>
  <c r="Y374" i="6" s="1"/>
  <c r="AG424" i="10"/>
  <c r="AI424" i="10" s="1"/>
  <c r="AG644" i="10"/>
  <c r="AI644" i="10" s="1"/>
  <c r="C381" i="10"/>
  <c r="W381" i="10"/>
  <c r="L381" i="10"/>
  <c r="AD381" i="10" s="1"/>
  <c r="U381" i="10"/>
  <c r="AE381" i="10" s="1"/>
  <c r="V381" i="10"/>
  <c r="AF381" i="10" s="1"/>
  <c r="K226" i="6"/>
  <c r="U226" i="6" s="1"/>
  <c r="L226" i="6"/>
  <c r="V226" i="6" s="1"/>
  <c r="M226" i="6"/>
  <c r="W226" i="6" s="1"/>
  <c r="N226" i="6"/>
  <c r="X226" i="6" s="1"/>
  <c r="O226" i="6"/>
  <c r="Y226" i="6" s="1"/>
  <c r="K272" i="6"/>
  <c r="U272" i="6" s="1"/>
  <c r="L272" i="6"/>
  <c r="V272" i="6" s="1"/>
  <c r="M272" i="6"/>
  <c r="W272" i="6" s="1"/>
  <c r="N272" i="6"/>
  <c r="X272" i="6" s="1"/>
  <c r="O272" i="6"/>
  <c r="Y272" i="6" s="1"/>
  <c r="AF593" i="10"/>
  <c r="X54" i="10"/>
  <c r="Z54" i="10" s="1"/>
  <c r="W54" i="10"/>
  <c r="U54" i="10"/>
  <c r="AE54" i="10" s="1"/>
  <c r="J54" i="10"/>
  <c r="C54" i="10" s="1"/>
  <c r="L54" i="10"/>
  <c r="AD54" i="10" s="1"/>
  <c r="V54" i="10"/>
  <c r="AF54" i="10" s="1"/>
  <c r="C207" i="10"/>
  <c r="L207" i="10"/>
  <c r="AD207" i="10" s="1"/>
  <c r="W207" i="10"/>
  <c r="U207" i="10"/>
  <c r="AE207" i="10" s="1"/>
  <c r="V207" i="10"/>
  <c r="AF207" i="10" s="1"/>
  <c r="AG89" i="10"/>
  <c r="AI89" i="10" s="1"/>
  <c r="C259" i="10"/>
  <c r="L259" i="10"/>
  <c r="AD259" i="10" s="1"/>
  <c r="U259" i="10"/>
  <c r="AE259" i="10" s="1"/>
  <c r="V259" i="10"/>
  <c r="AF259" i="10" s="1"/>
  <c r="W259" i="10"/>
  <c r="AY630" i="10"/>
  <c r="AC630" i="10"/>
  <c r="AA415" i="10"/>
  <c r="C394" i="10"/>
  <c r="L394" i="10"/>
  <c r="AD394" i="10" s="1"/>
  <c r="U394" i="10"/>
  <c r="AE394" i="10" s="1"/>
  <c r="V394" i="10"/>
  <c r="AF394" i="10" s="1"/>
  <c r="W394" i="10"/>
  <c r="AG97" i="10"/>
  <c r="AI97" i="10" s="1"/>
  <c r="K291" i="6"/>
  <c r="U291" i="6" s="1"/>
  <c r="L291" i="6"/>
  <c r="V291" i="6" s="1"/>
  <c r="M291" i="6"/>
  <c r="W291" i="6" s="1"/>
  <c r="N291" i="6"/>
  <c r="X291" i="6" s="1"/>
  <c r="O291" i="6"/>
  <c r="Y291" i="6" s="1"/>
  <c r="C304" i="10"/>
  <c r="W304" i="10"/>
  <c r="L304" i="10"/>
  <c r="AD304" i="10" s="1"/>
  <c r="U304" i="10"/>
  <c r="AE304" i="10" s="1"/>
  <c r="V304" i="10"/>
  <c r="AF304" i="10" s="1"/>
  <c r="K452" i="6"/>
  <c r="U452" i="6" s="1"/>
  <c r="L452" i="6"/>
  <c r="V452" i="6" s="1"/>
  <c r="M452" i="6"/>
  <c r="W452" i="6" s="1"/>
  <c r="N452" i="6"/>
  <c r="X452" i="6" s="1"/>
  <c r="O452" i="6"/>
  <c r="Y452" i="6" s="1"/>
  <c r="C211" i="6"/>
  <c r="K211" i="6"/>
  <c r="U211" i="6" s="1"/>
  <c r="L211" i="6"/>
  <c r="V211" i="6" s="1"/>
  <c r="M211" i="6"/>
  <c r="W211" i="6" s="1"/>
  <c r="N211" i="6"/>
  <c r="X211" i="6" s="1"/>
  <c r="O211" i="6"/>
  <c r="Y211" i="6" s="1"/>
  <c r="AG157" i="10"/>
  <c r="AI157" i="10" s="1"/>
  <c r="K371" i="6"/>
  <c r="U371" i="6" s="1"/>
  <c r="L371" i="6"/>
  <c r="V371" i="6" s="1"/>
  <c r="M371" i="6"/>
  <c r="W371" i="6" s="1"/>
  <c r="N371" i="6"/>
  <c r="X371" i="6" s="1"/>
  <c r="O371" i="6"/>
  <c r="Y371" i="6" s="1"/>
  <c r="AG143" i="10"/>
  <c r="AI143" i="10" s="1"/>
  <c r="C351" i="10"/>
  <c r="W351" i="10"/>
  <c r="L351" i="10"/>
  <c r="AD351" i="10" s="1"/>
  <c r="U351" i="10"/>
  <c r="AE351" i="10" s="1"/>
  <c r="V351" i="10"/>
  <c r="AF351" i="10" s="1"/>
  <c r="K268" i="6"/>
  <c r="U268" i="6" s="1"/>
  <c r="L268" i="6"/>
  <c r="V268" i="6" s="1"/>
  <c r="M268" i="6"/>
  <c r="W268" i="6" s="1"/>
  <c r="N268" i="6"/>
  <c r="X268" i="6" s="1"/>
  <c r="O268" i="6"/>
  <c r="Y268" i="6" s="1"/>
  <c r="K506" i="6"/>
  <c r="U506" i="6" s="1"/>
  <c r="L506" i="6"/>
  <c r="V506" i="6" s="1"/>
  <c r="M506" i="6"/>
  <c r="W506" i="6" s="1"/>
  <c r="N506" i="6"/>
  <c r="X506" i="6" s="1"/>
  <c r="O506" i="6"/>
  <c r="Y506" i="6" s="1"/>
  <c r="L244" i="10"/>
  <c r="AD244" i="10" s="1"/>
  <c r="U244" i="10"/>
  <c r="AE244" i="10" s="1"/>
  <c r="W244" i="10"/>
  <c r="V244" i="10"/>
  <c r="AF244" i="10" s="1"/>
  <c r="K237" i="6"/>
  <c r="U237" i="6" s="1"/>
  <c r="L237" i="6"/>
  <c r="V237" i="6" s="1"/>
  <c r="M237" i="6"/>
  <c r="W237" i="6" s="1"/>
  <c r="N237" i="6"/>
  <c r="X237" i="6" s="1"/>
  <c r="O237" i="6"/>
  <c r="Y237" i="6" s="1"/>
  <c r="C524" i="10"/>
  <c r="L524" i="10"/>
  <c r="AD524" i="10" s="1"/>
  <c r="U524" i="10"/>
  <c r="AE524" i="10" s="1"/>
  <c r="V524" i="10"/>
  <c r="AF524" i="10" s="1"/>
  <c r="W524" i="10"/>
  <c r="V517" i="10"/>
  <c r="AF517" i="10" s="1"/>
  <c r="W517" i="10"/>
  <c r="L517" i="10"/>
  <c r="AD517" i="10" s="1"/>
  <c r="U517" i="10"/>
  <c r="AE517" i="10" s="1"/>
  <c r="K292" i="6"/>
  <c r="U292" i="6" s="1"/>
  <c r="L292" i="6"/>
  <c r="V292" i="6" s="1"/>
  <c r="M292" i="6"/>
  <c r="W292" i="6" s="1"/>
  <c r="N292" i="6"/>
  <c r="X292" i="6" s="1"/>
  <c r="O292" i="6"/>
  <c r="Y292" i="6" s="1"/>
  <c r="C524" i="6"/>
  <c r="K524" i="6"/>
  <c r="U524" i="6" s="1"/>
  <c r="L524" i="6"/>
  <c r="V524" i="6" s="1"/>
  <c r="M524" i="6"/>
  <c r="W524" i="6" s="1"/>
  <c r="N524" i="6"/>
  <c r="X524" i="6" s="1"/>
  <c r="O524" i="6"/>
  <c r="Y524" i="6" s="1"/>
  <c r="C208" i="10"/>
  <c r="U208" i="10"/>
  <c r="AE208" i="10" s="1"/>
  <c r="V208" i="10"/>
  <c r="AF208" i="10" s="1"/>
  <c r="W208" i="10"/>
  <c r="L208" i="10"/>
  <c r="AD208" i="10" s="1"/>
  <c r="L293" i="10"/>
  <c r="AD293" i="10" s="1"/>
  <c r="V293" i="10"/>
  <c r="AF293" i="10" s="1"/>
  <c r="W293" i="10"/>
  <c r="U293" i="10"/>
  <c r="AE293" i="10" s="1"/>
  <c r="L217" i="10"/>
  <c r="AD217" i="10" s="1"/>
  <c r="W217" i="10"/>
  <c r="U217" i="10"/>
  <c r="AE217" i="10" s="1"/>
  <c r="V217" i="10"/>
  <c r="AF217" i="10" s="1"/>
  <c r="K540" i="6"/>
  <c r="U540" i="6" s="1"/>
  <c r="L540" i="6"/>
  <c r="V540" i="6" s="1"/>
  <c r="M540" i="6"/>
  <c r="W540" i="6" s="1"/>
  <c r="N540" i="6"/>
  <c r="X540" i="6" s="1"/>
  <c r="O540" i="6"/>
  <c r="Y540" i="6" s="1"/>
  <c r="AE629" i="10"/>
  <c r="C392" i="6"/>
  <c r="K392" i="6"/>
  <c r="U392" i="6" s="1"/>
  <c r="L392" i="6"/>
  <c r="V392" i="6" s="1"/>
  <c r="M392" i="6"/>
  <c r="W392" i="6" s="1"/>
  <c r="N392" i="6"/>
  <c r="X392" i="6" s="1"/>
  <c r="O392" i="6"/>
  <c r="Y392" i="6" s="1"/>
  <c r="AF563" i="10"/>
  <c r="K238" i="6"/>
  <c r="U238" i="6" s="1"/>
  <c r="L238" i="6"/>
  <c r="V238" i="6" s="1"/>
  <c r="M238" i="6"/>
  <c r="W238" i="6" s="1"/>
  <c r="N238" i="6"/>
  <c r="X238" i="6" s="1"/>
  <c r="O238" i="6"/>
  <c r="Y238" i="6" s="1"/>
  <c r="C328" i="6"/>
  <c r="K328" i="6"/>
  <c r="U328" i="6" s="1"/>
  <c r="L328" i="6"/>
  <c r="V328" i="6" s="1"/>
  <c r="M328" i="6"/>
  <c r="W328" i="6" s="1"/>
  <c r="N328" i="6"/>
  <c r="X328" i="6" s="1"/>
  <c r="O328" i="6"/>
  <c r="Y328" i="6" s="1"/>
  <c r="J280" i="6"/>
  <c r="C280" i="6" s="1"/>
  <c r="P280" i="6"/>
  <c r="R280" i="6" s="1"/>
  <c r="J497" i="10"/>
  <c r="X497" i="10"/>
  <c r="Z497" i="10" s="1"/>
  <c r="J503" i="6"/>
  <c r="P503" i="6"/>
  <c r="R503" i="6" s="1"/>
  <c r="K572" i="10"/>
  <c r="AD572" i="10"/>
  <c r="K213" i="6"/>
  <c r="U213" i="6" s="1"/>
  <c r="L213" i="6"/>
  <c r="V213" i="6" s="1"/>
  <c r="M213" i="6"/>
  <c r="W213" i="6" s="1"/>
  <c r="N213" i="6"/>
  <c r="X213" i="6" s="1"/>
  <c r="O213" i="6"/>
  <c r="Y213" i="6" s="1"/>
  <c r="C349" i="10"/>
  <c r="L349" i="10"/>
  <c r="AD349" i="10" s="1"/>
  <c r="W349" i="10"/>
  <c r="U349" i="10"/>
  <c r="AE349" i="10" s="1"/>
  <c r="V349" i="10"/>
  <c r="AF349" i="10" s="1"/>
  <c r="C251" i="10"/>
  <c r="W251" i="10"/>
  <c r="L251" i="10"/>
  <c r="AD251" i="10" s="1"/>
  <c r="U251" i="10"/>
  <c r="AE251" i="10" s="1"/>
  <c r="V251" i="10"/>
  <c r="AF251" i="10" s="1"/>
  <c r="C496" i="6"/>
  <c r="K496" i="6"/>
  <c r="U496" i="6" s="1"/>
  <c r="L496" i="6"/>
  <c r="V496" i="6" s="1"/>
  <c r="M496" i="6"/>
  <c r="W496" i="6" s="1"/>
  <c r="N496" i="6"/>
  <c r="X496" i="6" s="1"/>
  <c r="O496" i="6"/>
  <c r="Y496" i="6" s="1"/>
  <c r="K545" i="6"/>
  <c r="U545" i="6" s="1"/>
  <c r="L545" i="6"/>
  <c r="V545" i="6" s="1"/>
  <c r="M545" i="6"/>
  <c r="W545" i="6" s="1"/>
  <c r="N545" i="6"/>
  <c r="X545" i="6" s="1"/>
  <c r="O545" i="6"/>
  <c r="Y545" i="6" s="1"/>
  <c r="K363" i="6"/>
  <c r="U363" i="6" s="1"/>
  <c r="L363" i="6"/>
  <c r="V363" i="6" s="1"/>
  <c r="M363" i="6"/>
  <c r="W363" i="6" s="1"/>
  <c r="N363" i="6"/>
  <c r="X363" i="6" s="1"/>
  <c r="O363" i="6"/>
  <c r="Y363" i="6" s="1"/>
  <c r="K177" i="6"/>
  <c r="U177" i="6" s="1"/>
  <c r="L177" i="6"/>
  <c r="V177" i="6" s="1"/>
  <c r="M177" i="6"/>
  <c r="W177" i="6" s="1"/>
  <c r="N177" i="6"/>
  <c r="X177" i="6" s="1"/>
  <c r="O177" i="6"/>
  <c r="Y177" i="6" s="1"/>
  <c r="AA127" i="10"/>
  <c r="L239" i="10"/>
  <c r="AD239" i="10" s="1"/>
  <c r="V239" i="10"/>
  <c r="AF239" i="10" s="1"/>
  <c r="U239" i="10"/>
  <c r="AE239" i="10" s="1"/>
  <c r="W239" i="10"/>
  <c r="K194" i="6"/>
  <c r="U194" i="6" s="1"/>
  <c r="L194" i="6"/>
  <c r="V194" i="6" s="1"/>
  <c r="M194" i="6"/>
  <c r="W194" i="6" s="1"/>
  <c r="N194" i="6"/>
  <c r="X194" i="6" s="1"/>
  <c r="O194" i="6"/>
  <c r="Y194" i="6" s="1"/>
  <c r="V324" i="10"/>
  <c r="AF324" i="10" s="1"/>
  <c r="W324" i="10"/>
  <c r="L324" i="10"/>
  <c r="AD324" i="10" s="1"/>
  <c r="U324" i="10"/>
  <c r="AE324" i="10" s="1"/>
  <c r="C288" i="10"/>
  <c r="U288" i="10"/>
  <c r="AE288" i="10" s="1"/>
  <c r="V288" i="10"/>
  <c r="AF288" i="10" s="1"/>
  <c r="W288" i="10"/>
  <c r="L288" i="10"/>
  <c r="AD288" i="10" s="1"/>
  <c r="C454" i="10"/>
  <c r="L454" i="10"/>
  <c r="AD454" i="10" s="1"/>
  <c r="U454" i="10"/>
  <c r="AE454" i="10" s="1"/>
  <c r="V454" i="10"/>
  <c r="AF454" i="10" s="1"/>
  <c r="W454" i="10"/>
  <c r="K313" i="6"/>
  <c r="U313" i="6" s="1"/>
  <c r="L313" i="6"/>
  <c r="V313" i="6" s="1"/>
  <c r="M313" i="6"/>
  <c r="W313" i="6" s="1"/>
  <c r="N313" i="6"/>
  <c r="X313" i="6" s="1"/>
  <c r="O313" i="6"/>
  <c r="Y313" i="6" s="1"/>
  <c r="K543" i="6"/>
  <c r="U543" i="6" s="1"/>
  <c r="L543" i="6"/>
  <c r="V543" i="6" s="1"/>
  <c r="M543" i="6"/>
  <c r="W543" i="6" s="1"/>
  <c r="N543" i="6"/>
  <c r="X543" i="6" s="1"/>
  <c r="O543" i="6"/>
  <c r="Y543" i="6" s="1"/>
  <c r="AF657" i="10"/>
  <c r="AY614" i="10"/>
  <c r="AC614" i="10"/>
  <c r="AG418" i="10"/>
  <c r="AI418" i="10" s="1"/>
  <c r="K240" i="6"/>
  <c r="U240" i="6" s="1"/>
  <c r="L240" i="6"/>
  <c r="V240" i="6" s="1"/>
  <c r="M240" i="6"/>
  <c r="W240" i="6" s="1"/>
  <c r="N240" i="6"/>
  <c r="X240" i="6" s="1"/>
  <c r="O240" i="6"/>
  <c r="Y240" i="6" s="1"/>
  <c r="AG641" i="10"/>
  <c r="AI641" i="10" s="1"/>
  <c r="AF654" i="10"/>
  <c r="K250" i="6"/>
  <c r="U250" i="6" s="1"/>
  <c r="L250" i="6"/>
  <c r="V250" i="6" s="1"/>
  <c r="M250" i="6"/>
  <c r="W250" i="6" s="1"/>
  <c r="N250" i="6"/>
  <c r="X250" i="6" s="1"/>
  <c r="O250" i="6"/>
  <c r="Y250" i="6" s="1"/>
  <c r="AG437" i="10"/>
  <c r="AI437" i="10" s="1"/>
  <c r="C300" i="10"/>
  <c r="V300" i="10"/>
  <c r="AF300" i="10" s="1"/>
  <c r="W300" i="10"/>
  <c r="L300" i="10"/>
  <c r="AD300" i="10" s="1"/>
  <c r="U300" i="10"/>
  <c r="AE300" i="10" s="1"/>
  <c r="C191" i="10"/>
  <c r="U191" i="10"/>
  <c r="AE191" i="10" s="1"/>
  <c r="W191" i="10"/>
  <c r="L191" i="10"/>
  <c r="AD191" i="10" s="1"/>
  <c r="V191" i="10"/>
  <c r="AF191" i="10" s="1"/>
  <c r="C255" i="10"/>
  <c r="W255" i="10"/>
  <c r="L255" i="10"/>
  <c r="AD255" i="10" s="1"/>
  <c r="U255" i="10"/>
  <c r="AE255" i="10" s="1"/>
  <c r="V255" i="10"/>
  <c r="AF255" i="10" s="1"/>
  <c r="AF646" i="10"/>
  <c r="K362" i="6"/>
  <c r="U362" i="6" s="1"/>
  <c r="L362" i="6"/>
  <c r="V362" i="6" s="1"/>
  <c r="M362" i="6"/>
  <c r="W362" i="6" s="1"/>
  <c r="N362" i="6"/>
  <c r="X362" i="6" s="1"/>
  <c r="O362" i="6"/>
  <c r="Y362" i="6" s="1"/>
  <c r="AE558" i="10"/>
  <c r="AD636" i="10"/>
  <c r="K220" i="6"/>
  <c r="U220" i="6" s="1"/>
  <c r="L220" i="6"/>
  <c r="V220" i="6" s="1"/>
  <c r="M220" i="6"/>
  <c r="W220" i="6" s="1"/>
  <c r="N220" i="6"/>
  <c r="X220" i="6" s="1"/>
  <c r="O220" i="6"/>
  <c r="Y220" i="6" s="1"/>
  <c r="AG566" i="10"/>
  <c r="AI566" i="10" s="1"/>
  <c r="C196" i="10"/>
  <c r="U196" i="10"/>
  <c r="AE196" i="10" s="1"/>
  <c r="V196" i="10"/>
  <c r="AF196" i="10" s="1"/>
  <c r="W196" i="10"/>
  <c r="L196" i="10"/>
  <c r="AD196" i="10" s="1"/>
  <c r="J186" i="6"/>
  <c r="P186" i="6"/>
  <c r="R186" i="6" s="1"/>
  <c r="AE578" i="10"/>
  <c r="AF595" i="10"/>
  <c r="J507" i="10"/>
  <c r="C507" i="10" s="1"/>
  <c r="X507" i="10"/>
  <c r="Z507" i="10" s="1"/>
  <c r="C453" i="10"/>
  <c r="L453" i="10"/>
  <c r="AD453" i="10" s="1"/>
  <c r="U453" i="10"/>
  <c r="AE453" i="10" s="1"/>
  <c r="V453" i="10"/>
  <c r="AF453" i="10" s="1"/>
  <c r="W453" i="10"/>
  <c r="AD658" i="10"/>
  <c r="AG574" i="10"/>
  <c r="AI574" i="10" s="1"/>
  <c r="L389" i="10"/>
  <c r="AD389" i="10" s="1"/>
  <c r="U389" i="10"/>
  <c r="AE389" i="10" s="1"/>
  <c r="W389" i="10"/>
  <c r="V389" i="10"/>
  <c r="AF389" i="10" s="1"/>
  <c r="AY597" i="10"/>
  <c r="AC597" i="10"/>
  <c r="AI597" i="10" s="1"/>
  <c r="AG158" i="10"/>
  <c r="AI158" i="10" s="1"/>
  <c r="AA444" i="10"/>
  <c r="C200" i="10"/>
  <c r="L200" i="10"/>
  <c r="AD200" i="10" s="1"/>
  <c r="U200" i="10"/>
  <c r="AE200" i="10" s="1"/>
  <c r="V200" i="10"/>
  <c r="AF200" i="10" s="1"/>
  <c r="W200" i="10"/>
  <c r="AA64" i="10"/>
  <c r="L263" i="10"/>
  <c r="AD263" i="10" s="1"/>
  <c r="U263" i="10"/>
  <c r="AE263" i="10" s="1"/>
  <c r="W263" i="10"/>
  <c r="V263" i="10"/>
  <c r="AF263" i="10" s="1"/>
  <c r="S75" i="6"/>
  <c r="S446" i="6"/>
  <c r="S79" i="6"/>
  <c r="L247" i="10"/>
  <c r="AD247" i="10" s="1"/>
  <c r="U247" i="10"/>
  <c r="AE247" i="10" s="1"/>
  <c r="V247" i="10"/>
  <c r="AF247" i="10" s="1"/>
  <c r="W247" i="10"/>
  <c r="AG13" i="10"/>
  <c r="AI13" i="10" s="1"/>
  <c r="K391" i="6"/>
  <c r="U391" i="6" s="1"/>
  <c r="L391" i="6"/>
  <c r="V391" i="6" s="1"/>
  <c r="M391" i="6"/>
  <c r="W391" i="6" s="1"/>
  <c r="N391" i="6"/>
  <c r="X391" i="6" s="1"/>
  <c r="O391" i="6"/>
  <c r="Y391" i="6" s="1"/>
  <c r="AG128" i="10"/>
  <c r="AI128" i="10" s="1"/>
  <c r="AE568" i="10"/>
  <c r="C306" i="10"/>
  <c r="V306" i="10"/>
  <c r="AF306" i="10" s="1"/>
  <c r="U306" i="10"/>
  <c r="AE306" i="10" s="1"/>
  <c r="W306" i="10"/>
  <c r="L306" i="10"/>
  <c r="AD306" i="10" s="1"/>
  <c r="AE607" i="10"/>
  <c r="AF607" i="10"/>
  <c r="K282" i="6"/>
  <c r="U282" i="6" s="1"/>
  <c r="L282" i="6"/>
  <c r="V282" i="6" s="1"/>
  <c r="M282" i="6"/>
  <c r="W282" i="6" s="1"/>
  <c r="N282" i="6"/>
  <c r="X282" i="6" s="1"/>
  <c r="O282" i="6"/>
  <c r="Y282" i="6" s="1"/>
  <c r="C547" i="10"/>
  <c r="V547" i="10"/>
  <c r="AF547" i="10" s="1"/>
  <c r="W547" i="10"/>
  <c r="L547" i="10"/>
  <c r="AD547" i="10" s="1"/>
  <c r="U547" i="10"/>
  <c r="AE547" i="10" s="1"/>
  <c r="K527" i="6"/>
  <c r="U527" i="6" s="1"/>
  <c r="L527" i="6"/>
  <c r="V527" i="6" s="1"/>
  <c r="M527" i="6"/>
  <c r="W527" i="6" s="1"/>
  <c r="N527" i="6"/>
  <c r="X527" i="6" s="1"/>
  <c r="O527" i="6"/>
  <c r="Y527" i="6" s="1"/>
  <c r="AG27" i="10"/>
  <c r="AI27" i="10" s="1"/>
  <c r="K489" i="6"/>
  <c r="U489" i="6" s="1"/>
  <c r="L489" i="6"/>
  <c r="V489" i="6" s="1"/>
  <c r="M489" i="6"/>
  <c r="W489" i="6" s="1"/>
  <c r="N489" i="6"/>
  <c r="X489" i="6" s="1"/>
  <c r="O489" i="6"/>
  <c r="Y489" i="6" s="1"/>
  <c r="C271" i="10"/>
  <c r="U271" i="10"/>
  <c r="AE271" i="10" s="1"/>
  <c r="V271" i="10"/>
  <c r="AF271" i="10" s="1"/>
  <c r="W271" i="10"/>
  <c r="L271" i="10"/>
  <c r="AD271" i="10" s="1"/>
  <c r="S69" i="6"/>
  <c r="AA425" i="10"/>
  <c r="AA171" i="10"/>
  <c r="AA153" i="10"/>
  <c r="AG38" i="10"/>
  <c r="AI38" i="10" s="1"/>
  <c r="AA38" i="10"/>
  <c r="AE562" i="10"/>
  <c r="AG411" i="10"/>
  <c r="AI411" i="10" s="1"/>
  <c r="K353" i="6"/>
  <c r="U353" i="6" s="1"/>
  <c r="L353" i="6"/>
  <c r="V353" i="6" s="1"/>
  <c r="M353" i="6"/>
  <c r="W353" i="6" s="1"/>
  <c r="N353" i="6"/>
  <c r="X353" i="6" s="1"/>
  <c r="O353" i="6"/>
  <c r="Y353" i="6" s="1"/>
  <c r="AC615" i="10"/>
  <c r="AY615" i="10"/>
  <c r="C474" i="6"/>
  <c r="K474" i="6"/>
  <c r="U474" i="6" s="1"/>
  <c r="L474" i="6"/>
  <c r="V474" i="6" s="1"/>
  <c r="M474" i="6"/>
  <c r="W474" i="6" s="1"/>
  <c r="N474" i="6"/>
  <c r="X474" i="6" s="1"/>
  <c r="O474" i="6"/>
  <c r="Y474" i="6" s="1"/>
  <c r="K241" i="6"/>
  <c r="U241" i="6" s="1"/>
  <c r="L241" i="6"/>
  <c r="V241" i="6" s="1"/>
  <c r="M241" i="6"/>
  <c r="W241" i="6" s="1"/>
  <c r="N241" i="6"/>
  <c r="X241" i="6" s="1"/>
  <c r="O241" i="6"/>
  <c r="Y241" i="6" s="1"/>
  <c r="AG172" i="10"/>
  <c r="AI172" i="10" s="1"/>
  <c r="S434" i="6"/>
  <c r="S107" i="6"/>
  <c r="K329" i="6"/>
  <c r="U329" i="6" s="1"/>
  <c r="L329" i="6"/>
  <c r="V329" i="6" s="1"/>
  <c r="M329" i="6"/>
  <c r="W329" i="6" s="1"/>
  <c r="N329" i="6"/>
  <c r="X329" i="6" s="1"/>
  <c r="O329" i="6"/>
  <c r="Y329" i="6" s="1"/>
  <c r="K511" i="6"/>
  <c r="U511" i="6" s="1"/>
  <c r="L511" i="6"/>
  <c r="V511" i="6" s="1"/>
  <c r="M511" i="6"/>
  <c r="W511" i="6" s="1"/>
  <c r="N511" i="6"/>
  <c r="X511" i="6" s="1"/>
  <c r="O511" i="6"/>
  <c r="Y511" i="6" s="1"/>
  <c r="AG99" i="10"/>
  <c r="AI99" i="10" s="1"/>
  <c r="K205" i="6"/>
  <c r="U205" i="6" s="1"/>
  <c r="L205" i="6"/>
  <c r="V205" i="6" s="1"/>
  <c r="M205" i="6"/>
  <c r="W205" i="6" s="1"/>
  <c r="N205" i="6"/>
  <c r="X205" i="6" s="1"/>
  <c r="O205" i="6"/>
  <c r="Y205" i="6" s="1"/>
  <c r="C373" i="10"/>
  <c r="U373" i="10"/>
  <c r="AE373" i="10" s="1"/>
  <c r="V373" i="10"/>
  <c r="AF373" i="10" s="1"/>
  <c r="W373" i="10"/>
  <c r="L373" i="10"/>
  <c r="AD373" i="10" s="1"/>
  <c r="S444" i="6"/>
  <c r="S438" i="6"/>
  <c r="C316" i="6"/>
  <c r="K316" i="6"/>
  <c r="U316" i="6" s="1"/>
  <c r="L316" i="6"/>
  <c r="V316" i="6" s="1"/>
  <c r="M316" i="6"/>
  <c r="W316" i="6" s="1"/>
  <c r="N316" i="6"/>
  <c r="X316" i="6" s="1"/>
  <c r="O316" i="6"/>
  <c r="Y316" i="6" s="1"/>
  <c r="AF583" i="10"/>
  <c r="AG650" i="10"/>
  <c r="AI650" i="10" s="1"/>
  <c r="S426" i="6"/>
  <c r="W498" i="10"/>
  <c r="L498" i="10"/>
  <c r="AD498" i="10" s="1"/>
  <c r="U498" i="10"/>
  <c r="AE498" i="10" s="1"/>
  <c r="V498" i="10"/>
  <c r="AF498" i="10" s="1"/>
  <c r="S164" i="6"/>
  <c r="K468" i="6"/>
  <c r="U468" i="6" s="1"/>
  <c r="L468" i="6"/>
  <c r="V468" i="6" s="1"/>
  <c r="M468" i="6"/>
  <c r="W468" i="6" s="1"/>
  <c r="N468" i="6"/>
  <c r="X468" i="6" s="1"/>
  <c r="O468" i="6"/>
  <c r="Y468" i="6" s="1"/>
  <c r="AF560" i="10"/>
  <c r="C276" i="6"/>
  <c r="K276" i="6"/>
  <c r="U276" i="6" s="1"/>
  <c r="L276" i="6"/>
  <c r="V276" i="6" s="1"/>
  <c r="M276" i="6"/>
  <c r="W276" i="6" s="1"/>
  <c r="N276" i="6"/>
  <c r="X276" i="6" s="1"/>
  <c r="O276" i="6"/>
  <c r="Y276" i="6" s="1"/>
  <c r="U233" i="10"/>
  <c r="AE233" i="10" s="1"/>
  <c r="V233" i="10"/>
  <c r="AF233" i="10" s="1"/>
  <c r="W233" i="10"/>
  <c r="L233" i="10"/>
  <c r="AD233" i="10" s="1"/>
  <c r="AG642" i="10"/>
  <c r="AI642" i="10" s="1"/>
  <c r="S55" i="6"/>
  <c r="C178" i="10"/>
  <c r="L178" i="10"/>
  <c r="AD178" i="10" s="1"/>
  <c r="U178" i="10"/>
  <c r="AE178" i="10" s="1"/>
  <c r="V178" i="10"/>
  <c r="AF178" i="10" s="1"/>
  <c r="W178" i="10"/>
  <c r="AA147" i="10"/>
  <c r="AG173" i="10"/>
  <c r="AI173" i="10" s="1"/>
  <c r="AA173" i="10"/>
  <c r="J311" i="6"/>
  <c r="P311" i="6"/>
  <c r="R311" i="6" s="1"/>
  <c r="X311" i="10"/>
  <c r="Z311" i="10" s="1"/>
  <c r="J311" i="10"/>
  <c r="AF586" i="10"/>
  <c r="J307" i="6"/>
  <c r="P307" i="6"/>
  <c r="R307" i="6" s="1"/>
  <c r="K297" i="6"/>
  <c r="U297" i="6" s="1"/>
  <c r="L297" i="6"/>
  <c r="V297" i="6" s="1"/>
  <c r="M297" i="6"/>
  <c r="W297" i="6" s="1"/>
  <c r="N297" i="6"/>
  <c r="X297" i="6" s="1"/>
  <c r="O297" i="6"/>
  <c r="Y297" i="6" s="1"/>
  <c r="AG94" i="10"/>
  <c r="AI94" i="10" s="1"/>
  <c r="C213" i="10"/>
  <c r="U213" i="10"/>
  <c r="AE213" i="10" s="1"/>
  <c r="W213" i="10"/>
  <c r="L213" i="10"/>
  <c r="AD213" i="10" s="1"/>
  <c r="V213" i="10"/>
  <c r="AF213" i="10" s="1"/>
  <c r="K312" i="6"/>
  <c r="U312" i="6" s="1"/>
  <c r="L312" i="6"/>
  <c r="V312" i="6" s="1"/>
  <c r="M312" i="6"/>
  <c r="W312" i="6" s="1"/>
  <c r="N312" i="6"/>
  <c r="X312" i="6" s="1"/>
  <c r="O312" i="6"/>
  <c r="Y312" i="6" s="1"/>
  <c r="V204" i="10"/>
  <c r="AF204" i="10" s="1"/>
  <c r="W204" i="10"/>
  <c r="L204" i="10"/>
  <c r="AD204" i="10" s="1"/>
  <c r="U204" i="10"/>
  <c r="AE204" i="10" s="1"/>
  <c r="S404" i="6"/>
  <c r="S72" i="6"/>
  <c r="C262" i="10"/>
  <c r="L262" i="10"/>
  <c r="AD262" i="10" s="1"/>
  <c r="U262" i="10"/>
  <c r="AE262" i="10" s="1"/>
  <c r="V262" i="10"/>
  <c r="AF262" i="10" s="1"/>
  <c r="W262" i="10"/>
  <c r="K318" i="6"/>
  <c r="U318" i="6" s="1"/>
  <c r="L318" i="6"/>
  <c r="V318" i="6" s="1"/>
  <c r="M318" i="6"/>
  <c r="W318" i="6" s="1"/>
  <c r="N318" i="6"/>
  <c r="X318" i="6" s="1"/>
  <c r="O318" i="6"/>
  <c r="Y318" i="6" s="1"/>
  <c r="J276" i="10"/>
  <c r="C276" i="10" s="1"/>
  <c r="X276" i="10"/>
  <c r="Z276" i="10" s="1"/>
  <c r="AH608" i="10"/>
  <c r="L370" i="10"/>
  <c r="AD370" i="10" s="1"/>
  <c r="U370" i="10"/>
  <c r="AE370" i="10" s="1"/>
  <c r="W370" i="10"/>
  <c r="V370" i="10"/>
  <c r="AF370" i="10" s="1"/>
  <c r="C355" i="10"/>
  <c r="U355" i="10"/>
  <c r="AE355" i="10" s="1"/>
  <c r="V355" i="10"/>
  <c r="AF355" i="10" s="1"/>
  <c r="W355" i="10"/>
  <c r="L355" i="10"/>
  <c r="AD355" i="10" s="1"/>
  <c r="C333" i="10"/>
  <c r="U333" i="10"/>
  <c r="AE333" i="10" s="1"/>
  <c r="W333" i="10"/>
  <c r="V333" i="10"/>
  <c r="AF333" i="10" s="1"/>
  <c r="L333" i="10"/>
  <c r="AD333" i="10" s="1"/>
  <c r="K200" i="6"/>
  <c r="U200" i="6" s="1"/>
  <c r="L200" i="6"/>
  <c r="V200" i="6" s="1"/>
  <c r="M200" i="6"/>
  <c r="W200" i="6" s="1"/>
  <c r="N200" i="6"/>
  <c r="X200" i="6" s="1"/>
  <c r="O200" i="6"/>
  <c r="Y200" i="6" s="1"/>
  <c r="AG161" i="10"/>
  <c r="AI161" i="10" s="1"/>
  <c r="AG428" i="10"/>
  <c r="AI428" i="10" s="1"/>
  <c r="AE645" i="10"/>
  <c r="AE649" i="10"/>
  <c r="K498" i="6"/>
  <c r="U498" i="6" s="1"/>
  <c r="L498" i="6"/>
  <c r="V498" i="6" s="1"/>
  <c r="M498" i="6"/>
  <c r="W498" i="6" s="1"/>
  <c r="N498" i="6"/>
  <c r="X498" i="6" s="1"/>
  <c r="O498" i="6"/>
  <c r="Y498" i="6" s="1"/>
  <c r="V366" i="10"/>
  <c r="AF366" i="10" s="1"/>
  <c r="W366" i="10"/>
  <c r="U366" i="10"/>
  <c r="AE366" i="10" s="1"/>
  <c r="L366" i="10"/>
  <c r="AD366" i="10" s="1"/>
  <c r="C180" i="10"/>
  <c r="L180" i="10"/>
  <c r="AD180" i="10" s="1"/>
  <c r="U180" i="10"/>
  <c r="AE180" i="10" s="1"/>
  <c r="V180" i="10"/>
  <c r="AF180" i="10" s="1"/>
  <c r="W180" i="10"/>
  <c r="AF633" i="10"/>
  <c r="W222" i="10"/>
  <c r="L222" i="10"/>
  <c r="AD222" i="10" s="1"/>
  <c r="U222" i="10"/>
  <c r="AE222" i="10" s="1"/>
  <c r="V222" i="10"/>
  <c r="AF222" i="10" s="1"/>
  <c r="S409" i="6"/>
  <c r="AG409" i="10"/>
  <c r="AI409" i="10" s="1"/>
  <c r="AA432" i="10"/>
  <c r="AG575" i="10"/>
  <c r="AI575" i="10" s="1"/>
  <c r="AG55" i="10"/>
  <c r="AI55" i="10" s="1"/>
  <c r="AG12" i="10"/>
  <c r="L330" i="10"/>
  <c r="AD330" i="10" s="1"/>
  <c r="U330" i="10"/>
  <c r="AE330" i="10" s="1"/>
  <c r="V330" i="10"/>
  <c r="AF330" i="10" s="1"/>
  <c r="W330" i="10"/>
  <c r="C523" i="10"/>
  <c r="L523" i="10"/>
  <c r="AD523" i="10" s="1"/>
  <c r="U523" i="10"/>
  <c r="AE523" i="10" s="1"/>
  <c r="V523" i="10"/>
  <c r="AF523" i="10" s="1"/>
  <c r="W523" i="10"/>
  <c r="S432" i="6"/>
  <c r="C305" i="10"/>
  <c r="U305" i="10"/>
  <c r="AE305" i="10" s="1"/>
  <c r="V305" i="10"/>
  <c r="AF305" i="10" s="1"/>
  <c r="W305" i="10"/>
  <c r="L305" i="10"/>
  <c r="AD305" i="10" s="1"/>
  <c r="C203" i="6"/>
  <c r="K203" i="6"/>
  <c r="U203" i="6" s="1"/>
  <c r="L203" i="6"/>
  <c r="V203" i="6" s="1"/>
  <c r="M203" i="6"/>
  <c r="W203" i="6" s="1"/>
  <c r="N203" i="6"/>
  <c r="X203" i="6" s="1"/>
  <c r="O203" i="6"/>
  <c r="Y203" i="6" s="1"/>
  <c r="K289" i="6"/>
  <c r="U289" i="6" s="1"/>
  <c r="L289" i="6"/>
  <c r="V289" i="6" s="1"/>
  <c r="M289" i="6"/>
  <c r="W289" i="6" s="1"/>
  <c r="N289" i="6"/>
  <c r="X289" i="6" s="1"/>
  <c r="O289" i="6"/>
  <c r="Y289" i="6" s="1"/>
  <c r="K451" i="6"/>
  <c r="U451" i="6" s="1"/>
  <c r="L451" i="6"/>
  <c r="V451" i="6" s="1"/>
  <c r="M451" i="6"/>
  <c r="W451" i="6" s="1"/>
  <c r="N451" i="6"/>
  <c r="X451" i="6" s="1"/>
  <c r="O451" i="6"/>
  <c r="Y451" i="6" s="1"/>
  <c r="C529" i="6"/>
  <c r="K529" i="6"/>
  <c r="U529" i="6" s="1"/>
  <c r="L529" i="6"/>
  <c r="V529" i="6" s="1"/>
  <c r="M529" i="6"/>
  <c r="W529" i="6" s="1"/>
  <c r="N529" i="6"/>
  <c r="X529" i="6" s="1"/>
  <c r="O529" i="6"/>
  <c r="Y529" i="6" s="1"/>
  <c r="AA142" i="10"/>
  <c r="AG139" i="10"/>
  <c r="AI139" i="10" s="1"/>
  <c r="C467" i="10"/>
  <c r="U467" i="10"/>
  <c r="AE467" i="10" s="1"/>
  <c r="V467" i="10"/>
  <c r="AF467" i="10" s="1"/>
  <c r="W467" i="10"/>
  <c r="L467" i="10"/>
  <c r="AD467" i="10" s="1"/>
  <c r="K488" i="6"/>
  <c r="U488" i="6" s="1"/>
  <c r="L488" i="6"/>
  <c r="V488" i="6" s="1"/>
  <c r="M488" i="6"/>
  <c r="W488" i="6" s="1"/>
  <c r="N488" i="6"/>
  <c r="X488" i="6" s="1"/>
  <c r="O488" i="6"/>
  <c r="Y488" i="6" s="1"/>
  <c r="AE647" i="10"/>
  <c r="C226" i="10"/>
  <c r="U226" i="10"/>
  <c r="AE226" i="10" s="1"/>
  <c r="V226" i="10"/>
  <c r="AF226" i="10" s="1"/>
  <c r="W226" i="10"/>
  <c r="L226" i="10"/>
  <c r="AD226" i="10" s="1"/>
  <c r="S556" i="6"/>
  <c r="AD652" i="10"/>
  <c r="S561" i="6"/>
  <c r="C489" i="10"/>
  <c r="U489" i="10"/>
  <c r="AE489" i="10" s="1"/>
  <c r="V489" i="10"/>
  <c r="AF489" i="10" s="1"/>
  <c r="W489" i="10"/>
  <c r="L489" i="10"/>
  <c r="AD489" i="10" s="1"/>
  <c r="AG414" i="10"/>
  <c r="AI414" i="10" s="1"/>
  <c r="AG176" i="10"/>
  <c r="AI176" i="10" s="1"/>
  <c r="S130" i="6"/>
  <c r="AG98" i="10"/>
  <c r="AI98" i="10" s="1"/>
  <c r="AA98" i="10"/>
  <c r="L309" i="10"/>
  <c r="AD309" i="10" s="1"/>
  <c r="U309" i="10"/>
  <c r="AE309" i="10" s="1"/>
  <c r="V309" i="10"/>
  <c r="AF309" i="10" s="1"/>
  <c r="W309" i="10"/>
  <c r="AG656" i="10"/>
  <c r="AI656" i="10" s="1"/>
  <c r="AG92" i="10"/>
  <c r="AI92" i="10" s="1"/>
  <c r="C368" i="6"/>
  <c r="K368" i="6"/>
  <c r="U368" i="6" s="1"/>
  <c r="L368" i="6"/>
  <c r="V368" i="6" s="1"/>
  <c r="M368" i="6"/>
  <c r="W368" i="6" s="1"/>
  <c r="N368" i="6"/>
  <c r="X368" i="6" s="1"/>
  <c r="O368" i="6"/>
  <c r="Y368" i="6" s="1"/>
  <c r="C342" i="10"/>
  <c r="W342" i="10"/>
  <c r="L342" i="10"/>
  <c r="AD342" i="10" s="1"/>
  <c r="U342" i="10"/>
  <c r="AE342" i="10" s="1"/>
  <c r="V342" i="10"/>
  <c r="AF342" i="10" s="1"/>
  <c r="C218" i="10"/>
  <c r="V218" i="10"/>
  <c r="AF218" i="10" s="1"/>
  <c r="W218" i="10"/>
  <c r="L218" i="10"/>
  <c r="AD218" i="10" s="1"/>
  <c r="U218" i="10"/>
  <c r="AE218" i="10" s="1"/>
  <c r="C256" i="10"/>
  <c r="V256" i="10"/>
  <c r="AF256" i="10" s="1"/>
  <c r="W256" i="10"/>
  <c r="L256" i="10"/>
  <c r="AD256" i="10" s="1"/>
  <c r="U256" i="10"/>
  <c r="AE256" i="10" s="1"/>
  <c r="AA424" i="10"/>
  <c r="AD644" i="10"/>
  <c r="C272" i="10"/>
  <c r="L272" i="10"/>
  <c r="AD272" i="10" s="1"/>
  <c r="W272" i="10"/>
  <c r="U272" i="10"/>
  <c r="AE272" i="10" s="1"/>
  <c r="V272" i="10"/>
  <c r="AF272" i="10" s="1"/>
  <c r="AA36" i="10"/>
  <c r="C470" i="10"/>
  <c r="W470" i="10"/>
  <c r="L470" i="10"/>
  <c r="AD470" i="10" s="1"/>
  <c r="U470" i="10"/>
  <c r="AE470" i="10" s="1"/>
  <c r="V470" i="10"/>
  <c r="AF470" i="10" s="1"/>
  <c r="AG421" i="10"/>
  <c r="AI421" i="10" s="1"/>
  <c r="C362" i="10"/>
  <c r="V362" i="10"/>
  <c r="AF362" i="10" s="1"/>
  <c r="L362" i="10"/>
  <c r="AD362" i="10" s="1"/>
  <c r="W362" i="10"/>
  <c r="U362" i="10"/>
  <c r="AE362" i="10" s="1"/>
  <c r="AA175" i="10"/>
  <c r="C485" i="10"/>
  <c r="W485" i="10"/>
  <c r="L485" i="10"/>
  <c r="AD485" i="10" s="1"/>
  <c r="U485" i="10"/>
  <c r="AE485" i="10" s="1"/>
  <c r="V485" i="10"/>
  <c r="AF485" i="10" s="1"/>
  <c r="S48" i="6"/>
  <c r="AA22" i="10"/>
  <c r="L297" i="10"/>
  <c r="AD297" i="10" s="1"/>
  <c r="U297" i="10"/>
  <c r="AE297" i="10" s="1"/>
  <c r="V297" i="10"/>
  <c r="AF297" i="10" s="1"/>
  <c r="W297" i="10"/>
  <c r="S96" i="6"/>
  <c r="K370" i="6"/>
  <c r="U370" i="6" s="1"/>
  <c r="L370" i="6"/>
  <c r="V370" i="6" s="1"/>
  <c r="M370" i="6"/>
  <c r="W370" i="6" s="1"/>
  <c r="N370" i="6"/>
  <c r="X370" i="6" s="1"/>
  <c r="O370" i="6"/>
  <c r="Y370" i="6" s="1"/>
  <c r="AG140" i="10"/>
  <c r="AI140" i="10" s="1"/>
  <c r="AG593" i="10"/>
  <c r="AI593" i="10" s="1"/>
  <c r="AD593" i="10"/>
  <c r="X337" i="10"/>
  <c r="Z337" i="10" s="1"/>
  <c r="J337" i="10"/>
  <c r="J261" i="6"/>
  <c r="P261" i="6"/>
  <c r="R261" i="6" s="1"/>
  <c r="C303" i="10"/>
  <c r="V303" i="10"/>
  <c r="AF303" i="10" s="1"/>
  <c r="W303" i="10"/>
  <c r="L303" i="10"/>
  <c r="AD303" i="10" s="1"/>
  <c r="U303" i="10"/>
  <c r="AE303" i="10" s="1"/>
  <c r="AG18" i="10"/>
  <c r="AI18" i="10" s="1"/>
  <c r="AG448" i="10"/>
  <c r="AI448" i="10" s="1"/>
  <c r="K345" i="6"/>
  <c r="U345" i="6" s="1"/>
  <c r="L345" i="6"/>
  <c r="V345" i="6" s="1"/>
  <c r="M345" i="6"/>
  <c r="W345" i="6" s="1"/>
  <c r="N345" i="6"/>
  <c r="X345" i="6" s="1"/>
  <c r="O345" i="6"/>
  <c r="Y345" i="6" s="1"/>
  <c r="L235" i="10"/>
  <c r="AD235" i="10" s="1"/>
  <c r="U235" i="10"/>
  <c r="AE235" i="10" s="1"/>
  <c r="V235" i="10"/>
  <c r="AF235" i="10" s="1"/>
  <c r="W235" i="10"/>
  <c r="L269" i="10"/>
  <c r="AD269" i="10" s="1"/>
  <c r="V269" i="10"/>
  <c r="AF269" i="10" s="1"/>
  <c r="U269" i="10"/>
  <c r="AE269" i="10" s="1"/>
  <c r="W269" i="10"/>
  <c r="AG68" i="10"/>
  <c r="AI68" i="10" s="1"/>
  <c r="AD561" i="10"/>
  <c r="K561" i="10"/>
  <c r="AA56" i="10"/>
  <c r="C182" i="10"/>
  <c r="U182" i="10"/>
  <c r="AE182" i="10" s="1"/>
  <c r="V182" i="10"/>
  <c r="AF182" i="10" s="1"/>
  <c r="W182" i="10"/>
  <c r="L182" i="10"/>
  <c r="AD182" i="10" s="1"/>
  <c r="AC631" i="10"/>
  <c r="AY631" i="10"/>
  <c r="K533" i="6"/>
  <c r="U533" i="6" s="1"/>
  <c r="L533" i="6"/>
  <c r="V533" i="6" s="1"/>
  <c r="M533" i="6"/>
  <c r="W533" i="6" s="1"/>
  <c r="N533" i="6"/>
  <c r="X533" i="6" s="1"/>
  <c r="O533" i="6"/>
  <c r="Y533" i="6" s="1"/>
  <c r="K227" i="6"/>
  <c r="U227" i="6" s="1"/>
  <c r="L227" i="6"/>
  <c r="V227" i="6" s="1"/>
  <c r="M227" i="6"/>
  <c r="W227" i="6" s="1"/>
  <c r="N227" i="6"/>
  <c r="X227" i="6" s="1"/>
  <c r="O227" i="6"/>
  <c r="Y227" i="6" s="1"/>
  <c r="AG45" i="10"/>
  <c r="AI45" i="10" s="1"/>
  <c r="K483" i="6"/>
  <c r="U483" i="6" s="1"/>
  <c r="L483" i="6"/>
  <c r="V483" i="6" s="1"/>
  <c r="M483" i="6"/>
  <c r="W483" i="6" s="1"/>
  <c r="N483" i="6"/>
  <c r="X483" i="6" s="1"/>
  <c r="O483" i="6"/>
  <c r="Y483" i="6" s="1"/>
  <c r="AD567" i="10"/>
  <c r="AA567" i="10"/>
  <c r="AG439" i="10"/>
  <c r="AI439" i="10" s="1"/>
  <c r="K302" i="6"/>
  <c r="U302" i="6" s="1"/>
  <c r="L302" i="6"/>
  <c r="V302" i="6" s="1"/>
  <c r="M302" i="6"/>
  <c r="W302" i="6" s="1"/>
  <c r="N302" i="6"/>
  <c r="X302" i="6" s="1"/>
  <c r="O302" i="6"/>
  <c r="Y302" i="6" s="1"/>
  <c r="AA93" i="10"/>
  <c r="C190" i="10"/>
  <c r="U190" i="10"/>
  <c r="AE190" i="10" s="1"/>
  <c r="V190" i="10"/>
  <c r="AF190" i="10" s="1"/>
  <c r="W190" i="10"/>
  <c r="L190" i="10"/>
  <c r="AD190" i="10" s="1"/>
  <c r="AG159" i="10"/>
  <c r="AI159" i="10" s="1"/>
  <c r="AD628" i="10"/>
  <c r="K628" i="10"/>
  <c r="K530" i="6"/>
  <c r="U530" i="6" s="1"/>
  <c r="L530" i="6"/>
  <c r="V530" i="6" s="1"/>
  <c r="M530" i="6"/>
  <c r="W530" i="6" s="1"/>
  <c r="N530" i="6"/>
  <c r="X530" i="6" s="1"/>
  <c r="O530" i="6"/>
  <c r="Y530" i="6" s="1"/>
  <c r="S136" i="6"/>
  <c r="C216" i="6"/>
  <c r="K216" i="6"/>
  <c r="U216" i="6" s="1"/>
  <c r="L216" i="6"/>
  <c r="V216" i="6" s="1"/>
  <c r="M216" i="6"/>
  <c r="W216" i="6" s="1"/>
  <c r="N216" i="6"/>
  <c r="X216" i="6" s="1"/>
  <c r="O216" i="6"/>
  <c r="Y216" i="6" s="1"/>
  <c r="S61" i="6"/>
  <c r="AF584" i="10"/>
  <c r="K381" i="6"/>
  <c r="U381" i="6" s="1"/>
  <c r="L381" i="6"/>
  <c r="V381" i="6" s="1"/>
  <c r="M381" i="6"/>
  <c r="W381" i="6" s="1"/>
  <c r="N381" i="6"/>
  <c r="X381" i="6" s="1"/>
  <c r="O381" i="6"/>
  <c r="Y381" i="6" s="1"/>
  <c r="K379" i="6"/>
  <c r="U379" i="6" s="1"/>
  <c r="L379" i="6"/>
  <c r="V379" i="6" s="1"/>
  <c r="M379" i="6"/>
  <c r="W379" i="6" s="1"/>
  <c r="N379" i="6"/>
  <c r="X379" i="6" s="1"/>
  <c r="O379" i="6"/>
  <c r="Y379" i="6" s="1"/>
  <c r="AG154" i="10"/>
  <c r="AI154" i="10" s="1"/>
  <c r="K341" i="6"/>
  <c r="U341" i="6" s="1"/>
  <c r="L341" i="6"/>
  <c r="V341" i="6" s="1"/>
  <c r="M341" i="6"/>
  <c r="W341" i="6" s="1"/>
  <c r="N341" i="6"/>
  <c r="X341" i="6" s="1"/>
  <c r="O341" i="6"/>
  <c r="Y341" i="6" s="1"/>
  <c r="AG635" i="10"/>
  <c r="AI635" i="10" s="1"/>
  <c r="K225" i="6"/>
  <c r="U225" i="6" s="1"/>
  <c r="L225" i="6"/>
  <c r="V225" i="6" s="1"/>
  <c r="M225" i="6"/>
  <c r="W225" i="6" s="1"/>
  <c r="N225" i="6"/>
  <c r="X225" i="6" s="1"/>
  <c r="O225" i="6"/>
  <c r="Y225" i="6" s="1"/>
  <c r="AA592" i="10"/>
  <c r="AG415" i="10"/>
  <c r="AI415" i="10" s="1"/>
  <c r="C388" i="6"/>
  <c r="K388" i="6"/>
  <c r="U388" i="6" s="1"/>
  <c r="L388" i="6"/>
  <c r="V388" i="6" s="1"/>
  <c r="M388" i="6"/>
  <c r="W388" i="6" s="1"/>
  <c r="N388" i="6"/>
  <c r="X388" i="6" s="1"/>
  <c r="O388" i="6"/>
  <c r="Y388" i="6" s="1"/>
  <c r="AG565" i="10"/>
  <c r="AI565" i="10" s="1"/>
  <c r="K481" i="6"/>
  <c r="U481" i="6" s="1"/>
  <c r="L481" i="6"/>
  <c r="V481" i="6" s="1"/>
  <c r="M481" i="6"/>
  <c r="W481" i="6" s="1"/>
  <c r="N481" i="6"/>
  <c r="X481" i="6" s="1"/>
  <c r="O481" i="6"/>
  <c r="Y481" i="6" s="1"/>
  <c r="AG104" i="10"/>
  <c r="AI104" i="10" s="1"/>
  <c r="AE605" i="10"/>
  <c r="AF605" i="10"/>
  <c r="AG96" i="10"/>
  <c r="AI96" i="10" s="1"/>
  <c r="S87" i="6"/>
  <c r="C286" i="10"/>
  <c r="V286" i="10"/>
  <c r="AF286" i="10" s="1"/>
  <c r="W286" i="10"/>
  <c r="L286" i="10"/>
  <c r="AD286" i="10" s="1"/>
  <c r="U286" i="10"/>
  <c r="AE286" i="10" s="1"/>
  <c r="AA157" i="10"/>
  <c r="AA143" i="10"/>
  <c r="S440" i="6"/>
  <c r="L220" i="10"/>
  <c r="AD220" i="10" s="1"/>
  <c r="U220" i="10"/>
  <c r="AE220" i="10" s="1"/>
  <c r="V220" i="10"/>
  <c r="AF220" i="10" s="1"/>
  <c r="W220" i="10"/>
  <c r="C253" i="10"/>
  <c r="W253" i="10"/>
  <c r="L253" i="10"/>
  <c r="AD253" i="10" s="1"/>
  <c r="U253" i="10"/>
  <c r="AE253" i="10" s="1"/>
  <c r="V253" i="10"/>
  <c r="AF253" i="10" s="1"/>
  <c r="C320" i="10"/>
  <c r="W320" i="10"/>
  <c r="L320" i="10"/>
  <c r="AD320" i="10" s="1"/>
  <c r="U320" i="10"/>
  <c r="AE320" i="10" s="1"/>
  <c r="V320" i="10"/>
  <c r="AF320" i="10" s="1"/>
  <c r="C492" i="10"/>
  <c r="U492" i="10"/>
  <c r="AE492" i="10" s="1"/>
  <c r="V492" i="10"/>
  <c r="AF492" i="10" s="1"/>
  <c r="W492" i="10"/>
  <c r="L492" i="10"/>
  <c r="AD492" i="10" s="1"/>
  <c r="AD581" i="10"/>
  <c r="AG72" i="10"/>
  <c r="AI72" i="10" s="1"/>
  <c r="C192" i="10"/>
  <c r="U192" i="10"/>
  <c r="AE192" i="10" s="1"/>
  <c r="V192" i="10"/>
  <c r="AF192" i="10" s="1"/>
  <c r="W192" i="10"/>
  <c r="L192" i="10"/>
  <c r="AD192" i="10" s="1"/>
  <c r="AY594" i="10"/>
  <c r="AC594" i="10"/>
  <c r="AF651" i="10"/>
  <c r="AG651" i="10"/>
  <c r="AI651" i="10" s="1"/>
  <c r="AA59" i="10"/>
  <c r="S169" i="6"/>
  <c r="C199" i="10"/>
  <c r="U199" i="10"/>
  <c r="AE199" i="10" s="1"/>
  <c r="L199" i="10"/>
  <c r="AD199" i="10" s="1"/>
  <c r="W199" i="10"/>
  <c r="V199" i="10"/>
  <c r="AF199" i="10" s="1"/>
  <c r="S435" i="6"/>
  <c r="K450" i="6"/>
  <c r="U450" i="6" s="1"/>
  <c r="L450" i="6"/>
  <c r="V450" i="6" s="1"/>
  <c r="M450" i="6"/>
  <c r="W450" i="6" s="1"/>
  <c r="N450" i="6"/>
  <c r="X450" i="6" s="1"/>
  <c r="O450" i="6"/>
  <c r="Y450" i="6" s="1"/>
  <c r="AG105" i="10"/>
  <c r="AI105" i="10" s="1"/>
  <c r="C299" i="10"/>
  <c r="L299" i="10"/>
  <c r="AD299" i="10" s="1"/>
  <c r="U299" i="10"/>
  <c r="AE299" i="10" s="1"/>
  <c r="V299" i="10"/>
  <c r="AF299" i="10" s="1"/>
  <c r="W299" i="10"/>
  <c r="C208" i="6"/>
  <c r="K208" i="6"/>
  <c r="U208" i="6" s="1"/>
  <c r="L208" i="6"/>
  <c r="V208" i="6" s="1"/>
  <c r="M208" i="6"/>
  <c r="W208" i="6" s="1"/>
  <c r="N208" i="6"/>
  <c r="X208" i="6" s="1"/>
  <c r="O208" i="6"/>
  <c r="Y208" i="6" s="1"/>
  <c r="AA447" i="10"/>
  <c r="AG629" i="10"/>
  <c r="AI629" i="10" s="1"/>
  <c r="W354" i="10"/>
  <c r="L354" i="10"/>
  <c r="AD354" i="10" s="1"/>
  <c r="U354" i="10"/>
  <c r="AE354" i="10" s="1"/>
  <c r="V354" i="10"/>
  <c r="AF354" i="10" s="1"/>
  <c r="AG34" i="10"/>
  <c r="AI34" i="10" s="1"/>
  <c r="K495" i="6"/>
  <c r="U495" i="6" s="1"/>
  <c r="L495" i="6"/>
  <c r="V495" i="6" s="1"/>
  <c r="M495" i="6"/>
  <c r="W495" i="6" s="1"/>
  <c r="N495" i="6"/>
  <c r="X495" i="6" s="1"/>
  <c r="O495" i="6"/>
  <c r="Y495" i="6" s="1"/>
  <c r="AF634" i="10"/>
  <c r="AE563" i="10"/>
  <c r="K224" i="6"/>
  <c r="U224" i="6" s="1"/>
  <c r="L224" i="6"/>
  <c r="V224" i="6" s="1"/>
  <c r="M224" i="6"/>
  <c r="W224" i="6" s="1"/>
  <c r="N224" i="6"/>
  <c r="X224" i="6" s="1"/>
  <c r="O224" i="6"/>
  <c r="Y224" i="6" s="1"/>
  <c r="AE653" i="10"/>
  <c r="AF653" i="10"/>
  <c r="U279" i="10"/>
  <c r="AE279" i="10" s="1"/>
  <c r="V279" i="10"/>
  <c r="AF279" i="10" s="1"/>
  <c r="W279" i="10"/>
  <c r="L279" i="10"/>
  <c r="AD279" i="10" s="1"/>
  <c r="V188" i="10"/>
  <c r="AF188" i="10" s="1"/>
  <c r="L188" i="10"/>
  <c r="AD188" i="10" s="1"/>
  <c r="W188" i="10"/>
  <c r="U188" i="10"/>
  <c r="AE188" i="10" s="1"/>
  <c r="AA445" i="10"/>
  <c r="S144" i="6"/>
  <c r="AG116" i="10"/>
  <c r="AI116" i="10" s="1"/>
  <c r="AA116" i="10"/>
  <c r="C231" i="10"/>
  <c r="V231" i="10"/>
  <c r="AF231" i="10" s="1"/>
  <c r="U231" i="10"/>
  <c r="AE231" i="10" s="1"/>
  <c r="L231" i="10"/>
  <c r="AD231" i="10" s="1"/>
  <c r="W231" i="10"/>
  <c r="K386" i="6"/>
  <c r="U386" i="6" s="1"/>
  <c r="L386" i="6"/>
  <c r="V386" i="6" s="1"/>
  <c r="M386" i="6"/>
  <c r="W386" i="6" s="1"/>
  <c r="N386" i="6"/>
  <c r="X386" i="6" s="1"/>
  <c r="O386" i="6"/>
  <c r="Y386" i="6" s="1"/>
  <c r="AE639" i="10"/>
  <c r="AD639" i="10"/>
  <c r="AH571" i="10"/>
  <c r="AY569" i="10"/>
  <c r="AC569" i="10"/>
  <c r="J243" i="6"/>
  <c r="P243" i="6"/>
  <c r="R243" i="6" s="1"/>
  <c r="X118" i="10"/>
  <c r="Z118" i="10" s="1"/>
  <c r="L118" i="10"/>
  <c r="AD118" i="10" s="1"/>
  <c r="V118" i="10"/>
  <c r="AF118" i="10" s="1"/>
  <c r="U118" i="10"/>
  <c r="AE118" i="10" s="1"/>
  <c r="W118" i="10"/>
  <c r="J118" i="10"/>
  <c r="C118" i="10" s="1"/>
  <c r="J57" i="6"/>
  <c r="C57" i="6" s="1"/>
  <c r="K57" i="6"/>
  <c r="U57" i="6" s="1"/>
  <c r="P57" i="6"/>
  <c r="R57" i="6" s="1"/>
  <c r="L57" i="6"/>
  <c r="V57" i="6" s="1"/>
  <c r="M57" i="6"/>
  <c r="W57" i="6" s="1"/>
  <c r="N57" i="6"/>
  <c r="X57" i="6" s="1"/>
  <c r="O57" i="6"/>
  <c r="Y57" i="6" s="1"/>
  <c r="X84" i="10"/>
  <c r="Z84" i="10" s="1"/>
  <c r="U84" i="10"/>
  <c r="AE84" i="10" s="1"/>
  <c r="L84" i="10"/>
  <c r="AD84" i="10" s="1"/>
  <c r="J84" i="10"/>
  <c r="C84" i="10" s="1"/>
  <c r="W84" i="10"/>
  <c r="V84" i="10"/>
  <c r="AF84" i="10" s="1"/>
  <c r="J512" i="6"/>
  <c r="P512" i="6"/>
  <c r="R512" i="6" s="1"/>
  <c r="J262" i="6"/>
  <c r="C262" i="6" s="1"/>
  <c r="P262" i="6"/>
  <c r="R262" i="6" s="1"/>
  <c r="J284" i="10"/>
  <c r="X284" i="10"/>
  <c r="Z284" i="10" s="1"/>
  <c r="J525" i="6"/>
  <c r="C525" i="6" s="1"/>
  <c r="P525" i="6"/>
  <c r="R525" i="6" s="1"/>
  <c r="W346" i="10"/>
  <c r="L346" i="10"/>
  <c r="AD346" i="10" s="1"/>
  <c r="U346" i="10"/>
  <c r="AE346" i="10" s="1"/>
  <c r="V346" i="10"/>
  <c r="AF346" i="10" s="1"/>
  <c r="S170" i="6"/>
  <c r="C241" i="10"/>
  <c r="L241" i="10"/>
  <c r="AD241" i="10" s="1"/>
  <c r="U241" i="10"/>
  <c r="AE241" i="10" s="1"/>
  <c r="V241" i="10"/>
  <c r="AF241" i="10" s="1"/>
  <c r="W241" i="10"/>
  <c r="X350" i="10"/>
  <c r="Z350" i="10" s="1"/>
  <c r="J350" i="10"/>
  <c r="AG136" i="10"/>
  <c r="AI136" i="10" s="1"/>
  <c r="AG88" i="10"/>
  <c r="AI88" i="10" s="1"/>
  <c r="C318" i="10"/>
  <c r="W318" i="10"/>
  <c r="L318" i="10"/>
  <c r="AD318" i="10" s="1"/>
  <c r="U318" i="10"/>
  <c r="AE318" i="10" s="1"/>
  <c r="V318" i="10"/>
  <c r="AF318" i="10" s="1"/>
  <c r="S443" i="6"/>
  <c r="C499" i="6"/>
  <c r="K499" i="6"/>
  <c r="U499" i="6" s="1"/>
  <c r="L499" i="6"/>
  <c r="V499" i="6" s="1"/>
  <c r="M499" i="6"/>
  <c r="W499" i="6" s="1"/>
  <c r="N499" i="6"/>
  <c r="X499" i="6" s="1"/>
  <c r="O499" i="6"/>
  <c r="Y499" i="6" s="1"/>
  <c r="C550" i="10"/>
  <c r="V550" i="10"/>
  <c r="AF550" i="10" s="1"/>
  <c r="W550" i="10"/>
  <c r="U550" i="10"/>
  <c r="AE550" i="10" s="1"/>
  <c r="L550" i="10"/>
  <c r="AD550" i="10" s="1"/>
  <c r="C542" i="10"/>
  <c r="U542" i="10"/>
  <c r="AE542" i="10" s="1"/>
  <c r="L542" i="10"/>
  <c r="AD542" i="10" s="1"/>
  <c r="V542" i="10"/>
  <c r="AF542" i="10" s="1"/>
  <c r="W542" i="10"/>
  <c r="AG412" i="10"/>
  <c r="AI412" i="10" s="1"/>
  <c r="K275" i="6"/>
  <c r="U275" i="6" s="1"/>
  <c r="L275" i="6"/>
  <c r="V275" i="6" s="1"/>
  <c r="M275" i="6"/>
  <c r="W275" i="6" s="1"/>
  <c r="N275" i="6"/>
  <c r="X275" i="6" s="1"/>
  <c r="O275" i="6"/>
  <c r="Y275" i="6" s="1"/>
  <c r="C179" i="6"/>
  <c r="K179" i="6"/>
  <c r="U179" i="6" s="1"/>
  <c r="L179" i="6"/>
  <c r="V179" i="6" s="1"/>
  <c r="M179" i="6"/>
  <c r="W179" i="6" s="1"/>
  <c r="N179" i="6"/>
  <c r="X179" i="6" s="1"/>
  <c r="O179" i="6"/>
  <c r="Y179" i="6" s="1"/>
  <c r="S42" i="6"/>
  <c r="AG127" i="10"/>
  <c r="AI127" i="10" s="1"/>
  <c r="C520" i="6"/>
  <c r="K520" i="6"/>
  <c r="U520" i="6" s="1"/>
  <c r="L520" i="6"/>
  <c r="V520" i="6" s="1"/>
  <c r="M520" i="6"/>
  <c r="W520" i="6" s="1"/>
  <c r="N520" i="6"/>
  <c r="X520" i="6" s="1"/>
  <c r="O520" i="6"/>
  <c r="Y520" i="6" s="1"/>
  <c r="AF606" i="10"/>
  <c r="AG108" i="10"/>
  <c r="AI108" i="10" s="1"/>
  <c r="AY598" i="10"/>
  <c r="AC598" i="10"/>
  <c r="AD657" i="10"/>
  <c r="K657" i="10"/>
  <c r="AG177" i="10"/>
  <c r="AI177" i="10" s="1"/>
  <c r="K331" i="6"/>
  <c r="U331" i="6" s="1"/>
  <c r="L331" i="6"/>
  <c r="V331" i="6" s="1"/>
  <c r="M331" i="6"/>
  <c r="W331" i="6" s="1"/>
  <c r="N331" i="6"/>
  <c r="X331" i="6" s="1"/>
  <c r="O331" i="6"/>
  <c r="Y331" i="6" s="1"/>
  <c r="C466" i="10"/>
  <c r="W466" i="10"/>
  <c r="L466" i="10"/>
  <c r="AD466" i="10" s="1"/>
  <c r="U466" i="10"/>
  <c r="AE466" i="10" s="1"/>
  <c r="V466" i="10"/>
  <c r="AF466" i="10" s="1"/>
  <c r="AC580" i="10"/>
  <c r="AY580" i="10"/>
  <c r="AA78" i="10"/>
  <c r="AE559" i="10"/>
  <c r="AA434" i="10"/>
  <c r="AA120" i="10"/>
  <c r="K564" i="10"/>
  <c r="AD564" i="10"/>
  <c r="AG413" i="10"/>
  <c r="AI413" i="10" s="1"/>
  <c r="K390" i="6"/>
  <c r="U390" i="6" s="1"/>
  <c r="L390" i="6"/>
  <c r="V390" i="6" s="1"/>
  <c r="M390" i="6"/>
  <c r="W390" i="6" s="1"/>
  <c r="N390" i="6"/>
  <c r="X390" i="6" s="1"/>
  <c r="O390" i="6"/>
  <c r="Y390" i="6" s="1"/>
  <c r="AD638" i="10"/>
  <c r="AE641" i="10"/>
  <c r="AA641" i="10"/>
  <c r="AA404" i="10"/>
  <c r="AA107" i="10"/>
  <c r="AG654" i="10"/>
  <c r="AI654" i="10" s="1"/>
  <c r="L285" i="10"/>
  <c r="AD285" i="10" s="1"/>
  <c r="W285" i="10"/>
  <c r="U285" i="10"/>
  <c r="AE285" i="10" s="1"/>
  <c r="V285" i="10"/>
  <c r="AF285" i="10" s="1"/>
  <c r="AG156" i="10"/>
  <c r="AI156" i="10" s="1"/>
  <c r="C535" i="10"/>
  <c r="V535" i="10"/>
  <c r="AF535" i="10" s="1"/>
  <c r="W535" i="10"/>
  <c r="L535" i="10"/>
  <c r="AD535" i="10" s="1"/>
  <c r="U535" i="10"/>
  <c r="AE535" i="10" s="1"/>
  <c r="AA26" i="10"/>
  <c r="AA32" i="10"/>
  <c r="U252" i="10"/>
  <c r="AE252" i="10" s="1"/>
  <c r="V252" i="10"/>
  <c r="AF252" i="10" s="1"/>
  <c r="W252" i="10"/>
  <c r="L252" i="10"/>
  <c r="AD252" i="10" s="1"/>
  <c r="C322" i="10"/>
  <c r="V322" i="10"/>
  <c r="AF322" i="10" s="1"/>
  <c r="W322" i="10"/>
  <c r="L322" i="10"/>
  <c r="AD322" i="10" s="1"/>
  <c r="U322" i="10"/>
  <c r="AE322" i="10" s="1"/>
  <c r="AA73" i="10"/>
  <c r="C505" i="10"/>
  <c r="L505" i="10"/>
  <c r="AD505" i="10" s="1"/>
  <c r="U505" i="10"/>
  <c r="AE505" i="10" s="1"/>
  <c r="V505" i="10"/>
  <c r="AF505" i="10" s="1"/>
  <c r="W505" i="10"/>
  <c r="U274" i="10"/>
  <c r="AE274" i="10" s="1"/>
  <c r="W274" i="10"/>
  <c r="L274" i="10"/>
  <c r="AD274" i="10" s="1"/>
  <c r="V274" i="10"/>
  <c r="AF274" i="10" s="1"/>
  <c r="AG637" i="10"/>
  <c r="AI637" i="10" s="1"/>
  <c r="AE637" i="10"/>
  <c r="AG591" i="10"/>
  <c r="AI591" i="10" s="1"/>
  <c r="C356" i="6"/>
  <c r="K356" i="6"/>
  <c r="U356" i="6" s="1"/>
  <c r="L356" i="6"/>
  <c r="V356" i="6" s="1"/>
  <c r="M356" i="6"/>
  <c r="W356" i="6" s="1"/>
  <c r="N356" i="6"/>
  <c r="X356" i="6" s="1"/>
  <c r="O356" i="6"/>
  <c r="Y356" i="6" s="1"/>
  <c r="K359" i="6"/>
  <c r="U359" i="6" s="1"/>
  <c r="L359" i="6"/>
  <c r="V359" i="6" s="1"/>
  <c r="M359" i="6"/>
  <c r="W359" i="6" s="1"/>
  <c r="N359" i="6"/>
  <c r="X359" i="6" s="1"/>
  <c r="O359" i="6"/>
  <c r="Y359" i="6" s="1"/>
  <c r="AG113" i="10"/>
  <c r="AI113" i="10" s="1"/>
  <c r="AG174" i="10"/>
  <c r="AI174" i="10" s="1"/>
  <c r="C396" i="10"/>
  <c r="W396" i="10"/>
  <c r="L396" i="10"/>
  <c r="AD396" i="10" s="1"/>
  <c r="U396" i="10"/>
  <c r="AE396" i="10" s="1"/>
  <c r="V396" i="10"/>
  <c r="AF396" i="10" s="1"/>
  <c r="AG110" i="10"/>
  <c r="AI110" i="10" s="1"/>
  <c r="AG403" i="10"/>
  <c r="AI403" i="10" s="1"/>
  <c r="AG440" i="10"/>
  <c r="AI440" i="10" s="1"/>
  <c r="K284" i="6"/>
  <c r="U284" i="6" s="1"/>
  <c r="L284" i="6"/>
  <c r="V284" i="6" s="1"/>
  <c r="M284" i="6"/>
  <c r="W284" i="6" s="1"/>
  <c r="N284" i="6"/>
  <c r="X284" i="6" s="1"/>
  <c r="O284" i="6"/>
  <c r="Y284" i="6" s="1"/>
  <c r="S91" i="6"/>
  <c r="AA155" i="10"/>
  <c r="K201" i="6"/>
  <c r="U201" i="6" s="1"/>
  <c r="L201" i="6"/>
  <c r="V201" i="6" s="1"/>
  <c r="M201" i="6"/>
  <c r="W201" i="6" s="1"/>
  <c r="N201" i="6"/>
  <c r="X201" i="6" s="1"/>
  <c r="O201" i="6"/>
  <c r="Y201" i="6" s="1"/>
  <c r="S162" i="6"/>
  <c r="AD646" i="10"/>
  <c r="K501" i="6"/>
  <c r="U501" i="6" s="1"/>
  <c r="L501" i="6"/>
  <c r="V501" i="6" s="1"/>
  <c r="M501" i="6"/>
  <c r="W501" i="6" s="1"/>
  <c r="N501" i="6"/>
  <c r="X501" i="6" s="1"/>
  <c r="O501" i="6"/>
  <c r="Y501" i="6" s="1"/>
  <c r="K259" i="6"/>
  <c r="U259" i="6" s="1"/>
  <c r="L259" i="6"/>
  <c r="V259" i="6" s="1"/>
  <c r="M259" i="6"/>
  <c r="W259" i="6" s="1"/>
  <c r="N259" i="6"/>
  <c r="X259" i="6" s="1"/>
  <c r="O259" i="6"/>
  <c r="Y259" i="6" s="1"/>
  <c r="AG422" i="10"/>
  <c r="AI422" i="10" s="1"/>
  <c r="AG558" i="10"/>
  <c r="AI558" i="10" s="1"/>
  <c r="S555" i="6"/>
  <c r="AE636" i="10"/>
  <c r="AY576" i="10"/>
  <c r="AC576" i="10"/>
  <c r="AI576" i="10" s="1"/>
  <c r="AA49" i="10"/>
  <c r="AD566" i="10"/>
  <c r="C195" i="6"/>
  <c r="K195" i="6"/>
  <c r="U195" i="6" s="1"/>
  <c r="L195" i="6"/>
  <c r="V195" i="6" s="1"/>
  <c r="M195" i="6"/>
  <c r="W195" i="6" s="1"/>
  <c r="N195" i="6"/>
  <c r="X195" i="6" s="1"/>
  <c r="O195" i="6"/>
  <c r="Y195" i="6" s="1"/>
  <c r="J189" i="10"/>
  <c r="X189" i="10"/>
  <c r="Z189" i="10" s="1"/>
  <c r="X87" i="10"/>
  <c r="Z87" i="10" s="1"/>
  <c r="W87" i="10"/>
  <c r="U87" i="10"/>
  <c r="AE87" i="10" s="1"/>
  <c r="J87" i="10"/>
  <c r="C87" i="10" s="1"/>
  <c r="V87" i="10"/>
  <c r="AF87" i="10" s="1"/>
  <c r="L87" i="10"/>
  <c r="AD87" i="10" s="1"/>
  <c r="AE616" i="10"/>
  <c r="AA616" i="10"/>
  <c r="J274" i="6"/>
  <c r="C274" i="6" s="1"/>
  <c r="P274" i="6"/>
  <c r="R274" i="6" s="1"/>
  <c r="X79" i="10"/>
  <c r="Z79" i="10" s="1"/>
  <c r="L79" i="10"/>
  <c r="AD79" i="10" s="1"/>
  <c r="V79" i="10"/>
  <c r="AF79" i="10" s="1"/>
  <c r="W79" i="10"/>
  <c r="U79" i="10"/>
  <c r="AE79" i="10" s="1"/>
  <c r="J79" i="10"/>
  <c r="C79" i="10" s="1"/>
  <c r="AF609" i="10"/>
  <c r="X71" i="10"/>
  <c r="Z71" i="10" s="1"/>
  <c r="V71" i="10"/>
  <c r="AF71" i="10" s="1"/>
  <c r="J71" i="10"/>
  <c r="C71" i="10" s="1"/>
  <c r="L71" i="10"/>
  <c r="AD71" i="10" s="1"/>
  <c r="U71" i="10"/>
  <c r="AE71" i="10" s="1"/>
  <c r="W71" i="10"/>
  <c r="K478" i="6"/>
  <c r="U478" i="6" s="1"/>
  <c r="L478" i="6"/>
  <c r="V478" i="6" s="1"/>
  <c r="M478" i="6"/>
  <c r="W478" i="6" s="1"/>
  <c r="N478" i="6"/>
  <c r="X478" i="6" s="1"/>
  <c r="O478" i="6"/>
  <c r="Y478" i="6" s="1"/>
  <c r="J526" i="6"/>
  <c r="C526" i="6" s="1"/>
  <c r="P526" i="6"/>
  <c r="R526" i="6" s="1"/>
  <c r="J484" i="6"/>
  <c r="C484" i="6" s="1"/>
  <c r="P484" i="6"/>
  <c r="R484" i="6" s="1"/>
  <c r="AE595" i="10"/>
  <c r="J493" i="6"/>
  <c r="C493" i="6" s="1"/>
  <c r="P493" i="6"/>
  <c r="R493" i="6" s="1"/>
  <c r="J298" i="6"/>
  <c r="C298" i="6" s="1"/>
  <c r="P298" i="6"/>
  <c r="R298" i="6" s="1"/>
  <c r="X119" i="10"/>
  <c r="Z119" i="10" s="1"/>
  <c r="W119" i="10"/>
  <c r="V119" i="10"/>
  <c r="AF119" i="10" s="1"/>
  <c r="L119" i="10"/>
  <c r="AD119" i="10" s="1"/>
  <c r="J119" i="10"/>
  <c r="C119" i="10" s="1"/>
  <c r="U119" i="10"/>
  <c r="AE119" i="10" s="1"/>
  <c r="C527" i="10"/>
  <c r="U527" i="10"/>
  <c r="AE527" i="10" s="1"/>
  <c r="V527" i="10"/>
  <c r="AF527" i="10" s="1"/>
  <c r="W527" i="10"/>
  <c r="L527" i="10"/>
  <c r="AD527" i="10" s="1"/>
  <c r="AG658" i="10"/>
  <c r="AI658" i="10" s="1"/>
  <c r="U379" i="10"/>
  <c r="AE379" i="10" s="1"/>
  <c r="V379" i="10"/>
  <c r="AF379" i="10" s="1"/>
  <c r="W379" i="10"/>
  <c r="L379" i="10"/>
  <c r="AD379" i="10" s="1"/>
  <c r="AF590" i="10"/>
  <c r="AA80" i="10"/>
  <c r="S413" i="6"/>
  <c r="J299" i="6"/>
  <c r="P299" i="6"/>
  <c r="R299" i="6" s="1"/>
  <c r="C456" i="10"/>
  <c r="W456" i="10"/>
  <c r="L456" i="10"/>
  <c r="AD456" i="10" s="1"/>
  <c r="U456" i="10"/>
  <c r="AE456" i="10" s="1"/>
  <c r="V456" i="10"/>
  <c r="AF456" i="10" s="1"/>
  <c r="K346" i="6"/>
  <c r="U346" i="6" s="1"/>
  <c r="L346" i="6"/>
  <c r="V346" i="6" s="1"/>
  <c r="M346" i="6"/>
  <c r="W346" i="6" s="1"/>
  <c r="N346" i="6"/>
  <c r="X346" i="6" s="1"/>
  <c r="O346" i="6"/>
  <c r="Y346" i="6" s="1"/>
  <c r="AA582" i="10"/>
  <c r="K383" i="6"/>
  <c r="U383" i="6" s="1"/>
  <c r="L383" i="6"/>
  <c r="V383" i="6" s="1"/>
  <c r="M383" i="6"/>
  <c r="W383" i="6" s="1"/>
  <c r="N383" i="6"/>
  <c r="X383" i="6" s="1"/>
  <c r="O383" i="6"/>
  <c r="Y383" i="6" s="1"/>
  <c r="AD557" i="10"/>
  <c r="AE643" i="10"/>
  <c r="AG29" i="10"/>
  <c r="AI29" i="10" s="1"/>
  <c r="C533" i="10"/>
  <c r="L533" i="10"/>
  <c r="AD533" i="10" s="1"/>
  <c r="U533" i="10"/>
  <c r="AE533" i="10" s="1"/>
  <c r="V533" i="10"/>
  <c r="AF533" i="10" s="1"/>
  <c r="W533" i="10"/>
  <c r="AG162" i="10"/>
  <c r="AI162" i="10" s="1"/>
  <c r="C219" i="10"/>
  <c r="U219" i="10"/>
  <c r="AE219" i="10" s="1"/>
  <c r="V219" i="10"/>
  <c r="AF219" i="10" s="1"/>
  <c r="W219" i="10"/>
  <c r="L219" i="10"/>
  <c r="AD219" i="10" s="1"/>
  <c r="C382" i="10"/>
  <c r="U382" i="10"/>
  <c r="AE382" i="10" s="1"/>
  <c r="V382" i="10"/>
  <c r="AF382" i="10" s="1"/>
  <c r="L382" i="10"/>
  <c r="AD382" i="10" s="1"/>
  <c r="W382" i="10"/>
  <c r="C344" i="10"/>
  <c r="L344" i="10"/>
  <c r="AD344" i="10" s="1"/>
  <c r="U344" i="10"/>
  <c r="AE344" i="10" s="1"/>
  <c r="V344" i="10"/>
  <c r="AF344" i="10" s="1"/>
  <c r="W344" i="10"/>
  <c r="L185" i="10"/>
  <c r="AD185" i="10" s="1"/>
  <c r="U185" i="10"/>
  <c r="AE185" i="10" s="1"/>
  <c r="V185" i="10"/>
  <c r="AF185" i="10" s="1"/>
  <c r="W185" i="10"/>
  <c r="K246" i="6"/>
  <c r="U246" i="6" s="1"/>
  <c r="L246" i="6"/>
  <c r="V246" i="6" s="1"/>
  <c r="M246" i="6"/>
  <c r="W246" i="6" s="1"/>
  <c r="N246" i="6"/>
  <c r="X246" i="6" s="1"/>
  <c r="O246" i="6"/>
  <c r="Y246" i="6" s="1"/>
  <c r="AG148" i="10"/>
  <c r="AI148" i="10" s="1"/>
  <c r="K354" i="6"/>
  <c r="U354" i="6" s="1"/>
  <c r="L354" i="6"/>
  <c r="V354" i="6" s="1"/>
  <c r="M354" i="6"/>
  <c r="W354" i="6" s="1"/>
  <c r="N354" i="6"/>
  <c r="X354" i="6" s="1"/>
  <c r="O354" i="6"/>
  <c r="Y354" i="6" s="1"/>
  <c r="AF568" i="10"/>
  <c r="K301" i="6"/>
  <c r="U301" i="6" s="1"/>
  <c r="L301" i="6"/>
  <c r="V301" i="6" s="1"/>
  <c r="M301" i="6"/>
  <c r="W301" i="6" s="1"/>
  <c r="N301" i="6"/>
  <c r="X301" i="6" s="1"/>
  <c r="O301" i="6"/>
  <c r="Y301" i="6" s="1"/>
  <c r="AD607" i="10"/>
  <c r="C454" i="6"/>
  <c r="K454" i="6"/>
  <c r="U454" i="6" s="1"/>
  <c r="L454" i="6"/>
  <c r="V454" i="6" s="1"/>
  <c r="M454" i="6"/>
  <c r="W454" i="6" s="1"/>
  <c r="N454" i="6"/>
  <c r="X454" i="6" s="1"/>
  <c r="O454" i="6"/>
  <c r="Y454" i="6" s="1"/>
  <c r="C544" i="10"/>
  <c r="L544" i="10"/>
  <c r="AD544" i="10" s="1"/>
  <c r="U544" i="10"/>
  <c r="AE544" i="10" s="1"/>
  <c r="W544" i="10"/>
  <c r="V544" i="10"/>
  <c r="AF544" i="10" s="1"/>
  <c r="K325" i="6"/>
  <c r="U325" i="6" s="1"/>
  <c r="L325" i="6"/>
  <c r="V325" i="6" s="1"/>
  <c r="M325" i="6"/>
  <c r="W325" i="6" s="1"/>
  <c r="N325" i="6"/>
  <c r="X325" i="6" s="1"/>
  <c r="O325" i="6"/>
  <c r="Y325" i="6" s="1"/>
  <c r="AA111" i="10"/>
  <c r="C240" i="10"/>
  <c r="V240" i="10"/>
  <c r="AF240" i="10" s="1"/>
  <c r="W240" i="10"/>
  <c r="L240" i="10"/>
  <c r="AD240" i="10" s="1"/>
  <c r="U240" i="10"/>
  <c r="AE240" i="10" s="1"/>
  <c r="L295" i="10"/>
  <c r="AD295" i="10" s="1"/>
  <c r="W295" i="10"/>
  <c r="U295" i="10"/>
  <c r="AE295" i="10" s="1"/>
  <c r="V295" i="10"/>
  <c r="AF295" i="10" s="1"/>
  <c r="X648" i="10"/>
  <c r="Z648" i="10" s="1"/>
  <c r="V648" i="10"/>
  <c r="U648" i="10"/>
  <c r="W648" i="10"/>
  <c r="L648" i="10"/>
  <c r="J648" i="10"/>
  <c r="C648" i="10" s="1"/>
  <c r="AE586" i="10"/>
  <c r="K286" i="6"/>
  <c r="U286" i="6" s="1"/>
  <c r="L286" i="6"/>
  <c r="V286" i="6" s="1"/>
  <c r="M286" i="6"/>
  <c r="W286" i="6" s="1"/>
  <c r="N286" i="6"/>
  <c r="X286" i="6" s="1"/>
  <c r="O286" i="6"/>
  <c r="Y286" i="6" s="1"/>
  <c r="J521" i="10"/>
  <c r="X521" i="10"/>
  <c r="Z521" i="10" s="1"/>
  <c r="AY579" i="10"/>
  <c r="AC579" i="10"/>
  <c r="AF649" i="10"/>
  <c r="AA575" i="10"/>
  <c r="K485" i="6"/>
  <c r="U485" i="6" s="1"/>
  <c r="L485" i="6"/>
  <c r="V485" i="6" s="1"/>
  <c r="M485" i="6"/>
  <c r="W485" i="6" s="1"/>
  <c r="N485" i="6"/>
  <c r="X485" i="6" s="1"/>
  <c r="O485" i="6"/>
  <c r="Y485" i="6" s="1"/>
  <c r="AG647" i="10"/>
  <c r="AI647" i="10" s="1"/>
  <c r="K182" i="6"/>
  <c r="U182" i="6" s="1"/>
  <c r="L182" i="6"/>
  <c r="V182" i="6" s="1"/>
  <c r="M182" i="6"/>
  <c r="W182" i="6" s="1"/>
  <c r="N182" i="6"/>
  <c r="X182" i="6" s="1"/>
  <c r="O182" i="6"/>
  <c r="Y182" i="6" s="1"/>
  <c r="J334" i="6"/>
  <c r="C334" i="6" s="1"/>
  <c r="P334" i="6"/>
  <c r="R334" i="6" s="1"/>
  <c r="AC601" i="10"/>
  <c r="AI601" i="10" s="1"/>
  <c r="AY601" i="10"/>
  <c r="C340" i="10"/>
  <c r="L340" i="10"/>
  <c r="AD340" i="10" s="1"/>
  <c r="U340" i="10"/>
  <c r="AE340" i="10" s="1"/>
  <c r="V340" i="10"/>
  <c r="AF340" i="10" s="1"/>
  <c r="W340" i="10"/>
  <c r="C236" i="10"/>
  <c r="L236" i="10"/>
  <c r="AD236" i="10" s="1"/>
  <c r="W236" i="10"/>
  <c r="V236" i="10"/>
  <c r="AF236" i="10" s="1"/>
  <c r="U236" i="10"/>
  <c r="AE236" i="10" s="1"/>
  <c r="AD565" i="10"/>
  <c r="AG23" i="10"/>
  <c r="AI23" i="10" s="1"/>
  <c r="K306" i="6"/>
  <c r="U306" i="6" s="1"/>
  <c r="L306" i="6"/>
  <c r="V306" i="6" s="1"/>
  <c r="M306" i="6"/>
  <c r="W306" i="6" s="1"/>
  <c r="N306" i="6"/>
  <c r="X306" i="6" s="1"/>
  <c r="O306" i="6"/>
  <c r="Y306" i="6" s="1"/>
  <c r="K314" i="6"/>
  <c r="U314" i="6" s="1"/>
  <c r="L314" i="6"/>
  <c r="V314" i="6" s="1"/>
  <c r="M314" i="6"/>
  <c r="W314" i="6" s="1"/>
  <c r="N314" i="6"/>
  <c r="X314" i="6" s="1"/>
  <c r="O314" i="6"/>
  <c r="Y314" i="6" s="1"/>
  <c r="C328" i="10"/>
  <c r="L328" i="10"/>
  <c r="AD328" i="10" s="1"/>
  <c r="W328" i="10"/>
  <c r="V328" i="10"/>
  <c r="AF328" i="10" s="1"/>
  <c r="U328" i="10"/>
  <c r="AE328" i="10" s="1"/>
  <c r="AE581" i="10"/>
  <c r="AG65" i="10"/>
  <c r="AI65" i="10" s="1"/>
  <c r="C183" i="6"/>
  <c r="K183" i="6"/>
  <c r="U183" i="6" s="1"/>
  <c r="L183" i="6"/>
  <c r="V183" i="6" s="1"/>
  <c r="M183" i="6"/>
  <c r="W183" i="6" s="1"/>
  <c r="N183" i="6"/>
  <c r="X183" i="6" s="1"/>
  <c r="O183" i="6"/>
  <c r="Y183" i="6" s="1"/>
  <c r="AG59" i="10"/>
  <c r="AI59" i="10" s="1"/>
  <c r="K535" i="6"/>
  <c r="U535" i="6" s="1"/>
  <c r="L535" i="6"/>
  <c r="V535" i="6" s="1"/>
  <c r="M535" i="6"/>
  <c r="W535" i="6" s="1"/>
  <c r="N535" i="6"/>
  <c r="X535" i="6" s="1"/>
  <c r="O535" i="6"/>
  <c r="Y535" i="6" s="1"/>
  <c r="K449" i="6"/>
  <c r="U449" i="6" s="1"/>
  <c r="L449" i="6"/>
  <c r="V449" i="6" s="1"/>
  <c r="M449" i="6"/>
  <c r="W449" i="6" s="1"/>
  <c r="N449" i="6"/>
  <c r="X449" i="6" s="1"/>
  <c r="O449" i="6"/>
  <c r="Y449" i="6" s="1"/>
  <c r="K294" i="6"/>
  <c r="U294" i="6" s="1"/>
  <c r="L294" i="6"/>
  <c r="V294" i="6" s="1"/>
  <c r="M294" i="6"/>
  <c r="W294" i="6" s="1"/>
  <c r="N294" i="6"/>
  <c r="X294" i="6" s="1"/>
  <c r="O294" i="6"/>
  <c r="Y294" i="6" s="1"/>
  <c r="C376" i="10"/>
  <c r="W376" i="10"/>
  <c r="L376" i="10"/>
  <c r="AD376" i="10" s="1"/>
  <c r="U376" i="10"/>
  <c r="AE376" i="10" s="1"/>
  <c r="V376" i="10"/>
  <c r="AF376" i="10" s="1"/>
  <c r="AE634" i="10"/>
  <c r="AG85" i="10"/>
  <c r="AI85" i="10" s="1"/>
  <c r="AD653" i="10"/>
  <c r="AG58" i="10"/>
  <c r="AI58" i="10" s="1"/>
  <c r="AF639" i="10"/>
  <c r="AG21" i="10"/>
  <c r="AI21" i="10" s="1"/>
  <c r="J312" i="10"/>
  <c r="X312" i="10"/>
  <c r="Z312" i="10" s="1"/>
  <c r="C372" i="10"/>
  <c r="U372" i="10"/>
  <c r="AE372" i="10" s="1"/>
  <c r="W372" i="10"/>
  <c r="V372" i="10"/>
  <c r="AF372" i="10" s="1"/>
  <c r="L372" i="10"/>
  <c r="AD372" i="10" s="1"/>
  <c r="K366" i="6"/>
  <c r="U366" i="6" s="1"/>
  <c r="L366" i="6"/>
  <c r="V366" i="6" s="1"/>
  <c r="M366" i="6"/>
  <c r="W366" i="6" s="1"/>
  <c r="N366" i="6"/>
  <c r="X366" i="6" s="1"/>
  <c r="O366" i="6"/>
  <c r="Y366" i="6" s="1"/>
  <c r="AG163" i="10"/>
  <c r="AI163" i="10" s="1"/>
  <c r="C219" i="6"/>
  <c r="K219" i="6"/>
  <c r="U219" i="6" s="1"/>
  <c r="L219" i="6"/>
  <c r="V219" i="6" s="1"/>
  <c r="M219" i="6"/>
  <c r="W219" i="6" s="1"/>
  <c r="N219" i="6"/>
  <c r="X219" i="6" s="1"/>
  <c r="O219" i="6"/>
  <c r="Y219" i="6" s="1"/>
  <c r="L363" i="10"/>
  <c r="AD363" i="10" s="1"/>
  <c r="W363" i="10"/>
  <c r="U363" i="10"/>
  <c r="AE363" i="10" s="1"/>
  <c r="V363" i="10"/>
  <c r="AF363" i="10" s="1"/>
  <c r="AG24" i="10"/>
  <c r="AI24" i="10" s="1"/>
  <c r="AG606" i="10"/>
  <c r="AI606" i="10" s="1"/>
  <c r="AF637" i="10"/>
  <c r="V478" i="10"/>
  <c r="AF478" i="10" s="1"/>
  <c r="W478" i="10"/>
  <c r="L478" i="10"/>
  <c r="AD478" i="10" s="1"/>
  <c r="U478" i="10"/>
  <c r="AE478" i="10" s="1"/>
  <c r="K480" i="6"/>
  <c r="U480" i="6" s="1"/>
  <c r="L480" i="6"/>
  <c r="V480" i="6" s="1"/>
  <c r="M480" i="6"/>
  <c r="W480" i="6" s="1"/>
  <c r="N480" i="6"/>
  <c r="X480" i="6" s="1"/>
  <c r="O480" i="6"/>
  <c r="Y480" i="6" s="1"/>
  <c r="K290" i="6"/>
  <c r="U290" i="6" s="1"/>
  <c r="L290" i="6"/>
  <c r="V290" i="6" s="1"/>
  <c r="M290" i="6"/>
  <c r="W290" i="6" s="1"/>
  <c r="N290" i="6"/>
  <c r="X290" i="6" s="1"/>
  <c r="O290" i="6"/>
  <c r="Y290" i="6" s="1"/>
  <c r="K214" i="6"/>
  <c r="U214" i="6" s="1"/>
  <c r="L214" i="6"/>
  <c r="V214" i="6" s="1"/>
  <c r="M214" i="6"/>
  <c r="W214" i="6" s="1"/>
  <c r="N214" i="6"/>
  <c r="X214" i="6" s="1"/>
  <c r="O214" i="6"/>
  <c r="Y214" i="6" s="1"/>
  <c r="U315" i="10"/>
  <c r="AE315" i="10" s="1"/>
  <c r="V315" i="10"/>
  <c r="AF315" i="10" s="1"/>
  <c r="W315" i="10"/>
  <c r="L315" i="10"/>
  <c r="AD315" i="10" s="1"/>
  <c r="AG441" i="10"/>
  <c r="AI441" i="10" s="1"/>
  <c r="U341" i="10"/>
  <c r="AE341" i="10" s="1"/>
  <c r="V341" i="10"/>
  <c r="AF341" i="10" s="1"/>
  <c r="W341" i="10"/>
  <c r="L341" i="10"/>
  <c r="AD341" i="10" s="1"/>
  <c r="AG429" i="10"/>
  <c r="AI429" i="10" s="1"/>
  <c r="X115" i="10"/>
  <c r="Z115" i="10" s="1"/>
  <c r="V115" i="10"/>
  <c r="AF115" i="10" s="1"/>
  <c r="J115" i="10"/>
  <c r="C115" i="10" s="1"/>
  <c r="U115" i="10"/>
  <c r="AE115" i="10" s="1"/>
  <c r="W115" i="10"/>
  <c r="L115" i="10"/>
  <c r="AD115" i="10" s="1"/>
  <c r="K616" i="10"/>
  <c r="AD616" i="10"/>
  <c r="AG609" i="10"/>
  <c r="J511" i="10"/>
  <c r="X511" i="10"/>
  <c r="Z511" i="10" s="1"/>
  <c r="U331" i="10"/>
  <c r="AE331" i="10" s="1"/>
  <c r="V331" i="10"/>
  <c r="AF331" i="10" s="1"/>
  <c r="W331" i="10"/>
  <c r="L331" i="10"/>
  <c r="AD331" i="10" s="1"/>
  <c r="AA442" i="10"/>
  <c r="S129" i="6"/>
  <c r="S160" i="6"/>
  <c r="AG35" i="10"/>
  <c r="AI35" i="10" s="1"/>
  <c r="C258" i="10"/>
  <c r="W258" i="10"/>
  <c r="L258" i="10"/>
  <c r="AD258" i="10" s="1"/>
  <c r="U258" i="10"/>
  <c r="AE258" i="10" s="1"/>
  <c r="V258" i="10"/>
  <c r="AF258" i="10" s="1"/>
  <c r="S65" i="6"/>
  <c r="AF588" i="10"/>
  <c r="C267" i="10"/>
  <c r="V267" i="10"/>
  <c r="AF267" i="10" s="1"/>
  <c r="U267" i="10"/>
  <c r="AE267" i="10" s="1"/>
  <c r="L267" i="10"/>
  <c r="AD267" i="10" s="1"/>
  <c r="W267" i="10"/>
  <c r="AF557" i="10"/>
  <c r="AA557" i="10"/>
  <c r="S36" i="6"/>
  <c r="L475" i="10"/>
  <c r="AD475" i="10" s="1"/>
  <c r="W475" i="10"/>
  <c r="U475" i="10"/>
  <c r="AE475" i="10" s="1"/>
  <c r="V475" i="10"/>
  <c r="AF475" i="10" s="1"/>
  <c r="AG83" i="10"/>
  <c r="AI83" i="10" s="1"/>
  <c r="AG643" i="10"/>
  <c r="AI643" i="10" s="1"/>
  <c r="C536" i="10"/>
  <c r="U536" i="10"/>
  <c r="AE536" i="10" s="1"/>
  <c r="L536" i="10"/>
  <c r="AD536" i="10" s="1"/>
  <c r="V536" i="10"/>
  <c r="AF536" i="10" s="1"/>
  <c r="W536" i="10"/>
  <c r="S109" i="6"/>
  <c r="AG47" i="10"/>
  <c r="AI47" i="10" s="1"/>
  <c r="AA47" i="10"/>
  <c r="S564" i="6"/>
  <c r="K239" i="6"/>
  <c r="U239" i="6" s="1"/>
  <c r="L239" i="6"/>
  <c r="V239" i="6" s="1"/>
  <c r="M239" i="6"/>
  <c r="W239" i="6" s="1"/>
  <c r="N239" i="6"/>
  <c r="X239" i="6" s="1"/>
  <c r="O239" i="6"/>
  <c r="Y239" i="6" s="1"/>
  <c r="AA166" i="10"/>
  <c r="S436" i="6"/>
  <c r="C298" i="10"/>
  <c r="W298" i="10"/>
  <c r="L298" i="10"/>
  <c r="AD298" i="10" s="1"/>
  <c r="U298" i="10"/>
  <c r="AE298" i="10" s="1"/>
  <c r="V298" i="10"/>
  <c r="AF298" i="10" s="1"/>
  <c r="C187" i="6"/>
  <c r="K187" i="6"/>
  <c r="U187" i="6" s="1"/>
  <c r="L187" i="6"/>
  <c r="V187" i="6" s="1"/>
  <c r="M187" i="6"/>
  <c r="W187" i="6" s="1"/>
  <c r="N187" i="6"/>
  <c r="X187" i="6" s="1"/>
  <c r="O187" i="6"/>
  <c r="Y187" i="6" s="1"/>
  <c r="K300" i="6"/>
  <c r="U300" i="6" s="1"/>
  <c r="L300" i="6"/>
  <c r="V300" i="6" s="1"/>
  <c r="M300" i="6"/>
  <c r="W300" i="6" s="1"/>
  <c r="N300" i="6"/>
  <c r="X300" i="6" s="1"/>
  <c r="O300" i="6"/>
  <c r="Y300" i="6" s="1"/>
  <c r="K204" i="6"/>
  <c r="U204" i="6" s="1"/>
  <c r="L204" i="6"/>
  <c r="V204" i="6" s="1"/>
  <c r="M204" i="6"/>
  <c r="W204" i="6" s="1"/>
  <c r="N204" i="6"/>
  <c r="X204" i="6" s="1"/>
  <c r="O204" i="6"/>
  <c r="Y204" i="6" s="1"/>
  <c r="S128" i="6"/>
  <c r="K336" i="6"/>
  <c r="U336" i="6" s="1"/>
  <c r="L336" i="6"/>
  <c r="V336" i="6" s="1"/>
  <c r="M336" i="6"/>
  <c r="W336" i="6" s="1"/>
  <c r="N336" i="6"/>
  <c r="X336" i="6" s="1"/>
  <c r="O336" i="6"/>
  <c r="Y336" i="6" s="1"/>
  <c r="AG164" i="10"/>
  <c r="AI164" i="10" s="1"/>
  <c r="K465" i="6"/>
  <c r="U465" i="6" s="1"/>
  <c r="L465" i="6"/>
  <c r="V465" i="6" s="1"/>
  <c r="M465" i="6"/>
  <c r="W465" i="6" s="1"/>
  <c r="N465" i="6"/>
  <c r="X465" i="6" s="1"/>
  <c r="O465" i="6"/>
  <c r="Y465" i="6" s="1"/>
  <c r="K247" i="6"/>
  <c r="U247" i="6" s="1"/>
  <c r="L247" i="6"/>
  <c r="V247" i="6" s="1"/>
  <c r="M247" i="6"/>
  <c r="W247" i="6" s="1"/>
  <c r="N247" i="6"/>
  <c r="X247" i="6" s="1"/>
  <c r="O247" i="6"/>
  <c r="Y247" i="6" s="1"/>
  <c r="AG582" i="10"/>
  <c r="AI582" i="10" s="1"/>
  <c r="AE588" i="10"/>
  <c r="S428" i="6"/>
  <c r="AA168" i="10"/>
  <c r="AG152" i="10"/>
  <c r="AI152" i="10" s="1"/>
  <c r="AA152" i="10"/>
  <c r="AE557" i="10"/>
  <c r="S630" i="6"/>
  <c r="AA83" i="10"/>
  <c r="AG86" i="10"/>
  <c r="AI86" i="10" s="1"/>
  <c r="AA86" i="10"/>
  <c r="AD643" i="10"/>
  <c r="AA643" i="10"/>
  <c r="AG149" i="10"/>
  <c r="AI149" i="10" s="1"/>
  <c r="L486" i="10"/>
  <c r="AD486" i="10" s="1"/>
  <c r="U486" i="10"/>
  <c r="AE486" i="10" s="1"/>
  <c r="V486" i="10"/>
  <c r="AF486" i="10" s="1"/>
  <c r="W486" i="10"/>
  <c r="C238" i="10"/>
  <c r="AE655" i="10"/>
  <c r="AF655" i="10"/>
  <c r="C267" i="6"/>
  <c r="K267" i="6"/>
  <c r="U267" i="6" s="1"/>
  <c r="L267" i="6"/>
  <c r="V267" i="6" s="1"/>
  <c r="M267" i="6"/>
  <c r="W267" i="6" s="1"/>
  <c r="N267" i="6"/>
  <c r="X267" i="6" s="1"/>
  <c r="O267" i="6"/>
  <c r="Y267" i="6" s="1"/>
  <c r="K487" i="6"/>
  <c r="U487" i="6" s="1"/>
  <c r="L487" i="6"/>
  <c r="V487" i="6" s="1"/>
  <c r="M487" i="6"/>
  <c r="W487" i="6" s="1"/>
  <c r="N487" i="6"/>
  <c r="X487" i="6" s="1"/>
  <c r="O487" i="6"/>
  <c r="Y487" i="6" s="1"/>
  <c r="K546" i="6"/>
  <c r="U546" i="6" s="1"/>
  <c r="L546" i="6"/>
  <c r="V546" i="6" s="1"/>
  <c r="M546" i="6"/>
  <c r="W546" i="6" s="1"/>
  <c r="N546" i="6"/>
  <c r="X546" i="6" s="1"/>
  <c r="O546" i="6"/>
  <c r="Y546" i="6" s="1"/>
  <c r="S34" i="6"/>
  <c r="V313" i="10"/>
  <c r="AF313" i="10" s="1"/>
  <c r="U313" i="10"/>
  <c r="AE313" i="10" s="1"/>
  <c r="L313" i="10"/>
  <c r="AD313" i="10" s="1"/>
  <c r="W313" i="10"/>
  <c r="C185" i="10"/>
  <c r="AD568" i="10"/>
  <c r="AA568" i="10"/>
  <c r="C192" i="6"/>
  <c r="K192" i="6"/>
  <c r="U192" i="6" s="1"/>
  <c r="L192" i="6"/>
  <c r="V192" i="6" s="1"/>
  <c r="M192" i="6"/>
  <c r="W192" i="6" s="1"/>
  <c r="N192" i="6"/>
  <c r="X192" i="6" s="1"/>
  <c r="O192" i="6"/>
  <c r="Y192" i="6" s="1"/>
  <c r="C294" i="10"/>
  <c r="W294" i="10"/>
  <c r="L294" i="10"/>
  <c r="AD294" i="10" s="1"/>
  <c r="U294" i="10"/>
  <c r="AE294" i="10" s="1"/>
  <c r="V294" i="10"/>
  <c r="AF294" i="10" s="1"/>
  <c r="S101" i="6"/>
  <c r="AA607" i="10"/>
  <c r="C455" i="10"/>
  <c r="U455" i="10"/>
  <c r="AE455" i="10" s="1"/>
  <c r="V455" i="10"/>
  <c r="AF455" i="10" s="1"/>
  <c r="W455" i="10"/>
  <c r="L455" i="10"/>
  <c r="AD455" i="10" s="1"/>
  <c r="AG90" i="10"/>
  <c r="AI90" i="10" s="1"/>
  <c r="AA90" i="10"/>
  <c r="AG443" i="10"/>
  <c r="AI443" i="10" s="1"/>
  <c r="C532" i="6"/>
  <c r="K532" i="6"/>
  <c r="U532" i="6" s="1"/>
  <c r="L532" i="6"/>
  <c r="V532" i="6" s="1"/>
  <c r="M532" i="6"/>
  <c r="W532" i="6" s="1"/>
  <c r="N532" i="6"/>
  <c r="X532" i="6" s="1"/>
  <c r="O532" i="6"/>
  <c r="Y532" i="6" s="1"/>
  <c r="U202" i="10"/>
  <c r="AE202" i="10" s="1"/>
  <c r="V202" i="10"/>
  <c r="AF202" i="10" s="1"/>
  <c r="L202" i="10"/>
  <c r="AD202" i="10" s="1"/>
  <c r="W202" i="10"/>
  <c r="K217" i="6"/>
  <c r="U217" i="6" s="1"/>
  <c r="L217" i="6"/>
  <c r="V217" i="6" s="1"/>
  <c r="M217" i="6"/>
  <c r="W217" i="6" s="1"/>
  <c r="N217" i="6"/>
  <c r="X217" i="6" s="1"/>
  <c r="O217" i="6"/>
  <c r="Y217" i="6" s="1"/>
  <c r="K317" i="6"/>
  <c r="U317" i="6" s="1"/>
  <c r="L317" i="6"/>
  <c r="V317" i="6" s="1"/>
  <c r="M317" i="6"/>
  <c r="W317" i="6" s="1"/>
  <c r="N317" i="6"/>
  <c r="X317" i="6" s="1"/>
  <c r="O317" i="6"/>
  <c r="Y317" i="6" s="1"/>
  <c r="S70" i="6"/>
  <c r="AG171" i="10"/>
  <c r="AI171" i="10" s="1"/>
  <c r="AG562" i="10"/>
  <c r="AI562" i="10" s="1"/>
  <c r="K466" i="6"/>
  <c r="U466" i="6" s="1"/>
  <c r="L466" i="6"/>
  <c r="V466" i="6" s="1"/>
  <c r="M466" i="6"/>
  <c r="W466" i="6" s="1"/>
  <c r="N466" i="6"/>
  <c r="X466" i="6" s="1"/>
  <c r="O466" i="6"/>
  <c r="Y466" i="6" s="1"/>
  <c r="K178" i="6"/>
  <c r="U178" i="6" s="1"/>
  <c r="L178" i="6"/>
  <c r="V178" i="6" s="1"/>
  <c r="M178" i="6"/>
  <c r="W178" i="6" s="1"/>
  <c r="N178" i="6"/>
  <c r="X178" i="6" s="1"/>
  <c r="O178" i="6"/>
  <c r="Y178" i="6" s="1"/>
  <c r="K355" i="6"/>
  <c r="U355" i="6" s="1"/>
  <c r="L355" i="6"/>
  <c r="V355" i="6" s="1"/>
  <c r="M355" i="6"/>
  <c r="W355" i="6" s="1"/>
  <c r="N355" i="6"/>
  <c r="X355" i="6" s="1"/>
  <c r="O355" i="6"/>
  <c r="Y355" i="6" s="1"/>
  <c r="AG111" i="10"/>
  <c r="AI111" i="10" s="1"/>
  <c r="AY622" i="10"/>
  <c r="AC622" i="10"/>
  <c r="K196" i="6"/>
  <c r="U196" i="6" s="1"/>
  <c r="L196" i="6"/>
  <c r="V196" i="6" s="1"/>
  <c r="M196" i="6"/>
  <c r="W196" i="6" s="1"/>
  <c r="N196" i="6"/>
  <c r="X196" i="6" s="1"/>
  <c r="O196" i="6"/>
  <c r="Y196" i="6" s="1"/>
  <c r="S171" i="6"/>
  <c r="K521" i="6"/>
  <c r="U521" i="6" s="1"/>
  <c r="L521" i="6"/>
  <c r="V521" i="6" s="1"/>
  <c r="M521" i="6"/>
  <c r="W521" i="6" s="1"/>
  <c r="N521" i="6"/>
  <c r="X521" i="6" s="1"/>
  <c r="O521" i="6"/>
  <c r="Y521" i="6" s="1"/>
  <c r="K514" i="6"/>
  <c r="U514" i="6" s="1"/>
  <c r="L514" i="6"/>
  <c r="V514" i="6" s="1"/>
  <c r="M514" i="6"/>
  <c r="W514" i="6" s="1"/>
  <c r="N514" i="6"/>
  <c r="X514" i="6" s="1"/>
  <c r="O514" i="6"/>
  <c r="Y514" i="6" s="1"/>
  <c r="C289" i="10"/>
  <c r="L289" i="10"/>
  <c r="AD289" i="10" s="1"/>
  <c r="U289" i="10"/>
  <c r="AE289" i="10" s="1"/>
  <c r="V289" i="10"/>
  <c r="AF289" i="10" s="1"/>
  <c r="W289" i="10"/>
  <c r="C519" i="10"/>
  <c r="V519" i="10"/>
  <c r="AF519" i="10" s="1"/>
  <c r="W519" i="10"/>
  <c r="L519" i="10"/>
  <c r="AD519" i="10" s="1"/>
  <c r="U519" i="10"/>
  <c r="AE519" i="10" s="1"/>
  <c r="S99" i="6"/>
  <c r="C295" i="10"/>
  <c r="W375" i="10"/>
  <c r="L375" i="10"/>
  <c r="AD375" i="10" s="1"/>
  <c r="U375" i="10"/>
  <c r="AE375" i="10" s="1"/>
  <c r="V375" i="10"/>
  <c r="AF375" i="10" s="1"/>
  <c r="K351" i="6"/>
  <c r="U351" i="6" s="1"/>
  <c r="L351" i="6"/>
  <c r="V351" i="6" s="1"/>
  <c r="M351" i="6"/>
  <c r="W351" i="6" s="1"/>
  <c r="N351" i="6"/>
  <c r="X351" i="6" s="1"/>
  <c r="O351" i="6"/>
  <c r="Y351" i="6" s="1"/>
  <c r="K333" i="6"/>
  <c r="U333" i="6" s="1"/>
  <c r="L333" i="6"/>
  <c r="V333" i="6" s="1"/>
  <c r="M333" i="6"/>
  <c r="W333" i="6" s="1"/>
  <c r="N333" i="6"/>
  <c r="X333" i="6" s="1"/>
  <c r="O333" i="6"/>
  <c r="Y333" i="6" s="1"/>
  <c r="AG69" i="10"/>
  <c r="AI69" i="10" s="1"/>
  <c r="AG583" i="10"/>
  <c r="AI583" i="10" s="1"/>
  <c r="AF650" i="10"/>
  <c r="AD650" i="10"/>
  <c r="K491" i="6"/>
  <c r="U491" i="6" s="1"/>
  <c r="L491" i="6"/>
  <c r="V491" i="6" s="1"/>
  <c r="M491" i="6"/>
  <c r="W491" i="6" s="1"/>
  <c r="N491" i="6"/>
  <c r="X491" i="6" s="1"/>
  <c r="O491" i="6"/>
  <c r="Y491" i="6" s="1"/>
  <c r="AG75" i="10"/>
  <c r="AI75" i="10" s="1"/>
  <c r="U395" i="10"/>
  <c r="AE395" i="10" s="1"/>
  <c r="V395" i="10"/>
  <c r="AF395" i="10" s="1"/>
  <c r="W395" i="10"/>
  <c r="L395" i="10"/>
  <c r="AD395" i="10" s="1"/>
  <c r="AA19" i="10"/>
  <c r="C225" i="10"/>
  <c r="L225" i="10"/>
  <c r="AD225" i="10" s="1"/>
  <c r="U225" i="10"/>
  <c r="AE225" i="10" s="1"/>
  <c r="V225" i="10"/>
  <c r="AF225" i="10" s="1"/>
  <c r="W225" i="10"/>
  <c r="S560" i="6"/>
  <c r="AG408" i="10"/>
  <c r="AI408" i="10" s="1"/>
  <c r="AA408" i="10"/>
  <c r="AD560" i="10"/>
  <c r="W321" i="10"/>
  <c r="L321" i="10"/>
  <c r="AD321" i="10" s="1"/>
  <c r="U321" i="10"/>
  <c r="AE321" i="10" s="1"/>
  <c r="V321" i="10"/>
  <c r="AF321" i="10" s="1"/>
  <c r="K185" i="6"/>
  <c r="U185" i="6" s="1"/>
  <c r="L185" i="6"/>
  <c r="V185" i="6" s="1"/>
  <c r="M185" i="6"/>
  <c r="W185" i="6" s="1"/>
  <c r="N185" i="6"/>
  <c r="X185" i="6" s="1"/>
  <c r="O185" i="6"/>
  <c r="Y185" i="6" s="1"/>
  <c r="AE642" i="10"/>
  <c r="AG419" i="10"/>
  <c r="AI419" i="10" s="1"/>
  <c r="U552" i="10"/>
  <c r="AE552" i="10" s="1"/>
  <c r="V552" i="10"/>
  <c r="AF552" i="10" s="1"/>
  <c r="W552" i="10"/>
  <c r="L552" i="10"/>
  <c r="AD552" i="10" s="1"/>
  <c r="X123" i="10"/>
  <c r="Z123" i="10" s="1"/>
  <c r="W123" i="10"/>
  <c r="J123" i="10"/>
  <c r="C123" i="10" s="1"/>
  <c r="U123" i="10"/>
  <c r="AE123" i="10" s="1"/>
  <c r="L123" i="10"/>
  <c r="AD123" i="10" s="1"/>
  <c r="V123" i="10"/>
  <c r="AF123" i="10" s="1"/>
  <c r="AG586" i="10"/>
  <c r="AI586" i="10" s="1"/>
  <c r="J310" i="10"/>
  <c r="X310" i="10"/>
  <c r="Z310" i="10" s="1"/>
  <c r="C515" i="6"/>
  <c r="K515" i="6"/>
  <c r="U515" i="6" s="1"/>
  <c r="L515" i="6"/>
  <c r="V515" i="6" s="1"/>
  <c r="M515" i="6"/>
  <c r="W515" i="6" s="1"/>
  <c r="N515" i="6"/>
  <c r="X515" i="6" s="1"/>
  <c r="O515" i="6"/>
  <c r="Y515" i="6" s="1"/>
  <c r="K252" i="6"/>
  <c r="U252" i="6" s="1"/>
  <c r="L252" i="6"/>
  <c r="V252" i="6" s="1"/>
  <c r="M252" i="6"/>
  <c r="W252" i="6" s="1"/>
  <c r="N252" i="6"/>
  <c r="X252" i="6" s="1"/>
  <c r="O252" i="6"/>
  <c r="Y252" i="6" s="1"/>
  <c r="K230" i="6"/>
  <c r="U230" i="6" s="1"/>
  <c r="L230" i="6"/>
  <c r="V230" i="6" s="1"/>
  <c r="M230" i="6"/>
  <c r="W230" i="6" s="1"/>
  <c r="N230" i="6"/>
  <c r="X230" i="6" s="1"/>
  <c r="O230" i="6"/>
  <c r="Y230" i="6" s="1"/>
  <c r="J518" i="6"/>
  <c r="C518" i="6" s="1"/>
  <c r="P518" i="6"/>
  <c r="R518" i="6" s="1"/>
  <c r="J118" i="6"/>
  <c r="C118" i="6" s="1"/>
  <c r="K118" i="6"/>
  <c r="U118" i="6" s="1"/>
  <c r="P118" i="6"/>
  <c r="R118" i="6" s="1"/>
  <c r="L118" i="6"/>
  <c r="V118" i="6" s="1"/>
  <c r="M118" i="6"/>
  <c r="W118" i="6" s="1"/>
  <c r="N118" i="6"/>
  <c r="X118" i="6" s="1"/>
  <c r="O118" i="6"/>
  <c r="Y118" i="6" s="1"/>
  <c r="J296" i="10"/>
  <c r="X296" i="10"/>
  <c r="Z296" i="10" s="1"/>
  <c r="J423" i="6"/>
  <c r="C423" i="6" s="1"/>
  <c r="K423" i="6"/>
  <c r="U423" i="6" s="1"/>
  <c r="L423" i="6"/>
  <c r="V423" i="6" s="1"/>
  <c r="P423" i="6"/>
  <c r="R423" i="6" s="1"/>
  <c r="M423" i="6"/>
  <c r="W423" i="6" s="1"/>
  <c r="N423" i="6"/>
  <c r="X423" i="6" s="1"/>
  <c r="O423" i="6"/>
  <c r="Y423" i="6" s="1"/>
  <c r="C216" i="10"/>
  <c r="U216" i="10"/>
  <c r="AE216" i="10" s="1"/>
  <c r="V216" i="10"/>
  <c r="AF216" i="10" s="1"/>
  <c r="W216" i="10"/>
  <c r="L216" i="10"/>
  <c r="AD216" i="10" s="1"/>
  <c r="K315" i="6"/>
  <c r="U315" i="6" s="1"/>
  <c r="L315" i="6"/>
  <c r="V315" i="6" s="1"/>
  <c r="M315" i="6"/>
  <c r="W315" i="6" s="1"/>
  <c r="N315" i="6"/>
  <c r="X315" i="6" s="1"/>
  <c r="O315" i="6"/>
  <c r="Y315" i="6" s="1"/>
  <c r="AG446" i="10"/>
  <c r="AI446" i="10" s="1"/>
  <c r="K369" i="6"/>
  <c r="U369" i="6" s="1"/>
  <c r="L369" i="6"/>
  <c r="V369" i="6" s="1"/>
  <c r="M369" i="6"/>
  <c r="W369" i="6" s="1"/>
  <c r="N369" i="6"/>
  <c r="X369" i="6" s="1"/>
  <c r="O369" i="6"/>
  <c r="Y369" i="6" s="1"/>
  <c r="AA161" i="10"/>
  <c r="S32" i="6"/>
  <c r="C502" i="10"/>
  <c r="W502" i="10"/>
  <c r="L502" i="10"/>
  <c r="AD502" i="10" s="1"/>
  <c r="U502" i="10"/>
  <c r="AE502" i="10" s="1"/>
  <c r="V502" i="10"/>
  <c r="AF502" i="10" s="1"/>
  <c r="S73" i="6"/>
  <c r="AD645" i="10"/>
  <c r="C500" i="10"/>
  <c r="V500" i="10"/>
  <c r="AF500" i="10" s="1"/>
  <c r="U500" i="10"/>
  <c r="AE500" i="10" s="1"/>
  <c r="W500" i="10"/>
  <c r="L500" i="10"/>
  <c r="AD500" i="10" s="1"/>
  <c r="AG649" i="10"/>
  <c r="AI649" i="10" s="1"/>
  <c r="U499" i="10"/>
  <c r="AE499" i="10" s="1"/>
  <c r="V499" i="10"/>
  <c r="AF499" i="10" s="1"/>
  <c r="W499" i="10"/>
  <c r="L499" i="10"/>
  <c r="AD499" i="10" s="1"/>
  <c r="K264" i="6"/>
  <c r="U264" i="6" s="1"/>
  <c r="L264" i="6"/>
  <c r="V264" i="6" s="1"/>
  <c r="M264" i="6"/>
  <c r="W264" i="6" s="1"/>
  <c r="N264" i="6"/>
  <c r="X264" i="6" s="1"/>
  <c r="O264" i="6"/>
  <c r="Y264" i="6" s="1"/>
  <c r="AD633" i="10"/>
  <c r="AG432" i="10"/>
  <c r="AI432" i="10" s="1"/>
  <c r="S83" i="6"/>
  <c r="W234" i="10"/>
  <c r="L234" i="10"/>
  <c r="AD234" i="10" s="1"/>
  <c r="U234" i="10"/>
  <c r="AE234" i="10" s="1"/>
  <c r="V234" i="10"/>
  <c r="AF234" i="10" s="1"/>
  <c r="AA55" i="10"/>
  <c r="AA12" i="10"/>
  <c r="AG114" i="10"/>
  <c r="AI114" i="10" s="1"/>
  <c r="AG640" i="10"/>
  <c r="AI640" i="10" s="1"/>
  <c r="K236" i="6"/>
  <c r="U236" i="6" s="1"/>
  <c r="L236" i="6"/>
  <c r="V236" i="6" s="1"/>
  <c r="M236" i="6"/>
  <c r="W236" i="6" s="1"/>
  <c r="N236" i="6"/>
  <c r="X236" i="6" s="1"/>
  <c r="O236" i="6"/>
  <c r="Y236" i="6" s="1"/>
  <c r="V307" i="10"/>
  <c r="AF307" i="10" s="1"/>
  <c r="U307" i="10"/>
  <c r="AE307" i="10" s="1"/>
  <c r="L307" i="10"/>
  <c r="AD307" i="10" s="1"/>
  <c r="W307" i="10"/>
  <c r="AG397" i="10"/>
  <c r="AI397" i="10" s="1"/>
  <c r="C380" i="10"/>
  <c r="L380" i="10"/>
  <c r="AD380" i="10" s="1"/>
  <c r="U380" i="10"/>
  <c r="AE380" i="10" s="1"/>
  <c r="V380" i="10"/>
  <c r="AF380" i="10" s="1"/>
  <c r="W380" i="10"/>
  <c r="AF647" i="10"/>
  <c r="C383" i="10"/>
  <c r="L383" i="10"/>
  <c r="AD383" i="10" s="1"/>
  <c r="W383" i="10"/>
  <c r="U383" i="10"/>
  <c r="AE383" i="10" s="1"/>
  <c r="V383" i="10"/>
  <c r="AF383" i="10" s="1"/>
  <c r="AG450" i="10"/>
  <c r="AI450" i="10" s="1"/>
  <c r="V367" i="10"/>
  <c r="AF367" i="10" s="1"/>
  <c r="U367" i="10"/>
  <c r="AE367" i="10" s="1"/>
  <c r="W367" i="10"/>
  <c r="L367" i="10"/>
  <c r="AD367" i="10" s="1"/>
  <c r="AG40" i="10"/>
  <c r="AI40" i="10" s="1"/>
  <c r="AA40" i="10"/>
  <c r="AE652" i="10"/>
  <c r="AG81" i="10"/>
  <c r="AI81" i="10" s="1"/>
  <c r="AC577" i="10"/>
  <c r="AY577" i="10"/>
  <c r="AG150" i="10"/>
  <c r="AI150" i="10" s="1"/>
  <c r="S45" i="6"/>
  <c r="AF656" i="10"/>
  <c r="AD656" i="10"/>
  <c r="AF644" i="10"/>
  <c r="AG433" i="10"/>
  <c r="C232" i="10"/>
  <c r="L232" i="10"/>
  <c r="AD232" i="10" s="1"/>
  <c r="U232" i="10"/>
  <c r="AE232" i="10" s="1"/>
  <c r="V232" i="10"/>
  <c r="AF232" i="10" s="1"/>
  <c r="W232" i="10"/>
  <c r="L359" i="10"/>
  <c r="AD359" i="10" s="1"/>
  <c r="U359" i="10"/>
  <c r="AE359" i="10" s="1"/>
  <c r="V359" i="10"/>
  <c r="AF359" i="10" s="1"/>
  <c r="W359" i="10"/>
  <c r="W483" i="10"/>
  <c r="L483" i="10"/>
  <c r="AD483" i="10" s="1"/>
  <c r="U483" i="10"/>
  <c r="AE483" i="10" s="1"/>
  <c r="V483" i="10"/>
  <c r="AF483" i="10" s="1"/>
  <c r="K393" i="6"/>
  <c r="U393" i="6" s="1"/>
  <c r="L393" i="6"/>
  <c r="V393" i="6" s="1"/>
  <c r="M393" i="6"/>
  <c r="W393" i="6" s="1"/>
  <c r="N393" i="6"/>
  <c r="X393" i="6" s="1"/>
  <c r="O393" i="6"/>
  <c r="Y393" i="6" s="1"/>
  <c r="K202" i="6"/>
  <c r="U202" i="6" s="1"/>
  <c r="L202" i="6"/>
  <c r="V202" i="6" s="1"/>
  <c r="M202" i="6"/>
  <c r="W202" i="6" s="1"/>
  <c r="N202" i="6"/>
  <c r="X202" i="6" s="1"/>
  <c r="O202" i="6"/>
  <c r="Y202" i="6" s="1"/>
  <c r="S135" i="6"/>
  <c r="S400" i="6"/>
  <c r="C516" i="6"/>
  <c r="K516" i="6"/>
  <c r="U516" i="6" s="1"/>
  <c r="L516" i="6"/>
  <c r="V516" i="6" s="1"/>
  <c r="M516" i="6"/>
  <c r="W516" i="6" s="1"/>
  <c r="N516" i="6"/>
  <c r="X516" i="6" s="1"/>
  <c r="O516" i="6"/>
  <c r="Y516" i="6" s="1"/>
  <c r="AA140" i="10"/>
  <c r="S419" i="6"/>
  <c r="K222" i="6"/>
  <c r="U222" i="6" s="1"/>
  <c r="L222" i="6"/>
  <c r="V222" i="6" s="1"/>
  <c r="M222" i="6"/>
  <c r="W222" i="6" s="1"/>
  <c r="N222" i="6"/>
  <c r="X222" i="6" s="1"/>
  <c r="O222" i="6"/>
  <c r="Y222" i="6" s="1"/>
  <c r="AE593" i="10"/>
  <c r="AA593" i="10"/>
  <c r="S636" i="6"/>
  <c r="W198" i="10"/>
  <c r="L198" i="10"/>
  <c r="AD198" i="10" s="1"/>
  <c r="U198" i="10"/>
  <c r="AE198" i="10" s="1"/>
  <c r="V198" i="10"/>
  <c r="AF198" i="10" s="1"/>
  <c r="J266" i="10"/>
  <c r="X266" i="10"/>
  <c r="Z266" i="10" s="1"/>
  <c r="AA448" i="10"/>
  <c r="S439" i="6"/>
  <c r="K352" i="6"/>
  <c r="U352" i="6" s="1"/>
  <c r="L352" i="6"/>
  <c r="V352" i="6" s="1"/>
  <c r="M352" i="6"/>
  <c r="W352" i="6" s="1"/>
  <c r="N352" i="6"/>
  <c r="X352" i="6" s="1"/>
  <c r="O352" i="6"/>
  <c r="Y352" i="6" s="1"/>
  <c r="AG132" i="10"/>
  <c r="AI132" i="10" s="1"/>
  <c r="K330" i="6"/>
  <c r="U330" i="6" s="1"/>
  <c r="L330" i="6"/>
  <c r="V330" i="6" s="1"/>
  <c r="M330" i="6"/>
  <c r="W330" i="6" s="1"/>
  <c r="N330" i="6"/>
  <c r="X330" i="6" s="1"/>
  <c r="O330" i="6"/>
  <c r="Y330" i="6" s="1"/>
  <c r="K472" i="6"/>
  <c r="U472" i="6" s="1"/>
  <c r="L472" i="6"/>
  <c r="V472" i="6" s="1"/>
  <c r="M472" i="6"/>
  <c r="W472" i="6" s="1"/>
  <c r="N472" i="6"/>
  <c r="X472" i="6" s="1"/>
  <c r="O472" i="6"/>
  <c r="Y472" i="6" s="1"/>
  <c r="AE561" i="10"/>
  <c r="AG134" i="10"/>
  <c r="AI134" i="10" s="1"/>
  <c r="S637" i="6"/>
  <c r="C242" i="10"/>
  <c r="V242" i="10"/>
  <c r="AF242" i="10" s="1"/>
  <c r="W242" i="10"/>
  <c r="L242" i="10"/>
  <c r="AD242" i="10" s="1"/>
  <c r="U242" i="10"/>
  <c r="AE242" i="10" s="1"/>
  <c r="C197" i="10"/>
  <c r="L197" i="10"/>
  <c r="AD197" i="10" s="1"/>
  <c r="W197" i="10"/>
  <c r="U197" i="10"/>
  <c r="AE197" i="10" s="1"/>
  <c r="V197" i="10"/>
  <c r="AF197" i="10" s="1"/>
  <c r="C522" i="10"/>
  <c r="U522" i="10"/>
  <c r="AE522" i="10" s="1"/>
  <c r="V522" i="10"/>
  <c r="AF522" i="10" s="1"/>
  <c r="W522" i="10"/>
  <c r="L522" i="10"/>
  <c r="AD522" i="10" s="1"/>
  <c r="AA439" i="10"/>
  <c r="S433" i="6"/>
  <c r="S394" i="6"/>
  <c r="S121" i="6"/>
  <c r="AA159" i="10"/>
  <c r="S155" i="6"/>
  <c r="AE628" i="10"/>
  <c r="AA628" i="10"/>
  <c r="S441" i="6"/>
  <c r="AG129" i="10"/>
  <c r="AI129" i="10" s="1"/>
  <c r="K197" i="6"/>
  <c r="U197" i="6" s="1"/>
  <c r="L197" i="6"/>
  <c r="V197" i="6" s="1"/>
  <c r="M197" i="6"/>
  <c r="W197" i="6" s="1"/>
  <c r="N197" i="6"/>
  <c r="X197" i="6" s="1"/>
  <c r="O197" i="6"/>
  <c r="Y197" i="6" s="1"/>
  <c r="C260" i="6"/>
  <c r="K260" i="6"/>
  <c r="U260" i="6" s="1"/>
  <c r="L260" i="6"/>
  <c r="V260" i="6" s="1"/>
  <c r="M260" i="6"/>
  <c r="W260" i="6" s="1"/>
  <c r="N260" i="6"/>
  <c r="X260" i="6" s="1"/>
  <c r="O260" i="6"/>
  <c r="Y260" i="6" s="1"/>
  <c r="AG584" i="10"/>
  <c r="AI584" i="10" s="1"/>
  <c r="AA584" i="10"/>
  <c r="AG427" i="10"/>
  <c r="AI427" i="10" s="1"/>
  <c r="S39" i="6"/>
  <c r="AD635" i="10"/>
  <c r="AE635" i="10"/>
  <c r="AG82" i="10"/>
  <c r="AI82" i="10" s="1"/>
  <c r="AE592" i="10"/>
  <c r="S10" i="6"/>
  <c r="S145" i="6"/>
  <c r="K473" i="6"/>
  <c r="U473" i="6" s="1"/>
  <c r="L473" i="6"/>
  <c r="V473" i="6" s="1"/>
  <c r="M473" i="6"/>
  <c r="W473" i="6" s="1"/>
  <c r="N473" i="6"/>
  <c r="X473" i="6" s="1"/>
  <c r="O473" i="6"/>
  <c r="Y473" i="6" s="1"/>
  <c r="K550" i="6"/>
  <c r="U550" i="6" s="1"/>
  <c r="L550" i="6"/>
  <c r="V550" i="6" s="1"/>
  <c r="M550" i="6"/>
  <c r="W550" i="6" s="1"/>
  <c r="N550" i="6"/>
  <c r="X550" i="6" s="1"/>
  <c r="O550" i="6"/>
  <c r="Y550" i="6" s="1"/>
  <c r="C393" i="10"/>
  <c r="V393" i="10"/>
  <c r="AF393" i="10" s="1"/>
  <c r="W393" i="10"/>
  <c r="L393" i="10"/>
  <c r="AD393" i="10" s="1"/>
  <c r="U393" i="10"/>
  <c r="AE393" i="10" s="1"/>
  <c r="S125" i="6"/>
  <c r="AF565" i="10"/>
  <c r="AA97" i="10"/>
  <c r="AA104" i="10"/>
  <c r="AD605" i="10"/>
  <c r="AA605" i="10"/>
  <c r="AA96" i="10"/>
  <c r="AA31" i="10"/>
  <c r="C199" i="6"/>
  <c r="K199" i="6"/>
  <c r="U199" i="6" s="1"/>
  <c r="L199" i="6"/>
  <c r="V199" i="6" s="1"/>
  <c r="M199" i="6"/>
  <c r="W199" i="6" s="1"/>
  <c r="N199" i="6"/>
  <c r="X199" i="6" s="1"/>
  <c r="O199" i="6"/>
  <c r="Y199" i="6" s="1"/>
  <c r="AG581" i="10"/>
  <c r="AI581" i="10" s="1"/>
  <c r="AA65" i="10"/>
  <c r="S64" i="6"/>
  <c r="AA72" i="10"/>
  <c r="U260" i="10"/>
  <c r="AE260" i="10" s="1"/>
  <c r="V260" i="10"/>
  <c r="AF260" i="10" s="1"/>
  <c r="W260" i="10"/>
  <c r="L260" i="10"/>
  <c r="AD260" i="10" s="1"/>
  <c r="K378" i="6"/>
  <c r="U378" i="6" s="1"/>
  <c r="L378" i="6"/>
  <c r="V378" i="6" s="1"/>
  <c r="M378" i="6"/>
  <c r="W378" i="6" s="1"/>
  <c r="N378" i="6"/>
  <c r="X378" i="6" s="1"/>
  <c r="O378" i="6"/>
  <c r="Y378" i="6" s="1"/>
  <c r="AG170" i="10"/>
  <c r="AI170" i="10" s="1"/>
  <c r="AA170" i="10"/>
  <c r="S408" i="6"/>
  <c r="C469" i="10"/>
  <c r="U469" i="10"/>
  <c r="AE469" i="10" s="1"/>
  <c r="V469" i="10"/>
  <c r="AF469" i="10" s="1"/>
  <c r="W469" i="10"/>
  <c r="L469" i="10"/>
  <c r="AD469" i="10" s="1"/>
  <c r="AE651" i="10"/>
  <c r="AA651" i="10"/>
  <c r="AA15" i="10"/>
  <c r="C356" i="10"/>
  <c r="L356" i="10"/>
  <c r="AD356" i="10" s="1"/>
  <c r="U356" i="10"/>
  <c r="AE356" i="10" s="1"/>
  <c r="W356" i="10"/>
  <c r="V356" i="10"/>
  <c r="AF356" i="10" s="1"/>
  <c r="C358" i="10"/>
  <c r="L358" i="10"/>
  <c r="AD358" i="10" s="1"/>
  <c r="U358" i="10"/>
  <c r="AE358" i="10" s="1"/>
  <c r="V358" i="10"/>
  <c r="AF358" i="10" s="1"/>
  <c r="W358" i="10"/>
  <c r="S108" i="6"/>
  <c r="K389" i="6"/>
  <c r="U389" i="6" s="1"/>
  <c r="L389" i="6"/>
  <c r="V389" i="6" s="1"/>
  <c r="M389" i="6"/>
  <c r="W389" i="6" s="1"/>
  <c r="N389" i="6"/>
  <c r="X389" i="6" s="1"/>
  <c r="O389" i="6"/>
  <c r="Y389" i="6" s="1"/>
  <c r="U329" i="10"/>
  <c r="AE329" i="10" s="1"/>
  <c r="V329" i="10"/>
  <c r="AF329" i="10" s="1"/>
  <c r="W329" i="10"/>
  <c r="L329" i="10"/>
  <c r="AD329" i="10" s="1"/>
  <c r="S19" i="6"/>
  <c r="AA125" i="10"/>
  <c r="K510" i="6"/>
  <c r="U510" i="6" s="1"/>
  <c r="L510" i="6"/>
  <c r="V510" i="6" s="1"/>
  <c r="M510" i="6"/>
  <c r="W510" i="6" s="1"/>
  <c r="N510" i="6"/>
  <c r="X510" i="6" s="1"/>
  <c r="O510" i="6"/>
  <c r="Y510" i="6" s="1"/>
  <c r="C332" i="10"/>
  <c r="V332" i="10"/>
  <c r="AF332" i="10" s="1"/>
  <c r="W332" i="10"/>
  <c r="L332" i="10"/>
  <c r="AD332" i="10" s="1"/>
  <c r="U332" i="10"/>
  <c r="AE332" i="10" s="1"/>
  <c r="AA105" i="10"/>
  <c r="AG102" i="10"/>
  <c r="AI102" i="10" s="1"/>
  <c r="AA102" i="10"/>
  <c r="S100" i="6"/>
  <c r="C514" i="10"/>
  <c r="W514" i="10"/>
  <c r="L514" i="10"/>
  <c r="AD514" i="10" s="1"/>
  <c r="U514" i="10"/>
  <c r="AE514" i="10" s="1"/>
  <c r="V514" i="10"/>
  <c r="AF514" i="10" s="1"/>
  <c r="C293" i="10"/>
  <c r="C372" i="6"/>
  <c r="K372" i="6"/>
  <c r="U372" i="6" s="1"/>
  <c r="L372" i="6"/>
  <c r="V372" i="6" s="1"/>
  <c r="M372" i="6"/>
  <c r="W372" i="6" s="1"/>
  <c r="N372" i="6"/>
  <c r="X372" i="6" s="1"/>
  <c r="O372" i="6"/>
  <c r="Y372" i="6" s="1"/>
  <c r="AD629" i="10"/>
  <c r="AA629" i="10"/>
  <c r="AG165" i="10"/>
  <c r="AI165" i="10" s="1"/>
  <c r="K375" i="6"/>
  <c r="U375" i="6" s="1"/>
  <c r="L375" i="6"/>
  <c r="V375" i="6" s="1"/>
  <c r="M375" i="6"/>
  <c r="W375" i="6" s="1"/>
  <c r="N375" i="6"/>
  <c r="X375" i="6" s="1"/>
  <c r="O375" i="6"/>
  <c r="Y375" i="6" s="1"/>
  <c r="C495" i="10"/>
  <c r="V495" i="10"/>
  <c r="AF495" i="10" s="1"/>
  <c r="W495" i="10"/>
  <c r="L495" i="10"/>
  <c r="AD495" i="10" s="1"/>
  <c r="U495" i="10"/>
  <c r="AE495" i="10" s="1"/>
  <c r="AG430" i="10"/>
  <c r="AI430" i="10" s="1"/>
  <c r="K258" i="6"/>
  <c r="U258" i="6" s="1"/>
  <c r="L258" i="6"/>
  <c r="V258" i="6" s="1"/>
  <c r="M258" i="6"/>
  <c r="W258" i="6" s="1"/>
  <c r="N258" i="6"/>
  <c r="X258" i="6" s="1"/>
  <c r="O258" i="6"/>
  <c r="Y258" i="6" s="1"/>
  <c r="AG167" i="10"/>
  <c r="AI167" i="10" s="1"/>
  <c r="K382" i="6"/>
  <c r="U382" i="6" s="1"/>
  <c r="L382" i="6"/>
  <c r="V382" i="6" s="1"/>
  <c r="M382" i="6"/>
  <c r="W382" i="6" s="1"/>
  <c r="N382" i="6"/>
  <c r="X382" i="6" s="1"/>
  <c r="O382" i="6"/>
  <c r="Y382" i="6" s="1"/>
  <c r="C365" i="10"/>
  <c r="V365" i="10"/>
  <c r="AF365" i="10" s="1"/>
  <c r="W365" i="10"/>
  <c r="L365" i="10"/>
  <c r="AD365" i="10" s="1"/>
  <c r="U365" i="10"/>
  <c r="AE365" i="10" s="1"/>
  <c r="AG634" i="10"/>
  <c r="AI634" i="10" s="1"/>
  <c r="AA634" i="10"/>
  <c r="S631" i="6"/>
  <c r="AD563" i="10"/>
  <c r="AA563" i="10"/>
  <c r="S405" i="6"/>
  <c r="AA653" i="10"/>
  <c r="S43" i="6"/>
  <c r="AA58" i="10"/>
  <c r="S11" i="6"/>
  <c r="AG639" i="10"/>
  <c r="AI639" i="10" s="1"/>
  <c r="AA639" i="10"/>
  <c r="J246" i="10"/>
  <c r="X246" i="10"/>
  <c r="Z246" i="10" s="1"/>
  <c r="J309" i="6"/>
  <c r="C309" i="6" s="1"/>
  <c r="P309" i="6"/>
  <c r="R309" i="6" s="1"/>
  <c r="J283" i="10"/>
  <c r="X283" i="10"/>
  <c r="Z283" i="10" s="1"/>
  <c r="J265" i="10"/>
  <c r="X265" i="10"/>
  <c r="Z265" i="10" s="1"/>
  <c r="J494" i="6"/>
  <c r="C494" i="6" s="1"/>
  <c r="P494" i="6"/>
  <c r="R494" i="6" s="1"/>
  <c r="J98" i="6"/>
  <c r="C98" i="6" s="1"/>
  <c r="K98" i="6"/>
  <c r="U98" i="6" s="1"/>
  <c r="L98" i="6"/>
  <c r="V98" i="6" s="1"/>
  <c r="P98" i="6"/>
  <c r="R98" i="6" s="1"/>
  <c r="M98" i="6"/>
  <c r="W98" i="6" s="1"/>
  <c r="N98" i="6"/>
  <c r="X98" i="6" s="1"/>
  <c r="O98" i="6"/>
  <c r="Y98" i="6" s="1"/>
  <c r="J528" i="10"/>
  <c r="X528" i="10"/>
  <c r="Z528" i="10" s="1"/>
  <c r="J242" i="6"/>
  <c r="C242" i="6" s="1"/>
  <c r="P242" i="6"/>
  <c r="R242" i="6" s="1"/>
  <c r="J506" i="10"/>
  <c r="X506" i="10"/>
  <c r="Z506" i="10" s="1"/>
  <c r="AG572" i="10"/>
  <c r="AF572" i="10"/>
  <c r="C291" i="10"/>
  <c r="W291" i="10"/>
  <c r="L291" i="10"/>
  <c r="AD291" i="10" s="1"/>
  <c r="U291" i="10"/>
  <c r="AE291" i="10" s="1"/>
  <c r="V291" i="10"/>
  <c r="AF291" i="10" s="1"/>
  <c r="C210" i="10"/>
  <c r="V210" i="10"/>
  <c r="AF210" i="10" s="1"/>
  <c r="W210" i="10"/>
  <c r="U210" i="10"/>
  <c r="AE210" i="10" s="1"/>
  <c r="L210" i="10"/>
  <c r="AD210" i="10" s="1"/>
  <c r="AA88" i="10"/>
  <c r="AY620" i="10"/>
  <c r="AC620" i="10"/>
  <c r="AC627" i="10"/>
  <c r="AY627" i="10"/>
  <c r="AG76" i="10"/>
  <c r="AI76" i="10" s="1"/>
  <c r="K266" i="6"/>
  <c r="U266" i="6" s="1"/>
  <c r="L266" i="6"/>
  <c r="V266" i="6" s="1"/>
  <c r="M266" i="6"/>
  <c r="W266" i="6" s="1"/>
  <c r="N266" i="6"/>
  <c r="X266" i="6" s="1"/>
  <c r="O266" i="6"/>
  <c r="Y266" i="6" s="1"/>
  <c r="S425" i="6"/>
  <c r="C501" i="10"/>
  <c r="W501" i="10"/>
  <c r="L501" i="10"/>
  <c r="AD501" i="10" s="1"/>
  <c r="U501" i="10"/>
  <c r="AE501" i="10" s="1"/>
  <c r="V501" i="10"/>
  <c r="AF501" i="10" s="1"/>
  <c r="AA412" i="10"/>
  <c r="C508" i="10"/>
  <c r="W508" i="10"/>
  <c r="L508" i="10"/>
  <c r="AD508" i="10" s="1"/>
  <c r="U508" i="10"/>
  <c r="AE508" i="10" s="1"/>
  <c r="V508" i="10"/>
  <c r="AF508" i="10" s="1"/>
  <c r="C540" i="10"/>
  <c r="W540" i="10"/>
  <c r="L540" i="10"/>
  <c r="AD540" i="10" s="1"/>
  <c r="U540" i="10"/>
  <c r="AE540" i="10" s="1"/>
  <c r="V540" i="10"/>
  <c r="AF540" i="10" s="1"/>
  <c r="C488" i="10"/>
  <c r="V488" i="10"/>
  <c r="AF488" i="10" s="1"/>
  <c r="L488" i="10"/>
  <c r="AD488" i="10" s="1"/>
  <c r="U488" i="10"/>
  <c r="AE488" i="10" s="1"/>
  <c r="W488" i="10"/>
  <c r="C363" i="10"/>
  <c r="AG43" i="10"/>
  <c r="AI43" i="10" s="1"/>
  <c r="K320" i="6"/>
  <c r="U320" i="6" s="1"/>
  <c r="L320" i="6"/>
  <c r="V320" i="6" s="1"/>
  <c r="M320" i="6"/>
  <c r="W320" i="6" s="1"/>
  <c r="N320" i="6"/>
  <c r="X320" i="6" s="1"/>
  <c r="O320" i="6"/>
  <c r="Y320" i="6" s="1"/>
  <c r="K385" i="6"/>
  <c r="U385" i="6" s="1"/>
  <c r="L385" i="6"/>
  <c r="V385" i="6" s="1"/>
  <c r="M385" i="6"/>
  <c r="W385" i="6" s="1"/>
  <c r="N385" i="6"/>
  <c r="X385" i="6" s="1"/>
  <c r="O385" i="6"/>
  <c r="Y385" i="6" s="1"/>
  <c r="AG53" i="10"/>
  <c r="AI53" i="10" s="1"/>
  <c r="C324" i="10"/>
  <c r="AG435" i="10"/>
  <c r="AI435" i="10" s="1"/>
  <c r="AE606" i="10"/>
  <c r="K304" i="6"/>
  <c r="U304" i="6" s="1"/>
  <c r="L304" i="6"/>
  <c r="V304" i="6" s="1"/>
  <c r="M304" i="6"/>
  <c r="W304" i="6" s="1"/>
  <c r="N304" i="6"/>
  <c r="X304" i="6" s="1"/>
  <c r="O304" i="6"/>
  <c r="Y304" i="6" s="1"/>
  <c r="AG160" i="10"/>
  <c r="AI160" i="10" s="1"/>
  <c r="AA160" i="10"/>
  <c r="C532" i="10"/>
  <c r="U532" i="10"/>
  <c r="AE532" i="10" s="1"/>
  <c r="V532" i="10"/>
  <c r="AF532" i="10" s="1"/>
  <c r="W532" i="10"/>
  <c r="L532" i="10"/>
  <c r="AD532" i="10" s="1"/>
  <c r="AG141" i="10"/>
  <c r="AI141" i="10" s="1"/>
  <c r="AA141" i="10"/>
  <c r="AA177" i="10"/>
  <c r="S126" i="6"/>
  <c r="C531" i="10"/>
  <c r="W531" i="10"/>
  <c r="L531" i="10"/>
  <c r="AD531" i="10" s="1"/>
  <c r="U531" i="10"/>
  <c r="AE531" i="10" s="1"/>
  <c r="V531" i="10"/>
  <c r="AF531" i="10" s="1"/>
  <c r="C464" i="6"/>
  <c r="K464" i="6"/>
  <c r="U464" i="6" s="1"/>
  <c r="L464" i="6"/>
  <c r="V464" i="6" s="1"/>
  <c r="M464" i="6"/>
  <c r="W464" i="6" s="1"/>
  <c r="N464" i="6"/>
  <c r="X464" i="6" s="1"/>
  <c r="O464" i="6"/>
  <c r="Y464" i="6" s="1"/>
  <c r="AG78" i="10"/>
  <c r="AI78" i="10" s="1"/>
  <c r="K380" i="6"/>
  <c r="U380" i="6" s="1"/>
  <c r="L380" i="6"/>
  <c r="M380" i="6"/>
  <c r="W380" i="6" s="1"/>
  <c r="N380" i="6"/>
  <c r="X380" i="6" s="1"/>
  <c r="O380" i="6"/>
  <c r="Y380" i="6" s="1"/>
  <c r="K364" i="6"/>
  <c r="U364" i="6" s="1"/>
  <c r="L364" i="6"/>
  <c r="V364" i="6" s="1"/>
  <c r="M364" i="6"/>
  <c r="W364" i="6" s="1"/>
  <c r="N364" i="6"/>
  <c r="X364" i="6" s="1"/>
  <c r="O364" i="6"/>
  <c r="Y364" i="6" s="1"/>
  <c r="AG559" i="10"/>
  <c r="AI559" i="10" s="1"/>
  <c r="AD559" i="10"/>
  <c r="C184" i="6"/>
  <c r="K184" i="6"/>
  <c r="U184" i="6" s="1"/>
  <c r="L184" i="6"/>
  <c r="V184" i="6" s="1"/>
  <c r="M184" i="6"/>
  <c r="W184" i="6" s="1"/>
  <c r="N184" i="6"/>
  <c r="X184" i="6" s="1"/>
  <c r="O184" i="6"/>
  <c r="Y184" i="6" s="1"/>
  <c r="AF564" i="10"/>
  <c r="K486" i="6"/>
  <c r="U486" i="6" s="1"/>
  <c r="L486" i="6"/>
  <c r="V486" i="6" s="1"/>
  <c r="M486" i="6"/>
  <c r="W486" i="6" s="1"/>
  <c r="N486" i="6"/>
  <c r="X486" i="6" s="1"/>
  <c r="O486" i="6"/>
  <c r="Y486" i="6" s="1"/>
  <c r="AH612" i="10"/>
  <c r="AA413" i="10"/>
  <c r="AA418" i="10"/>
  <c r="AA48" i="10"/>
  <c r="C479" i="10"/>
  <c r="U479" i="10"/>
  <c r="AE479" i="10" s="1"/>
  <c r="V479" i="10"/>
  <c r="AF479" i="10" s="1"/>
  <c r="W479" i="10"/>
  <c r="L479" i="10"/>
  <c r="AD479" i="10" s="1"/>
  <c r="C195" i="10"/>
  <c r="L195" i="10"/>
  <c r="AD195" i="10" s="1"/>
  <c r="U195" i="10"/>
  <c r="AE195" i="10" s="1"/>
  <c r="V195" i="10"/>
  <c r="AF195" i="10" s="1"/>
  <c r="W195" i="10"/>
  <c r="AG404" i="10"/>
  <c r="AI404" i="10" s="1"/>
  <c r="AG107" i="10"/>
  <c r="AI107" i="10" s="1"/>
  <c r="AY603" i="10"/>
  <c r="AC603" i="10"/>
  <c r="S154" i="6"/>
  <c r="U371" i="10"/>
  <c r="AE371" i="10" s="1"/>
  <c r="V371" i="10"/>
  <c r="AF371" i="10" s="1"/>
  <c r="W371" i="10"/>
  <c r="L371" i="10"/>
  <c r="AD371" i="10" s="1"/>
  <c r="C215" i="6"/>
  <c r="K215" i="6"/>
  <c r="U215" i="6" s="1"/>
  <c r="L215" i="6"/>
  <c r="V215" i="6" s="1"/>
  <c r="M215" i="6"/>
  <c r="W215" i="6" s="1"/>
  <c r="N215" i="6"/>
  <c r="X215" i="6" s="1"/>
  <c r="O215" i="6"/>
  <c r="Y215" i="6" s="1"/>
  <c r="AG73" i="10"/>
  <c r="AI73" i="10" s="1"/>
  <c r="S62" i="6"/>
  <c r="AG169" i="10"/>
  <c r="AI169" i="10" s="1"/>
  <c r="AA169" i="10"/>
  <c r="C345" i="10"/>
  <c r="L345" i="10"/>
  <c r="AD345" i="10" s="1"/>
  <c r="U345" i="10"/>
  <c r="AE345" i="10" s="1"/>
  <c r="V345" i="10"/>
  <c r="AF345" i="10" s="1"/>
  <c r="W345" i="10"/>
  <c r="AD637" i="10"/>
  <c r="AA637" i="10"/>
  <c r="L472" i="10"/>
  <c r="AD472" i="10" s="1"/>
  <c r="U472" i="10"/>
  <c r="AE472" i="10" s="1"/>
  <c r="V472" i="10"/>
  <c r="AF472" i="10" s="1"/>
  <c r="W472" i="10"/>
  <c r="S407" i="6"/>
  <c r="AD591" i="10"/>
  <c r="AG16" i="10"/>
  <c r="AI16" i="10" s="1"/>
  <c r="AA16" i="10"/>
  <c r="K482" i="6"/>
  <c r="U482" i="6" s="1"/>
  <c r="L482" i="6"/>
  <c r="V482" i="6" s="1"/>
  <c r="M482" i="6"/>
  <c r="W482" i="6" s="1"/>
  <c r="N482" i="6"/>
  <c r="X482" i="6" s="1"/>
  <c r="O482" i="6"/>
  <c r="Y482" i="6" s="1"/>
  <c r="AG51" i="10"/>
  <c r="AI51" i="10" s="1"/>
  <c r="K326" i="6"/>
  <c r="U326" i="6" s="1"/>
  <c r="L326" i="6"/>
  <c r="V326" i="6" s="1"/>
  <c r="M326" i="6"/>
  <c r="W326" i="6" s="1"/>
  <c r="N326" i="6"/>
  <c r="X326" i="6" s="1"/>
  <c r="O326" i="6"/>
  <c r="Y326" i="6" s="1"/>
  <c r="AG20" i="10"/>
  <c r="AI20" i="10" s="1"/>
  <c r="AG138" i="10"/>
  <c r="AI138" i="10" s="1"/>
  <c r="K522" i="6"/>
  <c r="U522" i="6" s="1"/>
  <c r="L522" i="6"/>
  <c r="V522" i="6" s="1"/>
  <c r="M522" i="6"/>
  <c r="W522" i="6" s="1"/>
  <c r="N522" i="6"/>
  <c r="X522" i="6" s="1"/>
  <c r="O522" i="6"/>
  <c r="Y522" i="6" s="1"/>
  <c r="AC599" i="10"/>
  <c r="AY599" i="10"/>
  <c r="L353" i="10"/>
  <c r="AD353" i="10" s="1"/>
  <c r="U353" i="10"/>
  <c r="AE353" i="10" s="1"/>
  <c r="W353" i="10"/>
  <c r="V353" i="10"/>
  <c r="AF353" i="10" s="1"/>
  <c r="C341" i="10"/>
  <c r="K376" i="6"/>
  <c r="U376" i="6" s="1"/>
  <c r="L376" i="6"/>
  <c r="V376" i="6" s="1"/>
  <c r="M376" i="6"/>
  <c r="W376" i="6" s="1"/>
  <c r="N376" i="6"/>
  <c r="X376" i="6" s="1"/>
  <c r="O376" i="6"/>
  <c r="Y376" i="6" s="1"/>
  <c r="K265" i="6"/>
  <c r="U265" i="6" s="1"/>
  <c r="L265" i="6"/>
  <c r="V265" i="6" s="1"/>
  <c r="M265" i="6"/>
  <c r="W265" i="6" s="1"/>
  <c r="N265" i="6"/>
  <c r="X265" i="6" s="1"/>
  <c r="O265" i="6"/>
  <c r="Y265" i="6" s="1"/>
  <c r="AG646" i="10"/>
  <c r="AI646" i="10" s="1"/>
  <c r="K492" i="6"/>
  <c r="U492" i="6" s="1"/>
  <c r="L492" i="6"/>
  <c r="M492" i="6"/>
  <c r="W492" i="6" s="1"/>
  <c r="N492" i="6"/>
  <c r="X492" i="6" s="1"/>
  <c r="O492" i="6"/>
  <c r="Y492" i="6" s="1"/>
  <c r="K384" i="6"/>
  <c r="U384" i="6" s="1"/>
  <c r="L384" i="6"/>
  <c r="V384" i="6" s="1"/>
  <c r="M384" i="6"/>
  <c r="W384" i="6" s="1"/>
  <c r="N384" i="6"/>
  <c r="X384" i="6" s="1"/>
  <c r="O384" i="6"/>
  <c r="Y384" i="6" s="1"/>
  <c r="L224" i="10"/>
  <c r="AD224" i="10" s="1"/>
  <c r="W224" i="10"/>
  <c r="U224" i="10"/>
  <c r="AE224" i="10" s="1"/>
  <c r="V224" i="10"/>
  <c r="AF224" i="10" s="1"/>
  <c r="L471" i="10"/>
  <c r="AD471" i="10" s="1"/>
  <c r="U471" i="10"/>
  <c r="AE471" i="10" s="1"/>
  <c r="V471" i="10"/>
  <c r="AF471" i="10" s="1"/>
  <c r="W471" i="10"/>
  <c r="AG636" i="10"/>
  <c r="AI636" i="10" s="1"/>
  <c r="AA636" i="10"/>
  <c r="S442" i="6"/>
  <c r="U361" i="10"/>
  <c r="AE361" i="10" s="1"/>
  <c r="V361" i="10"/>
  <c r="AF361" i="10" s="1"/>
  <c r="W361" i="10"/>
  <c r="L361" i="10"/>
  <c r="AD361" i="10" s="1"/>
  <c r="AE566" i="10"/>
  <c r="AG416" i="10"/>
  <c r="AI416" i="10" s="1"/>
  <c r="K578" i="10"/>
  <c r="AD578" i="10"/>
  <c r="AF578" i="10"/>
  <c r="X70" i="10"/>
  <c r="Z70" i="10" s="1"/>
  <c r="V70" i="10"/>
  <c r="AF70" i="10" s="1"/>
  <c r="W70" i="10"/>
  <c r="U70" i="10"/>
  <c r="AE70" i="10" s="1"/>
  <c r="L70" i="10"/>
  <c r="AD70" i="10" s="1"/>
  <c r="J70" i="10"/>
  <c r="C70" i="10" s="1"/>
  <c r="J112" i="6"/>
  <c r="C112" i="6" s="1"/>
  <c r="K112" i="6"/>
  <c r="U112" i="6" s="1"/>
  <c r="P112" i="6"/>
  <c r="R112" i="6" s="1"/>
  <c r="L112" i="6"/>
  <c r="V112" i="6" s="1"/>
  <c r="M112" i="6"/>
  <c r="W112" i="6" s="1"/>
  <c r="N112" i="6"/>
  <c r="X112" i="6" s="1"/>
  <c r="O112" i="6"/>
  <c r="Y112" i="6" s="1"/>
  <c r="J278" i="6"/>
  <c r="P278" i="6"/>
  <c r="R278" i="6" s="1"/>
  <c r="AF616" i="10"/>
  <c r="J119" i="6"/>
  <c r="C119" i="6" s="1"/>
  <c r="K119" i="6"/>
  <c r="U119" i="6" s="1"/>
  <c r="L119" i="6"/>
  <c r="V119" i="6" s="1"/>
  <c r="P119" i="6"/>
  <c r="R119" i="6" s="1"/>
  <c r="M119" i="6"/>
  <c r="W119" i="6" s="1"/>
  <c r="N119" i="6"/>
  <c r="X119" i="6" s="1"/>
  <c r="O119" i="6"/>
  <c r="Y119" i="6" s="1"/>
  <c r="J114" i="6"/>
  <c r="C114" i="6" s="1"/>
  <c r="K114" i="6"/>
  <c r="U114" i="6" s="1"/>
  <c r="L114" i="6"/>
  <c r="V114" i="6" s="1"/>
  <c r="P114" i="6"/>
  <c r="R114" i="6" s="1"/>
  <c r="M114" i="6"/>
  <c r="W114" i="6" s="1"/>
  <c r="N114" i="6"/>
  <c r="X114" i="6" s="1"/>
  <c r="O114" i="6"/>
  <c r="Y114" i="6" s="1"/>
  <c r="J277" i="10"/>
  <c r="X277" i="10"/>
  <c r="Z277" i="10" s="1"/>
  <c r="AE609" i="10"/>
  <c r="J512" i="10"/>
  <c r="X512" i="10"/>
  <c r="Z512" i="10" s="1"/>
  <c r="J508" i="6"/>
  <c r="P508" i="6"/>
  <c r="R508" i="6" s="1"/>
  <c r="AA417" i="10"/>
  <c r="S18" i="6"/>
  <c r="J517" i="6"/>
  <c r="P517" i="6"/>
  <c r="R517" i="6" s="1"/>
  <c r="X487" i="10"/>
  <c r="Z487" i="10" s="1"/>
  <c r="J487" i="10"/>
  <c r="AD595" i="10"/>
  <c r="X301" i="10"/>
  <c r="Z301" i="10" s="1"/>
  <c r="J301" i="10"/>
  <c r="C301" i="10" s="1"/>
  <c r="AG100" i="10"/>
  <c r="AI100" i="10" s="1"/>
  <c r="AG106" i="10"/>
  <c r="AI106" i="10" s="1"/>
  <c r="S134" i="6"/>
  <c r="AG91" i="10"/>
  <c r="AI91" i="10" s="1"/>
  <c r="C543" i="10"/>
  <c r="L543" i="10"/>
  <c r="AD543" i="10" s="1"/>
  <c r="U543" i="10"/>
  <c r="AE543" i="10" s="1"/>
  <c r="V543" i="10"/>
  <c r="AF543" i="10" s="1"/>
  <c r="W543" i="10"/>
  <c r="AE658" i="10"/>
  <c r="C332" i="6"/>
  <c r="K332" i="6"/>
  <c r="U332" i="6" s="1"/>
  <c r="L332" i="6"/>
  <c r="V332" i="6" s="1"/>
  <c r="M332" i="6"/>
  <c r="W332" i="6" s="1"/>
  <c r="N332" i="6"/>
  <c r="X332" i="6" s="1"/>
  <c r="O332" i="6"/>
  <c r="Y332" i="6" s="1"/>
  <c r="AG33" i="10"/>
  <c r="AI33" i="10" s="1"/>
  <c r="U268" i="10"/>
  <c r="AE268" i="10" s="1"/>
  <c r="V268" i="10"/>
  <c r="AF268" i="10" s="1"/>
  <c r="W268" i="10"/>
  <c r="L268" i="10"/>
  <c r="AD268" i="10" s="1"/>
  <c r="AE574" i="10"/>
  <c r="C331" i="10"/>
  <c r="AC600" i="10"/>
  <c r="AI600" i="10" s="1"/>
  <c r="AY600" i="10"/>
  <c r="AD582" i="10"/>
  <c r="AG588" i="10"/>
  <c r="AI588" i="10" s="1"/>
  <c r="K256" i="6"/>
  <c r="U256" i="6" s="1"/>
  <c r="L256" i="6"/>
  <c r="V256" i="6" s="1"/>
  <c r="M256" i="6"/>
  <c r="W256" i="6" s="1"/>
  <c r="N256" i="6"/>
  <c r="X256" i="6" s="1"/>
  <c r="O256" i="6"/>
  <c r="Y256" i="6" s="1"/>
  <c r="AG557" i="10"/>
  <c r="AI557" i="10" s="1"/>
  <c r="K180" i="6"/>
  <c r="U180" i="6" s="1"/>
  <c r="L180" i="6"/>
  <c r="V180" i="6" s="1"/>
  <c r="M180" i="6"/>
  <c r="W180" i="6" s="1"/>
  <c r="N180" i="6"/>
  <c r="X180" i="6" s="1"/>
  <c r="O180" i="6"/>
  <c r="Y180" i="6" s="1"/>
  <c r="C465" i="10"/>
  <c r="U465" i="10"/>
  <c r="AE465" i="10" s="1"/>
  <c r="W465" i="10"/>
  <c r="V465" i="10"/>
  <c r="AF465" i="10" s="1"/>
  <c r="L465" i="10"/>
  <c r="AD465" i="10" s="1"/>
  <c r="AD655" i="10"/>
  <c r="C206" i="10"/>
  <c r="V206" i="10"/>
  <c r="AF206" i="10" s="1"/>
  <c r="W206" i="10"/>
  <c r="U206" i="10"/>
  <c r="AE206" i="10" s="1"/>
  <c r="L206" i="10"/>
  <c r="AD206" i="10" s="1"/>
  <c r="C290" i="10"/>
  <c r="W290" i="10"/>
  <c r="L290" i="10"/>
  <c r="AD290" i="10" s="1"/>
  <c r="U290" i="10"/>
  <c r="AE290" i="10" s="1"/>
  <c r="V290" i="10"/>
  <c r="AF290" i="10" s="1"/>
  <c r="AG124" i="10"/>
  <c r="AI124" i="10" s="1"/>
  <c r="C384" i="10"/>
  <c r="L384" i="10"/>
  <c r="AD384" i="10" s="1"/>
  <c r="U384" i="10"/>
  <c r="AE384" i="10" s="1"/>
  <c r="V384" i="10"/>
  <c r="AF384" i="10" s="1"/>
  <c r="W384" i="10"/>
  <c r="L228" i="10"/>
  <c r="AD228" i="10" s="1"/>
  <c r="W228" i="10"/>
  <c r="U228" i="10"/>
  <c r="AE228" i="10" s="1"/>
  <c r="V228" i="10"/>
  <c r="AF228" i="10" s="1"/>
  <c r="C507" i="6"/>
  <c r="K507" i="6"/>
  <c r="U507" i="6" s="1"/>
  <c r="L507" i="6"/>
  <c r="V507" i="6" s="1"/>
  <c r="M507" i="6"/>
  <c r="W507" i="6" s="1"/>
  <c r="N507" i="6"/>
  <c r="X507" i="6" s="1"/>
  <c r="O507" i="6"/>
  <c r="Y507" i="6" s="1"/>
  <c r="C484" i="10"/>
  <c r="V484" i="10"/>
  <c r="AF484" i="10" s="1"/>
  <c r="W484" i="10"/>
  <c r="L484" i="10"/>
  <c r="U484" i="10"/>
  <c r="AE484" i="10" s="1"/>
  <c r="C348" i="6"/>
  <c r="K348" i="6"/>
  <c r="U348" i="6" s="1"/>
  <c r="L348" i="6"/>
  <c r="V348" i="6" s="1"/>
  <c r="M348" i="6"/>
  <c r="W348" i="6" s="1"/>
  <c r="N348" i="6"/>
  <c r="X348" i="6" s="1"/>
  <c r="O348" i="6"/>
  <c r="Y348" i="6" s="1"/>
  <c r="C254" i="10"/>
  <c r="L254" i="10"/>
  <c r="AD254" i="10" s="1"/>
  <c r="U254" i="10"/>
  <c r="AE254" i="10" s="1"/>
  <c r="V254" i="10"/>
  <c r="AF254" i="10" s="1"/>
  <c r="W254" i="10"/>
  <c r="K342" i="6"/>
  <c r="U342" i="6" s="1"/>
  <c r="L342" i="6"/>
  <c r="V342" i="6" s="1"/>
  <c r="M342" i="6"/>
  <c r="W342" i="6" s="1"/>
  <c r="N342" i="6"/>
  <c r="X342" i="6" s="1"/>
  <c r="O342" i="6"/>
  <c r="Y342" i="6" s="1"/>
  <c r="AF562" i="10"/>
  <c r="AA411" i="10"/>
  <c r="C509" i="10"/>
  <c r="V509" i="10"/>
  <c r="AF509" i="10" s="1"/>
  <c r="U509" i="10"/>
  <c r="AE509" i="10" s="1"/>
  <c r="W509" i="10"/>
  <c r="L509" i="10"/>
  <c r="AD509" i="10" s="1"/>
  <c r="C186" i="10"/>
  <c r="V186" i="10"/>
  <c r="AF186" i="10" s="1"/>
  <c r="U186" i="10"/>
  <c r="AE186" i="10" s="1"/>
  <c r="L186" i="10"/>
  <c r="AD186" i="10" s="1"/>
  <c r="W186" i="10"/>
  <c r="AG420" i="10"/>
  <c r="AI420" i="10" s="1"/>
  <c r="C229" i="10"/>
  <c r="V229" i="10"/>
  <c r="AF229" i="10" s="1"/>
  <c r="W229" i="10"/>
  <c r="L229" i="10"/>
  <c r="AD229" i="10" s="1"/>
  <c r="U229" i="10"/>
  <c r="AE229" i="10" s="1"/>
  <c r="U452" i="10"/>
  <c r="AE452" i="10" s="1"/>
  <c r="L452" i="10"/>
  <c r="AD452" i="10" s="1"/>
  <c r="W452" i="10"/>
  <c r="V452" i="10"/>
  <c r="AF452" i="10" s="1"/>
  <c r="AG137" i="10"/>
  <c r="AI137" i="10" s="1"/>
  <c r="AG30" i="10"/>
  <c r="AI30" i="10" s="1"/>
  <c r="AE583" i="10"/>
  <c r="AE650" i="10"/>
  <c r="AG451" i="10"/>
  <c r="AI451" i="10" s="1"/>
  <c r="AG19" i="10"/>
  <c r="AI19" i="10" s="1"/>
  <c r="V364" i="10"/>
  <c r="AF364" i="10" s="1"/>
  <c r="W364" i="10"/>
  <c r="L364" i="10"/>
  <c r="AD364" i="10" s="1"/>
  <c r="U364" i="10"/>
  <c r="AE364" i="10" s="1"/>
  <c r="AD642" i="10"/>
  <c r="AA642" i="10"/>
  <c r="K358" i="6"/>
  <c r="U358" i="6" s="1"/>
  <c r="L358" i="6"/>
  <c r="V358" i="6" s="1"/>
  <c r="M358" i="6"/>
  <c r="W358" i="6" s="1"/>
  <c r="N358" i="6"/>
  <c r="X358" i="6" s="1"/>
  <c r="O358" i="6"/>
  <c r="Y358" i="6" s="1"/>
  <c r="AY602" i="10"/>
  <c r="AC602" i="10"/>
  <c r="C503" i="10"/>
  <c r="U503" i="10"/>
  <c r="AE503" i="10" s="1"/>
  <c r="V503" i="10"/>
  <c r="AF503" i="10" s="1"/>
  <c r="W503" i="10"/>
  <c r="L503" i="10"/>
  <c r="AD503" i="10" s="1"/>
  <c r="K221" i="6"/>
  <c r="U221" i="6" s="1"/>
  <c r="L221" i="6"/>
  <c r="V221" i="6" s="1"/>
  <c r="M221" i="6"/>
  <c r="W221" i="6" s="1"/>
  <c r="N221" i="6"/>
  <c r="X221" i="6" s="1"/>
  <c r="O221" i="6"/>
  <c r="Y221" i="6" s="1"/>
  <c r="AG146" i="10"/>
  <c r="AI146" i="10" s="1"/>
  <c r="AY604" i="10"/>
  <c r="AC604" i="10"/>
  <c r="C207" i="6"/>
  <c r="K207" i="6"/>
  <c r="U207" i="6" s="1"/>
  <c r="L207" i="6"/>
  <c r="V207" i="6" s="1"/>
  <c r="M207" i="6"/>
  <c r="W207" i="6" s="1"/>
  <c r="N207" i="6"/>
  <c r="X207" i="6" s="1"/>
  <c r="O207" i="6"/>
  <c r="Y207" i="6" s="1"/>
  <c r="AG63" i="10"/>
  <c r="AI63" i="10" s="1"/>
  <c r="AD575" i="10"/>
  <c r="AA640" i="10"/>
  <c r="AG135" i="10"/>
  <c r="AI135" i="10" s="1"/>
  <c r="C528" i="6"/>
  <c r="K528" i="6"/>
  <c r="U528" i="6" s="1"/>
  <c r="L528" i="6"/>
  <c r="V528" i="6" s="1"/>
  <c r="M528" i="6"/>
  <c r="W528" i="6" s="1"/>
  <c r="N528" i="6"/>
  <c r="X528" i="6" s="1"/>
  <c r="O528" i="6"/>
  <c r="Y528" i="6" s="1"/>
  <c r="K463" i="6"/>
  <c r="U463" i="6" s="1"/>
  <c r="L463" i="6"/>
  <c r="V463" i="6" s="1"/>
  <c r="M463" i="6"/>
  <c r="W463" i="6" s="1"/>
  <c r="N463" i="6"/>
  <c r="X463" i="6" s="1"/>
  <c r="O463" i="6"/>
  <c r="Y463" i="6" s="1"/>
  <c r="K365" i="6"/>
  <c r="U365" i="6" s="1"/>
  <c r="L365" i="6"/>
  <c r="V365" i="6" s="1"/>
  <c r="M365" i="6"/>
  <c r="W365" i="6" s="1"/>
  <c r="N365" i="6"/>
  <c r="X365" i="6" s="1"/>
  <c r="O365" i="6"/>
  <c r="Y365" i="6" s="1"/>
  <c r="C191" i="6"/>
  <c r="K191" i="6"/>
  <c r="U191" i="6" s="1"/>
  <c r="L191" i="6"/>
  <c r="V191" i="6" s="1"/>
  <c r="M191" i="6"/>
  <c r="W191" i="6" s="1"/>
  <c r="N191" i="6"/>
  <c r="X191" i="6" s="1"/>
  <c r="O191" i="6"/>
  <c r="Y191" i="6" s="1"/>
  <c r="AF652" i="10"/>
  <c r="L308" i="10"/>
  <c r="AD308" i="10" s="1"/>
  <c r="U308" i="10"/>
  <c r="AE308" i="10" s="1"/>
  <c r="W308" i="10"/>
  <c r="V308" i="10"/>
  <c r="AF308" i="10" s="1"/>
  <c r="AG410" i="10"/>
  <c r="AI410" i="10" s="1"/>
  <c r="K536" i="6"/>
  <c r="U536" i="6" s="1"/>
  <c r="L536" i="6"/>
  <c r="V536" i="6" s="1"/>
  <c r="M536" i="6"/>
  <c r="W536" i="6" s="1"/>
  <c r="N536" i="6"/>
  <c r="X536" i="6" s="1"/>
  <c r="O536" i="6"/>
  <c r="Y536" i="6" s="1"/>
  <c r="AG52" i="10"/>
  <c r="AI52" i="10" s="1"/>
  <c r="C287" i="10"/>
  <c r="V287" i="10"/>
  <c r="AF287" i="10" s="1"/>
  <c r="W287" i="10"/>
  <c r="U287" i="10"/>
  <c r="AE287" i="10" s="1"/>
  <c r="L287" i="10"/>
  <c r="AD287" i="10" s="1"/>
  <c r="L227" i="10"/>
  <c r="AD227" i="10" s="1"/>
  <c r="U227" i="10"/>
  <c r="AE227" i="10" s="1"/>
  <c r="V227" i="10"/>
  <c r="AF227" i="10" s="1"/>
  <c r="W227" i="10"/>
  <c r="J263" i="6"/>
  <c r="P263" i="6"/>
  <c r="R263" i="6" s="1"/>
  <c r="AG95" i="10"/>
  <c r="AI95" i="10" s="1"/>
  <c r="K542" i="6"/>
  <c r="U542" i="6" s="1"/>
  <c r="L542" i="6"/>
  <c r="V542" i="6" s="1"/>
  <c r="M542" i="6"/>
  <c r="W542" i="6" s="1"/>
  <c r="N542" i="6"/>
  <c r="X542" i="6" s="1"/>
  <c r="O542" i="6"/>
  <c r="Y542" i="6" s="1"/>
  <c r="W339" i="10"/>
  <c r="L339" i="10"/>
  <c r="AD339" i="10" s="1"/>
  <c r="U339" i="10"/>
  <c r="AE339" i="10" s="1"/>
  <c r="V339" i="10"/>
  <c r="AF339" i="10" s="1"/>
  <c r="C468" i="10"/>
  <c r="W468" i="10"/>
  <c r="L468" i="10"/>
  <c r="AD468" i="10" s="1"/>
  <c r="U468" i="10"/>
  <c r="AE468" i="10" s="1"/>
  <c r="V468" i="10"/>
  <c r="AF468" i="10" s="1"/>
  <c r="AG431" i="10"/>
  <c r="AI431" i="10" s="1"/>
  <c r="C386" i="10"/>
  <c r="L386" i="10"/>
  <c r="AD386" i="10" s="1"/>
  <c r="U386" i="10"/>
  <c r="AE386" i="10" s="1"/>
  <c r="V386" i="10"/>
  <c r="AF386" i="10" s="1"/>
  <c r="W386" i="10"/>
  <c r="C278" i="10"/>
  <c r="W278" i="10"/>
  <c r="L278" i="10"/>
  <c r="AD278" i="10" s="1"/>
  <c r="U278" i="10"/>
  <c r="AE278" i="10" s="1"/>
  <c r="V278" i="10"/>
  <c r="AF278" i="10" s="1"/>
  <c r="C183" i="10"/>
  <c r="L183" i="10"/>
  <c r="AD183" i="10" s="1"/>
  <c r="U183" i="10"/>
  <c r="AE183" i="10" s="1"/>
  <c r="V183" i="10"/>
  <c r="AF183" i="10" s="1"/>
  <c r="W183" i="10"/>
  <c r="AG567" i="10"/>
  <c r="AI567" i="10" s="1"/>
  <c r="AE567" i="10"/>
  <c r="C462" i="6"/>
  <c r="K462" i="6"/>
  <c r="U462" i="6" s="1"/>
  <c r="L462" i="6"/>
  <c r="V462" i="6" s="1"/>
  <c r="M462" i="6"/>
  <c r="W462" i="6" s="1"/>
  <c r="N462" i="6"/>
  <c r="X462" i="6" s="1"/>
  <c r="O462" i="6"/>
  <c r="Y462" i="6" s="1"/>
  <c r="AG93" i="10"/>
  <c r="AI93" i="10" s="1"/>
  <c r="AF628" i="10"/>
  <c r="C334" i="10"/>
  <c r="U334" i="10"/>
  <c r="AE334" i="10" s="1"/>
  <c r="V334" i="10"/>
  <c r="AF334" i="10" s="1"/>
  <c r="W334" i="10"/>
  <c r="L334" i="10"/>
  <c r="AD334" i="10" s="1"/>
  <c r="AG405" i="10"/>
  <c r="AE584" i="10"/>
  <c r="U490" i="10"/>
  <c r="AE490" i="10" s="1"/>
  <c r="V490" i="10"/>
  <c r="AF490" i="10" s="1"/>
  <c r="W490" i="10"/>
  <c r="L490" i="10"/>
  <c r="AD490" i="10" s="1"/>
  <c r="AF592" i="10"/>
  <c r="AD592" i="10"/>
  <c r="AG17" i="10"/>
  <c r="AI17" i="10" s="1"/>
  <c r="C244" i="6"/>
  <c r="K244" i="6"/>
  <c r="U244" i="6" s="1"/>
  <c r="L244" i="6"/>
  <c r="V244" i="6" s="1"/>
  <c r="M244" i="6"/>
  <c r="W244" i="6" s="1"/>
  <c r="N244" i="6"/>
  <c r="X244" i="6" s="1"/>
  <c r="O244" i="6"/>
  <c r="Y244" i="6" s="1"/>
  <c r="AC619" i="10"/>
  <c r="AY619" i="10"/>
  <c r="C500" i="6"/>
  <c r="K500" i="6"/>
  <c r="U500" i="6" s="1"/>
  <c r="L500" i="6"/>
  <c r="V500" i="6" s="1"/>
  <c r="M500" i="6"/>
  <c r="W500" i="6" s="1"/>
  <c r="N500" i="6"/>
  <c r="X500" i="6" s="1"/>
  <c r="O500" i="6"/>
  <c r="Y500" i="6" s="1"/>
  <c r="AG445" i="10"/>
  <c r="AI445" i="10" s="1"/>
  <c r="J115" i="6"/>
  <c r="C115" i="6" s="1"/>
  <c r="K115" i="6"/>
  <c r="U115" i="6" s="1"/>
  <c r="L115" i="6"/>
  <c r="V115" i="6" s="1"/>
  <c r="P115" i="6"/>
  <c r="R115" i="6" s="1"/>
  <c r="M115" i="6"/>
  <c r="W115" i="6" s="1"/>
  <c r="N115" i="6"/>
  <c r="X115" i="6" s="1"/>
  <c r="O115" i="6"/>
  <c r="Y115" i="6" s="1"/>
  <c r="X551" i="10"/>
  <c r="Z551" i="10" s="1"/>
  <c r="J551" i="10"/>
  <c r="C223" i="10"/>
  <c r="L223" i="10"/>
  <c r="AD223" i="10" s="1"/>
  <c r="U223" i="10"/>
  <c r="AE223" i="10" s="1"/>
  <c r="V223" i="10"/>
  <c r="AF223" i="10" s="1"/>
  <c r="W223" i="10"/>
  <c r="AC618" i="10"/>
  <c r="AY618" i="10"/>
  <c r="AG61" i="10"/>
  <c r="AI61" i="10" s="1"/>
  <c r="L491" i="10"/>
  <c r="AD491" i="10" s="1"/>
  <c r="U491" i="10"/>
  <c r="AE491" i="10" s="1"/>
  <c r="V491" i="10"/>
  <c r="AF491" i="10" s="1"/>
  <c r="W491" i="10"/>
  <c r="C270" i="10"/>
  <c r="W270" i="10"/>
  <c r="L270" i="10"/>
  <c r="AD270" i="10" s="1"/>
  <c r="V270" i="10"/>
  <c r="AF270" i="10" s="1"/>
  <c r="U270" i="10"/>
  <c r="AE270" i="10" s="1"/>
  <c r="AA449" i="10"/>
  <c r="C194" i="10"/>
  <c r="L194" i="10"/>
  <c r="AD194" i="10" s="1"/>
  <c r="U194" i="10"/>
  <c r="AE194" i="10" s="1"/>
  <c r="V194" i="10"/>
  <c r="AF194" i="10" s="1"/>
  <c r="W194" i="10"/>
  <c r="L473" i="10"/>
  <c r="AD473" i="10" s="1"/>
  <c r="V473" i="10"/>
  <c r="AF473" i="10" s="1"/>
  <c r="W473" i="10"/>
  <c r="U473" i="10"/>
  <c r="AE473" i="10" s="1"/>
  <c r="K218" i="6"/>
  <c r="U218" i="6" s="1"/>
  <c r="L218" i="6"/>
  <c r="V218" i="6" s="1"/>
  <c r="M218" i="6"/>
  <c r="W218" i="6" s="1"/>
  <c r="N218" i="6"/>
  <c r="X218" i="6" s="1"/>
  <c r="O218" i="6"/>
  <c r="Y218" i="6" s="1"/>
  <c r="C474" i="10"/>
  <c r="V474" i="10"/>
  <c r="AF474" i="10" s="1"/>
  <c r="W474" i="10"/>
  <c r="U474" i="10"/>
  <c r="AE474" i="10" s="1"/>
  <c r="L474" i="10"/>
  <c r="AD474" i="10" s="1"/>
  <c r="AF559" i="10"/>
  <c r="AG564" i="10"/>
  <c r="C249" i="10"/>
  <c r="L249" i="10"/>
  <c r="AD249" i="10" s="1"/>
  <c r="U249" i="10"/>
  <c r="AE249" i="10" s="1"/>
  <c r="V249" i="10"/>
  <c r="AF249" i="10" s="1"/>
  <c r="W249" i="10"/>
  <c r="AE638" i="10"/>
  <c r="AD641" i="10"/>
  <c r="AE654" i="10"/>
  <c r="C457" i="10"/>
  <c r="U457" i="10"/>
  <c r="AE457" i="10" s="1"/>
  <c r="V457" i="10"/>
  <c r="AF457" i="10" s="1"/>
  <c r="W457" i="10"/>
  <c r="L457" i="10"/>
  <c r="AD457" i="10" s="1"/>
  <c r="C326" i="10"/>
  <c r="W326" i="10"/>
  <c r="U326" i="10"/>
  <c r="AE326" i="10" s="1"/>
  <c r="V326" i="10"/>
  <c r="AF326" i="10" s="1"/>
  <c r="L326" i="10"/>
  <c r="AD326" i="10" s="1"/>
  <c r="K467" i="6"/>
  <c r="U467" i="6" s="1"/>
  <c r="L467" i="6"/>
  <c r="V467" i="6" s="1"/>
  <c r="M467" i="6"/>
  <c r="W467" i="6" s="1"/>
  <c r="N467" i="6"/>
  <c r="X467" i="6" s="1"/>
  <c r="O467" i="6"/>
  <c r="Y467" i="6" s="1"/>
  <c r="K229" i="6"/>
  <c r="U229" i="6" s="1"/>
  <c r="L229" i="6"/>
  <c r="V229" i="6" s="1"/>
  <c r="M229" i="6"/>
  <c r="W229" i="6" s="1"/>
  <c r="N229" i="6"/>
  <c r="X229" i="6" s="1"/>
  <c r="O229" i="6"/>
  <c r="Y229" i="6" s="1"/>
  <c r="C181" i="10"/>
  <c r="V181" i="10"/>
  <c r="AF181" i="10" s="1"/>
  <c r="W181" i="10"/>
  <c r="L181" i="10"/>
  <c r="AD181" i="10" s="1"/>
  <c r="U181" i="10"/>
  <c r="AE181" i="10" s="1"/>
  <c r="C480" i="10"/>
  <c r="V480" i="10"/>
  <c r="AF480" i="10" s="1"/>
  <c r="W480" i="10"/>
  <c r="L480" i="10"/>
  <c r="U480" i="10"/>
  <c r="AE480" i="10" s="1"/>
  <c r="AG155" i="10"/>
  <c r="AI155" i="10" s="1"/>
  <c r="U541" i="10"/>
  <c r="AE541" i="10" s="1"/>
  <c r="V541" i="10"/>
  <c r="AF541" i="10" s="1"/>
  <c r="W541" i="10"/>
  <c r="L541" i="10"/>
  <c r="AD541" i="10" s="1"/>
  <c r="C282" i="10"/>
  <c r="L282" i="10"/>
  <c r="AD282" i="10" s="1"/>
  <c r="U282" i="10"/>
  <c r="AE282" i="10" s="1"/>
  <c r="V282" i="10"/>
  <c r="AF282" i="10" s="1"/>
  <c r="W282" i="10"/>
  <c r="AG145" i="10"/>
  <c r="AG44" i="10"/>
  <c r="AI44" i="10" s="1"/>
  <c r="J67" i="6"/>
  <c r="C67" i="6" s="1"/>
  <c r="K67" i="6"/>
  <c r="U67" i="6" s="1"/>
  <c r="L67" i="6"/>
  <c r="V67" i="6" s="1"/>
  <c r="P67" i="6"/>
  <c r="R67" i="6" s="1"/>
  <c r="M67" i="6"/>
  <c r="W67" i="6" s="1"/>
  <c r="N67" i="6"/>
  <c r="X67" i="6" s="1"/>
  <c r="O67" i="6"/>
  <c r="Y67" i="6" s="1"/>
  <c r="X122" i="10"/>
  <c r="Z122" i="10" s="1"/>
  <c r="L122" i="10"/>
  <c r="AD122" i="10" s="1"/>
  <c r="U122" i="10"/>
  <c r="AE122" i="10" s="1"/>
  <c r="J122" i="10"/>
  <c r="C122" i="10" s="1"/>
  <c r="W122" i="10"/>
  <c r="V122" i="10"/>
  <c r="AF122" i="10" s="1"/>
  <c r="J509" i="6"/>
  <c r="P509" i="6"/>
  <c r="R509" i="6" s="1"/>
  <c r="X520" i="10"/>
  <c r="Z520" i="10" s="1"/>
  <c r="J520" i="10"/>
  <c r="AD590" i="10"/>
  <c r="AF574" i="10"/>
  <c r="AC624" i="10"/>
  <c r="AY624" i="10"/>
  <c r="K288" i="6"/>
  <c r="U288" i="6" s="1"/>
  <c r="L288" i="6"/>
  <c r="V288" i="6" s="1"/>
  <c r="M288" i="6"/>
  <c r="W288" i="6" s="1"/>
  <c r="N288" i="6"/>
  <c r="X288" i="6" s="1"/>
  <c r="O288" i="6"/>
  <c r="Y288" i="6" s="1"/>
  <c r="S15" i="6"/>
  <c r="C215" i="10"/>
  <c r="W215" i="10"/>
  <c r="U215" i="10"/>
  <c r="AE215" i="10" s="1"/>
  <c r="V215" i="10"/>
  <c r="AF215" i="10" s="1"/>
  <c r="L215" i="10"/>
  <c r="AD215" i="10" s="1"/>
  <c r="AG442" i="10"/>
  <c r="AI442" i="10" s="1"/>
  <c r="C346" i="6"/>
  <c r="K349" i="6"/>
  <c r="U349" i="6" s="1"/>
  <c r="L349" i="6"/>
  <c r="V349" i="6" s="1"/>
  <c r="M349" i="6"/>
  <c r="W349" i="6" s="1"/>
  <c r="N349" i="6"/>
  <c r="X349" i="6" s="1"/>
  <c r="O349" i="6"/>
  <c r="Y349" i="6" s="1"/>
  <c r="V203" i="10"/>
  <c r="AF203" i="10" s="1"/>
  <c r="L203" i="10"/>
  <c r="AD203" i="10" s="1"/>
  <c r="U203" i="10"/>
  <c r="AE203" i="10" s="1"/>
  <c r="W203" i="10"/>
  <c r="K198" i="6"/>
  <c r="U198" i="6" s="1"/>
  <c r="L198" i="6"/>
  <c r="V198" i="6" s="1"/>
  <c r="M198" i="6"/>
  <c r="W198" i="6" s="1"/>
  <c r="N198" i="6"/>
  <c r="X198" i="6" s="1"/>
  <c r="O198" i="6"/>
  <c r="Y198" i="6" s="1"/>
  <c r="AE582" i="10"/>
  <c r="AF582" i="10"/>
  <c r="AD588" i="10"/>
  <c r="C256" i="6"/>
  <c r="AG168" i="10"/>
  <c r="AI168" i="10" s="1"/>
  <c r="C383" i="6"/>
  <c r="C340" i="6"/>
  <c r="K340" i="6"/>
  <c r="U340" i="6" s="1"/>
  <c r="L340" i="6"/>
  <c r="V340" i="6" s="1"/>
  <c r="M340" i="6"/>
  <c r="W340" i="6" s="1"/>
  <c r="N340" i="6"/>
  <c r="X340" i="6" s="1"/>
  <c r="O340" i="6"/>
  <c r="Y340" i="6" s="1"/>
  <c r="C180" i="6"/>
  <c r="AF643" i="10"/>
  <c r="C248" i="10"/>
  <c r="W248" i="10"/>
  <c r="L248" i="10"/>
  <c r="AD248" i="10" s="1"/>
  <c r="U248" i="10"/>
  <c r="AE248" i="10" s="1"/>
  <c r="V248" i="10"/>
  <c r="AF248" i="10" s="1"/>
  <c r="AA149" i="10"/>
  <c r="S360" i="6"/>
  <c r="K479" i="6"/>
  <c r="U479" i="6" s="1"/>
  <c r="L479" i="6"/>
  <c r="V479" i="6" s="1"/>
  <c r="M479" i="6"/>
  <c r="W479" i="6" s="1"/>
  <c r="N479" i="6"/>
  <c r="X479" i="6" s="1"/>
  <c r="O479" i="6"/>
  <c r="Y479" i="6" s="1"/>
  <c r="L519" i="6"/>
  <c r="V519" i="6" s="1"/>
  <c r="K519" i="6"/>
  <c r="U519" i="6" s="1"/>
  <c r="M519" i="6"/>
  <c r="W519" i="6" s="1"/>
  <c r="N519" i="6"/>
  <c r="X519" i="6" s="1"/>
  <c r="O519" i="6"/>
  <c r="Y519" i="6" s="1"/>
  <c r="AG166" i="10"/>
  <c r="AI166" i="10" s="1"/>
  <c r="AG655" i="10"/>
  <c r="AI655" i="10" s="1"/>
  <c r="AA655" i="10"/>
  <c r="AG436" i="10"/>
  <c r="AI436" i="10" s="1"/>
  <c r="S156" i="6"/>
  <c r="K531" i="6"/>
  <c r="U531" i="6" s="1"/>
  <c r="L531" i="6"/>
  <c r="V531" i="6" s="1"/>
  <c r="M531" i="6"/>
  <c r="W531" i="6" s="1"/>
  <c r="N531" i="6"/>
  <c r="X531" i="6" s="1"/>
  <c r="O531" i="6"/>
  <c r="Y531" i="6" s="1"/>
  <c r="K337" i="6"/>
  <c r="U337" i="6" s="1"/>
  <c r="L337" i="6"/>
  <c r="V337" i="6" s="1"/>
  <c r="M337" i="6"/>
  <c r="W337" i="6" s="1"/>
  <c r="N337" i="6"/>
  <c r="X337" i="6" s="1"/>
  <c r="O337" i="6"/>
  <c r="Y337" i="6" s="1"/>
  <c r="K254" i="6"/>
  <c r="U254" i="6" s="1"/>
  <c r="L254" i="6"/>
  <c r="V254" i="6" s="1"/>
  <c r="M254" i="6"/>
  <c r="W254" i="6" s="1"/>
  <c r="N254" i="6"/>
  <c r="X254" i="6" s="1"/>
  <c r="O254" i="6"/>
  <c r="Y254" i="6" s="1"/>
  <c r="AG64" i="10"/>
  <c r="AI64" i="10" s="1"/>
  <c r="K233" i="6"/>
  <c r="U233" i="6" s="1"/>
  <c r="L233" i="6"/>
  <c r="V233" i="6" s="1"/>
  <c r="M233" i="6"/>
  <c r="W233" i="6" s="1"/>
  <c r="N233" i="6"/>
  <c r="X233" i="6" s="1"/>
  <c r="O233" i="6"/>
  <c r="Y233" i="6" s="1"/>
  <c r="V273" i="10"/>
  <c r="AF273" i="10" s="1"/>
  <c r="W273" i="10"/>
  <c r="U273" i="10"/>
  <c r="AE273" i="10" s="1"/>
  <c r="L273" i="10"/>
  <c r="AD273" i="10" s="1"/>
  <c r="S424" i="6"/>
  <c r="AG41" i="10"/>
  <c r="AI41" i="10" s="1"/>
  <c r="AG42" i="10"/>
  <c r="AI42" i="10" s="1"/>
  <c r="C228" i="10"/>
  <c r="C247" i="10"/>
  <c r="C246" i="6"/>
  <c r="C354" i="6"/>
  <c r="K534" i="6"/>
  <c r="U534" i="6" s="1"/>
  <c r="L534" i="6"/>
  <c r="V534" i="6" s="1"/>
  <c r="M534" i="6"/>
  <c r="W534" i="6" s="1"/>
  <c r="N534" i="6"/>
  <c r="X534" i="6" s="1"/>
  <c r="O534" i="6"/>
  <c r="Y534" i="6" s="1"/>
  <c r="C476" i="10"/>
  <c r="V476" i="10"/>
  <c r="AF476" i="10" s="1"/>
  <c r="W476" i="10"/>
  <c r="L476" i="10"/>
  <c r="AD476" i="10" s="1"/>
  <c r="U476" i="10"/>
  <c r="AE476" i="10" s="1"/>
  <c r="S410" i="6"/>
  <c r="C553" i="10"/>
  <c r="V553" i="10"/>
  <c r="AF553" i="10" s="1"/>
  <c r="W553" i="10"/>
  <c r="L553" i="10"/>
  <c r="AD553" i="10" s="1"/>
  <c r="U553" i="10"/>
  <c r="AE553" i="10" s="1"/>
  <c r="W391" i="10"/>
  <c r="L391" i="10"/>
  <c r="AD391" i="10" s="1"/>
  <c r="U391" i="10"/>
  <c r="AE391" i="10" s="1"/>
  <c r="V391" i="10"/>
  <c r="AF391" i="10" s="1"/>
  <c r="AG568" i="10"/>
  <c r="AI568" i="10" s="1"/>
  <c r="AG133" i="10"/>
  <c r="AI133" i="10" s="1"/>
  <c r="C464" i="10"/>
  <c r="W464" i="10"/>
  <c r="L464" i="10"/>
  <c r="AD464" i="10" s="1"/>
  <c r="U464" i="10"/>
  <c r="AE464" i="10" s="1"/>
  <c r="V464" i="10"/>
  <c r="AF464" i="10" s="1"/>
  <c r="S104" i="6"/>
  <c r="S106" i="6"/>
  <c r="C301" i="6"/>
  <c r="AG607" i="10"/>
  <c r="AI607" i="10" s="1"/>
  <c r="C283" i="6"/>
  <c r="K283" i="6"/>
  <c r="U283" i="6" s="1"/>
  <c r="L283" i="6"/>
  <c r="V283" i="6" s="1"/>
  <c r="M283" i="6"/>
  <c r="W283" i="6" s="1"/>
  <c r="N283" i="6"/>
  <c r="X283" i="6" s="1"/>
  <c r="O283" i="6"/>
  <c r="Y283" i="6" s="1"/>
  <c r="C325" i="6"/>
  <c r="U377" i="10"/>
  <c r="AE377" i="10" s="1"/>
  <c r="W377" i="10"/>
  <c r="V377" i="10"/>
  <c r="AF377" i="10" s="1"/>
  <c r="L377" i="10"/>
  <c r="AD377" i="10" s="1"/>
  <c r="AG425" i="10"/>
  <c r="AI425" i="10" s="1"/>
  <c r="K257" i="6"/>
  <c r="U257" i="6" s="1"/>
  <c r="L257" i="6"/>
  <c r="V257" i="6" s="1"/>
  <c r="M257" i="6"/>
  <c r="W257" i="6" s="1"/>
  <c r="N257" i="6"/>
  <c r="X257" i="6" s="1"/>
  <c r="O257" i="6"/>
  <c r="Y257" i="6" s="1"/>
  <c r="AG153" i="10"/>
  <c r="AI153" i="10" s="1"/>
  <c r="C342" i="6"/>
  <c r="K189" i="6"/>
  <c r="U189" i="6" s="1"/>
  <c r="L189" i="6"/>
  <c r="V189" i="6" s="1"/>
  <c r="M189" i="6"/>
  <c r="W189" i="6" s="1"/>
  <c r="N189" i="6"/>
  <c r="X189" i="6" s="1"/>
  <c r="O189" i="6"/>
  <c r="Y189" i="6" s="1"/>
  <c r="AD562" i="10"/>
  <c r="AA562" i="10"/>
  <c r="S56" i="6"/>
  <c r="AA420" i="10"/>
  <c r="W538" i="10"/>
  <c r="L538" i="10"/>
  <c r="AD538" i="10" s="1"/>
  <c r="U538" i="10"/>
  <c r="AE538" i="10" s="1"/>
  <c r="V538" i="10"/>
  <c r="AF538" i="10" s="1"/>
  <c r="C392" i="10"/>
  <c r="L392" i="10"/>
  <c r="AD392" i="10" s="1"/>
  <c r="U392" i="10"/>
  <c r="AE392" i="10" s="1"/>
  <c r="V392" i="10"/>
  <c r="AF392" i="10" s="1"/>
  <c r="W392" i="10"/>
  <c r="C390" i="10"/>
  <c r="V390" i="10"/>
  <c r="AF390" i="10" s="1"/>
  <c r="W390" i="10"/>
  <c r="L390" i="10"/>
  <c r="AD390" i="10" s="1"/>
  <c r="U390" i="10"/>
  <c r="AE390" i="10" s="1"/>
  <c r="C452" i="10"/>
  <c r="C513" i="10"/>
  <c r="L513" i="10"/>
  <c r="AD513" i="10" s="1"/>
  <c r="U513" i="10"/>
  <c r="AE513" i="10" s="1"/>
  <c r="V513" i="10"/>
  <c r="AF513" i="10" s="1"/>
  <c r="W513" i="10"/>
  <c r="C205" i="10"/>
  <c r="W205" i="10"/>
  <c r="L205" i="10"/>
  <c r="AD205" i="10" s="1"/>
  <c r="U205" i="10"/>
  <c r="AE205" i="10" s="1"/>
  <c r="V205" i="10"/>
  <c r="AF205" i="10" s="1"/>
  <c r="K206" i="6"/>
  <c r="U206" i="6" s="1"/>
  <c r="L206" i="6"/>
  <c r="V206" i="6" s="1"/>
  <c r="M206" i="6"/>
  <c r="W206" i="6" s="1"/>
  <c r="N206" i="6"/>
  <c r="X206" i="6" s="1"/>
  <c r="O206" i="6"/>
  <c r="Y206" i="6" s="1"/>
  <c r="U211" i="10"/>
  <c r="AE211" i="10" s="1"/>
  <c r="V211" i="10"/>
  <c r="AF211" i="10" s="1"/>
  <c r="L211" i="10"/>
  <c r="AD211" i="10" s="1"/>
  <c r="W211" i="10"/>
  <c r="C373" i="6"/>
  <c r="K350" i="6"/>
  <c r="U350" i="6" s="1"/>
  <c r="L350" i="6"/>
  <c r="V350" i="6" s="1"/>
  <c r="M350" i="6"/>
  <c r="W350" i="6" s="1"/>
  <c r="N350" i="6"/>
  <c r="X350" i="6" s="1"/>
  <c r="O350" i="6"/>
  <c r="Y350" i="6" s="1"/>
  <c r="AG144" i="10"/>
  <c r="AI144" i="10" s="1"/>
  <c r="S127" i="6"/>
  <c r="AG25" i="10"/>
  <c r="AI25" i="10" s="1"/>
  <c r="K338" i="6"/>
  <c r="U338" i="6" s="1"/>
  <c r="L338" i="6"/>
  <c r="V338" i="6" s="1"/>
  <c r="M338" i="6"/>
  <c r="W338" i="6" s="1"/>
  <c r="N338" i="6"/>
  <c r="X338" i="6" s="1"/>
  <c r="O338" i="6"/>
  <c r="Y338" i="6" s="1"/>
  <c r="C378" i="10"/>
  <c r="U378" i="10"/>
  <c r="AE378" i="10" s="1"/>
  <c r="L378" i="10"/>
  <c r="AD378" i="10" s="1"/>
  <c r="V378" i="10"/>
  <c r="AF378" i="10" s="1"/>
  <c r="W378" i="10"/>
  <c r="S31" i="6"/>
  <c r="AG62" i="10"/>
  <c r="AI62" i="10" s="1"/>
  <c r="AA69" i="10"/>
  <c r="AD583" i="10"/>
  <c r="AG423" i="10"/>
  <c r="AI423" i="10" s="1"/>
  <c r="AE560" i="10"/>
  <c r="C233" i="10"/>
  <c r="AF642" i="10"/>
  <c r="AG147" i="10"/>
  <c r="AI147" i="10" s="1"/>
  <c r="C358" i="6"/>
  <c r="C228" i="6"/>
  <c r="K228" i="6"/>
  <c r="U228" i="6" s="1"/>
  <c r="L228" i="6"/>
  <c r="V228" i="6" s="1"/>
  <c r="M228" i="6"/>
  <c r="W228" i="6" s="1"/>
  <c r="N228" i="6"/>
  <c r="X228" i="6" s="1"/>
  <c r="O228" i="6"/>
  <c r="Y228" i="6" s="1"/>
  <c r="AA419" i="10"/>
  <c r="AY623" i="10"/>
  <c r="AC623" i="10"/>
  <c r="AI623" i="10" s="1"/>
  <c r="X587" i="10"/>
  <c r="Z587" i="10" s="1"/>
  <c r="W587" i="10"/>
  <c r="L587" i="10"/>
  <c r="V587" i="10"/>
  <c r="U587" i="10"/>
  <c r="J587" i="10"/>
  <c r="C587" i="10" s="1"/>
  <c r="J314" i="10"/>
  <c r="X314" i="10"/>
  <c r="Z314" i="10" s="1"/>
  <c r="J308" i="6"/>
  <c r="C308" i="6" s="1"/>
  <c r="P308" i="6"/>
  <c r="R308" i="6" s="1"/>
  <c r="AD586" i="10"/>
  <c r="AA586" i="10"/>
  <c r="C286" i="6"/>
  <c r="C204" i="10"/>
  <c r="W261" i="10"/>
  <c r="U261" i="10"/>
  <c r="AE261" i="10" s="1"/>
  <c r="L261" i="10"/>
  <c r="AD261" i="10" s="1"/>
  <c r="V261" i="10"/>
  <c r="AF261" i="10" s="1"/>
  <c r="U385" i="10"/>
  <c r="AE385" i="10" s="1"/>
  <c r="V385" i="10"/>
  <c r="AF385" i="10" s="1"/>
  <c r="W385" i="10"/>
  <c r="L385" i="10"/>
  <c r="AD385" i="10" s="1"/>
  <c r="C221" i="6"/>
  <c r="C279" i="6"/>
  <c r="K181" i="6"/>
  <c r="U181" i="6" s="1"/>
  <c r="L181" i="6"/>
  <c r="V181" i="6" s="1"/>
  <c r="M181" i="6"/>
  <c r="W181" i="6" s="1"/>
  <c r="N181" i="6"/>
  <c r="X181" i="6" s="1"/>
  <c r="O181" i="6"/>
  <c r="Y181" i="6" s="1"/>
  <c r="AA146" i="10"/>
  <c r="X121" i="10"/>
  <c r="Z121" i="10" s="1"/>
  <c r="U121" i="10"/>
  <c r="AE121" i="10" s="1"/>
  <c r="W121" i="10"/>
  <c r="V121" i="10"/>
  <c r="AF121" i="10" s="1"/>
  <c r="J121" i="10"/>
  <c r="C121" i="10" s="1"/>
  <c r="L121" i="10"/>
  <c r="AD121" i="10" s="1"/>
  <c r="J273" i="6"/>
  <c r="C273" i="6" s="1"/>
  <c r="P273" i="6"/>
  <c r="R273" i="6" s="1"/>
  <c r="AG398" i="10"/>
  <c r="AI398" i="10" s="1"/>
  <c r="K248" i="6"/>
  <c r="U248" i="6" s="1"/>
  <c r="L248" i="6"/>
  <c r="V248" i="6" s="1"/>
  <c r="M248" i="6"/>
  <c r="W248" i="6" s="1"/>
  <c r="N248" i="6"/>
  <c r="X248" i="6" s="1"/>
  <c r="O248" i="6"/>
  <c r="Y248" i="6" s="1"/>
  <c r="AG645" i="10"/>
  <c r="AI645" i="10" s="1"/>
  <c r="AD649" i="10"/>
  <c r="C548" i="10"/>
  <c r="L548" i="10"/>
  <c r="AD548" i="10" s="1"/>
  <c r="U548" i="10"/>
  <c r="AE548" i="10" s="1"/>
  <c r="V548" i="10"/>
  <c r="AF548" i="10" s="1"/>
  <c r="W548" i="10"/>
  <c r="C547" i="6"/>
  <c r="K547" i="6"/>
  <c r="U547" i="6" s="1"/>
  <c r="L547" i="6"/>
  <c r="V547" i="6" s="1"/>
  <c r="M547" i="6"/>
  <c r="W547" i="6" s="1"/>
  <c r="N547" i="6"/>
  <c r="X547" i="6" s="1"/>
  <c r="O547" i="6"/>
  <c r="Y547" i="6" s="1"/>
  <c r="K539" i="6"/>
  <c r="U539" i="6" s="1"/>
  <c r="L539" i="6"/>
  <c r="V539" i="6" s="1"/>
  <c r="M539" i="6"/>
  <c r="W539" i="6" s="1"/>
  <c r="N539" i="6"/>
  <c r="X539" i="6" s="1"/>
  <c r="O539" i="6"/>
  <c r="Y539" i="6" s="1"/>
  <c r="AG633" i="10"/>
  <c r="AI633" i="10" s="1"/>
  <c r="AA633" i="10"/>
  <c r="C222" i="10"/>
  <c r="K505" i="6"/>
  <c r="U505" i="6" s="1"/>
  <c r="L505" i="6"/>
  <c r="V505" i="6" s="1"/>
  <c r="M505" i="6"/>
  <c r="W505" i="6" s="1"/>
  <c r="N505" i="6"/>
  <c r="X505" i="6" s="1"/>
  <c r="O505" i="6"/>
  <c r="Y505" i="6" s="1"/>
  <c r="K537" i="6"/>
  <c r="U537" i="6" s="1"/>
  <c r="L537" i="6"/>
  <c r="V537" i="6" s="1"/>
  <c r="M537" i="6"/>
  <c r="W537" i="6" s="1"/>
  <c r="N537" i="6"/>
  <c r="X537" i="6" s="1"/>
  <c r="O537" i="6"/>
  <c r="Y537" i="6" s="1"/>
  <c r="AE575" i="10"/>
  <c r="AF575" i="10"/>
  <c r="C485" i="6"/>
  <c r="S146" i="6"/>
  <c r="C357" i="6"/>
  <c r="AA114" i="10"/>
  <c r="C323" i="10"/>
  <c r="L323" i="10"/>
  <c r="AD323" i="10" s="1"/>
  <c r="U323" i="10"/>
  <c r="AE323" i="10" s="1"/>
  <c r="V323" i="10"/>
  <c r="AF323" i="10" s="1"/>
  <c r="W323" i="10"/>
  <c r="L388" i="10"/>
  <c r="AD388" i="10" s="1"/>
  <c r="W388" i="10"/>
  <c r="U388" i="10"/>
  <c r="AE388" i="10" s="1"/>
  <c r="V388" i="10"/>
  <c r="AF388" i="10" s="1"/>
  <c r="AE640" i="10"/>
  <c r="AF640" i="10"/>
  <c r="C235" i="6"/>
  <c r="K235" i="6"/>
  <c r="U235" i="6" s="1"/>
  <c r="L235" i="6"/>
  <c r="V235" i="6" s="1"/>
  <c r="M235" i="6"/>
  <c r="W235" i="6" s="1"/>
  <c r="N235" i="6"/>
  <c r="X235" i="6" s="1"/>
  <c r="O235" i="6"/>
  <c r="Y235" i="6" s="1"/>
  <c r="S21" i="6"/>
  <c r="K234" i="6"/>
  <c r="U234" i="6" s="1"/>
  <c r="L234" i="6"/>
  <c r="V234" i="6" s="1"/>
  <c r="M234" i="6"/>
  <c r="W234" i="6" s="1"/>
  <c r="N234" i="6"/>
  <c r="X234" i="6" s="1"/>
  <c r="O234" i="6"/>
  <c r="Y234" i="6" s="1"/>
  <c r="K321" i="6"/>
  <c r="U321" i="6" s="1"/>
  <c r="L321" i="6"/>
  <c r="V321" i="6" s="1"/>
  <c r="M321" i="6"/>
  <c r="W321" i="6" s="1"/>
  <c r="N321" i="6"/>
  <c r="X321" i="6" s="1"/>
  <c r="O321" i="6"/>
  <c r="Y321" i="6" s="1"/>
  <c r="S105" i="6"/>
  <c r="C285" i="6"/>
  <c r="AA397" i="10"/>
  <c r="C316" i="10"/>
  <c r="U316" i="10"/>
  <c r="AE316" i="10" s="1"/>
  <c r="V316" i="10"/>
  <c r="AF316" i="10" s="1"/>
  <c r="W316" i="10"/>
  <c r="L316" i="10"/>
  <c r="AD316" i="10" s="1"/>
  <c r="S157" i="6"/>
  <c r="C546" i="10"/>
  <c r="U546" i="10"/>
  <c r="AE546" i="10" s="1"/>
  <c r="V546" i="10"/>
  <c r="AF546" i="10" s="1"/>
  <c r="W546" i="10"/>
  <c r="L546" i="10"/>
  <c r="AD546" i="10" s="1"/>
  <c r="AG142" i="10"/>
  <c r="AI142" i="10" s="1"/>
  <c r="C327" i="10"/>
  <c r="U327" i="10"/>
  <c r="AE327" i="10" s="1"/>
  <c r="V327" i="10"/>
  <c r="AF327" i="10" s="1"/>
  <c r="L327" i="10"/>
  <c r="AD327" i="10" s="1"/>
  <c r="W327" i="10"/>
  <c r="AA139" i="10"/>
  <c r="C463" i="6"/>
  <c r="AG126" i="10"/>
  <c r="AI126" i="10" s="1"/>
  <c r="AA126" i="10"/>
  <c r="AD647" i="10"/>
  <c r="AA647" i="10"/>
  <c r="K270" i="6"/>
  <c r="U270" i="6" s="1"/>
  <c r="L270" i="6"/>
  <c r="V270" i="6" s="1"/>
  <c r="M270" i="6"/>
  <c r="W270" i="6" s="1"/>
  <c r="N270" i="6"/>
  <c r="X270" i="6" s="1"/>
  <c r="O270" i="6"/>
  <c r="Y270" i="6" s="1"/>
  <c r="C365" i="6"/>
  <c r="S38" i="6"/>
  <c r="C470" i="6"/>
  <c r="C471" i="6"/>
  <c r="AG652" i="10"/>
  <c r="AI652" i="10" s="1"/>
  <c r="AA652" i="10"/>
  <c r="S431" i="6"/>
  <c r="K310" i="6"/>
  <c r="U310" i="6" s="1"/>
  <c r="L310" i="6"/>
  <c r="V310" i="6" s="1"/>
  <c r="M310" i="6"/>
  <c r="W310" i="6" s="1"/>
  <c r="N310" i="6"/>
  <c r="X310" i="6" s="1"/>
  <c r="O310" i="6"/>
  <c r="Y310" i="6" s="1"/>
  <c r="S117" i="6"/>
  <c r="C187" i="10"/>
  <c r="C182" i="6"/>
  <c r="C176" i="6"/>
  <c r="K176" i="6"/>
  <c r="U176" i="6" s="1"/>
  <c r="L176" i="6"/>
  <c r="V176" i="6" s="1"/>
  <c r="M176" i="6"/>
  <c r="W176" i="6" s="1"/>
  <c r="N176" i="6"/>
  <c r="X176" i="6" s="1"/>
  <c r="O176" i="6"/>
  <c r="Y176" i="6" s="1"/>
  <c r="C243" i="10"/>
  <c r="L243" i="10"/>
  <c r="AD243" i="10" s="1"/>
  <c r="U243" i="10"/>
  <c r="AE243" i="10" s="1"/>
  <c r="V243" i="10"/>
  <c r="AF243" i="10" s="1"/>
  <c r="W243" i="10"/>
  <c r="AG50" i="10"/>
  <c r="AI50" i="10" s="1"/>
  <c r="AA50" i="10"/>
  <c r="C476" i="6"/>
  <c r="V526" i="10"/>
  <c r="AF526" i="10" s="1"/>
  <c r="L526" i="10"/>
  <c r="AD526" i="10" s="1"/>
  <c r="W526" i="10"/>
  <c r="U526" i="10"/>
  <c r="AE526" i="10" s="1"/>
  <c r="K461" i="6"/>
  <c r="U461" i="6" s="1"/>
  <c r="L461" i="6"/>
  <c r="V461" i="6" s="1"/>
  <c r="M461" i="6"/>
  <c r="W461" i="6" s="1"/>
  <c r="N461" i="6"/>
  <c r="X461" i="6" s="1"/>
  <c r="O461" i="6"/>
  <c r="Y461" i="6" s="1"/>
  <c r="S401" i="6"/>
  <c r="C308" i="10"/>
  <c r="C309" i="10"/>
  <c r="C214" i="10"/>
  <c r="W214" i="10"/>
  <c r="L214" i="10"/>
  <c r="AD214" i="10" s="1"/>
  <c r="U214" i="10"/>
  <c r="AE214" i="10" s="1"/>
  <c r="V214" i="10"/>
  <c r="AF214" i="10" s="1"/>
  <c r="U317" i="10"/>
  <c r="AE317" i="10" s="1"/>
  <c r="L317" i="10"/>
  <c r="AD317" i="10" s="1"/>
  <c r="V317" i="10"/>
  <c r="AF317" i="10" s="1"/>
  <c r="W317" i="10"/>
  <c r="C347" i="10"/>
  <c r="U347" i="10"/>
  <c r="AE347" i="10" s="1"/>
  <c r="V347" i="10"/>
  <c r="AF347" i="10" s="1"/>
  <c r="W347" i="10"/>
  <c r="L347" i="10"/>
  <c r="AD347" i="10" s="1"/>
  <c r="K323" i="6"/>
  <c r="U323" i="6" s="1"/>
  <c r="L323" i="6"/>
  <c r="V323" i="6" s="1"/>
  <c r="M323" i="6"/>
  <c r="W323" i="6" s="1"/>
  <c r="N323" i="6"/>
  <c r="X323" i="6" s="1"/>
  <c r="O323" i="6"/>
  <c r="Y323" i="6" s="1"/>
  <c r="C374" i="6"/>
  <c r="K249" i="6"/>
  <c r="U249" i="6" s="1"/>
  <c r="L249" i="6"/>
  <c r="V249" i="6" s="1"/>
  <c r="M249" i="6"/>
  <c r="W249" i="6" s="1"/>
  <c r="N249" i="6"/>
  <c r="X249" i="6" s="1"/>
  <c r="O249" i="6"/>
  <c r="Y249" i="6" s="1"/>
  <c r="K319" i="6"/>
  <c r="U319" i="6" s="1"/>
  <c r="L319" i="6"/>
  <c r="V319" i="6" s="1"/>
  <c r="M319" i="6"/>
  <c r="W319" i="6" s="1"/>
  <c r="N319" i="6"/>
  <c r="X319" i="6" s="1"/>
  <c r="O319" i="6"/>
  <c r="Y319" i="6" s="1"/>
  <c r="AC589" i="10"/>
  <c r="AY589" i="10"/>
  <c r="AE644" i="10"/>
  <c r="AG67" i="10"/>
  <c r="AI67" i="10" s="1"/>
  <c r="K502" i="6"/>
  <c r="U502" i="6" s="1"/>
  <c r="L502" i="6"/>
  <c r="V502" i="6" s="1"/>
  <c r="M502" i="6"/>
  <c r="W502" i="6" s="1"/>
  <c r="N502" i="6"/>
  <c r="X502" i="6" s="1"/>
  <c r="O502" i="6"/>
  <c r="Y502" i="6" s="1"/>
  <c r="K271" i="6"/>
  <c r="U271" i="6" s="1"/>
  <c r="L271" i="6"/>
  <c r="V271" i="6" s="1"/>
  <c r="M271" i="6"/>
  <c r="W271" i="6" s="1"/>
  <c r="N271" i="6"/>
  <c r="X271" i="6" s="1"/>
  <c r="O271" i="6"/>
  <c r="Y271" i="6" s="1"/>
  <c r="AG151" i="10"/>
  <c r="AI151" i="10" s="1"/>
  <c r="AG36" i="10"/>
  <c r="AI36" i="10" s="1"/>
  <c r="K469" i="6"/>
  <c r="U469" i="6" s="1"/>
  <c r="L469" i="6"/>
  <c r="V469" i="6" s="1"/>
  <c r="M469" i="6"/>
  <c r="W469" i="6" s="1"/>
  <c r="N469" i="6"/>
  <c r="X469" i="6" s="1"/>
  <c r="O469" i="6"/>
  <c r="Y469" i="6" s="1"/>
  <c r="C536" i="6"/>
  <c r="C226" i="6"/>
  <c r="K475" i="6"/>
  <c r="U475" i="6" s="1"/>
  <c r="L475" i="6"/>
  <c r="V475" i="6" s="1"/>
  <c r="M475" i="6"/>
  <c r="W475" i="6" s="1"/>
  <c r="N475" i="6"/>
  <c r="X475" i="6" s="1"/>
  <c r="O475" i="6"/>
  <c r="Y475" i="6" s="1"/>
  <c r="AG175" i="10"/>
  <c r="AI175" i="10" s="1"/>
  <c r="K477" i="6"/>
  <c r="U477" i="6" s="1"/>
  <c r="L477" i="6"/>
  <c r="V477" i="6" s="1"/>
  <c r="M477" i="6"/>
  <c r="W477" i="6" s="1"/>
  <c r="N477" i="6"/>
  <c r="X477" i="6" s="1"/>
  <c r="O477" i="6"/>
  <c r="Y477" i="6" s="1"/>
  <c r="AG22" i="10"/>
  <c r="AI22" i="10" s="1"/>
  <c r="C516" i="10"/>
  <c r="L516" i="10"/>
  <c r="AD516" i="10" s="1"/>
  <c r="U516" i="10"/>
  <c r="AE516" i="10" s="1"/>
  <c r="V516" i="10"/>
  <c r="AF516" i="10" s="1"/>
  <c r="W516" i="10"/>
  <c r="C297" i="10"/>
  <c r="C188" i="6"/>
  <c r="K188" i="6"/>
  <c r="U188" i="6" s="1"/>
  <c r="L188" i="6"/>
  <c r="V188" i="6" s="1"/>
  <c r="M188" i="6"/>
  <c r="W188" i="6" s="1"/>
  <c r="N188" i="6"/>
  <c r="X188" i="6" s="1"/>
  <c r="O188" i="6"/>
  <c r="Y188" i="6" s="1"/>
  <c r="S370" i="6"/>
  <c r="C504" i="10"/>
  <c r="L504" i="10"/>
  <c r="AD504" i="10" s="1"/>
  <c r="U504" i="10"/>
  <c r="AE504" i="10" s="1"/>
  <c r="V504" i="10"/>
  <c r="AF504" i="10" s="1"/>
  <c r="W504" i="10"/>
  <c r="C272" i="6"/>
  <c r="L387" i="10"/>
  <c r="AD387" i="10" s="1"/>
  <c r="U387" i="10"/>
  <c r="AE387" i="10" s="1"/>
  <c r="W387" i="10"/>
  <c r="V387" i="10"/>
  <c r="AF387" i="10" s="1"/>
  <c r="C227" i="10"/>
  <c r="AG14" i="10"/>
  <c r="AI14" i="10" s="1"/>
  <c r="K193" i="6"/>
  <c r="U193" i="6" s="1"/>
  <c r="L193" i="6"/>
  <c r="V193" i="6" s="1"/>
  <c r="M193" i="6"/>
  <c r="W193" i="6" s="1"/>
  <c r="N193" i="6"/>
  <c r="X193" i="6" s="1"/>
  <c r="O193" i="6"/>
  <c r="Y193" i="6" s="1"/>
  <c r="J51" i="6"/>
  <c r="C51" i="6" s="1"/>
  <c r="K51" i="6"/>
  <c r="U51" i="6" s="1"/>
  <c r="L51" i="6"/>
  <c r="V51" i="6" s="1"/>
  <c r="P51" i="6"/>
  <c r="R51" i="6" s="1"/>
  <c r="M51" i="6"/>
  <c r="W51" i="6" s="1"/>
  <c r="N51" i="6"/>
  <c r="X51" i="6" s="1"/>
  <c r="O51" i="6"/>
  <c r="Y51" i="6" s="1"/>
  <c r="J264" i="10"/>
  <c r="C264" i="10" s="1"/>
  <c r="X264" i="10"/>
  <c r="Z264" i="10" s="1"/>
  <c r="K453" i="6"/>
  <c r="U453" i="6" s="1"/>
  <c r="L453" i="6"/>
  <c r="V453" i="6" s="1"/>
  <c r="M453" i="6"/>
  <c r="W453" i="6" s="1"/>
  <c r="N453" i="6"/>
  <c r="X453" i="6" s="1"/>
  <c r="O453" i="6"/>
  <c r="Y453" i="6" s="1"/>
  <c r="K212" i="6"/>
  <c r="U212" i="6" s="1"/>
  <c r="L212" i="6"/>
  <c r="V212" i="6" s="1"/>
  <c r="M212" i="6"/>
  <c r="W212" i="6" s="1"/>
  <c r="N212" i="6"/>
  <c r="X212" i="6" s="1"/>
  <c r="O212" i="6"/>
  <c r="Y212" i="6" s="1"/>
  <c r="C542" i="6"/>
  <c r="W369" i="10"/>
  <c r="L369" i="10"/>
  <c r="AD369" i="10" s="1"/>
  <c r="U369" i="10"/>
  <c r="AE369" i="10" s="1"/>
  <c r="V369" i="10"/>
  <c r="AF369" i="10" s="1"/>
  <c r="C352" i="10"/>
  <c r="W352" i="10"/>
  <c r="L352" i="10"/>
  <c r="AD352" i="10" s="1"/>
  <c r="U352" i="10"/>
  <c r="AE352" i="10" s="1"/>
  <c r="V352" i="10"/>
  <c r="AF352" i="10" s="1"/>
  <c r="AA132" i="10"/>
  <c r="C339" i="10"/>
  <c r="C250" i="10"/>
  <c r="W250" i="10"/>
  <c r="L250" i="10"/>
  <c r="AD250" i="10" s="1"/>
  <c r="U250" i="10"/>
  <c r="AE250" i="10" s="1"/>
  <c r="V250" i="10"/>
  <c r="AF250" i="10" s="1"/>
  <c r="C235" i="10"/>
  <c r="K255" i="6"/>
  <c r="U255" i="6" s="1"/>
  <c r="L255" i="6"/>
  <c r="V255" i="6" s="1"/>
  <c r="M255" i="6"/>
  <c r="W255" i="6" s="1"/>
  <c r="N255" i="6"/>
  <c r="X255" i="6" s="1"/>
  <c r="O255" i="6"/>
  <c r="Y255" i="6" s="1"/>
  <c r="S165" i="6"/>
  <c r="S149" i="6"/>
  <c r="C343" i="10"/>
  <c r="W343" i="10"/>
  <c r="U343" i="10"/>
  <c r="AE343" i="10" s="1"/>
  <c r="V343" i="10"/>
  <c r="AF343" i="10" s="1"/>
  <c r="L343" i="10"/>
  <c r="AD343" i="10" s="1"/>
  <c r="AG39" i="10"/>
  <c r="AI39" i="10" s="1"/>
  <c r="AG561" i="10"/>
  <c r="AF561" i="10"/>
  <c r="S80" i="6"/>
  <c r="AG56" i="10"/>
  <c r="AI56" i="10" s="1"/>
  <c r="K245" i="6"/>
  <c r="U245" i="6" s="1"/>
  <c r="L245" i="6"/>
  <c r="V245" i="6" s="1"/>
  <c r="M245" i="6"/>
  <c r="W245" i="6" s="1"/>
  <c r="N245" i="6"/>
  <c r="X245" i="6" s="1"/>
  <c r="O245" i="6"/>
  <c r="Y245" i="6" s="1"/>
  <c r="AG112" i="10"/>
  <c r="AI112" i="10" s="1"/>
  <c r="AA112" i="10"/>
  <c r="AA45" i="10"/>
  <c r="C482" i="10"/>
  <c r="V482" i="10"/>
  <c r="AF482" i="10" s="1"/>
  <c r="W482" i="10"/>
  <c r="L482" i="10"/>
  <c r="AD482" i="10" s="1"/>
  <c r="U482" i="10"/>
  <c r="AE482" i="10" s="1"/>
  <c r="AA134" i="10"/>
  <c r="AF567" i="10"/>
  <c r="C295" i="6"/>
  <c r="K295" i="6"/>
  <c r="U295" i="6" s="1"/>
  <c r="L295" i="6"/>
  <c r="V295" i="6" s="1"/>
  <c r="M295" i="6"/>
  <c r="W295" i="6" s="1"/>
  <c r="N295" i="6"/>
  <c r="X295" i="6" s="1"/>
  <c r="O295" i="6"/>
  <c r="Y295" i="6" s="1"/>
  <c r="K287" i="6"/>
  <c r="U287" i="6" s="1"/>
  <c r="L287" i="6"/>
  <c r="V287" i="6" s="1"/>
  <c r="M287" i="6"/>
  <c r="W287" i="6" s="1"/>
  <c r="N287" i="6"/>
  <c r="X287" i="6" s="1"/>
  <c r="O287" i="6"/>
  <c r="Y287" i="6" s="1"/>
  <c r="AG628" i="10"/>
  <c r="C534" i="10"/>
  <c r="L534" i="10"/>
  <c r="AD534" i="10" s="1"/>
  <c r="U534" i="10"/>
  <c r="AE534" i="10" s="1"/>
  <c r="V534" i="10"/>
  <c r="AF534" i="10" s="1"/>
  <c r="W534" i="10"/>
  <c r="AA129" i="10"/>
  <c r="S159" i="6"/>
  <c r="AG66" i="10"/>
  <c r="AI66" i="10" s="1"/>
  <c r="AD584" i="10"/>
  <c r="AG74" i="10"/>
  <c r="AI74" i="10" s="1"/>
  <c r="C490" i="10"/>
  <c r="AA427" i="10"/>
  <c r="C549" i="10"/>
  <c r="L549" i="10"/>
  <c r="AD549" i="10" s="1"/>
  <c r="U549" i="10"/>
  <c r="AE549" i="10" s="1"/>
  <c r="V549" i="10"/>
  <c r="AF549" i="10" s="1"/>
  <c r="W549" i="10"/>
  <c r="AA154" i="10"/>
  <c r="C193" i="10"/>
  <c r="L193" i="10"/>
  <c r="AD193" i="10" s="1"/>
  <c r="U193" i="10"/>
  <c r="AE193" i="10" s="1"/>
  <c r="V193" i="10"/>
  <c r="AF193" i="10" s="1"/>
  <c r="W193" i="10"/>
  <c r="C221" i="10"/>
  <c r="L221" i="10"/>
  <c r="AD221" i="10" s="1"/>
  <c r="U221" i="10"/>
  <c r="AE221" i="10" s="1"/>
  <c r="V221" i="10"/>
  <c r="AF221" i="10" s="1"/>
  <c r="W221" i="10"/>
  <c r="AF635" i="10"/>
  <c r="S632" i="6"/>
  <c r="AA82" i="10"/>
  <c r="AG592" i="10"/>
  <c r="AI592" i="10" s="1"/>
  <c r="L510" i="10"/>
  <c r="AD510" i="10" s="1"/>
  <c r="U510" i="10"/>
  <c r="AE510" i="10" s="1"/>
  <c r="V510" i="10"/>
  <c r="AF510" i="10" s="1"/>
  <c r="W510" i="10"/>
  <c r="C325" i="10"/>
  <c r="L325" i="10"/>
  <c r="AD325" i="10" s="1"/>
  <c r="U325" i="10"/>
  <c r="AE325" i="10" s="1"/>
  <c r="V325" i="10"/>
  <c r="AF325" i="10" s="1"/>
  <c r="W325" i="10"/>
  <c r="L537" i="10"/>
  <c r="AD537" i="10" s="1"/>
  <c r="U537" i="10"/>
  <c r="AE537" i="10" s="1"/>
  <c r="W537" i="10"/>
  <c r="V537" i="10"/>
  <c r="AF537" i="10" s="1"/>
  <c r="S147" i="6"/>
  <c r="AE565" i="10"/>
  <c r="AA565" i="10"/>
  <c r="C291" i="6"/>
  <c r="C303" i="6"/>
  <c r="K303" i="6"/>
  <c r="U303" i="6" s="1"/>
  <c r="L303" i="6"/>
  <c r="V303" i="6" s="1"/>
  <c r="M303" i="6"/>
  <c r="W303" i="6" s="1"/>
  <c r="N303" i="6"/>
  <c r="X303" i="6" s="1"/>
  <c r="O303" i="6"/>
  <c r="Y303" i="6" s="1"/>
  <c r="C306" i="6"/>
  <c r="AG605" i="10"/>
  <c r="AI605" i="10" s="1"/>
  <c r="C452" i="6"/>
  <c r="AG31" i="10"/>
  <c r="AI31" i="10" s="1"/>
  <c r="C314" i="6"/>
  <c r="K544" i="6"/>
  <c r="U544" i="6" s="1"/>
  <c r="L544" i="6"/>
  <c r="V544" i="6" s="1"/>
  <c r="M544" i="6"/>
  <c r="W544" i="6" s="1"/>
  <c r="N544" i="6"/>
  <c r="X544" i="6" s="1"/>
  <c r="O544" i="6"/>
  <c r="Y544" i="6" s="1"/>
  <c r="C371" i="6"/>
  <c r="K541" i="6"/>
  <c r="U541" i="6" s="1"/>
  <c r="L541" i="6"/>
  <c r="V541" i="6" s="1"/>
  <c r="M541" i="6"/>
  <c r="W541" i="6" s="1"/>
  <c r="N541" i="6"/>
  <c r="X541" i="6" s="1"/>
  <c r="O541" i="6"/>
  <c r="Y541" i="6" s="1"/>
  <c r="C530" i="10"/>
  <c r="L530" i="10"/>
  <c r="AD530" i="10" s="1"/>
  <c r="W530" i="10"/>
  <c r="V530" i="10"/>
  <c r="AF530" i="10" s="1"/>
  <c r="U530" i="10"/>
  <c r="AE530" i="10" s="1"/>
  <c r="K339" i="6"/>
  <c r="U339" i="6" s="1"/>
  <c r="L339" i="6"/>
  <c r="V339" i="6" s="1"/>
  <c r="M339" i="6"/>
  <c r="W339" i="6" s="1"/>
  <c r="N339" i="6"/>
  <c r="X339" i="6" s="1"/>
  <c r="O339" i="6"/>
  <c r="Y339" i="6" s="1"/>
  <c r="C220" i="10"/>
  <c r="K251" i="6"/>
  <c r="U251" i="6" s="1"/>
  <c r="L251" i="6"/>
  <c r="V251" i="6" s="1"/>
  <c r="M251" i="6"/>
  <c r="W251" i="6" s="1"/>
  <c r="N251" i="6"/>
  <c r="X251" i="6" s="1"/>
  <c r="O251" i="6"/>
  <c r="Y251" i="6" s="1"/>
  <c r="AF581" i="10"/>
  <c r="C268" i="6"/>
  <c r="C506" i="6"/>
  <c r="AD651" i="10"/>
  <c r="AG15" i="10"/>
  <c r="AI15" i="10" s="1"/>
  <c r="AH573" i="10"/>
  <c r="C535" i="6"/>
  <c r="C477" i="10"/>
  <c r="U477" i="10"/>
  <c r="AE477" i="10" s="1"/>
  <c r="V477" i="10"/>
  <c r="AF477" i="10" s="1"/>
  <c r="L477" i="10"/>
  <c r="AD477" i="10" s="1"/>
  <c r="W477" i="10"/>
  <c r="C244" i="10"/>
  <c r="K387" i="6"/>
  <c r="U387" i="6" s="1"/>
  <c r="L387" i="6"/>
  <c r="V387" i="6" s="1"/>
  <c r="M387" i="6"/>
  <c r="W387" i="6" s="1"/>
  <c r="N387" i="6"/>
  <c r="X387" i="6" s="1"/>
  <c r="O387" i="6"/>
  <c r="Y387" i="6" s="1"/>
  <c r="C237" i="6"/>
  <c r="C449" i="6"/>
  <c r="AG125" i="10"/>
  <c r="AI125" i="10" s="1"/>
  <c r="C517" i="10"/>
  <c r="C294" i="6"/>
  <c r="C292" i="6"/>
  <c r="C217" i="10"/>
  <c r="K210" i="6"/>
  <c r="U210" i="6" s="1"/>
  <c r="L210" i="6"/>
  <c r="V210" i="6" s="1"/>
  <c r="M210" i="6"/>
  <c r="W210" i="6" s="1"/>
  <c r="N210" i="6"/>
  <c r="X210" i="6" s="1"/>
  <c r="O210" i="6"/>
  <c r="Y210" i="6" s="1"/>
  <c r="S27" i="6"/>
  <c r="AG447" i="10"/>
  <c r="AI447" i="10" s="1"/>
  <c r="C540" i="6"/>
  <c r="AF629" i="10"/>
  <c r="C354" i="10"/>
  <c r="AG130" i="10"/>
  <c r="AI130" i="10" s="1"/>
  <c r="C336" i="10"/>
  <c r="L336" i="10"/>
  <c r="AD336" i="10" s="1"/>
  <c r="U336" i="10"/>
  <c r="AE336" i="10" s="1"/>
  <c r="W336" i="10"/>
  <c r="V336" i="10"/>
  <c r="AF336" i="10" s="1"/>
  <c r="S59" i="6"/>
  <c r="C319" i="10"/>
  <c r="U319" i="10"/>
  <c r="AE319" i="10" s="1"/>
  <c r="V319" i="10"/>
  <c r="AF319" i="10" s="1"/>
  <c r="W319" i="10"/>
  <c r="L319" i="10"/>
  <c r="AD319" i="10" s="1"/>
  <c r="L494" i="10"/>
  <c r="AD494" i="10" s="1"/>
  <c r="U494" i="10"/>
  <c r="AE494" i="10" s="1"/>
  <c r="V494" i="10"/>
  <c r="AF494" i="10" s="1"/>
  <c r="W494" i="10"/>
  <c r="AA167" i="10"/>
  <c r="AD634" i="10"/>
  <c r="AG563" i="10"/>
  <c r="AI563" i="10" s="1"/>
  <c r="AG653" i="10"/>
  <c r="AI653" i="10" s="1"/>
  <c r="C279" i="10"/>
  <c r="K361" i="6"/>
  <c r="U361" i="6" s="1"/>
  <c r="L361" i="6"/>
  <c r="V361" i="6" s="1"/>
  <c r="M361" i="6"/>
  <c r="W361" i="6" s="1"/>
  <c r="N361" i="6"/>
  <c r="X361" i="6" s="1"/>
  <c r="O361" i="6"/>
  <c r="Y361" i="6" s="1"/>
  <c r="C175" i="6"/>
  <c r="K175" i="6"/>
  <c r="U175" i="6" s="1"/>
  <c r="L175" i="6"/>
  <c r="V175" i="6" s="1"/>
  <c r="M175" i="6"/>
  <c r="W175" i="6" s="1"/>
  <c r="N175" i="6"/>
  <c r="X175" i="6" s="1"/>
  <c r="O175" i="6"/>
  <c r="Y175" i="6" s="1"/>
  <c r="AY613" i="10"/>
  <c r="AC613" i="10"/>
  <c r="AI613" i="10" s="1"/>
  <c r="S386" i="6"/>
  <c r="U481" i="10"/>
  <c r="AE481" i="10" s="1"/>
  <c r="V481" i="10"/>
  <c r="AF481" i="10" s="1"/>
  <c r="W481" i="10"/>
  <c r="L481" i="10"/>
  <c r="AD481" i="10" s="1"/>
  <c r="C238" i="6"/>
  <c r="K549" i="6"/>
  <c r="U549" i="6" s="1"/>
  <c r="L549" i="6"/>
  <c r="V549" i="6" s="1"/>
  <c r="M549" i="6"/>
  <c r="W549" i="6" s="1"/>
  <c r="N549" i="6"/>
  <c r="X549" i="6" s="1"/>
  <c r="O549" i="6"/>
  <c r="Y549" i="6" s="1"/>
  <c r="S328" i="6"/>
  <c r="X60" i="10"/>
  <c r="Z60" i="10" s="1"/>
  <c r="W60" i="10"/>
  <c r="V60" i="10"/>
  <c r="AF60" i="10" s="1"/>
  <c r="L60" i="10"/>
  <c r="AD60" i="10" s="1"/>
  <c r="U60" i="10"/>
  <c r="AE60" i="10" s="1"/>
  <c r="J60" i="10"/>
  <c r="C60" i="10" s="1"/>
  <c r="J81" i="6"/>
  <c r="C81" i="6" s="1"/>
  <c r="K81" i="6"/>
  <c r="U81" i="6" s="1"/>
  <c r="L81" i="6"/>
  <c r="V81" i="6" s="1"/>
  <c r="P81" i="6"/>
  <c r="R81" i="6" s="1"/>
  <c r="M81" i="6"/>
  <c r="W81" i="6" s="1"/>
  <c r="N81" i="6"/>
  <c r="X81" i="6" s="1"/>
  <c r="O81" i="6"/>
  <c r="Y81" i="6" s="1"/>
  <c r="J548" i="6"/>
  <c r="P548" i="6"/>
  <c r="R548" i="6" s="1"/>
  <c r="X515" i="10"/>
  <c r="Z515" i="10" s="1"/>
  <c r="J515" i="10"/>
  <c r="J281" i="6"/>
  <c r="C281" i="6" s="1"/>
  <c r="P281" i="6"/>
  <c r="R281" i="6" s="1"/>
  <c r="X101" i="10"/>
  <c r="Z101" i="10" s="1"/>
  <c r="W101" i="10"/>
  <c r="J101" i="10"/>
  <c r="C101" i="10" s="1"/>
  <c r="L101" i="10"/>
  <c r="AD101" i="10" s="1"/>
  <c r="V101" i="10"/>
  <c r="AF101" i="10" s="1"/>
  <c r="U101" i="10"/>
  <c r="AE101" i="10" s="1"/>
  <c r="K277" i="6"/>
  <c r="U277" i="6" s="1"/>
  <c r="L277" i="6"/>
  <c r="V277" i="6" s="1"/>
  <c r="M277" i="6"/>
  <c r="W277" i="6" s="1"/>
  <c r="N277" i="6"/>
  <c r="X277" i="6" s="1"/>
  <c r="O277" i="6"/>
  <c r="Y277" i="6" s="1"/>
  <c r="X245" i="10"/>
  <c r="Z245" i="10" s="1"/>
  <c r="J245" i="10"/>
  <c r="J347" i="6"/>
  <c r="P347" i="6"/>
  <c r="R347" i="6" s="1"/>
  <c r="AE572" i="10"/>
  <c r="AA572" i="10"/>
  <c r="AA136" i="10"/>
  <c r="C213" i="6"/>
  <c r="S86" i="6"/>
  <c r="C366" i="6"/>
  <c r="K367" i="6"/>
  <c r="U367" i="6" s="1"/>
  <c r="L367" i="6"/>
  <c r="V367" i="6" s="1"/>
  <c r="M367" i="6"/>
  <c r="W367" i="6" s="1"/>
  <c r="N367" i="6"/>
  <c r="X367" i="6" s="1"/>
  <c r="O367" i="6"/>
  <c r="Y367" i="6" s="1"/>
  <c r="AG131" i="10"/>
  <c r="AI131" i="10" s="1"/>
  <c r="C201" i="10"/>
  <c r="W201" i="10"/>
  <c r="L201" i="10"/>
  <c r="AD201" i="10" s="1"/>
  <c r="U201" i="10"/>
  <c r="AE201" i="10" s="1"/>
  <c r="V201" i="10"/>
  <c r="AF201" i="10" s="1"/>
  <c r="S60" i="6"/>
  <c r="K232" i="6"/>
  <c r="U232" i="6" s="1"/>
  <c r="L232" i="6"/>
  <c r="V232" i="6" s="1"/>
  <c r="M232" i="6"/>
  <c r="W232" i="6" s="1"/>
  <c r="N232" i="6"/>
  <c r="X232" i="6" s="1"/>
  <c r="O232" i="6"/>
  <c r="Y232" i="6" s="1"/>
  <c r="AA76" i="10"/>
  <c r="K497" i="6"/>
  <c r="U497" i="6" s="1"/>
  <c r="L497" i="6"/>
  <c r="V497" i="6" s="1"/>
  <c r="M497" i="6"/>
  <c r="W497" i="6" s="1"/>
  <c r="N497" i="6"/>
  <c r="X497" i="6" s="1"/>
  <c r="O497" i="6"/>
  <c r="Y497" i="6" s="1"/>
  <c r="C545" i="6"/>
  <c r="C363" i="6"/>
  <c r="C177" i="6"/>
  <c r="C231" i="6"/>
  <c r="K231" i="6"/>
  <c r="U231" i="6" s="1"/>
  <c r="L231" i="6"/>
  <c r="V231" i="6" s="1"/>
  <c r="M231" i="6"/>
  <c r="W231" i="6" s="1"/>
  <c r="N231" i="6"/>
  <c r="X231" i="6" s="1"/>
  <c r="O231" i="6"/>
  <c r="Y231" i="6" s="1"/>
  <c r="U360" i="10"/>
  <c r="AE360" i="10" s="1"/>
  <c r="V360" i="10"/>
  <c r="AF360" i="10" s="1"/>
  <c r="L360" i="10"/>
  <c r="AD360" i="10" s="1"/>
  <c r="W360" i="10"/>
  <c r="C239" i="10"/>
  <c r="K327" i="6"/>
  <c r="U327" i="6" s="1"/>
  <c r="L327" i="6"/>
  <c r="V327" i="6" s="1"/>
  <c r="M327" i="6"/>
  <c r="W327" i="6" s="1"/>
  <c r="N327" i="6"/>
  <c r="X327" i="6" s="1"/>
  <c r="O327" i="6"/>
  <c r="Y327" i="6" s="1"/>
  <c r="C194" i="6"/>
  <c r="AA435" i="10"/>
  <c r="AD606" i="10"/>
  <c r="AA606" i="10"/>
  <c r="C292" i="10"/>
  <c r="L292" i="10"/>
  <c r="AD292" i="10" s="1"/>
  <c r="V292" i="10"/>
  <c r="AF292" i="10" s="1"/>
  <c r="U292" i="10"/>
  <c r="AE292" i="10" s="1"/>
  <c r="W292" i="10"/>
  <c r="C313" i="6"/>
  <c r="C543" i="6"/>
  <c r="AG657" i="10"/>
  <c r="AE657" i="10"/>
  <c r="C324" i="6"/>
  <c r="K324" i="6"/>
  <c r="U324" i="6" s="1"/>
  <c r="L324" i="6"/>
  <c r="V324" i="6" s="1"/>
  <c r="M324" i="6"/>
  <c r="W324" i="6" s="1"/>
  <c r="N324" i="6"/>
  <c r="X324" i="6" s="1"/>
  <c r="O324" i="6"/>
  <c r="Y324" i="6" s="1"/>
  <c r="K377" i="6"/>
  <c r="U377" i="6" s="1"/>
  <c r="L377" i="6"/>
  <c r="V377" i="6" s="1"/>
  <c r="M377" i="6"/>
  <c r="W377" i="6" s="1"/>
  <c r="N377" i="6"/>
  <c r="X377" i="6" s="1"/>
  <c r="O377" i="6"/>
  <c r="Y377" i="6" s="1"/>
  <c r="C257" i="10"/>
  <c r="L257" i="10"/>
  <c r="AD257" i="10" s="1"/>
  <c r="V257" i="10"/>
  <c r="AF257" i="10" s="1"/>
  <c r="W257" i="10"/>
  <c r="U257" i="10"/>
  <c r="AE257" i="10" s="1"/>
  <c r="K490" i="6"/>
  <c r="U490" i="6" s="1"/>
  <c r="L490" i="6"/>
  <c r="V490" i="6" s="1"/>
  <c r="M490" i="6"/>
  <c r="W490" i="6" s="1"/>
  <c r="N490" i="6"/>
  <c r="X490" i="6" s="1"/>
  <c r="O490" i="6"/>
  <c r="Y490" i="6" s="1"/>
  <c r="AG77" i="10"/>
  <c r="AI77" i="10" s="1"/>
  <c r="AG449" i="10"/>
  <c r="AI449" i="10" s="1"/>
  <c r="C368" i="10"/>
  <c r="W368" i="10"/>
  <c r="L368" i="10"/>
  <c r="AD368" i="10" s="1"/>
  <c r="U368" i="10"/>
  <c r="AE368" i="10" s="1"/>
  <c r="V368" i="10"/>
  <c r="AF368" i="10" s="1"/>
  <c r="K190" i="6"/>
  <c r="U190" i="6" s="1"/>
  <c r="L190" i="6"/>
  <c r="V190" i="6" s="1"/>
  <c r="M190" i="6"/>
  <c r="W190" i="6" s="1"/>
  <c r="N190" i="6"/>
  <c r="X190" i="6" s="1"/>
  <c r="O190" i="6"/>
  <c r="Y190" i="6" s="1"/>
  <c r="S37" i="6"/>
  <c r="C473" i="10"/>
  <c r="C218" i="6"/>
  <c r="K223" i="6"/>
  <c r="U223" i="6" s="1"/>
  <c r="L223" i="6"/>
  <c r="V223" i="6" s="1"/>
  <c r="M223" i="6"/>
  <c r="W223" i="6" s="1"/>
  <c r="N223" i="6"/>
  <c r="X223" i="6" s="1"/>
  <c r="O223" i="6"/>
  <c r="Y223" i="6" s="1"/>
  <c r="AG37" i="10"/>
  <c r="AI37" i="10" s="1"/>
  <c r="AG434" i="10"/>
  <c r="AI434" i="10" s="1"/>
  <c r="AG120" i="10"/>
  <c r="AI120" i="10" s="1"/>
  <c r="AE564" i="10"/>
  <c r="K322" i="6"/>
  <c r="U322" i="6" s="1"/>
  <c r="L322" i="6"/>
  <c r="V322" i="6" s="1"/>
  <c r="M322" i="6"/>
  <c r="W322" i="6" s="1"/>
  <c r="N322" i="6"/>
  <c r="X322" i="6" s="1"/>
  <c r="O322" i="6"/>
  <c r="Y322" i="6" s="1"/>
  <c r="L179" i="10"/>
  <c r="AD179" i="10" s="1"/>
  <c r="W179" i="10"/>
  <c r="U179" i="10"/>
  <c r="AE179" i="10" s="1"/>
  <c r="V179" i="10"/>
  <c r="AF179" i="10" s="1"/>
  <c r="C357" i="10"/>
  <c r="W357" i="10"/>
  <c r="L357" i="10"/>
  <c r="AD357" i="10" s="1"/>
  <c r="U357" i="10"/>
  <c r="AE357" i="10" s="1"/>
  <c r="V357" i="10"/>
  <c r="AF357" i="10" s="1"/>
  <c r="C240" i="6"/>
  <c r="AG48" i="10"/>
  <c r="AI48" i="10" s="1"/>
  <c r="AF638" i="10"/>
  <c r="AG638" i="10"/>
  <c r="AI638" i="10" s="1"/>
  <c r="AF641" i="10"/>
  <c r="AY610" i="10"/>
  <c r="AC610" i="10"/>
  <c r="C523" i="6"/>
  <c r="K523" i="6"/>
  <c r="U523" i="6" s="1"/>
  <c r="L523" i="6"/>
  <c r="V523" i="6" s="1"/>
  <c r="M523" i="6"/>
  <c r="W523" i="6" s="1"/>
  <c r="N523" i="6"/>
  <c r="X523" i="6" s="1"/>
  <c r="O523" i="6"/>
  <c r="Y523" i="6" s="1"/>
  <c r="K305" i="6"/>
  <c r="U305" i="6" s="1"/>
  <c r="L305" i="6"/>
  <c r="V305" i="6" s="1"/>
  <c r="M305" i="6"/>
  <c r="W305" i="6" s="1"/>
  <c r="N305" i="6"/>
  <c r="X305" i="6" s="1"/>
  <c r="O305" i="6"/>
  <c r="Y305" i="6" s="1"/>
  <c r="AG109" i="10"/>
  <c r="AI109" i="10" s="1"/>
  <c r="AD654" i="10"/>
  <c r="C285" i="10"/>
  <c r="C344" i="6"/>
  <c r="K344" i="6"/>
  <c r="U344" i="6" s="1"/>
  <c r="L344" i="6"/>
  <c r="V344" i="6" s="1"/>
  <c r="M344" i="6"/>
  <c r="W344" i="6" s="1"/>
  <c r="N344" i="6"/>
  <c r="X344" i="6" s="1"/>
  <c r="O344" i="6"/>
  <c r="Y344" i="6" s="1"/>
  <c r="AY617" i="10"/>
  <c r="AC617" i="10"/>
  <c r="K335" i="6"/>
  <c r="U335" i="6" s="1"/>
  <c r="L335" i="6"/>
  <c r="V335" i="6" s="1"/>
  <c r="M335" i="6"/>
  <c r="W335" i="6" s="1"/>
  <c r="N335" i="6"/>
  <c r="X335" i="6" s="1"/>
  <c r="O335" i="6"/>
  <c r="Y335" i="6" s="1"/>
  <c r="AG26" i="10"/>
  <c r="AI26" i="10" s="1"/>
  <c r="AG32" i="10"/>
  <c r="AI32" i="10" s="1"/>
  <c r="C252" i="10"/>
  <c r="C250" i="6"/>
  <c r="K253" i="6"/>
  <c r="U253" i="6" s="1"/>
  <c r="L253" i="6"/>
  <c r="V253" i="6" s="1"/>
  <c r="M253" i="6"/>
  <c r="W253" i="6" s="1"/>
  <c r="N253" i="6"/>
  <c r="X253" i="6" s="1"/>
  <c r="O253" i="6"/>
  <c r="Y253" i="6" s="1"/>
  <c r="S421" i="6"/>
  <c r="K269" i="6"/>
  <c r="U269" i="6" s="1"/>
  <c r="L269" i="6"/>
  <c r="V269" i="6" s="1"/>
  <c r="M269" i="6"/>
  <c r="W269" i="6" s="1"/>
  <c r="N269" i="6"/>
  <c r="X269" i="6" s="1"/>
  <c r="O269" i="6"/>
  <c r="Y269" i="6" s="1"/>
  <c r="C467" i="6"/>
  <c r="AF591" i="10"/>
  <c r="AE591" i="10"/>
  <c r="C229" i="6"/>
  <c r="C539" i="10"/>
  <c r="V539" i="10"/>
  <c r="AF539" i="10" s="1"/>
  <c r="W539" i="10"/>
  <c r="U539" i="10"/>
  <c r="AE539" i="10" s="1"/>
  <c r="L539" i="10"/>
  <c r="AD539" i="10" s="1"/>
  <c r="AA113" i="10"/>
  <c r="C478" i="10"/>
  <c r="C480" i="6"/>
  <c r="AC570" i="10"/>
  <c r="AY570" i="10"/>
  <c r="AA51" i="10"/>
  <c r="S49" i="6"/>
  <c r="AA20" i="10"/>
  <c r="AA174" i="10"/>
  <c r="S122" i="6"/>
  <c r="K513" i="6"/>
  <c r="U513" i="6" s="1"/>
  <c r="L513" i="6"/>
  <c r="V513" i="6" s="1"/>
  <c r="M513" i="6"/>
  <c r="W513" i="6" s="1"/>
  <c r="N513" i="6"/>
  <c r="X513" i="6" s="1"/>
  <c r="O513" i="6"/>
  <c r="Y513" i="6" s="1"/>
  <c r="AA138" i="10"/>
  <c r="AA403" i="10"/>
  <c r="S97" i="6"/>
  <c r="V518" i="10"/>
  <c r="AF518" i="10" s="1"/>
  <c r="U518" i="10"/>
  <c r="AE518" i="10" s="1"/>
  <c r="L518" i="10"/>
  <c r="AD518" i="10" s="1"/>
  <c r="W518" i="10"/>
  <c r="K296" i="6"/>
  <c r="U296" i="6" s="1"/>
  <c r="L296" i="6"/>
  <c r="V296" i="6" s="1"/>
  <c r="M296" i="6"/>
  <c r="W296" i="6" s="1"/>
  <c r="N296" i="6"/>
  <c r="X296" i="6" s="1"/>
  <c r="O296" i="6"/>
  <c r="Y296" i="6" s="1"/>
  <c r="C209" i="10"/>
  <c r="W209" i="10"/>
  <c r="V209" i="10"/>
  <c r="AF209" i="10" s="1"/>
  <c r="U209" i="10"/>
  <c r="AE209" i="10" s="1"/>
  <c r="L209" i="10"/>
  <c r="AD209" i="10" s="1"/>
  <c r="AG28" i="10"/>
  <c r="AI28" i="10" s="1"/>
  <c r="AA28" i="10"/>
  <c r="C290" i="6"/>
  <c r="C214" i="6"/>
  <c r="S88" i="6"/>
  <c r="C315" i="10"/>
  <c r="AA441" i="10"/>
  <c r="V335" i="10"/>
  <c r="AF335" i="10" s="1"/>
  <c r="W335" i="10"/>
  <c r="L335" i="10"/>
  <c r="AD335" i="10" s="1"/>
  <c r="U335" i="10"/>
  <c r="AE335" i="10" s="1"/>
  <c r="AG407" i="10"/>
  <c r="AI407" i="10" s="1"/>
  <c r="AE646" i="10"/>
  <c r="AA422" i="10"/>
  <c r="C275" i="10"/>
  <c r="W275" i="10"/>
  <c r="L275" i="10"/>
  <c r="AD275" i="10" s="1"/>
  <c r="U275" i="10"/>
  <c r="AE275" i="10" s="1"/>
  <c r="V275" i="10"/>
  <c r="AF275" i="10" s="1"/>
  <c r="C541" i="10"/>
  <c r="C362" i="6"/>
  <c r="K343" i="6"/>
  <c r="U343" i="6" s="1"/>
  <c r="L343" i="6"/>
  <c r="V343" i="6" s="1"/>
  <c r="M343" i="6"/>
  <c r="W343" i="6" s="1"/>
  <c r="N343" i="6"/>
  <c r="X343" i="6" s="1"/>
  <c r="O343" i="6"/>
  <c r="Y343" i="6" s="1"/>
  <c r="AF558" i="10"/>
  <c r="AD558" i="10"/>
  <c r="AF636" i="10"/>
  <c r="C220" i="6"/>
  <c r="V280" i="10"/>
  <c r="AF280" i="10" s="1"/>
  <c r="W280" i="10"/>
  <c r="L280" i="10"/>
  <c r="AD280" i="10" s="1"/>
  <c r="U280" i="10"/>
  <c r="AE280" i="10" s="1"/>
  <c r="S82" i="6"/>
  <c r="S77" i="6"/>
  <c r="C184" i="10"/>
  <c r="V184" i="10"/>
  <c r="AF184" i="10" s="1"/>
  <c r="L184" i="10"/>
  <c r="AD184" i="10" s="1"/>
  <c r="U184" i="10"/>
  <c r="AE184" i="10" s="1"/>
  <c r="W184" i="10"/>
  <c r="AG57" i="10"/>
  <c r="AI57" i="10" s="1"/>
  <c r="AG49" i="10"/>
  <c r="AI49" i="10" s="1"/>
  <c r="AF566" i="10"/>
  <c r="AA566" i="10"/>
  <c r="S563" i="6"/>
  <c r="AG578" i="10"/>
  <c r="J84" i="6"/>
  <c r="C84" i="6" s="1"/>
  <c r="K84" i="6"/>
  <c r="U84" i="6" s="1"/>
  <c r="P84" i="6"/>
  <c r="R84" i="6" s="1"/>
  <c r="L84" i="6"/>
  <c r="V84" i="6" s="1"/>
  <c r="M84" i="6"/>
  <c r="W84" i="6" s="1"/>
  <c r="N84" i="6"/>
  <c r="X84" i="6" s="1"/>
  <c r="O84" i="6"/>
  <c r="Y84" i="6" s="1"/>
  <c r="X281" i="10"/>
  <c r="Z281" i="10" s="1"/>
  <c r="J281" i="10"/>
  <c r="AG616" i="10"/>
  <c r="X117" i="10"/>
  <c r="Z117" i="10" s="1"/>
  <c r="J117" i="10"/>
  <c r="C117" i="10" s="1"/>
  <c r="V117" i="10"/>
  <c r="AF117" i="10" s="1"/>
  <c r="W117" i="10"/>
  <c r="U117" i="10"/>
  <c r="AE117" i="10" s="1"/>
  <c r="L117" i="10"/>
  <c r="AD117" i="10" s="1"/>
  <c r="J76" i="6"/>
  <c r="C76" i="6" s="1"/>
  <c r="K76" i="6"/>
  <c r="U76" i="6" s="1"/>
  <c r="P76" i="6"/>
  <c r="R76" i="6" s="1"/>
  <c r="L76" i="6"/>
  <c r="V76" i="6" s="1"/>
  <c r="M76" i="6"/>
  <c r="W76" i="6" s="1"/>
  <c r="N76" i="6"/>
  <c r="X76" i="6" s="1"/>
  <c r="O76" i="6"/>
  <c r="Y76" i="6" s="1"/>
  <c r="K609" i="10"/>
  <c r="AD609" i="10"/>
  <c r="AA609" i="10"/>
  <c r="J68" i="6"/>
  <c r="C68" i="6" s="1"/>
  <c r="K68" i="6"/>
  <c r="U68" i="6" s="1"/>
  <c r="P68" i="6"/>
  <c r="R68" i="6" s="1"/>
  <c r="L68" i="6"/>
  <c r="V68" i="6" s="1"/>
  <c r="M68" i="6"/>
  <c r="W68" i="6" s="1"/>
  <c r="N68" i="6"/>
  <c r="X68" i="6" s="1"/>
  <c r="O68" i="6"/>
  <c r="Y68" i="6" s="1"/>
  <c r="AG417" i="10"/>
  <c r="AI417" i="10" s="1"/>
  <c r="J529" i="10"/>
  <c r="X529" i="10"/>
  <c r="Z529" i="10" s="1"/>
  <c r="AG595" i="10"/>
  <c r="AI595" i="10" s="1"/>
  <c r="J496" i="10"/>
  <c r="X496" i="10"/>
  <c r="Z496" i="10" s="1"/>
  <c r="J116" i="6"/>
  <c r="C116" i="6" s="1"/>
  <c r="K116" i="6"/>
  <c r="U116" i="6" s="1"/>
  <c r="P116" i="6"/>
  <c r="R116" i="6" s="1"/>
  <c r="L116" i="6"/>
  <c r="V116" i="6" s="1"/>
  <c r="M116" i="6"/>
  <c r="W116" i="6" s="1"/>
  <c r="N116" i="6"/>
  <c r="X116" i="6" s="1"/>
  <c r="O116" i="6"/>
  <c r="Y116" i="6" s="1"/>
  <c r="J504" i="6"/>
  <c r="P504" i="6"/>
  <c r="R504" i="6" s="1"/>
  <c r="AA100" i="10"/>
  <c r="C525" i="10"/>
  <c r="U525" i="10"/>
  <c r="AE525" i="10" s="1"/>
  <c r="V525" i="10"/>
  <c r="AF525" i="10" s="1"/>
  <c r="W525" i="10"/>
  <c r="L525" i="10"/>
  <c r="AD525" i="10" s="1"/>
  <c r="AF658" i="10"/>
  <c r="C379" i="10"/>
  <c r="AA33" i="10"/>
  <c r="AG590" i="10"/>
  <c r="AI590" i="10" s="1"/>
  <c r="AE590" i="10"/>
  <c r="K538" i="6"/>
  <c r="U538" i="6" s="1"/>
  <c r="L538" i="6"/>
  <c r="V538" i="6" s="1"/>
  <c r="M538" i="6"/>
  <c r="W538" i="6" s="1"/>
  <c r="N538" i="6"/>
  <c r="X538" i="6" s="1"/>
  <c r="O538" i="6"/>
  <c r="Y538" i="6" s="1"/>
  <c r="AG80" i="10"/>
  <c r="AI80" i="10" s="1"/>
  <c r="AG46" i="10"/>
  <c r="AI46" i="10" s="1"/>
  <c r="AD574" i="10"/>
  <c r="C389" i="10"/>
  <c r="X302" i="10"/>
  <c r="Z302" i="10" s="1"/>
  <c r="J302" i="10"/>
  <c r="AA523" i="10" l="1"/>
  <c r="AA269" i="10"/>
  <c r="S478" i="6"/>
  <c r="S292" i="6"/>
  <c r="S480" i="6"/>
  <c r="S225" i="6"/>
  <c r="S313" i="6"/>
  <c r="S468" i="6"/>
  <c r="AH173" i="10"/>
  <c r="S247" i="6"/>
  <c r="S224" i="6"/>
  <c r="S524" i="6"/>
  <c r="S507" i="6"/>
  <c r="S197" i="6"/>
  <c r="S275" i="6"/>
  <c r="S543" i="6"/>
  <c r="S388" i="6"/>
  <c r="AH92" i="10"/>
  <c r="AA330" i="10"/>
  <c r="S535" i="6"/>
  <c r="S374" i="6"/>
  <c r="AH418" i="10"/>
  <c r="S527" i="6"/>
  <c r="AA238" i="10"/>
  <c r="S258" i="6"/>
  <c r="S183" i="6"/>
  <c r="S205" i="6"/>
  <c r="AA470" i="10"/>
  <c r="AA309" i="10"/>
  <c r="AA550" i="10"/>
  <c r="AA349" i="10"/>
  <c r="AH421" i="10"/>
  <c r="AA333" i="10"/>
  <c r="AH437" i="10"/>
  <c r="AH45" i="10"/>
  <c r="AA272" i="10"/>
  <c r="AH128" i="10"/>
  <c r="AH18" i="10"/>
  <c r="AA200" i="10"/>
  <c r="AH416" i="10"/>
  <c r="AA524" i="10"/>
  <c r="AA226" i="10"/>
  <c r="AA382" i="10"/>
  <c r="S302" i="6"/>
  <c r="S521" i="6"/>
  <c r="AH136" i="10"/>
  <c r="AH29" i="10"/>
  <c r="AA306" i="10"/>
  <c r="AA263" i="10"/>
  <c r="AA288" i="10"/>
  <c r="AH85" i="10"/>
  <c r="AA498" i="10"/>
  <c r="AH158" i="10"/>
  <c r="AA249" i="10"/>
  <c r="AH53" i="10"/>
  <c r="AH443" i="10"/>
  <c r="AH439" i="10"/>
  <c r="AA393" i="10"/>
  <c r="AA499" i="10"/>
  <c r="AH441" i="10"/>
  <c r="AH165" i="10"/>
  <c r="AH415" i="10"/>
  <c r="AA488" i="10"/>
  <c r="AH435" i="10"/>
  <c r="S495" i="6"/>
  <c r="AH169" i="10"/>
  <c r="AH148" i="10"/>
  <c r="AA384" i="10"/>
  <c r="S202" i="6"/>
  <c r="S366" i="6"/>
  <c r="AH35" i="10"/>
  <c r="AH65" i="10"/>
  <c r="AA527" i="10"/>
  <c r="S220" i="6"/>
  <c r="AA231" i="10"/>
  <c r="AA188" i="10"/>
  <c r="S449" i="6"/>
  <c r="S301" i="6"/>
  <c r="S359" i="6"/>
  <c r="AH150" i="10"/>
  <c r="S191" i="6"/>
  <c r="S498" i="6"/>
  <c r="S511" i="6"/>
  <c r="S353" i="6"/>
  <c r="AA367" i="10"/>
  <c r="AH403" i="10"/>
  <c r="AA181" i="10"/>
  <c r="S476" i="6"/>
  <c r="AA192" i="10"/>
  <c r="S529" i="6"/>
  <c r="AA341" i="10"/>
  <c r="AA353" i="10"/>
  <c r="S227" i="6"/>
  <c r="AH450" i="10"/>
  <c r="S451" i="6"/>
  <c r="AA370" i="10"/>
  <c r="S282" i="6"/>
  <c r="AA233" i="10"/>
  <c r="AA199" i="10"/>
  <c r="S244" i="6"/>
  <c r="AA219" i="10"/>
  <c r="AA293" i="10"/>
  <c r="AA340" i="10"/>
  <c r="AH176" i="10"/>
  <c r="AH649" i="10"/>
  <c r="AA289" i="10"/>
  <c r="AH562" i="10"/>
  <c r="AA256" i="10"/>
  <c r="S264" i="6"/>
  <c r="S315" i="6"/>
  <c r="S230" i="6"/>
  <c r="AH156" i="10"/>
  <c r="S268" i="6"/>
  <c r="AH27" i="10"/>
  <c r="S246" i="6"/>
  <c r="AA545" i="10"/>
  <c r="AA286" i="10"/>
  <c r="AA454" i="10"/>
  <c r="AA321" i="10"/>
  <c r="AA322" i="10"/>
  <c r="AH38" i="10"/>
  <c r="AH33" i="10"/>
  <c r="AH113" i="10"/>
  <c r="AH654" i="10"/>
  <c r="S331" i="6"/>
  <c r="S496" i="6"/>
  <c r="AH21" i="10"/>
  <c r="AH34" i="10"/>
  <c r="S318" i="6"/>
  <c r="S241" i="6"/>
  <c r="AH13" i="10"/>
  <c r="AH413" i="10"/>
  <c r="S546" i="6"/>
  <c r="S114" i="6"/>
  <c r="AH429" i="10"/>
  <c r="AH177" i="10"/>
  <c r="AA467" i="10"/>
  <c r="AH172" i="10"/>
  <c r="AA320" i="10"/>
  <c r="AH97" i="10"/>
  <c r="S201" i="6"/>
  <c r="AH440" i="10"/>
  <c r="S219" i="6"/>
  <c r="AA394" i="10"/>
  <c r="S379" i="6"/>
  <c r="AA307" i="10"/>
  <c r="AA544" i="10"/>
  <c r="AA252" i="10"/>
  <c r="AH161" i="10"/>
  <c r="S286" i="6"/>
  <c r="AH143" i="10"/>
  <c r="S501" i="6"/>
  <c r="AA223" i="10"/>
  <c r="AA260" i="10"/>
  <c r="AH52" i="10"/>
  <c r="AA202" i="10"/>
  <c r="AA290" i="10"/>
  <c r="S364" i="6"/>
  <c r="AH20" i="10"/>
  <c r="AH651" i="10"/>
  <c r="AH69" i="10"/>
  <c r="S290" i="6"/>
  <c r="S177" i="6"/>
  <c r="S371" i="6"/>
  <c r="S291" i="6"/>
  <c r="AA324" i="10"/>
  <c r="AA346" i="10"/>
  <c r="AA495" i="10"/>
  <c r="AH102" i="10"/>
  <c r="AH647" i="10"/>
  <c r="S289" i="6"/>
  <c r="AH428" i="10"/>
  <c r="AH406" i="10"/>
  <c r="S207" i="6"/>
  <c r="AH586" i="10"/>
  <c r="AH99" i="10"/>
  <c r="S489" i="6"/>
  <c r="AA237" i="10"/>
  <c r="AA182" i="10"/>
  <c r="AA271" i="10"/>
  <c r="AA547" i="10"/>
  <c r="S238" i="6"/>
  <c r="AH55" i="10"/>
  <c r="AA244" i="10"/>
  <c r="S259" i="6"/>
  <c r="AA251" i="10"/>
  <c r="S381" i="6"/>
  <c r="AA259" i="10"/>
  <c r="S345" i="6"/>
  <c r="S488" i="6"/>
  <c r="S200" i="6"/>
  <c r="AA229" i="10"/>
  <c r="AA509" i="10"/>
  <c r="AA542" i="10"/>
  <c r="AH72" i="10"/>
  <c r="AA492" i="10"/>
  <c r="AH104" i="10"/>
  <c r="S279" i="6"/>
  <c r="AA517" i="10"/>
  <c r="AA300" i="10"/>
  <c r="AA472" i="10"/>
  <c r="S533" i="6"/>
  <c r="AA240" i="10"/>
  <c r="AA241" i="10"/>
  <c r="S216" i="6"/>
  <c r="AA180" i="10"/>
  <c r="AA178" i="10"/>
  <c r="S214" i="6"/>
  <c r="S506" i="6"/>
  <c r="AH68" i="10"/>
  <c r="S226" i="6"/>
  <c r="AA213" i="10"/>
  <c r="S383" i="6"/>
  <c r="AH116" i="10"/>
  <c r="AA453" i="10"/>
  <c r="AA381" i="10"/>
  <c r="AH157" i="10"/>
  <c r="AA101" i="10"/>
  <c r="AA60" i="10"/>
  <c r="AI433" i="10"/>
  <c r="AH433" i="10"/>
  <c r="AH574" i="10"/>
  <c r="AD480" i="10"/>
  <c r="AA480" i="10"/>
  <c r="AI405" i="10"/>
  <c r="AH405" i="10"/>
  <c r="V492" i="6"/>
  <c r="S492" i="6"/>
  <c r="AI145" i="10"/>
  <c r="AH145" i="10"/>
  <c r="AD484" i="10"/>
  <c r="AA484" i="10"/>
  <c r="V380" i="6"/>
  <c r="S380" i="6"/>
  <c r="AA331" i="10"/>
  <c r="AA255" i="10"/>
  <c r="AA363" i="10"/>
  <c r="S392" i="6"/>
  <c r="S450" i="6"/>
  <c r="S481" i="6"/>
  <c r="S341" i="6"/>
  <c r="AH427" i="10"/>
  <c r="S530" i="6"/>
  <c r="AH89" i="10"/>
  <c r="AA207" i="10"/>
  <c r="AA374" i="10"/>
  <c r="AA295" i="10"/>
  <c r="AA254" i="10"/>
  <c r="S391" i="6"/>
  <c r="AA313" i="10"/>
  <c r="AA344" i="10"/>
  <c r="AA342" i="10"/>
  <c r="S368" i="6"/>
  <c r="S185" i="6"/>
  <c r="S514" i="6"/>
  <c r="AH174" i="10"/>
  <c r="S545" i="6"/>
  <c r="S98" i="6"/>
  <c r="AA299" i="10"/>
  <c r="S294" i="6"/>
  <c r="AA303" i="10"/>
  <c r="AA362" i="10"/>
  <c r="AH414" i="10"/>
  <c r="S471" i="6"/>
  <c r="S485" i="6"/>
  <c r="AH162" i="10"/>
  <c r="AA348" i="10"/>
  <c r="S520" i="6"/>
  <c r="AA354" i="10"/>
  <c r="AA190" i="10"/>
  <c r="AA191" i="10"/>
  <c r="AH444" i="10"/>
  <c r="S325" i="6"/>
  <c r="AA196" i="10"/>
  <c r="AH24" i="10"/>
  <c r="AA376" i="10"/>
  <c r="AA208" i="10"/>
  <c r="S211" i="6"/>
  <c r="AH154" i="10"/>
  <c r="S483" i="6"/>
  <c r="AA493" i="10"/>
  <c r="S297" i="6"/>
  <c r="AA519" i="10"/>
  <c r="AH438" i="10"/>
  <c r="S454" i="6"/>
  <c r="AA185" i="10"/>
  <c r="S239" i="6"/>
  <c r="AA456" i="10"/>
  <c r="S486" i="6"/>
  <c r="AH129" i="10"/>
  <c r="AH98" i="10"/>
  <c r="S474" i="6"/>
  <c r="AA247" i="10"/>
  <c r="S119" i="6"/>
  <c r="S362" i="6"/>
  <c r="AH110" i="10"/>
  <c r="AA478" i="10"/>
  <c r="S240" i="6"/>
  <c r="S213" i="6"/>
  <c r="S540" i="6"/>
  <c r="S237" i="6"/>
  <c r="S314" i="6"/>
  <c r="S272" i="6"/>
  <c r="AH139" i="10"/>
  <c r="S285" i="6"/>
  <c r="S357" i="6"/>
  <c r="AH103" i="10"/>
  <c r="S208" i="6"/>
  <c r="AA222" i="10"/>
  <c r="AH411" i="10"/>
  <c r="AA239" i="10"/>
  <c r="AH424" i="10"/>
  <c r="AA187" i="10"/>
  <c r="AH82" i="10"/>
  <c r="AA278" i="10"/>
  <c r="AH583" i="10"/>
  <c r="AH164" i="10"/>
  <c r="AH419" i="10"/>
  <c r="AH111" i="10"/>
  <c r="AH106" i="10"/>
  <c r="AA491" i="10"/>
  <c r="AH95" i="10"/>
  <c r="AH81" i="10"/>
  <c r="S265" i="6"/>
  <c r="AH78" i="10"/>
  <c r="AA282" i="10"/>
  <c r="AH397" i="10"/>
  <c r="AH114" i="10"/>
  <c r="AH63" i="10"/>
  <c r="AH144" i="10"/>
  <c r="S472" i="6"/>
  <c r="AH149" i="10"/>
  <c r="S188" i="6"/>
  <c r="S463" i="6"/>
  <c r="AH633" i="10"/>
  <c r="S190" i="6"/>
  <c r="AH76" i="10"/>
  <c r="S469" i="6"/>
  <c r="S461" i="6"/>
  <c r="AA216" i="10"/>
  <c r="AA220" i="10"/>
  <c r="S204" i="6"/>
  <c r="S116" i="6"/>
  <c r="AH142" i="10"/>
  <c r="S542" i="6"/>
  <c r="AH168" i="10"/>
  <c r="AH100" i="10"/>
  <c r="AA479" i="10"/>
  <c r="AH141" i="10"/>
  <c r="AH170" i="10"/>
  <c r="AA522" i="10"/>
  <c r="AA232" i="10"/>
  <c r="AA455" i="10"/>
  <c r="AH155" i="10"/>
  <c r="AA297" i="10"/>
  <c r="AH120" i="10"/>
  <c r="AH112" i="10"/>
  <c r="AA546" i="10"/>
  <c r="AH51" i="10"/>
  <c r="AA539" i="10"/>
  <c r="AH563" i="10"/>
  <c r="AH410" i="10"/>
  <c r="S547" i="6"/>
  <c r="AA205" i="10"/>
  <c r="AA464" i="10"/>
  <c r="AA267" i="10"/>
  <c r="S266" i="6"/>
  <c r="AH50" i="10"/>
  <c r="AH607" i="10"/>
  <c r="AH91" i="10"/>
  <c r="AA79" i="10"/>
  <c r="AA326" i="10"/>
  <c r="S490" i="6"/>
  <c r="S199" i="6"/>
  <c r="AH159" i="10"/>
  <c r="S310" i="6"/>
  <c r="AA466" i="10"/>
  <c r="S196" i="6"/>
  <c r="S487" i="6"/>
  <c r="S81" i="6"/>
  <c r="AA121" i="10"/>
  <c r="S67" i="6"/>
  <c r="S115" i="6"/>
  <c r="AH22" i="10"/>
  <c r="AH642" i="10"/>
  <c r="AH37" i="10"/>
  <c r="AH14" i="10"/>
  <c r="AA475" i="10"/>
  <c r="AH152" i="10"/>
  <c r="AA84" i="10"/>
  <c r="S361" i="6"/>
  <c r="AA356" i="10"/>
  <c r="S515" i="6"/>
  <c r="AA552" i="10"/>
  <c r="S338" i="6"/>
  <c r="AA228" i="10"/>
  <c r="AA505" i="10"/>
  <c r="S550" i="6"/>
  <c r="S252" i="6"/>
  <c r="W302" i="10"/>
  <c r="L302" i="10"/>
  <c r="AD302" i="10" s="1"/>
  <c r="U302" i="10"/>
  <c r="AE302" i="10" s="1"/>
  <c r="V302" i="10"/>
  <c r="AF302" i="10" s="1"/>
  <c r="AG525" i="10"/>
  <c r="AI525" i="10" s="1"/>
  <c r="C281" i="10"/>
  <c r="U281" i="10"/>
  <c r="AE281" i="10" s="1"/>
  <c r="L281" i="10"/>
  <c r="AD281" i="10" s="1"/>
  <c r="V281" i="10"/>
  <c r="AF281" i="10" s="1"/>
  <c r="W281" i="10"/>
  <c r="AG369" i="10"/>
  <c r="AI369" i="10" s="1"/>
  <c r="AG261" i="10"/>
  <c r="AI261" i="10" s="1"/>
  <c r="AG205" i="10"/>
  <c r="AI205" i="10" s="1"/>
  <c r="AG377" i="10"/>
  <c r="AI377" i="10" s="1"/>
  <c r="AG464" i="10"/>
  <c r="AI464" i="10" s="1"/>
  <c r="AG476" i="10"/>
  <c r="AI476" i="10" s="1"/>
  <c r="AA368" i="10"/>
  <c r="AH592" i="10"/>
  <c r="AG308" i="10"/>
  <c r="AI308" i="10" s="1"/>
  <c r="AH147" i="10"/>
  <c r="S76" i="6"/>
  <c r="S84" i="6"/>
  <c r="AG280" i="10"/>
  <c r="AI280" i="10" s="1"/>
  <c r="AG275" i="10"/>
  <c r="AI275" i="10" s="1"/>
  <c r="AG539" i="10"/>
  <c r="AI539" i="10" s="1"/>
  <c r="AA194" i="10"/>
  <c r="C245" i="10"/>
  <c r="V245" i="10"/>
  <c r="AF245" i="10" s="1"/>
  <c r="W245" i="10"/>
  <c r="L245" i="10"/>
  <c r="AD245" i="10" s="1"/>
  <c r="U245" i="10"/>
  <c r="AE245" i="10" s="1"/>
  <c r="AG319" i="10"/>
  <c r="AI319" i="10" s="1"/>
  <c r="AG325" i="10"/>
  <c r="AI325" i="10" s="1"/>
  <c r="AG221" i="10"/>
  <c r="AI221" i="10" s="1"/>
  <c r="S462" i="6"/>
  <c r="AG516" i="10"/>
  <c r="AI516" i="10" s="1"/>
  <c r="AG526" i="10"/>
  <c r="AI526" i="10" s="1"/>
  <c r="AG243" i="10"/>
  <c r="AI243" i="10" s="1"/>
  <c r="AG316" i="10"/>
  <c r="AI316" i="10" s="1"/>
  <c r="AD587" i="10"/>
  <c r="AG273" i="10"/>
  <c r="AI273" i="10" s="1"/>
  <c r="AG490" i="10"/>
  <c r="AI490" i="10" s="1"/>
  <c r="AG386" i="10"/>
  <c r="AI386" i="10" s="1"/>
  <c r="AG484" i="10"/>
  <c r="AI484" i="10" s="1"/>
  <c r="AA391" i="10"/>
  <c r="AG268" i="10"/>
  <c r="AI268" i="10" s="1"/>
  <c r="C512" i="10"/>
  <c r="U512" i="10"/>
  <c r="AE512" i="10" s="1"/>
  <c r="V512" i="10"/>
  <c r="AF512" i="10" s="1"/>
  <c r="L512" i="10"/>
  <c r="AD512" i="10" s="1"/>
  <c r="W512" i="10"/>
  <c r="AH591" i="10"/>
  <c r="AI620" i="10"/>
  <c r="AH620" i="10"/>
  <c r="AL620" i="10"/>
  <c r="U506" i="10"/>
  <c r="AE506" i="10" s="1"/>
  <c r="L506" i="10"/>
  <c r="AD506" i="10" s="1"/>
  <c r="V506" i="10"/>
  <c r="AF506" i="10" s="1"/>
  <c r="W506" i="10"/>
  <c r="S175" i="6"/>
  <c r="AA482" i="10"/>
  <c r="AY616" i="10"/>
  <c r="AC616" i="10"/>
  <c r="S385" i="6"/>
  <c r="AA201" i="10"/>
  <c r="AG372" i="10"/>
  <c r="AI372" i="10" s="1"/>
  <c r="AH31" i="10"/>
  <c r="AA325" i="10"/>
  <c r="AL579" i="10"/>
  <c r="AH579" i="10"/>
  <c r="AE648" i="10"/>
  <c r="AG344" i="10"/>
  <c r="AI344" i="10" s="1"/>
  <c r="AG219" i="10"/>
  <c r="AI219" i="10" s="1"/>
  <c r="AG527" i="10"/>
  <c r="AI527" i="10" s="1"/>
  <c r="AG505" i="10"/>
  <c r="AI505" i="10" s="1"/>
  <c r="AH32" i="10"/>
  <c r="AA371" i="10"/>
  <c r="AG285" i="10"/>
  <c r="AI285" i="10" s="1"/>
  <c r="S322" i="6"/>
  <c r="S184" i="6"/>
  <c r="AH434" i="10"/>
  <c r="AI580" i="10"/>
  <c r="AH580" i="10"/>
  <c r="AL580" i="10"/>
  <c r="S377" i="6"/>
  <c r="AA532" i="10"/>
  <c r="AG542" i="10"/>
  <c r="AI542" i="10" s="1"/>
  <c r="W350" i="10"/>
  <c r="L350" i="10"/>
  <c r="AD350" i="10" s="1"/>
  <c r="U350" i="10"/>
  <c r="AE350" i="10" s="1"/>
  <c r="V350" i="10"/>
  <c r="AF350" i="10" s="1"/>
  <c r="AG241" i="10"/>
  <c r="AI241" i="10" s="1"/>
  <c r="K243" i="6"/>
  <c r="U243" i="6" s="1"/>
  <c r="L243" i="6"/>
  <c r="V243" i="6" s="1"/>
  <c r="M243" i="6"/>
  <c r="W243" i="6" s="1"/>
  <c r="N243" i="6"/>
  <c r="X243" i="6" s="1"/>
  <c r="O243" i="6"/>
  <c r="Y243" i="6" s="1"/>
  <c r="AH167" i="10"/>
  <c r="AI594" i="10"/>
  <c r="AL594" i="10"/>
  <c r="AH594" i="10"/>
  <c r="AG492" i="10"/>
  <c r="AI492" i="10" s="1"/>
  <c r="AA236" i="10"/>
  <c r="AH567" i="10"/>
  <c r="AH431" i="10"/>
  <c r="AG269" i="10"/>
  <c r="AI269" i="10" s="1"/>
  <c r="S255" i="6"/>
  <c r="AG303" i="10"/>
  <c r="AI303" i="10" s="1"/>
  <c r="K261" i="6"/>
  <c r="U261" i="6" s="1"/>
  <c r="L261" i="6"/>
  <c r="V261" i="6" s="1"/>
  <c r="M261" i="6"/>
  <c r="W261" i="6" s="1"/>
  <c r="N261" i="6"/>
  <c r="X261" i="6" s="1"/>
  <c r="O261" i="6"/>
  <c r="Y261" i="6" s="1"/>
  <c r="S193" i="6"/>
  <c r="AG297" i="10"/>
  <c r="AI297" i="10" s="1"/>
  <c r="AG470" i="10"/>
  <c r="AI470" i="10" s="1"/>
  <c r="AG272" i="10"/>
  <c r="AI272" i="10" s="1"/>
  <c r="AG256" i="10"/>
  <c r="AI256" i="10" s="1"/>
  <c r="AG342" i="10"/>
  <c r="AI342" i="10" s="1"/>
  <c r="AG467" i="10"/>
  <c r="AI467" i="10" s="1"/>
  <c r="AA380" i="10"/>
  <c r="S234" i="6"/>
  <c r="S537" i="6"/>
  <c r="AG213" i="10"/>
  <c r="AI213" i="10" s="1"/>
  <c r="AA395" i="10"/>
  <c r="S350" i="6"/>
  <c r="S206" i="6"/>
  <c r="S189" i="6"/>
  <c r="AG547" i="10"/>
  <c r="AI547" i="10" s="1"/>
  <c r="S192" i="6"/>
  <c r="AG263" i="10"/>
  <c r="AI263" i="10" s="1"/>
  <c r="K186" i="6"/>
  <c r="U186" i="6" s="1"/>
  <c r="L186" i="6"/>
  <c r="V186" i="6" s="1"/>
  <c r="M186" i="6"/>
  <c r="W186" i="6" s="1"/>
  <c r="N186" i="6"/>
  <c r="X186" i="6" s="1"/>
  <c r="O186" i="6"/>
  <c r="Y186" i="6" s="1"/>
  <c r="AG196" i="10"/>
  <c r="AI196" i="10" s="1"/>
  <c r="AG255" i="10"/>
  <c r="AI255" i="10" s="1"/>
  <c r="AA518" i="10"/>
  <c r="AA396" i="10"/>
  <c r="AI614" i="10"/>
  <c r="AH614" i="10"/>
  <c r="AL614" i="10"/>
  <c r="S499" i="6"/>
  <c r="AG251" i="10"/>
  <c r="AI251" i="10" s="1"/>
  <c r="U497" i="10"/>
  <c r="AE497" i="10" s="1"/>
  <c r="L497" i="10"/>
  <c r="AD497" i="10" s="1"/>
  <c r="V497" i="10"/>
  <c r="AF497" i="10" s="1"/>
  <c r="W497" i="10"/>
  <c r="AA336" i="10"/>
  <c r="AH447" i="10"/>
  <c r="AA235" i="10"/>
  <c r="AG54" i="10"/>
  <c r="AI54" i="10" s="1"/>
  <c r="S393" i="6"/>
  <c r="AG381" i="10"/>
  <c r="AI381" i="10" s="1"/>
  <c r="AA388" i="10"/>
  <c r="S316" i="6"/>
  <c r="AA203" i="10"/>
  <c r="AC609" i="10"/>
  <c r="AI609" i="10" s="1"/>
  <c r="AY609" i="10"/>
  <c r="AG518" i="10"/>
  <c r="AI518" i="10" s="1"/>
  <c r="AH617" i="10"/>
  <c r="AL617" i="10"/>
  <c r="AG292" i="10"/>
  <c r="AI292" i="10" s="1"/>
  <c r="K347" i="6"/>
  <c r="U347" i="6" s="1"/>
  <c r="L347" i="6"/>
  <c r="V347" i="6" s="1"/>
  <c r="M347" i="6"/>
  <c r="W347" i="6" s="1"/>
  <c r="N347" i="6"/>
  <c r="X347" i="6" s="1"/>
  <c r="O347" i="6"/>
  <c r="Y347" i="6" s="1"/>
  <c r="K548" i="6"/>
  <c r="U548" i="6" s="1"/>
  <c r="L548" i="6"/>
  <c r="V548" i="6" s="1"/>
  <c r="M548" i="6"/>
  <c r="W548" i="6" s="1"/>
  <c r="N548" i="6"/>
  <c r="X548" i="6" s="1"/>
  <c r="O548" i="6"/>
  <c r="Y548" i="6" s="1"/>
  <c r="AG60" i="10"/>
  <c r="AI60" i="10" s="1"/>
  <c r="AG549" i="10"/>
  <c r="AI549" i="10" s="1"/>
  <c r="AG387" i="10"/>
  <c r="AI387" i="10" s="1"/>
  <c r="AI624" i="10"/>
  <c r="AL624" i="10"/>
  <c r="AH624" i="10"/>
  <c r="C520" i="10"/>
  <c r="L520" i="10"/>
  <c r="AD520" i="10" s="1"/>
  <c r="U520" i="10"/>
  <c r="AE520" i="10" s="1"/>
  <c r="V520" i="10"/>
  <c r="AF520" i="10" s="1"/>
  <c r="W520" i="10"/>
  <c r="AG181" i="10"/>
  <c r="AI181" i="10" s="1"/>
  <c r="AG491" i="10"/>
  <c r="AI491" i="10" s="1"/>
  <c r="V551" i="10"/>
  <c r="AF551" i="10" s="1"/>
  <c r="L551" i="10"/>
  <c r="AD551" i="10" s="1"/>
  <c r="U551" i="10"/>
  <c r="AE551" i="10" s="1"/>
  <c r="W551" i="10"/>
  <c r="AG287" i="10"/>
  <c r="AI287" i="10" s="1"/>
  <c r="AA516" i="10"/>
  <c r="AA317" i="10"/>
  <c r="W496" i="10"/>
  <c r="U496" i="10"/>
  <c r="AE496" i="10" s="1"/>
  <c r="V496" i="10"/>
  <c r="AF496" i="10" s="1"/>
  <c r="L496" i="10"/>
  <c r="AD496" i="10" s="1"/>
  <c r="AG368" i="10"/>
  <c r="AI368" i="10" s="1"/>
  <c r="AG481" i="10"/>
  <c r="AI481" i="10" s="1"/>
  <c r="AG477" i="10"/>
  <c r="AI477" i="10" s="1"/>
  <c r="AG121" i="10"/>
  <c r="AI121" i="10" s="1"/>
  <c r="C314" i="10"/>
  <c r="L314" i="10"/>
  <c r="AD314" i="10" s="1"/>
  <c r="V314" i="10"/>
  <c r="AF314" i="10" s="1"/>
  <c r="W314" i="10"/>
  <c r="U314" i="10"/>
  <c r="AE314" i="10" s="1"/>
  <c r="AG391" i="10"/>
  <c r="AI391" i="10" s="1"/>
  <c r="AG248" i="10"/>
  <c r="AI248" i="10" s="1"/>
  <c r="AG474" i="10"/>
  <c r="AI474" i="10" s="1"/>
  <c r="AG194" i="10"/>
  <c r="AI194" i="10" s="1"/>
  <c r="AG270" i="10"/>
  <c r="AI270" i="10" s="1"/>
  <c r="AG183" i="10"/>
  <c r="AI183" i="10" s="1"/>
  <c r="AH175" i="10"/>
  <c r="AG503" i="10"/>
  <c r="AI503" i="10" s="1"/>
  <c r="AG364" i="10"/>
  <c r="AI364" i="10" s="1"/>
  <c r="K517" i="6"/>
  <c r="U517" i="6" s="1"/>
  <c r="L517" i="6"/>
  <c r="V517" i="6" s="1"/>
  <c r="M517" i="6"/>
  <c r="W517" i="6" s="1"/>
  <c r="N517" i="6"/>
  <c r="X517" i="6" s="1"/>
  <c r="O517" i="6"/>
  <c r="Y517" i="6" s="1"/>
  <c r="K278" i="6"/>
  <c r="U278" i="6" s="1"/>
  <c r="L278" i="6"/>
  <c r="V278" i="6" s="1"/>
  <c r="M278" i="6"/>
  <c r="W278" i="6" s="1"/>
  <c r="N278" i="6"/>
  <c r="X278" i="6" s="1"/>
  <c r="O278" i="6"/>
  <c r="Y278" i="6" s="1"/>
  <c r="AG471" i="10"/>
  <c r="AI471" i="10" s="1"/>
  <c r="AH61" i="10"/>
  <c r="S324" i="6"/>
  <c r="V528" i="10"/>
  <c r="AF528" i="10" s="1"/>
  <c r="W528" i="10"/>
  <c r="L528" i="10"/>
  <c r="AD528" i="10" s="1"/>
  <c r="U528" i="10"/>
  <c r="AE528" i="10" s="1"/>
  <c r="AH629" i="10"/>
  <c r="C266" i="10"/>
  <c r="L266" i="10"/>
  <c r="AD266" i="10" s="1"/>
  <c r="W266" i="10"/>
  <c r="V266" i="10"/>
  <c r="AF266" i="10" s="1"/>
  <c r="U266" i="10"/>
  <c r="AE266" i="10" s="1"/>
  <c r="AG359" i="10"/>
  <c r="AI359" i="10" s="1"/>
  <c r="AG383" i="10"/>
  <c r="AI383" i="10" s="1"/>
  <c r="AG500" i="10"/>
  <c r="AI500" i="10" s="1"/>
  <c r="C296" i="10"/>
  <c r="V296" i="10"/>
  <c r="AF296" i="10" s="1"/>
  <c r="W296" i="10"/>
  <c r="L296" i="10"/>
  <c r="AD296" i="10" s="1"/>
  <c r="U296" i="10"/>
  <c r="AE296" i="10" s="1"/>
  <c r="S221" i="6"/>
  <c r="AG123" i="10"/>
  <c r="AI123" i="10" s="1"/>
  <c r="AG375" i="10"/>
  <c r="AI375" i="10" s="1"/>
  <c r="AA553" i="10"/>
  <c r="AG313" i="10"/>
  <c r="AI313" i="10" s="1"/>
  <c r="AG536" i="10"/>
  <c r="AI536" i="10" s="1"/>
  <c r="S288" i="6"/>
  <c r="C511" i="10"/>
  <c r="L511" i="10"/>
  <c r="AD511" i="10" s="1"/>
  <c r="V511" i="10"/>
  <c r="AF511" i="10" s="1"/>
  <c r="W511" i="10"/>
  <c r="U511" i="10"/>
  <c r="AE511" i="10" s="1"/>
  <c r="AG341" i="10"/>
  <c r="AI341" i="10" s="1"/>
  <c r="AG315" i="10"/>
  <c r="AI315" i="10" s="1"/>
  <c r="AG478" i="10"/>
  <c r="AI478" i="10" s="1"/>
  <c r="AG363" i="10"/>
  <c r="AI363" i="10" s="1"/>
  <c r="S68" i="6"/>
  <c r="AG117" i="10"/>
  <c r="AI117" i="10" s="1"/>
  <c r="AH558" i="10"/>
  <c r="AI610" i="10"/>
  <c r="AH610" i="10"/>
  <c r="AL610" i="10"/>
  <c r="AG357" i="10"/>
  <c r="AI357" i="10" s="1"/>
  <c r="AG179" i="10"/>
  <c r="AI179" i="10" s="1"/>
  <c r="AH77" i="10"/>
  <c r="AG257" i="10"/>
  <c r="AI257" i="10" s="1"/>
  <c r="AG360" i="10"/>
  <c r="AI360" i="10" s="1"/>
  <c r="K281" i="6"/>
  <c r="U281" i="6" s="1"/>
  <c r="L281" i="6"/>
  <c r="V281" i="6" s="1"/>
  <c r="M281" i="6"/>
  <c r="W281" i="6" s="1"/>
  <c r="N281" i="6"/>
  <c r="X281" i="6" s="1"/>
  <c r="O281" i="6"/>
  <c r="Y281" i="6" s="1"/>
  <c r="AG494" i="10"/>
  <c r="AI494" i="10" s="1"/>
  <c r="S500" i="6"/>
  <c r="AG530" i="10"/>
  <c r="AI530" i="10" s="1"/>
  <c r="AH17" i="10"/>
  <c r="AG193" i="10"/>
  <c r="AI193" i="10" s="1"/>
  <c r="AH584" i="10"/>
  <c r="AA334" i="10"/>
  <c r="AG482" i="10"/>
  <c r="AI482" i="10" s="1"/>
  <c r="AA183" i="10"/>
  <c r="AA386" i="10"/>
  <c r="AA468" i="10"/>
  <c r="AI589" i="10"/>
  <c r="AL589" i="10"/>
  <c r="AH589" i="10"/>
  <c r="AG317" i="10"/>
  <c r="AI317" i="10" s="1"/>
  <c r="AG323" i="10"/>
  <c r="AI323" i="10" s="1"/>
  <c r="AG385" i="10"/>
  <c r="AI385" i="10" s="1"/>
  <c r="S312" i="6"/>
  <c r="AG587" i="10"/>
  <c r="AI587" i="10" s="1"/>
  <c r="AA364" i="10"/>
  <c r="AH19" i="10"/>
  <c r="AG378" i="10"/>
  <c r="AI378" i="10" s="1"/>
  <c r="AG211" i="10"/>
  <c r="AI211" i="10" s="1"/>
  <c r="AG553" i="10"/>
  <c r="AI553" i="10" s="1"/>
  <c r="AG215" i="10"/>
  <c r="AI215" i="10" s="1"/>
  <c r="AG122" i="10"/>
  <c r="AI122" i="10" s="1"/>
  <c r="AA122" i="10"/>
  <c r="AH26" i="10"/>
  <c r="AG326" i="10"/>
  <c r="AI326" i="10" s="1"/>
  <c r="AG457" i="10"/>
  <c r="AI457" i="10" s="1"/>
  <c r="AH641" i="10"/>
  <c r="AH48" i="10"/>
  <c r="AG473" i="10"/>
  <c r="AI473" i="10" s="1"/>
  <c r="AH449" i="10"/>
  <c r="AG334" i="10"/>
  <c r="AI334" i="10" s="1"/>
  <c r="AA250" i="10"/>
  <c r="AG468" i="10"/>
  <c r="AI468" i="10" s="1"/>
  <c r="AG227" i="10"/>
  <c r="AI227" i="10" s="1"/>
  <c r="AA355" i="10"/>
  <c r="AH75" i="10"/>
  <c r="AG229" i="10"/>
  <c r="AI229" i="10" s="1"/>
  <c r="AA538" i="10"/>
  <c r="AG186" i="10"/>
  <c r="AI186" i="10" s="1"/>
  <c r="AG254" i="10"/>
  <c r="AI254" i="10" s="1"/>
  <c r="S465" i="6"/>
  <c r="AL600" i="10"/>
  <c r="AH600" i="10"/>
  <c r="AH46" i="10"/>
  <c r="C487" i="10"/>
  <c r="U487" i="10"/>
  <c r="AE487" i="10" s="1"/>
  <c r="V487" i="10"/>
  <c r="AF487" i="10" s="1"/>
  <c r="L487" i="10"/>
  <c r="AD487" i="10" s="1"/>
  <c r="W487" i="10"/>
  <c r="L277" i="10"/>
  <c r="AD277" i="10" s="1"/>
  <c r="V277" i="10"/>
  <c r="AF277" i="10" s="1"/>
  <c r="W277" i="10"/>
  <c r="U277" i="10"/>
  <c r="AE277" i="10" s="1"/>
  <c r="S112" i="6"/>
  <c r="AA70" i="10"/>
  <c r="AY578" i="10"/>
  <c r="AC578" i="10"/>
  <c r="AA335" i="10"/>
  <c r="AI599" i="10"/>
  <c r="AL599" i="10"/>
  <c r="AH599" i="10"/>
  <c r="S229" i="6"/>
  <c r="AH637" i="10"/>
  <c r="AA274" i="10"/>
  <c r="AG371" i="10"/>
  <c r="AI371" i="10" s="1"/>
  <c r="AA357" i="10"/>
  <c r="S218" i="6"/>
  <c r="AG532" i="10"/>
  <c r="AI532" i="10" s="1"/>
  <c r="AG488" i="10"/>
  <c r="AI488" i="10" s="1"/>
  <c r="AG501" i="10"/>
  <c r="AI501" i="10" s="1"/>
  <c r="V265" i="10"/>
  <c r="AF265" i="10" s="1"/>
  <c r="U265" i="10"/>
  <c r="AE265" i="10" s="1"/>
  <c r="W265" i="10"/>
  <c r="L265" i="10"/>
  <c r="AD265" i="10" s="1"/>
  <c r="C283" i="10"/>
  <c r="U283" i="10"/>
  <c r="AE283" i="10" s="1"/>
  <c r="V283" i="10"/>
  <c r="AF283" i="10" s="1"/>
  <c r="W283" i="10"/>
  <c r="L283" i="10"/>
  <c r="AD283" i="10" s="1"/>
  <c r="C246" i="10"/>
  <c r="V246" i="10"/>
  <c r="AF246" i="10" s="1"/>
  <c r="W246" i="10"/>
  <c r="L246" i="10"/>
  <c r="AD246" i="10" s="1"/>
  <c r="U246" i="10"/>
  <c r="AE246" i="10" s="1"/>
  <c r="AG495" i="10"/>
  <c r="AI495" i="10" s="1"/>
  <c r="AA494" i="10"/>
  <c r="AG514" i="10"/>
  <c r="AI514" i="10" s="1"/>
  <c r="AG356" i="10"/>
  <c r="AI356" i="10" s="1"/>
  <c r="AG260" i="10"/>
  <c r="AI260" i="10" s="1"/>
  <c r="AH605" i="10"/>
  <c r="AA537" i="10"/>
  <c r="AH635" i="10"/>
  <c r="AA193" i="10"/>
  <c r="AA534" i="10"/>
  <c r="AG242" i="10"/>
  <c r="AI242" i="10" s="1"/>
  <c r="AA352" i="10"/>
  <c r="AA504" i="10"/>
  <c r="AG483" i="10"/>
  <c r="AI483" i="10" s="1"/>
  <c r="AH67" i="10"/>
  <c r="AI617" i="10"/>
  <c r="AH656" i="10"/>
  <c r="S176" i="6"/>
  <c r="AI577" i="10"/>
  <c r="AL577" i="10"/>
  <c r="AH577" i="10"/>
  <c r="S470" i="6"/>
  <c r="AG380" i="10"/>
  <c r="AI380" i="10" s="1"/>
  <c r="AG307" i="10"/>
  <c r="AI307" i="10" s="1"/>
  <c r="AG234" i="10"/>
  <c r="AI234" i="10" s="1"/>
  <c r="AA548" i="10"/>
  <c r="AH645" i="10"/>
  <c r="S118" i="6"/>
  <c r="AA385" i="10"/>
  <c r="AA123" i="10"/>
  <c r="S358" i="6"/>
  <c r="AG395" i="10"/>
  <c r="AI395" i="10" s="1"/>
  <c r="AH423" i="10"/>
  <c r="AH137" i="10"/>
  <c r="AA390" i="10"/>
  <c r="S342" i="6"/>
  <c r="S283" i="6"/>
  <c r="AH568" i="10"/>
  <c r="AA476" i="10"/>
  <c r="AG486" i="10"/>
  <c r="AI486" i="10" s="1"/>
  <c r="AA536" i="10"/>
  <c r="AH643" i="10"/>
  <c r="S340" i="6"/>
  <c r="S256" i="6"/>
  <c r="AA206" i="10"/>
  <c r="AG298" i="10"/>
  <c r="AI298" i="10" s="1"/>
  <c r="AG267" i="10"/>
  <c r="AI267" i="10" s="1"/>
  <c r="AG258" i="10"/>
  <c r="AI258" i="10" s="1"/>
  <c r="S198" i="6"/>
  <c r="S349" i="6"/>
  <c r="S482" i="6"/>
  <c r="S320" i="6"/>
  <c r="AF648" i="10"/>
  <c r="AG240" i="10"/>
  <c r="AI240" i="10" s="1"/>
  <c r="S355" i="6"/>
  <c r="S317" i="6"/>
  <c r="AG544" i="10"/>
  <c r="AI544" i="10" s="1"/>
  <c r="AH90" i="10"/>
  <c r="AG382" i="10"/>
  <c r="AI382" i="10" s="1"/>
  <c r="AG533" i="10"/>
  <c r="AI533" i="10" s="1"/>
  <c r="AH86" i="10"/>
  <c r="S300" i="6"/>
  <c r="AA268" i="10"/>
  <c r="K493" i="6"/>
  <c r="U493" i="6" s="1"/>
  <c r="L493" i="6"/>
  <c r="V493" i="6" s="1"/>
  <c r="M493" i="6"/>
  <c r="W493" i="6" s="1"/>
  <c r="N493" i="6"/>
  <c r="X493" i="6" s="1"/>
  <c r="O493" i="6"/>
  <c r="Y493" i="6" s="1"/>
  <c r="K526" i="6"/>
  <c r="U526" i="6" s="1"/>
  <c r="L526" i="6"/>
  <c r="V526" i="6" s="1"/>
  <c r="M526" i="6"/>
  <c r="W526" i="6" s="1"/>
  <c r="N526" i="6"/>
  <c r="X526" i="6" s="1"/>
  <c r="O526" i="6"/>
  <c r="Y526" i="6" s="1"/>
  <c r="K274" i="6"/>
  <c r="U274" i="6" s="1"/>
  <c r="L274" i="6"/>
  <c r="V274" i="6" s="1"/>
  <c r="M274" i="6"/>
  <c r="W274" i="6" s="1"/>
  <c r="N274" i="6"/>
  <c r="X274" i="6" s="1"/>
  <c r="O274" i="6"/>
  <c r="Y274" i="6" s="1"/>
  <c r="L189" i="10"/>
  <c r="AD189" i="10" s="1"/>
  <c r="U189" i="10"/>
  <c r="AE189" i="10" s="1"/>
  <c r="W189" i="10"/>
  <c r="V189" i="10"/>
  <c r="AF189" i="10" s="1"/>
  <c r="AA361" i="10"/>
  <c r="AA224" i="10"/>
  <c r="AH407" i="10"/>
  <c r="S513" i="6"/>
  <c r="AG396" i="10"/>
  <c r="AI396" i="10" s="1"/>
  <c r="AG274" i="10"/>
  <c r="AI274" i="10" s="1"/>
  <c r="S253" i="6"/>
  <c r="AG535" i="10"/>
  <c r="AI535" i="10" s="1"/>
  <c r="AH107" i="10"/>
  <c r="AA474" i="10"/>
  <c r="AA270" i="10"/>
  <c r="AA531" i="10"/>
  <c r="AI598" i="10"/>
  <c r="AH598" i="10"/>
  <c r="AL598" i="10"/>
  <c r="AA508" i="10"/>
  <c r="AG318" i="10"/>
  <c r="AI318" i="10" s="1"/>
  <c r="K262" i="6"/>
  <c r="U262" i="6" s="1"/>
  <c r="L262" i="6"/>
  <c r="V262" i="6" s="1"/>
  <c r="M262" i="6"/>
  <c r="W262" i="6" s="1"/>
  <c r="N262" i="6"/>
  <c r="X262" i="6" s="1"/>
  <c r="O262" i="6"/>
  <c r="Y262" i="6" s="1"/>
  <c r="AG84" i="10"/>
  <c r="AI84" i="10" s="1"/>
  <c r="S57" i="6"/>
  <c r="AG118" i="10"/>
  <c r="AI118" i="10" s="1"/>
  <c r="AA118" i="10"/>
  <c r="S549" i="6"/>
  <c r="AG188" i="10"/>
  <c r="AI188" i="10" s="1"/>
  <c r="AA332" i="10"/>
  <c r="AH125" i="10"/>
  <c r="S387" i="6"/>
  <c r="AH581" i="10"/>
  <c r="S251" i="6"/>
  <c r="AG253" i="10"/>
  <c r="AI253" i="10" s="1"/>
  <c r="AA328" i="10"/>
  <c r="S541" i="6"/>
  <c r="AA304" i="10"/>
  <c r="AA490" i="10"/>
  <c r="AC628" i="10"/>
  <c r="AY628" i="10"/>
  <c r="AG190" i="10"/>
  <c r="AI190" i="10" s="1"/>
  <c r="AA197" i="10"/>
  <c r="AG182" i="10"/>
  <c r="AI182" i="10" s="1"/>
  <c r="S245" i="6"/>
  <c r="AY561" i="10"/>
  <c r="AC561" i="10"/>
  <c r="AH39" i="10"/>
  <c r="AG235" i="10"/>
  <c r="AI235" i="10" s="1"/>
  <c r="AI579" i="10"/>
  <c r="C337" i="10"/>
  <c r="W337" i="10"/>
  <c r="L337" i="10"/>
  <c r="AD337" i="10" s="1"/>
  <c r="U337" i="10"/>
  <c r="AE337" i="10" s="1"/>
  <c r="V337" i="10"/>
  <c r="AF337" i="10" s="1"/>
  <c r="AA227" i="10"/>
  <c r="AA287" i="10"/>
  <c r="S477" i="6"/>
  <c r="AG362" i="10"/>
  <c r="AI362" i="10" s="1"/>
  <c r="AA359" i="10"/>
  <c r="S271" i="6"/>
  <c r="AH644" i="10"/>
  <c r="S319" i="6"/>
  <c r="AG226" i="10"/>
  <c r="AI226" i="10" s="1"/>
  <c r="AA383" i="10"/>
  <c r="AG305" i="10"/>
  <c r="AI305" i="10" s="1"/>
  <c r="AH135" i="10"/>
  <c r="AA502" i="10"/>
  <c r="AG333" i="10"/>
  <c r="AI333" i="10" s="1"/>
  <c r="AG355" i="10"/>
  <c r="AI355" i="10" s="1"/>
  <c r="AG262" i="10"/>
  <c r="AI262" i="10" s="1"/>
  <c r="C311" i="10"/>
  <c r="V311" i="10"/>
  <c r="AF311" i="10" s="1"/>
  <c r="W311" i="10"/>
  <c r="U311" i="10"/>
  <c r="AE311" i="10" s="1"/>
  <c r="L311" i="10"/>
  <c r="AD311" i="10" s="1"/>
  <c r="AG178" i="10"/>
  <c r="AI178" i="10" s="1"/>
  <c r="AG233" i="10"/>
  <c r="AI233" i="10" s="1"/>
  <c r="AA225" i="10"/>
  <c r="AG498" i="10"/>
  <c r="AI498" i="10" s="1"/>
  <c r="AH25" i="10"/>
  <c r="AA452" i="10"/>
  <c r="AI615" i="10"/>
  <c r="AH615" i="10"/>
  <c r="AL615" i="10"/>
  <c r="AA186" i="10"/>
  <c r="AH133" i="10"/>
  <c r="AH41" i="10"/>
  <c r="S254" i="6"/>
  <c r="AA533" i="10"/>
  <c r="AH80" i="10"/>
  <c r="AH658" i="10"/>
  <c r="V507" i="10"/>
  <c r="AF507" i="10" s="1"/>
  <c r="U507" i="10"/>
  <c r="AE507" i="10" s="1"/>
  <c r="W507" i="10"/>
  <c r="L507" i="10"/>
  <c r="AD507" i="10" s="1"/>
  <c r="S195" i="6"/>
  <c r="AH422" i="10"/>
  <c r="AG300" i="10"/>
  <c r="AI300" i="10" s="1"/>
  <c r="AG454" i="10"/>
  <c r="AI454" i="10" s="1"/>
  <c r="AG349" i="10"/>
  <c r="AI349" i="10" s="1"/>
  <c r="C503" i="6"/>
  <c r="K503" i="6"/>
  <c r="U503" i="6" s="1"/>
  <c r="L503" i="6"/>
  <c r="V503" i="6" s="1"/>
  <c r="M503" i="6"/>
  <c r="W503" i="6" s="1"/>
  <c r="N503" i="6"/>
  <c r="X503" i="6" s="1"/>
  <c r="O503" i="6"/>
  <c r="Y503" i="6" s="1"/>
  <c r="AG524" i="10"/>
  <c r="AI524" i="10" s="1"/>
  <c r="AG244" i="10"/>
  <c r="AI244" i="10" s="1"/>
  <c r="S378" i="6"/>
  <c r="AA530" i="10"/>
  <c r="AG351" i="10"/>
  <c r="AI351" i="10" s="1"/>
  <c r="AG304" i="10"/>
  <c r="AI304" i="10" s="1"/>
  <c r="S330" i="6"/>
  <c r="AG207" i="10"/>
  <c r="AI207" i="10" s="1"/>
  <c r="AA54" i="10"/>
  <c r="AA218" i="10"/>
  <c r="AG187" i="10"/>
  <c r="AI187" i="10" s="1"/>
  <c r="AH126" i="10"/>
  <c r="AA316" i="10"/>
  <c r="AG426" i="10"/>
  <c r="AI426" i="10" s="1"/>
  <c r="AA426" i="10"/>
  <c r="AA204" i="10"/>
  <c r="AA378" i="10"/>
  <c r="AG237" i="10"/>
  <c r="AI237" i="10" s="1"/>
  <c r="AH47" i="10"/>
  <c r="AL625" i="10"/>
  <c r="AH625" i="10"/>
  <c r="L515" i="10"/>
  <c r="AD515" i="10" s="1"/>
  <c r="U515" i="10"/>
  <c r="AE515" i="10" s="1"/>
  <c r="V515" i="10"/>
  <c r="AF515" i="10" s="1"/>
  <c r="W515" i="10"/>
  <c r="AF587" i="10"/>
  <c r="AG538" i="10"/>
  <c r="AI538" i="10" s="1"/>
  <c r="K509" i="6"/>
  <c r="U509" i="6" s="1"/>
  <c r="L509" i="6"/>
  <c r="V509" i="6" s="1"/>
  <c r="M509" i="6"/>
  <c r="W509" i="6" s="1"/>
  <c r="N509" i="6"/>
  <c r="X509" i="6" s="1"/>
  <c r="O509" i="6"/>
  <c r="Y509" i="6" s="1"/>
  <c r="AA343" i="10"/>
  <c r="AA117" i="10"/>
  <c r="AG201" i="10"/>
  <c r="AI201" i="10" s="1"/>
  <c r="AG336" i="10"/>
  <c r="AI336" i="10" s="1"/>
  <c r="AG537" i="10"/>
  <c r="AI537" i="10" s="1"/>
  <c r="AG534" i="10"/>
  <c r="AI534" i="10" s="1"/>
  <c r="AG504" i="10"/>
  <c r="AI504" i="10" s="1"/>
  <c r="AG347" i="10"/>
  <c r="AI347" i="10" s="1"/>
  <c r="AG327" i="10"/>
  <c r="AI327" i="10" s="1"/>
  <c r="K273" i="6"/>
  <c r="U273" i="6" s="1"/>
  <c r="L273" i="6"/>
  <c r="V273" i="6" s="1"/>
  <c r="M273" i="6"/>
  <c r="W273" i="6" s="1"/>
  <c r="N273" i="6"/>
  <c r="X273" i="6" s="1"/>
  <c r="O273" i="6"/>
  <c r="Y273" i="6" s="1"/>
  <c r="AA503" i="10"/>
  <c r="AL623" i="10"/>
  <c r="AH623" i="10"/>
  <c r="AH62" i="10"/>
  <c r="AI619" i="10"/>
  <c r="AH619" i="10"/>
  <c r="AL619" i="10"/>
  <c r="AG278" i="10"/>
  <c r="AI278" i="10" s="1"/>
  <c r="C263" i="6"/>
  <c r="K263" i="6"/>
  <c r="U263" i="6" s="1"/>
  <c r="L263" i="6"/>
  <c r="V263" i="6" s="1"/>
  <c r="M263" i="6"/>
  <c r="W263" i="6" s="1"/>
  <c r="N263" i="6"/>
  <c r="X263" i="6" s="1"/>
  <c r="O263" i="6"/>
  <c r="Y263" i="6" s="1"/>
  <c r="AH28" i="10"/>
  <c r="AI603" i="10"/>
  <c r="AH603" i="10"/>
  <c r="AL603" i="10"/>
  <c r="AG195" i="10"/>
  <c r="AI195" i="10" s="1"/>
  <c r="AG329" i="10"/>
  <c r="AI329" i="10" s="1"/>
  <c r="AG499" i="10"/>
  <c r="AI499" i="10" s="1"/>
  <c r="AG321" i="10"/>
  <c r="AI321" i="10" s="1"/>
  <c r="AG225" i="10"/>
  <c r="AI225" i="10" s="1"/>
  <c r="AA465" i="10"/>
  <c r="S479" i="6"/>
  <c r="C302" i="10"/>
  <c r="C504" i="6"/>
  <c r="K504" i="6"/>
  <c r="U504" i="6" s="1"/>
  <c r="L504" i="6"/>
  <c r="V504" i="6" s="1"/>
  <c r="M504" i="6"/>
  <c r="W504" i="6" s="1"/>
  <c r="N504" i="6"/>
  <c r="X504" i="6" s="1"/>
  <c r="O504" i="6"/>
  <c r="Y504" i="6" s="1"/>
  <c r="C496" i="10"/>
  <c r="C529" i="10"/>
  <c r="V529" i="10"/>
  <c r="AF529" i="10" s="1"/>
  <c r="W529" i="10"/>
  <c r="L529" i="10"/>
  <c r="AD529" i="10" s="1"/>
  <c r="U529" i="10"/>
  <c r="AE529" i="10" s="1"/>
  <c r="AG184" i="10"/>
  <c r="AI184" i="10" s="1"/>
  <c r="AG335" i="10"/>
  <c r="AI335" i="10" s="1"/>
  <c r="S284" i="6"/>
  <c r="AG209" i="10"/>
  <c r="AI209" i="10" s="1"/>
  <c r="AI570" i="10"/>
  <c r="AH570" i="10"/>
  <c r="AL570" i="10"/>
  <c r="AA457" i="10"/>
  <c r="S390" i="6"/>
  <c r="AH606" i="10"/>
  <c r="C347" i="6"/>
  <c r="AG101" i="10"/>
  <c r="AI101" i="10" s="1"/>
  <c r="C515" i="10"/>
  <c r="C548" i="6"/>
  <c r="AH613" i="10"/>
  <c r="AL613" i="10"/>
  <c r="AH634" i="10"/>
  <c r="AG510" i="10"/>
  <c r="AI510" i="10" s="1"/>
  <c r="AG343" i="10"/>
  <c r="AI343" i="10" s="1"/>
  <c r="AG250" i="10"/>
  <c r="AI250" i="10" s="1"/>
  <c r="AG352" i="10"/>
  <c r="AI352" i="10" s="1"/>
  <c r="W264" i="10"/>
  <c r="U264" i="10"/>
  <c r="AE264" i="10" s="1"/>
  <c r="V264" i="10"/>
  <c r="AF264" i="10" s="1"/>
  <c r="L264" i="10"/>
  <c r="AD264" i="10" s="1"/>
  <c r="S51" i="6"/>
  <c r="AG214" i="10"/>
  <c r="AI214" i="10" s="1"/>
  <c r="S528" i="6"/>
  <c r="AG546" i="10"/>
  <c r="AI546" i="10" s="1"/>
  <c r="AG388" i="10"/>
  <c r="AI388" i="10" s="1"/>
  <c r="AG548" i="10"/>
  <c r="AI548" i="10" s="1"/>
  <c r="K308" i="6"/>
  <c r="U308" i="6" s="1"/>
  <c r="L308" i="6"/>
  <c r="V308" i="6" s="1"/>
  <c r="M308" i="6"/>
  <c r="W308" i="6" s="1"/>
  <c r="N308" i="6"/>
  <c r="X308" i="6" s="1"/>
  <c r="O308" i="6"/>
  <c r="Y308" i="6" s="1"/>
  <c r="AE587" i="10"/>
  <c r="AA587" i="10"/>
  <c r="AH451" i="10"/>
  <c r="S329" i="6"/>
  <c r="AG513" i="10"/>
  <c r="AI513" i="10" s="1"/>
  <c r="AG390" i="10"/>
  <c r="AI390" i="10" s="1"/>
  <c r="AG392" i="10"/>
  <c r="AI392" i="10" s="1"/>
  <c r="AH420" i="10"/>
  <c r="S348" i="6"/>
  <c r="AH42" i="10"/>
  <c r="AH588" i="10"/>
  <c r="AG203" i="10"/>
  <c r="AI203" i="10" s="1"/>
  <c r="AH590" i="10"/>
  <c r="C509" i="6"/>
  <c r="AG282" i="10"/>
  <c r="AI282" i="10" s="1"/>
  <c r="AG541" i="10"/>
  <c r="AI541" i="10" s="1"/>
  <c r="AG480" i="10"/>
  <c r="AI480" i="10" s="1"/>
  <c r="AG249" i="10"/>
  <c r="AI249" i="10" s="1"/>
  <c r="AI618" i="10"/>
  <c r="AH618" i="10"/>
  <c r="AL618" i="10"/>
  <c r="AG223" i="10"/>
  <c r="AI223" i="10" s="1"/>
  <c r="C551" i="10"/>
  <c r="AH66" i="10"/>
  <c r="AG339" i="10"/>
  <c r="AI339" i="10" s="1"/>
  <c r="AA526" i="10"/>
  <c r="AA327" i="10"/>
  <c r="AH575" i="10"/>
  <c r="AI604" i="10"/>
  <c r="AL604" i="10"/>
  <c r="AH604" i="10"/>
  <c r="AA262" i="10"/>
  <c r="AI602" i="10"/>
  <c r="AL602" i="10"/>
  <c r="AH602" i="10"/>
  <c r="S276" i="6"/>
  <c r="AG228" i="10"/>
  <c r="AI228" i="10" s="1"/>
  <c r="AH64" i="10"/>
  <c r="AH655" i="10"/>
  <c r="AG465" i="10"/>
  <c r="AI465" i="10" s="1"/>
  <c r="AH582" i="10"/>
  <c r="AH442" i="10"/>
  <c r="AA389" i="10"/>
  <c r="AG543" i="10"/>
  <c r="AI543" i="10" s="1"/>
  <c r="U301" i="10"/>
  <c r="AE301" i="10" s="1"/>
  <c r="L301" i="10"/>
  <c r="AD301" i="10" s="1"/>
  <c r="W301" i="10"/>
  <c r="V301" i="10"/>
  <c r="AF301" i="10" s="1"/>
  <c r="C508" i="6"/>
  <c r="K508" i="6"/>
  <c r="U508" i="6" s="1"/>
  <c r="L508" i="6"/>
  <c r="V508" i="6" s="1"/>
  <c r="M508" i="6"/>
  <c r="W508" i="6" s="1"/>
  <c r="N508" i="6"/>
  <c r="X508" i="6" s="1"/>
  <c r="O508" i="6"/>
  <c r="Y508" i="6" s="1"/>
  <c r="AG361" i="10"/>
  <c r="AI361" i="10" s="1"/>
  <c r="AH57" i="10"/>
  <c r="AG224" i="10"/>
  <c r="AI224" i="10" s="1"/>
  <c r="AG472" i="10"/>
  <c r="AI472" i="10" s="1"/>
  <c r="S467" i="6"/>
  <c r="AG345" i="10"/>
  <c r="AI345" i="10" s="1"/>
  <c r="S344" i="6"/>
  <c r="S523" i="6"/>
  <c r="AG479" i="10"/>
  <c r="AI479" i="10" s="1"/>
  <c r="AG531" i="10"/>
  <c r="AI531" i="10" s="1"/>
  <c r="AH108" i="10"/>
  <c r="S194" i="6"/>
  <c r="S231" i="6"/>
  <c r="AG540" i="10"/>
  <c r="AI540" i="10" s="1"/>
  <c r="AI627" i="10"/>
  <c r="AL627" i="10"/>
  <c r="AH627" i="10"/>
  <c r="AH131" i="10"/>
  <c r="AH88" i="10"/>
  <c r="AG291" i="10"/>
  <c r="AI291" i="10" s="1"/>
  <c r="C506" i="10"/>
  <c r="C528" i="10"/>
  <c r="K494" i="6"/>
  <c r="U494" i="6" s="1"/>
  <c r="L494" i="6"/>
  <c r="V494" i="6" s="1"/>
  <c r="M494" i="6"/>
  <c r="W494" i="6" s="1"/>
  <c r="N494" i="6"/>
  <c r="X494" i="6" s="1"/>
  <c r="O494" i="6"/>
  <c r="Y494" i="6" s="1"/>
  <c r="AG365" i="10"/>
  <c r="AI365" i="10" s="1"/>
  <c r="AH430" i="10"/>
  <c r="AA217" i="10"/>
  <c r="AG358" i="10"/>
  <c r="AI358" i="10" s="1"/>
  <c r="AG469" i="10"/>
  <c r="AI469" i="10" s="1"/>
  <c r="AH96" i="10"/>
  <c r="S306" i="6"/>
  <c r="AA549" i="10"/>
  <c r="AH448" i="10"/>
  <c r="AG198" i="10"/>
  <c r="AI198" i="10" s="1"/>
  <c r="AA387" i="10"/>
  <c r="AG232" i="10"/>
  <c r="AI232" i="10" s="1"/>
  <c r="AA347" i="10"/>
  <c r="S365" i="6"/>
  <c r="AH409" i="10"/>
  <c r="AG502" i="10"/>
  <c r="AI502" i="10" s="1"/>
  <c r="AG216" i="10"/>
  <c r="AI216" i="10" s="1"/>
  <c r="AH398" i="10"/>
  <c r="K518" i="6"/>
  <c r="U518" i="6" s="1"/>
  <c r="L518" i="6"/>
  <c r="V518" i="6" s="1"/>
  <c r="M518" i="6"/>
  <c r="W518" i="6" s="1"/>
  <c r="N518" i="6"/>
  <c r="X518" i="6" s="1"/>
  <c r="O518" i="6"/>
  <c r="Y518" i="6" s="1"/>
  <c r="AH94" i="10"/>
  <c r="AG552" i="10"/>
  <c r="AI552" i="10" s="1"/>
  <c r="S228" i="6"/>
  <c r="AH560" i="10"/>
  <c r="AH30" i="10"/>
  <c r="AI622" i="10"/>
  <c r="AL622" i="10"/>
  <c r="AH622" i="10"/>
  <c r="AA392" i="10"/>
  <c r="AG294" i="10"/>
  <c r="AI294" i="10" s="1"/>
  <c r="S354" i="6"/>
  <c r="AH436" i="10"/>
  <c r="AA248" i="10"/>
  <c r="S180" i="6"/>
  <c r="AH166" i="10"/>
  <c r="AA230" i="10"/>
  <c r="AG475" i="10"/>
  <c r="AI475" i="10" s="1"/>
  <c r="AG331" i="10"/>
  <c r="AI331" i="10" s="1"/>
  <c r="S522" i="6"/>
  <c r="AH160" i="10"/>
  <c r="AA292" i="10"/>
  <c r="S179" i="6"/>
  <c r="AH653" i="10"/>
  <c r="S382" i="6"/>
  <c r="AG376" i="10"/>
  <c r="AI376" i="10" s="1"/>
  <c r="S389" i="6"/>
  <c r="AA253" i="10"/>
  <c r="AG328" i="10"/>
  <c r="AI328" i="10" s="1"/>
  <c r="AH565" i="10"/>
  <c r="AA510" i="10"/>
  <c r="AG340" i="10"/>
  <c r="AI340" i="10" s="1"/>
  <c r="K334" i="6"/>
  <c r="U334" i="6" s="1"/>
  <c r="L334" i="6"/>
  <c r="V334" i="6" s="1"/>
  <c r="M334" i="6"/>
  <c r="W334" i="6" s="1"/>
  <c r="N334" i="6"/>
  <c r="X334" i="6" s="1"/>
  <c r="O334" i="6"/>
  <c r="Y334" i="6" s="1"/>
  <c r="AH40" i="10"/>
  <c r="S236" i="6"/>
  <c r="AH432" i="10"/>
  <c r="AD648" i="10"/>
  <c r="AA648" i="10"/>
  <c r="AG295" i="10"/>
  <c r="AI295" i="10" s="1"/>
  <c r="AA513" i="10"/>
  <c r="S178" i="6"/>
  <c r="AH153" i="10"/>
  <c r="S217" i="6"/>
  <c r="AA273" i="10"/>
  <c r="S336" i="6"/>
  <c r="S538" i="6"/>
  <c r="S332" i="6"/>
  <c r="AG119" i="10"/>
  <c r="AI119" i="10" s="1"/>
  <c r="K298" i="6"/>
  <c r="U298" i="6" s="1"/>
  <c r="L298" i="6"/>
  <c r="V298" i="6" s="1"/>
  <c r="M298" i="6"/>
  <c r="W298" i="6" s="1"/>
  <c r="N298" i="6"/>
  <c r="X298" i="6" s="1"/>
  <c r="O298" i="6"/>
  <c r="Y298" i="6" s="1"/>
  <c r="K484" i="6"/>
  <c r="U484" i="6" s="1"/>
  <c r="L484" i="6"/>
  <c r="V484" i="6" s="1"/>
  <c r="M484" i="6"/>
  <c r="W484" i="6" s="1"/>
  <c r="N484" i="6"/>
  <c r="X484" i="6" s="1"/>
  <c r="O484" i="6"/>
  <c r="Y484" i="6" s="1"/>
  <c r="AH417" i="10"/>
  <c r="AG71" i="10"/>
  <c r="AI71" i="10" s="1"/>
  <c r="AG87" i="10"/>
  <c r="AI87" i="10" s="1"/>
  <c r="AH566" i="10"/>
  <c r="S343" i="6"/>
  <c r="AA345" i="10"/>
  <c r="AH73" i="10"/>
  <c r="AG322" i="10"/>
  <c r="AI322" i="10" s="1"/>
  <c r="S215" i="6"/>
  <c r="S305" i="6"/>
  <c r="AA195" i="10"/>
  <c r="AH638" i="10"/>
  <c r="AC564" i="10"/>
  <c r="AY564" i="10"/>
  <c r="S223" i="6"/>
  <c r="S464" i="6"/>
  <c r="AG466" i="10"/>
  <c r="AI466" i="10" s="1"/>
  <c r="AC657" i="10"/>
  <c r="AY657" i="10"/>
  <c r="S327" i="6"/>
  <c r="AA501" i="10"/>
  <c r="AH163" i="10"/>
  <c r="S367" i="6"/>
  <c r="AA210" i="10"/>
  <c r="K525" i="6"/>
  <c r="U525" i="6" s="1"/>
  <c r="L525" i="6"/>
  <c r="V525" i="6" s="1"/>
  <c r="M525" i="6"/>
  <c r="W525" i="6" s="1"/>
  <c r="N525" i="6"/>
  <c r="X525" i="6" s="1"/>
  <c r="O525" i="6"/>
  <c r="Y525" i="6" s="1"/>
  <c r="C284" i="10"/>
  <c r="V284" i="10"/>
  <c r="AF284" i="10" s="1"/>
  <c r="L284" i="10"/>
  <c r="AD284" i="10" s="1"/>
  <c r="U284" i="10"/>
  <c r="AE284" i="10" s="1"/>
  <c r="W284" i="10"/>
  <c r="AH639" i="10"/>
  <c r="AG231" i="10"/>
  <c r="AI231" i="10" s="1"/>
  <c r="AH445" i="10"/>
  <c r="AG279" i="10"/>
  <c r="AI279" i="10" s="1"/>
  <c r="AH130" i="10"/>
  <c r="AG354" i="10"/>
  <c r="AI354" i="10" s="1"/>
  <c r="S210" i="6"/>
  <c r="AG299" i="10"/>
  <c r="AI299" i="10" s="1"/>
  <c r="AA351" i="10"/>
  <c r="AG286" i="10"/>
  <c r="AI286" i="10" s="1"/>
  <c r="S260" i="6"/>
  <c r="AH93" i="10"/>
  <c r="AA242" i="10"/>
  <c r="AH134" i="10"/>
  <c r="AI631" i="10"/>
  <c r="AL631" i="10"/>
  <c r="AH631" i="10"/>
  <c r="AH132" i="10"/>
  <c r="AH593" i="10"/>
  <c r="AH36" i="10"/>
  <c r="AG218" i="10"/>
  <c r="AI218" i="10" s="1"/>
  <c r="AA338" i="10"/>
  <c r="AG489" i="10"/>
  <c r="AI489" i="10" s="1"/>
  <c r="AH652" i="10"/>
  <c r="AG523" i="10"/>
  <c r="AI523" i="10" s="1"/>
  <c r="AG330" i="10"/>
  <c r="AI330" i="10" s="1"/>
  <c r="S505" i="6"/>
  <c r="AG180" i="10"/>
  <c r="AI180" i="10" s="1"/>
  <c r="AG366" i="10"/>
  <c r="AI366" i="10" s="1"/>
  <c r="S248" i="6"/>
  <c r="W276" i="10"/>
  <c r="V276" i="10"/>
  <c r="AF276" i="10" s="1"/>
  <c r="L276" i="10"/>
  <c r="AD276" i="10" s="1"/>
  <c r="U276" i="10"/>
  <c r="AE276" i="10" s="1"/>
  <c r="S181" i="6"/>
  <c r="AG204" i="10"/>
  <c r="AI204" i="10" s="1"/>
  <c r="C307" i="6"/>
  <c r="K307" i="6"/>
  <c r="U307" i="6" s="1"/>
  <c r="L307" i="6"/>
  <c r="V307" i="6" s="1"/>
  <c r="M307" i="6"/>
  <c r="W307" i="6" s="1"/>
  <c r="N307" i="6"/>
  <c r="X307" i="6" s="1"/>
  <c r="O307" i="6"/>
  <c r="Y307" i="6" s="1"/>
  <c r="AG306" i="10"/>
  <c r="AI306" i="10" s="1"/>
  <c r="AA294" i="10"/>
  <c r="S267" i="6"/>
  <c r="S337" i="6"/>
  <c r="S531" i="6"/>
  <c r="AH597" i="10"/>
  <c r="AL597" i="10"/>
  <c r="AG389" i="10"/>
  <c r="AI389" i="10" s="1"/>
  <c r="AG453" i="10"/>
  <c r="AI453" i="10" s="1"/>
  <c r="AH49" i="10"/>
  <c r="AH636" i="10"/>
  <c r="S384" i="6"/>
  <c r="S376" i="6"/>
  <c r="AA209" i="10"/>
  <c r="S326" i="6"/>
  <c r="AA535" i="10"/>
  <c r="AH404" i="10"/>
  <c r="AG239" i="10"/>
  <c r="AI239" i="10" s="1"/>
  <c r="AH412" i="10"/>
  <c r="C497" i="10"/>
  <c r="K280" i="6"/>
  <c r="U280" i="6" s="1"/>
  <c r="L280" i="6"/>
  <c r="V280" i="6" s="1"/>
  <c r="M280" i="6"/>
  <c r="W280" i="6" s="1"/>
  <c r="N280" i="6"/>
  <c r="X280" i="6" s="1"/>
  <c r="O280" i="6"/>
  <c r="Y280" i="6" s="1"/>
  <c r="AA319" i="10"/>
  <c r="AG293" i="10"/>
  <c r="AI293" i="10" s="1"/>
  <c r="AG208" i="10"/>
  <c r="AI208" i="10" s="1"/>
  <c r="AH59" i="10"/>
  <c r="S473" i="6"/>
  <c r="AG259" i="10"/>
  <c r="AI259" i="10" s="1"/>
  <c r="S352" i="6"/>
  <c r="S222" i="6"/>
  <c r="AA485" i="10"/>
  <c r="AG374" i="10"/>
  <c r="AI374" i="10" s="1"/>
  <c r="S369" i="6"/>
  <c r="AA375" i="10"/>
  <c r="AI621" i="10"/>
  <c r="AH621" i="10"/>
  <c r="AL621" i="10"/>
  <c r="AA298" i="10"/>
  <c r="AG238" i="10"/>
  <c r="AI238" i="10" s="1"/>
  <c r="AG230" i="10"/>
  <c r="AI230" i="10" s="1"/>
  <c r="AH83" i="10"/>
  <c r="AG545" i="10"/>
  <c r="AI545" i="10" s="1"/>
  <c r="S333" i="6"/>
  <c r="AG452" i="10"/>
  <c r="AI452" i="10" s="1"/>
  <c r="AG509" i="10"/>
  <c r="AI509" i="10" s="1"/>
  <c r="AH171" i="10"/>
  <c r="AG384" i="10"/>
  <c r="AI384" i="10" s="1"/>
  <c r="S187" i="6"/>
  <c r="AG290" i="10"/>
  <c r="AI290" i="10" s="1"/>
  <c r="AG206" i="10"/>
  <c r="AI206" i="10" s="1"/>
  <c r="AA525" i="10"/>
  <c r="AH595" i="10"/>
  <c r="C517" i="6"/>
  <c r="C277" i="10"/>
  <c r="C278" i="6"/>
  <c r="AG70" i="10"/>
  <c r="AI70" i="10" s="1"/>
  <c r="AH44" i="10"/>
  <c r="AA280" i="10"/>
  <c r="AA275" i="10"/>
  <c r="AG353" i="10"/>
  <c r="AI353" i="10" s="1"/>
  <c r="S250" i="6"/>
  <c r="AH109" i="10"/>
  <c r="AH559" i="10"/>
  <c r="AA360" i="10"/>
  <c r="AG508" i="10"/>
  <c r="AI508" i="10" s="1"/>
  <c r="S363" i="6"/>
  <c r="AG210" i="10"/>
  <c r="AI210" i="10" s="1"/>
  <c r="K242" i="6"/>
  <c r="U242" i="6" s="1"/>
  <c r="L242" i="6"/>
  <c r="V242" i="6" s="1"/>
  <c r="M242" i="6"/>
  <c r="W242" i="6" s="1"/>
  <c r="N242" i="6"/>
  <c r="X242" i="6" s="1"/>
  <c r="O242" i="6"/>
  <c r="Y242" i="6" s="1"/>
  <c r="C265" i="10"/>
  <c r="K309" i="6"/>
  <c r="U309" i="6" s="1"/>
  <c r="L309" i="6"/>
  <c r="V309" i="6" s="1"/>
  <c r="M309" i="6"/>
  <c r="W309" i="6" s="1"/>
  <c r="N309" i="6"/>
  <c r="X309" i="6" s="1"/>
  <c r="O309" i="6"/>
  <c r="Y309" i="6" s="1"/>
  <c r="AA481" i="10"/>
  <c r="AG332" i="10"/>
  <c r="AI332" i="10" s="1"/>
  <c r="S452" i="6"/>
  <c r="S303" i="6"/>
  <c r="AG393" i="10"/>
  <c r="AI393" i="10" s="1"/>
  <c r="AA221" i="10"/>
  <c r="S295" i="6"/>
  <c r="AG522" i="10"/>
  <c r="AI522" i="10" s="1"/>
  <c r="AG197" i="10"/>
  <c r="AI197" i="10" s="1"/>
  <c r="AA339" i="10"/>
  <c r="AA369" i="10"/>
  <c r="S536" i="6"/>
  <c r="AH151" i="10"/>
  <c r="AA214" i="10"/>
  <c r="AA243" i="10"/>
  <c r="S182" i="6"/>
  <c r="AG367" i="10"/>
  <c r="AI367" i="10" s="1"/>
  <c r="S235" i="6"/>
  <c r="AA323" i="10"/>
  <c r="AA366" i="10"/>
  <c r="S423" i="6"/>
  <c r="AH146" i="10"/>
  <c r="C310" i="10"/>
  <c r="W310" i="10"/>
  <c r="U310" i="10"/>
  <c r="AE310" i="10" s="1"/>
  <c r="V310" i="10"/>
  <c r="AF310" i="10" s="1"/>
  <c r="L310" i="10"/>
  <c r="AD310" i="10" s="1"/>
  <c r="AH650" i="10"/>
  <c r="S373" i="6"/>
  <c r="AA211" i="10"/>
  <c r="AG519" i="10"/>
  <c r="AI519" i="10" s="1"/>
  <c r="AG289" i="10"/>
  <c r="AI289" i="10" s="1"/>
  <c r="AG202" i="10"/>
  <c r="AI202" i="10" s="1"/>
  <c r="AG455" i="10"/>
  <c r="AI455" i="10" s="1"/>
  <c r="AH124" i="10"/>
  <c r="S346" i="6"/>
  <c r="S519" i="6"/>
  <c r="AA486" i="10"/>
  <c r="AG115" i="10"/>
  <c r="AI115" i="10" s="1"/>
  <c r="AA115" i="10"/>
  <c r="AA318" i="10"/>
  <c r="C312" i="10"/>
  <c r="U312" i="10"/>
  <c r="AE312" i="10" s="1"/>
  <c r="V312" i="10"/>
  <c r="AF312" i="10" s="1"/>
  <c r="W312" i="10"/>
  <c r="L312" i="10"/>
  <c r="AD312" i="10" s="1"/>
  <c r="S510" i="6"/>
  <c r="AA477" i="10"/>
  <c r="AG236" i="10"/>
  <c r="AI236" i="10" s="1"/>
  <c r="AL601" i="10"/>
  <c r="AH601" i="10"/>
  <c r="C521" i="10"/>
  <c r="L521" i="10"/>
  <c r="AD521" i="10" s="1"/>
  <c r="U521" i="10"/>
  <c r="AE521" i="10" s="1"/>
  <c r="V521" i="10"/>
  <c r="AF521" i="10" s="1"/>
  <c r="W521" i="10"/>
  <c r="AG648" i="10"/>
  <c r="AI648" i="10" s="1"/>
  <c r="S351" i="6"/>
  <c r="S466" i="6"/>
  <c r="AH425" i="10"/>
  <c r="AA377" i="10"/>
  <c r="AG185" i="10"/>
  <c r="AI185" i="10" s="1"/>
  <c r="AH557" i="10"/>
  <c r="AA215" i="10"/>
  <c r="AG456" i="10"/>
  <c r="AI456" i="10" s="1"/>
  <c r="C299" i="6"/>
  <c r="K299" i="6"/>
  <c r="U299" i="6" s="1"/>
  <c r="L299" i="6"/>
  <c r="V299" i="6" s="1"/>
  <c r="M299" i="6"/>
  <c r="W299" i="6" s="1"/>
  <c r="N299" i="6"/>
  <c r="X299" i="6" s="1"/>
  <c r="O299" i="6"/>
  <c r="Y299" i="6" s="1"/>
  <c r="AG379" i="10"/>
  <c r="AI379" i="10" s="1"/>
  <c r="AA543" i="10"/>
  <c r="AA119" i="10"/>
  <c r="AA71" i="10"/>
  <c r="AG79" i="10"/>
  <c r="AI79" i="10" s="1"/>
  <c r="AA87" i="10"/>
  <c r="C189" i="10"/>
  <c r="AL576" i="10"/>
  <c r="AH576" i="10"/>
  <c r="AA471" i="10"/>
  <c r="AA541" i="10"/>
  <c r="AH646" i="10"/>
  <c r="AA315" i="10"/>
  <c r="S296" i="6"/>
  <c r="AH138" i="10"/>
  <c r="AH16" i="10"/>
  <c r="S269" i="6"/>
  <c r="AG252" i="10"/>
  <c r="AI252" i="10" s="1"/>
  <c r="S335" i="6"/>
  <c r="AA179" i="10"/>
  <c r="AA473" i="10"/>
  <c r="AH43" i="10"/>
  <c r="AA540" i="10"/>
  <c r="AG550" i="10"/>
  <c r="AI550" i="10" s="1"/>
  <c r="S497" i="6"/>
  <c r="S232" i="6"/>
  <c r="AA372" i="10"/>
  <c r="AA291" i="10"/>
  <c r="C350" i="10"/>
  <c r="S277" i="6"/>
  <c r="AG346" i="10"/>
  <c r="AI346" i="10" s="1"/>
  <c r="C512" i="6"/>
  <c r="K512" i="6"/>
  <c r="U512" i="6" s="1"/>
  <c r="L512" i="6"/>
  <c r="V512" i="6" s="1"/>
  <c r="M512" i="6"/>
  <c r="W512" i="6" s="1"/>
  <c r="N512" i="6"/>
  <c r="X512" i="6" s="1"/>
  <c r="O512" i="6"/>
  <c r="Y512" i="6" s="1"/>
  <c r="C243" i="6"/>
  <c r="AI569" i="10"/>
  <c r="AH569" i="10"/>
  <c r="AL569" i="10"/>
  <c r="AH58" i="10"/>
  <c r="AA365" i="10"/>
  <c r="S372" i="6"/>
  <c r="AA514" i="10"/>
  <c r="AH105" i="10"/>
  <c r="AG199" i="10"/>
  <c r="AI199" i="10" s="1"/>
  <c r="AA329" i="10"/>
  <c r="AA358" i="10"/>
  <c r="AA469" i="10"/>
  <c r="AG192" i="10"/>
  <c r="AI192" i="10" s="1"/>
  <c r="AG320" i="10"/>
  <c r="AI320" i="10" s="1"/>
  <c r="AG220" i="10"/>
  <c r="AI220" i="10" s="1"/>
  <c r="S339" i="6"/>
  <c r="S544" i="6"/>
  <c r="AH23" i="10"/>
  <c r="AH74" i="10"/>
  <c r="S287" i="6"/>
  <c r="AH56" i="10"/>
  <c r="S212" i="6"/>
  <c r="S453" i="6"/>
  <c r="C261" i="6"/>
  <c r="AA198" i="10"/>
  <c r="S516" i="6"/>
  <c r="AA483" i="10"/>
  <c r="AG485" i="10"/>
  <c r="AI485" i="10" s="1"/>
  <c r="S475" i="6"/>
  <c r="S502" i="6"/>
  <c r="S249" i="6"/>
  <c r="S323" i="6"/>
  <c r="AG309" i="10"/>
  <c r="AI309" i="10" s="1"/>
  <c r="AA308" i="10"/>
  <c r="S270" i="6"/>
  <c r="S321" i="6"/>
  <c r="AH12" i="10"/>
  <c r="AI12" i="10"/>
  <c r="AA234" i="10"/>
  <c r="AG222" i="10"/>
  <c r="AI222" i="10" s="1"/>
  <c r="S539" i="6"/>
  <c r="AA500" i="10"/>
  <c r="AG370" i="10"/>
  <c r="AI370" i="10" s="1"/>
  <c r="AH446" i="10"/>
  <c r="C311" i="6"/>
  <c r="K311" i="6"/>
  <c r="U311" i="6" s="1"/>
  <c r="L311" i="6"/>
  <c r="V311" i="6" s="1"/>
  <c r="M311" i="6"/>
  <c r="W311" i="6" s="1"/>
  <c r="N311" i="6"/>
  <c r="X311" i="6" s="1"/>
  <c r="O311" i="6"/>
  <c r="Y311" i="6" s="1"/>
  <c r="AH408" i="10"/>
  <c r="AG373" i="10"/>
  <c r="AI373" i="10" s="1"/>
  <c r="S257" i="6"/>
  <c r="AG271" i="10"/>
  <c r="AI271" i="10" s="1"/>
  <c r="S532" i="6"/>
  <c r="S534" i="6"/>
  <c r="AG247" i="10"/>
  <c r="AI247" i="10" s="1"/>
  <c r="S233" i="6"/>
  <c r="AG200" i="10"/>
  <c r="AI200" i="10" s="1"/>
  <c r="AA379" i="10"/>
  <c r="C186" i="6"/>
  <c r="AA184" i="10"/>
  <c r="AG191" i="10"/>
  <c r="AI191" i="10" s="1"/>
  <c r="S356" i="6"/>
  <c r="AA285" i="10"/>
  <c r="AA257" i="10"/>
  <c r="AG288" i="10"/>
  <c r="AI288" i="10" s="1"/>
  <c r="S304" i="6"/>
  <c r="AG324" i="10"/>
  <c r="AI324" i="10" s="1"/>
  <c r="AH127" i="10"/>
  <c r="AY572" i="10"/>
  <c r="AC572" i="10"/>
  <c r="AI572" i="10" s="1"/>
  <c r="AA279" i="10"/>
  <c r="S375" i="6"/>
  <c r="AG217" i="10"/>
  <c r="AI217" i="10" s="1"/>
  <c r="AG517" i="10"/>
  <c r="AI517" i="10" s="1"/>
  <c r="AH15" i="10"/>
  <c r="AG394" i="10"/>
  <c r="AI394" i="10" s="1"/>
  <c r="AI630" i="10"/>
  <c r="AH630" i="10"/>
  <c r="AL630" i="10"/>
  <c r="AH140" i="10"/>
  <c r="AG338" i="10"/>
  <c r="AI338" i="10" s="1"/>
  <c r="AA489" i="10"/>
  <c r="AG493" i="10"/>
  <c r="AI493" i="10" s="1"/>
  <c r="S203" i="6"/>
  <c r="AA305" i="10"/>
  <c r="AH640" i="10"/>
  <c r="K293" i="6"/>
  <c r="U293" i="6" s="1"/>
  <c r="L293" i="6"/>
  <c r="V293" i="6" s="1"/>
  <c r="M293" i="6"/>
  <c r="W293" i="6" s="1"/>
  <c r="N293" i="6"/>
  <c r="X293" i="6" s="1"/>
  <c r="O293" i="6"/>
  <c r="Y293" i="6" s="1"/>
  <c r="AA261" i="10"/>
  <c r="AI626" i="10"/>
  <c r="AH626" i="10"/>
  <c r="AL626" i="10"/>
  <c r="S120" i="6"/>
  <c r="S491" i="6"/>
  <c r="AA373" i="10"/>
  <c r="AA258" i="10"/>
  <c r="AG348" i="10"/>
  <c r="AI348" i="10" s="1"/>
  <c r="AH219" i="10" l="1"/>
  <c r="S243" i="6"/>
  <c r="AH287" i="10"/>
  <c r="AH542" i="10"/>
  <c r="AH292" i="10"/>
  <c r="AH195" i="10"/>
  <c r="AH349" i="10"/>
  <c r="AH122" i="10"/>
  <c r="AH308" i="10"/>
  <c r="AH84" i="10"/>
  <c r="AH362" i="10"/>
  <c r="AH181" i="10"/>
  <c r="AH273" i="10"/>
  <c r="AA497" i="10"/>
  <c r="AA511" i="10"/>
  <c r="AH321" i="10"/>
  <c r="AA266" i="10"/>
  <c r="AH372" i="10"/>
  <c r="AH193" i="10"/>
  <c r="AA281" i="10"/>
  <c r="AH205" i="10"/>
  <c r="AH224" i="10"/>
  <c r="AH344" i="10"/>
  <c r="AH268" i="10"/>
  <c r="AH333" i="10"/>
  <c r="S274" i="6"/>
  <c r="AA311" i="10"/>
  <c r="S517" i="6"/>
  <c r="AH539" i="10"/>
  <c r="AH490" i="10"/>
  <c r="AH547" i="10"/>
  <c r="AH315" i="10"/>
  <c r="AH383" i="10"/>
  <c r="AH187" i="10"/>
  <c r="AH256" i="10"/>
  <c r="AH505" i="10"/>
  <c r="AH544" i="10"/>
  <c r="AH375" i="10"/>
  <c r="AH500" i="10"/>
  <c r="AA506" i="10"/>
  <c r="AH525" i="10"/>
  <c r="AH270" i="10"/>
  <c r="AH263" i="10"/>
  <c r="AH549" i="10"/>
  <c r="AH196" i="10"/>
  <c r="S493" i="6"/>
  <c r="AH328" i="10"/>
  <c r="AH478" i="10"/>
  <c r="AA296" i="10"/>
  <c r="AH499" i="10"/>
  <c r="AH471" i="10"/>
  <c r="AH474" i="10"/>
  <c r="AH326" i="10"/>
  <c r="AA515" i="10"/>
  <c r="AH194" i="10"/>
  <c r="AH123" i="10"/>
  <c r="AH231" i="10"/>
  <c r="S261" i="6"/>
  <c r="AH267" i="10"/>
  <c r="AA302" i="10"/>
  <c r="AA245" i="10"/>
  <c r="AH467" i="10"/>
  <c r="AH303" i="10"/>
  <c r="AH492" i="10"/>
  <c r="AH527" i="10"/>
  <c r="AH475" i="10"/>
  <c r="AH356" i="10"/>
  <c r="AH470" i="10"/>
  <c r="AH207" i="10"/>
  <c r="S186" i="6"/>
  <c r="AH234" i="10"/>
  <c r="AH501" i="10"/>
  <c r="AH241" i="10"/>
  <c r="AH530" i="10"/>
  <c r="AH484" i="10"/>
  <c r="AH255" i="10"/>
  <c r="AH342" i="10"/>
  <c r="AH297" i="10"/>
  <c r="AH225" i="10"/>
  <c r="AH488" i="10"/>
  <c r="AH221" i="10"/>
  <c r="AH285" i="10"/>
  <c r="AH298" i="10"/>
  <c r="AH359" i="10"/>
  <c r="AH464" i="10"/>
  <c r="AH334" i="10"/>
  <c r="AH251" i="10"/>
  <c r="AA487" i="10"/>
  <c r="AH242" i="10"/>
  <c r="AH341" i="10"/>
  <c r="AH307" i="10"/>
  <c r="AH186" i="10"/>
  <c r="AH494" i="10"/>
  <c r="AA350" i="10"/>
  <c r="AH509" i="10"/>
  <c r="AF9" i="10"/>
  <c r="AA337" i="10"/>
  <c r="AH382" i="10"/>
  <c r="AH491" i="10"/>
  <c r="AH211" i="10"/>
  <c r="S273" i="6"/>
  <c r="AH481" i="10"/>
  <c r="AH179" i="10"/>
  <c r="AH387" i="10"/>
  <c r="AH538" i="10"/>
  <c r="AH313" i="10"/>
  <c r="S548" i="6"/>
  <c r="AA496" i="10"/>
  <c r="AA521" i="10"/>
  <c r="AH202" i="10"/>
  <c r="S518" i="6"/>
  <c r="AH204" i="10"/>
  <c r="AH218" i="10"/>
  <c r="AH70" i="10"/>
  <c r="AH546" i="10"/>
  <c r="S504" i="6"/>
  <c r="S503" i="6"/>
  <c r="W4" i="6"/>
  <c r="AH262" i="10"/>
  <c r="AH366" i="10"/>
  <c r="AH493" i="10"/>
  <c r="AH519" i="10"/>
  <c r="AH537" i="10"/>
  <c r="AH371" i="10"/>
  <c r="AH229" i="10"/>
  <c r="AH552" i="10"/>
  <c r="AH540" i="10"/>
  <c r="AH206" i="10"/>
  <c r="AH249" i="10"/>
  <c r="S509" i="6"/>
  <c r="AH526" i="10"/>
  <c r="AH258" i="10"/>
  <c r="AH385" i="10"/>
  <c r="AH518" i="10"/>
  <c r="AH183" i="10"/>
  <c r="AH316" i="10"/>
  <c r="S281" i="6"/>
  <c r="AH426" i="10"/>
  <c r="AH217" i="10"/>
  <c r="V4" i="6"/>
  <c r="AH553" i="10"/>
  <c r="AH503" i="10"/>
  <c r="AH378" i="10"/>
  <c r="AH295" i="10"/>
  <c r="AH309" i="10"/>
  <c r="AH320" i="10"/>
  <c r="S299" i="6"/>
  <c r="AH522" i="10"/>
  <c r="AH469" i="10"/>
  <c r="AH121" i="10"/>
  <c r="AH548" i="10"/>
  <c r="AH317" i="10"/>
  <c r="U4" i="6"/>
  <c r="AH226" i="10"/>
  <c r="S525" i="6"/>
  <c r="AA551" i="10"/>
  <c r="AH280" i="10"/>
  <c r="AD9" i="10"/>
  <c r="AH324" i="10"/>
  <c r="AH373" i="10"/>
  <c r="AH222" i="10"/>
  <c r="AH367" i="10"/>
  <c r="S494" i="6"/>
  <c r="AH550" i="10"/>
  <c r="AH466" i="10"/>
  <c r="AE9" i="10"/>
  <c r="AA529" i="10"/>
  <c r="AH254" i="10"/>
  <c r="AH473" i="10"/>
  <c r="AH347" i="10"/>
  <c r="X4" i="6"/>
  <c r="AA507" i="10"/>
  <c r="S298" i="6"/>
  <c r="AH514" i="10"/>
  <c r="AA520" i="10"/>
  <c r="AH386" i="10"/>
  <c r="AA310" i="10"/>
  <c r="AG264" i="10"/>
  <c r="AI264" i="10" s="1"/>
  <c r="AG515" i="10"/>
  <c r="AI515" i="10" s="1"/>
  <c r="AH374" i="10"/>
  <c r="AG311" i="10"/>
  <c r="AI311" i="10" s="1"/>
  <c r="AI561" i="10"/>
  <c r="AL561" i="10"/>
  <c r="AH561" i="10"/>
  <c r="AC9" i="10"/>
  <c r="AG265" i="10"/>
  <c r="AI265" i="10" s="1"/>
  <c r="AH531" i="10"/>
  <c r="AH578" i="10"/>
  <c r="AL578" i="10"/>
  <c r="AG314" i="10"/>
  <c r="AI314" i="10" s="1"/>
  <c r="AH364" i="10"/>
  <c r="AH230" i="10"/>
  <c r="AG497" i="10"/>
  <c r="AI497" i="10" s="1"/>
  <c r="AH197" i="10"/>
  <c r="AH381" i="10"/>
  <c r="AH269" i="10"/>
  <c r="AG521" i="10"/>
  <c r="AI521" i="10" s="1"/>
  <c r="AG312" i="10"/>
  <c r="AI312" i="10" s="1"/>
  <c r="AA301" i="10"/>
  <c r="AH228" i="10"/>
  <c r="AH271" i="10"/>
  <c r="S311" i="6"/>
  <c r="AH192" i="10"/>
  <c r="S512" i="6"/>
  <c r="AH564" i="10"/>
  <c r="AL564" i="10"/>
  <c r="AH379" i="10"/>
  <c r="AA312" i="10"/>
  <c r="AH455" i="10"/>
  <c r="AH289" i="10"/>
  <c r="AH332" i="10"/>
  <c r="AG301" i="10"/>
  <c r="AI301" i="10" s="1"/>
  <c r="AH290" i="10"/>
  <c r="AH384" i="10"/>
  <c r="AH476" i="10"/>
  <c r="AH369" i="10"/>
  <c r="AH336" i="10"/>
  <c r="S308" i="6"/>
  <c r="AH482" i="10"/>
  <c r="AH357" i="10"/>
  <c r="AH238" i="10"/>
  <c r="AH453" i="10"/>
  <c r="AH306" i="10"/>
  <c r="AH180" i="10"/>
  <c r="AH330" i="10"/>
  <c r="AG337" i="10"/>
  <c r="AI337" i="10" s="1"/>
  <c r="AY8" i="10"/>
  <c r="AA284" i="10"/>
  <c r="AH363" i="10"/>
  <c r="AH331" i="10"/>
  <c r="AH216" i="10"/>
  <c r="AH232" i="10"/>
  <c r="AG283" i="10"/>
  <c r="AI283" i="10" s="1"/>
  <c r="AH361" i="10"/>
  <c r="S508" i="6"/>
  <c r="AH282" i="10"/>
  <c r="AH377" i="10"/>
  <c r="AH390" i="10"/>
  <c r="AH261" i="10"/>
  <c r="AH510" i="10"/>
  <c r="AG296" i="10"/>
  <c r="AI296" i="10" s="1"/>
  <c r="AA265" i="10"/>
  <c r="AA277" i="10"/>
  <c r="AH468" i="10"/>
  <c r="AG520" i="10"/>
  <c r="AI520" i="10" s="1"/>
  <c r="AH201" i="10"/>
  <c r="AH545" i="10"/>
  <c r="AH237" i="10"/>
  <c r="AH351" i="10"/>
  <c r="AH300" i="10"/>
  <c r="AH178" i="10"/>
  <c r="AH355" i="10"/>
  <c r="AH235" i="10"/>
  <c r="AH190" i="10"/>
  <c r="AH253" i="10"/>
  <c r="AH274" i="10"/>
  <c r="AH396" i="10"/>
  <c r="AH71" i="10"/>
  <c r="AH240" i="10"/>
  <c r="S334" i="6"/>
  <c r="AA283" i="10"/>
  <c r="AH465" i="10"/>
  <c r="S263" i="6"/>
  <c r="AH319" i="10"/>
  <c r="AG302" i="10"/>
  <c r="AI302" i="10" s="1"/>
  <c r="S262" i="6"/>
  <c r="S526" i="6"/>
  <c r="AG310" i="10"/>
  <c r="AI310" i="10" s="1"/>
  <c r="AH329" i="10"/>
  <c r="AA528" i="10"/>
  <c r="AH200" i="10"/>
  <c r="AH485" i="10"/>
  <c r="AH220" i="10"/>
  <c r="AG284" i="10"/>
  <c r="AI284" i="10" s="1"/>
  <c r="AH87" i="10"/>
  <c r="AH536" i="10"/>
  <c r="S278" i="6"/>
  <c r="AH215" i="10"/>
  <c r="AG529" i="10"/>
  <c r="AI529" i="10" s="1"/>
  <c r="AH278" i="10"/>
  <c r="AH504" i="10"/>
  <c r="AH325" i="10"/>
  <c r="AH348" i="10"/>
  <c r="AH54" i="10"/>
  <c r="AH208" i="10"/>
  <c r="AG507" i="10"/>
  <c r="AI507" i="10" s="1"/>
  <c r="S307" i="6"/>
  <c r="AA276" i="10"/>
  <c r="AH370" i="10"/>
  <c r="AH272" i="10"/>
  <c r="AH286" i="10"/>
  <c r="AH299" i="10"/>
  <c r="AH354" i="10"/>
  <c r="AH79" i="10"/>
  <c r="AH340" i="10"/>
  <c r="AH294" i="10"/>
  <c r="AH365" i="10"/>
  <c r="S309" i="6"/>
  <c r="S242" i="6"/>
  <c r="AH291" i="10"/>
  <c r="AH479" i="10"/>
  <c r="AH345" i="10"/>
  <c r="AH353" i="10"/>
  <c r="AG277" i="10"/>
  <c r="AI277" i="10" s="1"/>
  <c r="AG487" i="10"/>
  <c r="AI487" i="10" s="1"/>
  <c r="AH223" i="10"/>
  <c r="AI564" i="10"/>
  <c r="AH513" i="10"/>
  <c r="AA264" i="10"/>
  <c r="AH250" i="10"/>
  <c r="AG511" i="10"/>
  <c r="AI511" i="10" s="1"/>
  <c r="AH395" i="10"/>
  <c r="AH184" i="10"/>
  <c r="AH338" i="10"/>
  <c r="AH524" i="10"/>
  <c r="AH293" i="10"/>
  <c r="S280" i="6"/>
  <c r="AH454" i="10"/>
  <c r="AH498" i="10"/>
  <c r="AH305" i="10"/>
  <c r="AH118" i="10"/>
  <c r="AG350" i="10"/>
  <c r="AI350" i="10" s="1"/>
  <c r="S484" i="6"/>
  <c r="AH533" i="10"/>
  <c r="AH236" i="10"/>
  <c r="AH483" i="10"/>
  <c r="AH260" i="10"/>
  <c r="AG506" i="10"/>
  <c r="AI506" i="10" s="1"/>
  <c r="AG512" i="10"/>
  <c r="AI512" i="10" s="1"/>
  <c r="AH203" i="10"/>
  <c r="AH587" i="10"/>
  <c r="AH388" i="10"/>
  <c r="AH209" i="10"/>
  <c r="AH275" i="10"/>
  <c r="AG281" i="10"/>
  <c r="AI281" i="10" s="1"/>
  <c r="AH523" i="10"/>
  <c r="AG246" i="10"/>
  <c r="AI246" i="10" s="1"/>
  <c r="AH210" i="10"/>
  <c r="AI578" i="10"/>
  <c r="AG245" i="10"/>
  <c r="AI245" i="10" s="1"/>
  <c r="AH368" i="10"/>
  <c r="AH117" i="10"/>
  <c r="AH244" i="10"/>
  <c r="AL572" i="10"/>
  <c r="AH572" i="10"/>
  <c r="AH213" i="10"/>
  <c r="AA512" i="10"/>
  <c r="AH394" i="10"/>
  <c r="AH517" i="10"/>
  <c r="AH288" i="10"/>
  <c r="AH191" i="10"/>
  <c r="AH247" i="10"/>
  <c r="AG276" i="10"/>
  <c r="AI276" i="10" s="1"/>
  <c r="AH188" i="10"/>
  <c r="AH346" i="10"/>
  <c r="AI657" i="10"/>
  <c r="AL657" i="10"/>
  <c r="AH657" i="10"/>
  <c r="AH252" i="10"/>
  <c r="AH456" i="10"/>
  <c r="AH185" i="10"/>
  <c r="AH648" i="10"/>
  <c r="AH115" i="10"/>
  <c r="AH393" i="10"/>
  <c r="AH508" i="10"/>
  <c r="AH360" i="10"/>
  <c r="AH380" i="10"/>
  <c r="AH101" i="10"/>
  <c r="AH248" i="10"/>
  <c r="AH243" i="10"/>
  <c r="S293" i="6"/>
  <c r="AH259" i="10"/>
  <c r="AH239" i="10"/>
  <c r="AH489" i="10"/>
  <c r="AI628" i="10"/>
  <c r="AL628" i="10"/>
  <c r="AH628" i="10"/>
  <c r="AH279" i="10"/>
  <c r="AH322" i="10"/>
  <c r="AG189" i="10"/>
  <c r="AI189" i="10" s="1"/>
  <c r="AH376" i="10"/>
  <c r="AH502" i="10"/>
  <c r="AH198" i="10"/>
  <c r="AH358" i="10"/>
  <c r="AH472" i="10"/>
  <c r="AH543" i="10"/>
  <c r="AH339" i="10"/>
  <c r="AH480" i="10"/>
  <c r="AH541" i="10"/>
  <c r="AH392" i="10"/>
  <c r="AH327" i="10"/>
  <c r="AH214" i="10"/>
  <c r="AH352" i="10"/>
  <c r="AH477" i="10"/>
  <c r="AH60" i="10"/>
  <c r="S347" i="6"/>
  <c r="AH335" i="10"/>
  <c r="AH486" i="10"/>
  <c r="AG266" i="10"/>
  <c r="AI266" i="10" s="1"/>
  <c r="AH495" i="10"/>
  <c r="AG528" i="10"/>
  <c r="AI528" i="10" s="1"/>
  <c r="AH452" i="10"/>
  <c r="AH227" i="10"/>
  <c r="AH323" i="10"/>
  <c r="AG496" i="10"/>
  <c r="AI496" i="10" s="1"/>
  <c r="AG551" i="10"/>
  <c r="AI551" i="10" s="1"/>
  <c r="AA314" i="10"/>
  <c r="AH534" i="10"/>
  <c r="AH257" i="10"/>
  <c r="AH609" i="10"/>
  <c r="AL609" i="10"/>
  <c r="AH304" i="10"/>
  <c r="AH389" i="10"/>
  <c r="AH233" i="10"/>
  <c r="AH182" i="10"/>
  <c r="AH199" i="10"/>
  <c r="AH318" i="10"/>
  <c r="AH535" i="10"/>
  <c r="AA189" i="10"/>
  <c r="AH119" i="10"/>
  <c r="AI616" i="10"/>
  <c r="AL616" i="10"/>
  <c r="AH616" i="10"/>
  <c r="AA246" i="10"/>
  <c r="AH532" i="10"/>
  <c r="AH457" i="10"/>
  <c r="AH391" i="10"/>
  <c r="AH516" i="10"/>
  <c r="AH343" i="10"/>
  <c r="AH283" i="10" l="1"/>
  <c r="AH520" i="10"/>
  <c r="AH296" i="10"/>
  <c r="AH302" i="10"/>
  <c r="AH337" i="10"/>
  <c r="AH497" i="10"/>
  <c r="AH551" i="10"/>
  <c r="AH301" i="10"/>
  <c r="AH511" i="10"/>
  <c r="AH277" i="10"/>
  <c r="AH515" i="10"/>
  <c r="AH311" i="10"/>
  <c r="AH281" i="10"/>
  <c r="AH487" i="10"/>
  <c r="AH266" i="10"/>
  <c r="AH528" i="10"/>
  <c r="AH521" i="10"/>
  <c r="AH265" i="10"/>
  <c r="AC8" i="10"/>
  <c r="AD8" i="10" s="1"/>
  <c r="AH264" i="10"/>
  <c r="AH512" i="10"/>
  <c r="AH189" i="10"/>
  <c r="AH350" i="10"/>
  <c r="AH496" i="10"/>
  <c r="AH314" i="10"/>
  <c r="AH507" i="10"/>
  <c r="AH506" i="10"/>
  <c r="AH312" i="10"/>
  <c r="AH245" i="10"/>
  <c r="AL8" i="10"/>
  <c r="AH284" i="10"/>
  <c r="AH310" i="10"/>
  <c r="AH246" i="10"/>
  <c r="AH276" i="10"/>
  <c r="AG9" i="10"/>
  <c r="AH529" i="10"/>
  <c r="AJ703" i="10" l="1"/>
  <c r="AJ707" i="10"/>
  <c r="AJ734" i="10"/>
  <c r="AJ727" i="10"/>
  <c r="AJ723" i="10"/>
  <c r="AJ717" i="10"/>
  <c r="AJ731" i="10"/>
  <c r="AJ719" i="10"/>
  <c r="AJ743" i="10"/>
  <c r="AJ726" i="10"/>
  <c r="AJ733" i="10"/>
  <c r="AJ720" i="10"/>
  <c r="AJ728" i="10"/>
  <c r="AJ701" i="10"/>
  <c r="AJ712" i="10"/>
  <c r="AJ710" i="10"/>
  <c r="AJ714" i="10"/>
  <c r="AJ700" i="10"/>
  <c r="AJ736" i="10"/>
  <c r="AJ746" i="10"/>
  <c r="AJ718" i="10"/>
  <c r="AJ738" i="10"/>
  <c r="AJ732" i="10"/>
  <c r="AJ705" i="10"/>
  <c r="AJ713" i="10"/>
  <c r="AJ706" i="10"/>
  <c r="AJ745" i="10"/>
  <c r="AJ730" i="10"/>
  <c r="AJ716" i="10"/>
  <c r="AJ709" i="10"/>
  <c r="AJ742" i="10"/>
  <c r="AJ740" i="10"/>
  <c r="AJ702" i="10"/>
  <c r="AJ739" i="10"/>
  <c r="AJ722" i="10"/>
  <c r="AJ729" i="10"/>
  <c r="AJ744" i="10"/>
  <c r="AJ708" i="10"/>
  <c r="AJ737" i="10"/>
  <c r="AJ725" i="10"/>
  <c r="AJ711" i="10"/>
  <c r="AJ721" i="10"/>
  <c r="AJ735" i="10"/>
  <c r="AJ704" i="10"/>
  <c r="AJ747" i="10"/>
  <c r="AJ741" i="10"/>
  <c r="AJ724" i="10"/>
  <c r="AJ715" i="10"/>
  <c r="AJ672" i="10"/>
  <c r="AJ676" i="10"/>
  <c r="AJ693" i="10"/>
  <c r="AJ674" i="10"/>
  <c r="AJ678" i="10"/>
  <c r="AJ699" i="10"/>
  <c r="AJ694" i="10"/>
  <c r="AJ698" i="10"/>
  <c r="AJ686" i="10"/>
  <c r="AJ680" i="10"/>
  <c r="AJ688" i="10"/>
  <c r="AJ697" i="10"/>
  <c r="AJ689" i="10"/>
  <c r="AJ691" i="10"/>
  <c r="AJ685" i="10"/>
  <c r="AJ695" i="10"/>
  <c r="AJ696" i="10"/>
  <c r="AJ687" i="10"/>
  <c r="AJ675" i="10"/>
  <c r="AJ683" i="10"/>
  <c r="AJ690" i="10"/>
  <c r="AJ679" i="10"/>
  <c r="AJ677" i="10"/>
  <c r="AJ682" i="10"/>
  <c r="AJ673" i="10"/>
  <c r="AJ692" i="10"/>
  <c r="AJ681" i="10"/>
  <c r="AJ684" i="10"/>
  <c r="AJ667" i="10"/>
  <c r="AJ670" i="10"/>
  <c r="AJ671" i="10"/>
  <c r="AJ665" i="10"/>
  <c r="AJ666" i="10"/>
  <c r="AJ664" i="10"/>
  <c r="AJ669" i="10"/>
  <c r="AJ668" i="10"/>
  <c r="AJ662" i="10"/>
  <c r="AJ663" i="10"/>
  <c r="AJ660" i="10"/>
  <c r="AJ661" i="10"/>
  <c r="AH9" i="10"/>
  <c r="AH10" i="10" s="1"/>
  <c r="AL9" i="10"/>
  <c r="AJ314" i="10"/>
  <c r="AJ277" i="10"/>
  <c r="AJ616" i="10"/>
  <c r="AJ245" i="10"/>
  <c r="AJ284" i="10"/>
  <c r="AJ281" i="10"/>
  <c r="AJ515" i="10"/>
  <c r="AJ578" i="10"/>
  <c r="AJ496" i="10"/>
  <c r="AJ350" i="10"/>
  <c r="AJ302" i="10"/>
  <c r="AJ301" i="10"/>
  <c r="AJ401" i="10"/>
  <c r="AJ554" i="10"/>
  <c r="AJ400" i="10"/>
  <c r="AJ632" i="10"/>
  <c r="AJ402" i="10"/>
  <c r="AJ399" i="10"/>
  <c r="AJ212" i="10"/>
  <c r="AJ459" i="10"/>
  <c r="AJ462" i="10"/>
  <c r="AJ463" i="10"/>
  <c r="AJ461" i="10"/>
  <c r="AJ458" i="10"/>
  <c r="AJ460" i="10"/>
  <c r="AJ556" i="10"/>
  <c r="AJ555" i="10"/>
  <c r="AJ753" i="10"/>
  <c r="AJ764" i="10"/>
  <c r="AJ772" i="10"/>
  <c r="AJ778" i="10"/>
  <c r="AJ771" i="10"/>
  <c r="AJ770" i="10"/>
  <c r="AJ762" i="10"/>
  <c r="AJ757" i="10"/>
  <c r="AJ749" i="10"/>
  <c r="AJ780" i="10"/>
  <c r="AJ751" i="10"/>
  <c r="AJ752" i="10"/>
  <c r="AJ779" i="10"/>
  <c r="AJ748" i="10"/>
  <c r="AJ758" i="10"/>
  <c r="AJ759" i="10"/>
  <c r="AJ755" i="10"/>
  <c r="AJ774" i="10"/>
  <c r="AJ767" i="10"/>
  <c r="AJ750" i="10"/>
  <c r="AJ756" i="10"/>
  <c r="AJ766" i="10"/>
  <c r="AJ768" i="10"/>
  <c r="AJ776" i="10"/>
  <c r="AJ760" i="10"/>
  <c r="AJ761" i="10"/>
  <c r="AJ765" i="10"/>
  <c r="AJ754" i="10"/>
  <c r="AJ773" i="10"/>
  <c r="AJ775" i="10"/>
  <c r="AJ777" i="10"/>
  <c r="AJ763" i="10"/>
  <c r="AJ769" i="10"/>
  <c r="AJ596" i="10"/>
  <c r="AJ659" i="10"/>
  <c r="AJ608" i="10"/>
  <c r="AJ573" i="10"/>
  <c r="AJ585" i="10"/>
  <c r="AJ611" i="10"/>
  <c r="AJ612" i="10"/>
  <c r="AJ571" i="10"/>
  <c r="AJ623" i="10"/>
  <c r="AJ26" i="10"/>
  <c r="AJ48" i="10"/>
  <c r="AJ19" i="10"/>
  <c r="AJ67" i="10"/>
  <c r="AJ557" i="10"/>
  <c r="AJ606" i="10"/>
  <c r="AJ174" i="10"/>
  <c r="AJ96" i="10"/>
  <c r="AJ409" i="10"/>
  <c r="AJ411" i="10"/>
  <c r="AJ644" i="10"/>
  <c r="AJ36" i="10"/>
  <c r="AJ28" i="10"/>
  <c r="AJ563" i="10"/>
  <c r="AJ607" i="10"/>
  <c r="AJ64" i="10"/>
  <c r="AJ93" i="10"/>
  <c r="AJ124" i="10"/>
  <c r="AJ170" i="10"/>
  <c r="AJ433" i="10"/>
  <c r="AJ114" i="10"/>
  <c r="AJ562" i="10"/>
  <c r="AJ152" i="10"/>
  <c r="AJ429" i="10"/>
  <c r="AJ116" i="10"/>
  <c r="AJ565" i="10"/>
  <c r="AJ173" i="10"/>
  <c r="AJ574" i="10"/>
  <c r="AJ398" i="10"/>
  <c r="AJ120" i="10"/>
  <c r="AJ31" i="10"/>
  <c r="AJ425" i="10"/>
  <c r="AJ61" i="10"/>
  <c r="AJ613" i="10"/>
  <c r="AJ171" i="10"/>
  <c r="AJ582" i="10"/>
  <c r="AJ590" i="10"/>
  <c r="AJ130" i="10"/>
  <c r="AJ14" i="10"/>
  <c r="AJ153" i="10"/>
  <c r="AJ442" i="10"/>
  <c r="AJ410" i="10"/>
  <c r="AJ135" i="10"/>
  <c r="AJ150" i="10"/>
  <c r="AJ29" i="10"/>
  <c r="AJ422" i="10"/>
  <c r="AJ110" i="10"/>
  <c r="AJ68" i="10"/>
  <c r="AJ92" i="10"/>
  <c r="AJ158" i="10"/>
  <c r="AJ165" i="10"/>
  <c r="AJ581" i="10"/>
  <c r="AJ640" i="10"/>
  <c r="AJ69" i="10"/>
  <c r="AJ90" i="10"/>
  <c r="AJ149" i="10"/>
  <c r="AJ163" i="10"/>
  <c r="AJ23" i="10"/>
  <c r="AJ148" i="10"/>
  <c r="AJ127" i="10"/>
  <c r="AJ34" i="10"/>
  <c r="AJ104" i="10"/>
  <c r="AJ154" i="10"/>
  <c r="AJ642" i="10"/>
  <c r="AJ27" i="10"/>
  <c r="AJ576" i="10"/>
  <c r="AJ131" i="10"/>
  <c r="AJ605" i="10"/>
  <c r="AJ568" i="10"/>
  <c r="AJ58" i="10"/>
  <c r="AJ591" i="10"/>
  <c r="AJ108" i="10"/>
  <c r="AJ88" i="10"/>
  <c r="AJ17" i="10"/>
  <c r="AJ432" i="10"/>
  <c r="AJ144" i="10"/>
  <c r="AJ82" i="10"/>
  <c r="AJ40" i="10"/>
  <c r="AJ45" i="10"/>
  <c r="AJ140" i="10"/>
  <c r="AJ139" i="10"/>
  <c r="AJ559" i="10"/>
  <c r="AJ75" i="10"/>
  <c r="AJ37" i="10"/>
  <c r="AJ447" i="10"/>
  <c r="AJ74" i="10"/>
  <c r="AJ436" i="10"/>
  <c r="AJ44" i="10"/>
  <c r="AJ405" i="10"/>
  <c r="AJ443" i="10"/>
  <c r="AJ647" i="10"/>
  <c r="AJ136" i="10"/>
  <c r="AJ129" i="10"/>
  <c r="AJ134" i="10"/>
  <c r="AJ85" i="10"/>
  <c r="AJ558" i="10"/>
  <c r="AJ601" i="10"/>
  <c r="AJ449" i="10"/>
  <c r="AJ445" i="10"/>
  <c r="AJ137" i="10"/>
  <c r="AJ81" i="10"/>
  <c r="AJ441" i="10"/>
  <c r="AJ637" i="10"/>
  <c r="AJ105" i="10"/>
  <c r="AJ575" i="10"/>
  <c r="AJ94" i="10"/>
  <c r="AJ566" i="10"/>
  <c r="AJ418" i="10"/>
  <c r="AJ89" i="10"/>
  <c r="AJ451" i="10"/>
  <c r="AJ634" i="10"/>
  <c r="AJ597" i="10"/>
  <c r="AJ111" i="10"/>
  <c r="AJ653" i="10"/>
  <c r="AJ66" i="10"/>
  <c r="AJ50" i="10"/>
  <c r="AJ645" i="10"/>
  <c r="AJ42" i="10"/>
  <c r="AJ168" i="10"/>
  <c r="AJ155" i="10"/>
  <c r="AJ16" i="10"/>
  <c r="AJ649" i="10"/>
  <c r="AJ446" i="10"/>
  <c r="AJ586" i="10"/>
  <c r="AJ419" i="10"/>
  <c r="AJ86" i="10"/>
  <c r="AJ658" i="10"/>
  <c r="AJ440" i="10"/>
  <c r="AJ159" i="10"/>
  <c r="AJ98" i="10"/>
  <c r="AJ55" i="10"/>
  <c r="AJ157" i="10"/>
  <c r="AJ97" i="10"/>
  <c r="AJ103" i="10"/>
  <c r="AJ57" i="10"/>
  <c r="AJ77" i="10"/>
  <c r="AJ125" i="10"/>
  <c r="AJ133" i="10"/>
  <c r="AJ145" i="10"/>
  <c r="AJ567" i="10"/>
  <c r="AJ30" i="10"/>
  <c r="AJ51" i="10"/>
  <c r="AJ132" i="10"/>
  <c r="AJ583" i="10"/>
  <c r="AJ403" i="10"/>
  <c r="AJ156" i="10"/>
  <c r="AJ412" i="10"/>
  <c r="AJ176" i="10"/>
  <c r="AJ172" i="10"/>
  <c r="AJ641" i="10"/>
  <c r="AJ33" i="10"/>
  <c r="AJ73" i="10"/>
  <c r="AJ43" i="10"/>
  <c r="AJ102" i="10"/>
  <c r="AJ427" i="10"/>
  <c r="AJ164" i="10"/>
  <c r="AJ24" i="10"/>
  <c r="AJ654" i="10"/>
  <c r="AJ439" i="10"/>
  <c r="AJ428" i="10"/>
  <c r="AJ437" i="10"/>
  <c r="AJ20" i="10"/>
  <c r="AJ160" i="10"/>
  <c r="AJ47" i="10"/>
  <c r="AJ59" i="10"/>
  <c r="AJ72" i="10"/>
  <c r="AJ128" i="10"/>
  <c r="AJ444" i="10"/>
  <c r="AJ46" i="10"/>
  <c r="AJ595" i="10"/>
  <c r="AJ32" i="10"/>
  <c r="AJ592" i="10"/>
  <c r="AJ434" i="10"/>
  <c r="AJ175" i="10"/>
  <c r="AJ126" i="10"/>
  <c r="AJ41" i="10"/>
  <c r="AJ636" i="10"/>
  <c r="AJ430" i="10"/>
  <c r="AJ65" i="10"/>
  <c r="AJ635" i="10"/>
  <c r="AJ650" i="10"/>
  <c r="AJ63" i="10"/>
  <c r="AJ80" i="10"/>
  <c r="AJ407" i="10"/>
  <c r="AJ167" i="10"/>
  <c r="AJ643" i="10"/>
  <c r="AJ638" i="10"/>
  <c r="AJ625" i="10"/>
  <c r="AJ633" i="10"/>
  <c r="AJ52" i="10"/>
  <c r="AJ169" i="10"/>
  <c r="AJ78" i="10"/>
  <c r="AJ83" i="10"/>
  <c r="AJ113" i="10"/>
  <c r="AJ629" i="10"/>
  <c r="AJ421" i="10"/>
  <c r="AJ414" i="10"/>
  <c r="AJ560" i="10"/>
  <c r="AJ655" i="10"/>
  <c r="AJ25" i="10"/>
  <c r="AJ15" i="10"/>
  <c r="AJ112" i="10"/>
  <c r="AJ39" i="10"/>
  <c r="AJ22" i="10"/>
  <c r="AJ652" i="10"/>
  <c r="AJ142" i="10"/>
  <c r="AJ138" i="10"/>
  <c r="AJ141" i="10"/>
  <c r="AJ408" i="10"/>
  <c r="AJ162" i="10"/>
  <c r="AJ177" i="10"/>
  <c r="AJ415" i="10"/>
  <c r="AJ99" i="10"/>
  <c r="AJ424" i="10"/>
  <c r="AJ406" i="10"/>
  <c r="AJ91" i="10"/>
  <c r="AJ646" i="10"/>
  <c r="AJ639" i="10"/>
  <c r="AJ584" i="10"/>
  <c r="AJ38" i="10"/>
  <c r="AJ417" i="10"/>
  <c r="AJ431" i="10"/>
  <c r="AJ435" i="10"/>
  <c r="AJ448" i="10"/>
  <c r="AJ593" i="10"/>
  <c r="AJ147" i="10"/>
  <c r="AJ166" i="10"/>
  <c r="AJ420" i="10"/>
  <c r="AJ404" i="10"/>
  <c r="AJ600" i="10"/>
  <c r="AJ151" i="10"/>
  <c r="AJ95" i="10"/>
  <c r="AJ106" i="10"/>
  <c r="AJ107" i="10"/>
  <c r="AJ397" i="10"/>
  <c r="AJ21" i="10"/>
  <c r="AJ18" i="10"/>
  <c r="AJ161" i="10"/>
  <c r="AJ13" i="10"/>
  <c r="AJ143" i="10"/>
  <c r="AJ56" i="10"/>
  <c r="AJ62" i="10"/>
  <c r="AJ588" i="10"/>
  <c r="AJ49" i="10"/>
  <c r="AJ109" i="10"/>
  <c r="AJ423" i="10"/>
  <c r="AJ146" i="10"/>
  <c r="AJ76" i="10"/>
  <c r="AJ651" i="10"/>
  <c r="AJ438" i="10"/>
  <c r="AJ100" i="10"/>
  <c r="AJ416" i="10"/>
  <c r="AJ53" i="10"/>
  <c r="AJ450" i="10"/>
  <c r="AJ35" i="10"/>
  <c r="AJ413" i="10"/>
  <c r="AJ656" i="10"/>
  <c r="AJ247" i="10"/>
  <c r="AJ210" i="10"/>
  <c r="AJ253" i="10"/>
  <c r="AJ382" i="10"/>
  <c r="AJ229" i="10"/>
  <c r="AJ215" i="10"/>
  <c r="AJ117" i="10"/>
  <c r="AJ572" i="10"/>
  <c r="AJ243" i="10"/>
  <c r="AJ222" i="10"/>
  <c r="AJ346" i="10"/>
  <c r="AJ519" i="10"/>
  <c r="AJ238" i="10"/>
  <c r="AJ299" i="10"/>
  <c r="AJ331" i="10"/>
  <c r="AJ232" i="10"/>
  <c r="AJ540" i="10"/>
  <c r="AJ361" i="10"/>
  <c r="AJ543" i="10"/>
  <c r="AJ602" i="10"/>
  <c r="AJ548" i="10"/>
  <c r="AJ195" i="10"/>
  <c r="AJ347" i="10"/>
  <c r="AJ178" i="10"/>
  <c r="AJ333" i="10"/>
  <c r="AJ226" i="10"/>
  <c r="AJ579" i="10"/>
  <c r="AJ298" i="10"/>
  <c r="AJ577" i="10"/>
  <c r="AJ254" i="10"/>
  <c r="AJ193" i="10"/>
  <c r="AJ270" i="10"/>
  <c r="AJ292" i="10"/>
  <c r="AJ251" i="10"/>
  <c r="AJ285" i="10"/>
  <c r="AJ319" i="10"/>
  <c r="AJ286" i="10"/>
  <c r="AJ630" i="10"/>
  <c r="AJ252" i="10"/>
  <c r="AJ289" i="10"/>
  <c r="AJ197" i="10"/>
  <c r="AJ353" i="10"/>
  <c r="AJ230" i="10"/>
  <c r="AJ208" i="10"/>
  <c r="AJ306" i="10"/>
  <c r="AJ279" i="10"/>
  <c r="AJ466" i="10"/>
  <c r="AJ340" i="10"/>
  <c r="AJ469" i="10"/>
  <c r="AJ480" i="10"/>
  <c r="AJ214" i="10"/>
  <c r="AJ619" i="10"/>
  <c r="AJ336" i="10"/>
  <c r="AJ538" i="10"/>
  <c r="AJ524" i="10"/>
  <c r="AJ318" i="10"/>
  <c r="AJ356" i="10"/>
  <c r="AJ227" i="10"/>
  <c r="AJ257" i="10"/>
  <c r="AJ478" i="10"/>
  <c r="AJ594" i="10"/>
  <c r="AJ344" i="10"/>
  <c r="AJ620" i="10"/>
  <c r="AJ261" i="10"/>
  <c r="AJ452" i="10"/>
  <c r="AJ322" i="10"/>
  <c r="AJ294" i="10"/>
  <c r="AJ618" i="10"/>
  <c r="AJ570" i="10"/>
  <c r="AJ483" i="10"/>
  <c r="AJ272" i="10"/>
  <c r="AJ369" i="10"/>
  <c r="AJ199" i="10"/>
  <c r="AJ379" i="10"/>
  <c r="AJ522" i="10"/>
  <c r="AJ290" i="10"/>
  <c r="AJ180" i="10"/>
  <c r="AJ328" i="10"/>
  <c r="AJ479" i="10"/>
  <c r="AJ510" i="10"/>
  <c r="AJ304" i="10"/>
  <c r="AJ190" i="10"/>
  <c r="AJ396" i="10"/>
  <c r="AJ495" i="10"/>
  <c r="AJ385" i="10"/>
  <c r="AJ500" i="10"/>
  <c r="AJ518" i="10"/>
  <c r="AJ580" i="10"/>
  <c r="AJ221" i="10"/>
  <c r="AJ525" i="10"/>
  <c r="AJ271" i="10"/>
  <c r="AJ87" i="10"/>
  <c r="AJ388" i="10"/>
  <c r="AJ84" i="10"/>
  <c r="AJ240" i="10"/>
  <c r="AJ334" i="10"/>
  <c r="AJ341" i="10"/>
  <c r="AJ181" i="10"/>
  <c r="AJ381" i="10"/>
  <c r="AJ348" i="10"/>
  <c r="AJ517" i="10"/>
  <c r="AJ324" i="10"/>
  <c r="AJ12" i="10"/>
  <c r="AJ648" i="10"/>
  <c r="AJ70" i="10"/>
  <c r="AJ330" i="10"/>
  <c r="AJ119" i="10"/>
  <c r="AJ552" i="10"/>
  <c r="AJ358" i="10"/>
  <c r="AJ345" i="10"/>
  <c r="AJ544" i="10"/>
  <c r="AJ234" i="10"/>
  <c r="AJ617" i="10"/>
  <c r="AJ488" i="10"/>
  <c r="AJ553" i="10"/>
  <c r="AJ589" i="10"/>
  <c r="AJ123" i="10"/>
  <c r="AJ383" i="10"/>
  <c r="AJ503" i="10"/>
  <c r="AJ481" i="10"/>
  <c r="AJ491" i="10"/>
  <c r="AJ549" i="10"/>
  <c r="AJ614" i="10"/>
  <c r="AJ484" i="10"/>
  <c r="AJ332" i="10"/>
  <c r="AJ231" i="10"/>
  <c r="AJ485" i="10"/>
  <c r="AJ206" i="10"/>
  <c r="AJ621" i="10"/>
  <c r="AJ239" i="10"/>
  <c r="AJ365" i="10"/>
  <c r="AJ604" i="10"/>
  <c r="AJ392" i="10"/>
  <c r="AJ355" i="10"/>
  <c r="AJ380" i="10"/>
  <c r="AJ242" i="10"/>
  <c r="AJ514" i="10"/>
  <c r="AJ357" i="10"/>
  <c r="AJ194" i="10"/>
  <c r="AJ297" i="10"/>
  <c r="AJ526" i="10"/>
  <c r="AJ377" i="10"/>
  <c r="AJ185" i="10"/>
  <c r="AJ209" i="10"/>
  <c r="AJ615" i="10"/>
  <c r="AJ235" i="10"/>
  <c r="AJ609" i="10"/>
  <c r="AJ532" i="10"/>
  <c r="AJ468" i="10"/>
  <c r="AJ60" i="10"/>
  <c r="AJ54" i="10"/>
  <c r="AJ269" i="10"/>
  <c r="AJ490" i="10"/>
  <c r="AJ569" i="10"/>
  <c r="AJ550" i="10"/>
  <c r="AJ293" i="10"/>
  <c r="AJ541" i="10"/>
  <c r="AJ513" i="10"/>
  <c r="AJ225" i="10"/>
  <c r="AJ534" i="10"/>
  <c r="AJ187" i="10"/>
  <c r="AJ300" i="10"/>
  <c r="AJ501" i="10"/>
  <c r="AJ186" i="10"/>
  <c r="AJ473" i="10"/>
  <c r="AJ211" i="10"/>
  <c r="AJ624" i="10"/>
  <c r="AJ342" i="10"/>
  <c r="AJ527" i="10"/>
  <c r="AJ316" i="10"/>
  <c r="AJ280" i="10"/>
  <c r="AJ287" i="10"/>
  <c r="AJ542" i="10"/>
  <c r="AJ386" i="10"/>
  <c r="AJ374" i="10"/>
  <c r="AJ465" i="10"/>
  <c r="AJ546" i="10"/>
  <c r="AJ537" i="10"/>
  <c r="AJ305" i="10"/>
  <c r="AJ118" i="10"/>
  <c r="AJ248" i="10"/>
  <c r="AJ275" i="10"/>
  <c r="AJ464" i="10"/>
  <c r="AJ394" i="10"/>
  <c r="AJ366" i="10"/>
  <c r="AJ622" i="10"/>
  <c r="AJ201" i="10"/>
  <c r="AJ545" i="10"/>
  <c r="AJ627" i="10"/>
  <c r="AJ203" i="10"/>
  <c r="AJ278" i="10"/>
  <c r="AJ426" i="10"/>
  <c r="AJ351" i="10"/>
  <c r="AJ262" i="10"/>
  <c r="AJ323" i="10"/>
  <c r="AJ360" i="10"/>
  <c r="AJ477" i="10"/>
  <c r="AJ492" i="10"/>
  <c r="AJ192" i="10"/>
  <c r="AJ228" i="10"/>
  <c r="AJ454" i="10"/>
  <c r="AJ188" i="10"/>
  <c r="AJ395" i="10"/>
  <c r="AJ368" i="10"/>
  <c r="AJ373" i="10"/>
  <c r="AJ352" i="10"/>
  <c r="AJ101" i="10"/>
  <c r="AJ499" i="10"/>
  <c r="AJ182" i="10"/>
  <c r="AJ587" i="10"/>
  <c r="AJ610" i="10"/>
  <c r="AJ391" i="10"/>
  <c r="AJ308" i="10"/>
  <c r="AJ523" i="10"/>
  <c r="AJ531" i="10"/>
  <c r="AJ329" i="10"/>
  <c r="AJ327" i="10"/>
  <c r="AJ457" i="10"/>
  <c r="AJ536" i="10"/>
  <c r="AJ256" i="10"/>
  <c r="AJ476" i="10"/>
  <c r="AJ217" i="10"/>
  <c r="AJ288" i="10"/>
  <c r="AJ455" i="10"/>
  <c r="AJ367" i="10"/>
  <c r="AJ393" i="10"/>
  <c r="AJ509" i="10"/>
  <c r="AJ218" i="10"/>
  <c r="AJ376" i="10"/>
  <c r="AJ472" i="10"/>
  <c r="AJ250" i="10"/>
  <c r="AJ184" i="10"/>
  <c r="AJ349" i="10"/>
  <c r="AJ535" i="10"/>
  <c r="AJ307" i="10"/>
  <c r="AJ371" i="10"/>
  <c r="AJ599" i="10"/>
  <c r="AJ326" i="10"/>
  <c r="AJ122" i="10"/>
  <c r="AJ315" i="10"/>
  <c r="AJ547" i="10"/>
  <c r="AJ303" i="10"/>
  <c r="AJ198" i="10"/>
  <c r="AJ200" i="10"/>
  <c r="AJ220" i="10"/>
  <c r="AJ456" i="10"/>
  <c r="AJ236" i="10"/>
  <c r="AJ115" i="10"/>
  <c r="AJ384" i="10"/>
  <c r="AJ389" i="10"/>
  <c r="AJ204" i="10"/>
  <c r="AJ475" i="10"/>
  <c r="AJ216" i="10"/>
  <c r="AJ291" i="10"/>
  <c r="AJ224" i="10"/>
  <c r="AJ504" i="10"/>
  <c r="AJ482" i="10"/>
  <c r="AJ474" i="10"/>
  <c r="AJ263" i="10"/>
  <c r="AJ539" i="10"/>
  <c r="AJ205" i="10"/>
  <c r="AJ489" i="10"/>
  <c r="AJ390" i="10"/>
  <c r="AJ321" i="10"/>
  <c r="AJ244" i="10"/>
  <c r="AJ233" i="10"/>
  <c r="AJ364" i="10"/>
  <c r="AJ255" i="10"/>
  <c r="AJ505" i="10"/>
  <c r="AJ325" i="10"/>
  <c r="AJ370" i="10"/>
  <c r="AJ453" i="10"/>
  <c r="AJ71" i="10"/>
  <c r="AJ502" i="10"/>
  <c r="AJ282" i="10"/>
  <c r="AJ335" i="10"/>
  <c r="AJ207" i="10"/>
  <c r="AJ498" i="10"/>
  <c r="AJ267" i="10"/>
  <c r="AJ378" i="10"/>
  <c r="AJ494" i="10"/>
  <c r="AJ179" i="10"/>
  <c r="AJ375" i="10"/>
  <c r="AJ359" i="10"/>
  <c r="AJ470" i="10"/>
  <c r="AJ241" i="10"/>
  <c r="AJ219" i="10"/>
  <c r="AJ516" i="10"/>
  <c r="AJ338" i="10"/>
  <c r="AJ354" i="10"/>
  <c r="AJ237" i="10"/>
  <c r="AJ598" i="10"/>
  <c r="AJ313" i="10"/>
  <c r="AJ213" i="10"/>
  <c r="AJ626" i="10"/>
  <c r="AJ309" i="10"/>
  <c r="AJ202" i="10"/>
  <c r="AJ508" i="10"/>
  <c r="AJ259" i="10"/>
  <c r="AJ631" i="10"/>
  <c r="AJ295" i="10"/>
  <c r="AJ339" i="10"/>
  <c r="AJ249" i="10"/>
  <c r="AJ343" i="10"/>
  <c r="AJ274" i="10"/>
  <c r="AJ486" i="10"/>
  <c r="AJ317" i="10"/>
  <c r="AJ530" i="10"/>
  <c r="AJ471" i="10"/>
  <c r="AJ183" i="10"/>
  <c r="AJ121" i="10"/>
  <c r="AJ387" i="10"/>
  <c r="AJ196" i="10"/>
  <c r="AJ223" i="10"/>
  <c r="AJ603" i="10"/>
  <c r="AJ258" i="10"/>
  <c r="AJ260" i="10"/>
  <c r="AJ363" i="10"/>
  <c r="AJ273" i="10"/>
  <c r="AJ533" i="10"/>
  <c r="AJ268" i="10"/>
  <c r="AJ493" i="10"/>
  <c r="AJ191" i="10"/>
  <c r="AJ320" i="10"/>
  <c r="AJ79" i="10"/>
  <c r="AJ362" i="10"/>
  <c r="AJ467" i="10"/>
  <c r="AJ372" i="10"/>
  <c r="AJ487" i="10"/>
  <c r="AJ276" i="10"/>
  <c r="AJ337" i="10"/>
  <c r="AJ310" i="10"/>
  <c r="AJ266" i="10"/>
  <c r="AJ657" i="10"/>
  <c r="AJ265" i="10"/>
  <c r="AJ520" i="10"/>
  <c r="AJ529" i="10"/>
  <c r="AJ628" i="10"/>
  <c r="AJ561" i="10"/>
  <c r="AJ528" i="10"/>
  <c r="AJ311" i="10"/>
  <c r="AJ551" i="10"/>
  <c r="AJ506" i="10"/>
  <c r="AJ497" i="10"/>
  <c r="AJ296" i="10"/>
  <c r="AJ189" i="10"/>
  <c r="AJ264" i="10"/>
  <c r="AJ564" i="10"/>
  <c r="AJ507" i="10"/>
  <c r="AJ511" i="10"/>
  <c r="AJ246" i="10"/>
  <c r="AJ512" i="10"/>
  <c r="AJ521" i="10"/>
  <c r="AJ283" i="10"/>
  <c r="AD6" i="10"/>
  <c r="AE8" i="10"/>
  <c r="AD7" i="10"/>
  <c r="L1" i="10"/>
  <c r="AJ312" i="10"/>
  <c r="AM715" i="10" l="1"/>
  <c r="AS715" i="10" s="1"/>
  <c r="AM704" i="10"/>
  <c r="AS704" i="10" s="1"/>
  <c r="AM725" i="10"/>
  <c r="AT725" i="10" s="1"/>
  <c r="AM729" i="10"/>
  <c r="AS729" i="10" s="1"/>
  <c r="AM740" i="10"/>
  <c r="AS740" i="10" s="1"/>
  <c r="AM730" i="10"/>
  <c r="AS730" i="10" s="1"/>
  <c r="AM705" i="10"/>
  <c r="AT705" i="10" s="1"/>
  <c r="AM746" i="10"/>
  <c r="AT746" i="10" s="1"/>
  <c r="AM710" i="10"/>
  <c r="AS710" i="10" s="1"/>
  <c r="AM720" i="10"/>
  <c r="AS720" i="10" s="1"/>
  <c r="AM719" i="10"/>
  <c r="AS719" i="10" s="1"/>
  <c r="AM727" i="10"/>
  <c r="AS727" i="10" s="1"/>
  <c r="AM741" i="10"/>
  <c r="AS741" i="10" s="1"/>
  <c r="AM721" i="10"/>
  <c r="AS721" i="10" s="1"/>
  <c r="AM708" i="10"/>
  <c r="AS708" i="10" s="1"/>
  <c r="AM739" i="10"/>
  <c r="AT739" i="10" s="1"/>
  <c r="AM709" i="10"/>
  <c r="AS709" i="10" s="1"/>
  <c r="AM706" i="10"/>
  <c r="AS706" i="10" s="1"/>
  <c r="AM738" i="10"/>
  <c r="AS738" i="10" s="1"/>
  <c r="AM700" i="10"/>
  <c r="AS700" i="10" s="1"/>
  <c r="AM701" i="10"/>
  <c r="AS701" i="10" s="1"/>
  <c r="AM726" i="10"/>
  <c r="AS726" i="10" s="1"/>
  <c r="AM717" i="10"/>
  <c r="AS717" i="10" s="1"/>
  <c r="AM707" i="10"/>
  <c r="AS707" i="10" s="1"/>
  <c r="AM724" i="10"/>
  <c r="AS724" i="10" s="1"/>
  <c r="AM735" i="10"/>
  <c r="AS735" i="10" s="1"/>
  <c r="AM737" i="10"/>
  <c r="AS737" i="10" s="1"/>
  <c r="AM722" i="10"/>
  <c r="AS722" i="10" s="1"/>
  <c r="AM742" i="10"/>
  <c r="AS742" i="10" s="1"/>
  <c r="AM745" i="10"/>
  <c r="AS745" i="10" s="1"/>
  <c r="AM732" i="10"/>
  <c r="AS732" i="10" s="1"/>
  <c r="AM736" i="10"/>
  <c r="AM712" i="10"/>
  <c r="AS712" i="10" s="1"/>
  <c r="AM733" i="10"/>
  <c r="AS733" i="10" s="1"/>
  <c r="AM731" i="10"/>
  <c r="AS731" i="10" s="1"/>
  <c r="AM734" i="10"/>
  <c r="AS734" i="10" s="1"/>
  <c r="AM747" i="10"/>
  <c r="AS747" i="10" s="1"/>
  <c r="AM711" i="10"/>
  <c r="AS711" i="10" s="1"/>
  <c r="AM744" i="10"/>
  <c r="AS744" i="10" s="1"/>
  <c r="AM702" i="10"/>
  <c r="AS702" i="10" s="1"/>
  <c r="AM716" i="10"/>
  <c r="AS716" i="10" s="1"/>
  <c r="AM713" i="10"/>
  <c r="AS713" i="10" s="1"/>
  <c r="AM718" i="10"/>
  <c r="AS718" i="10" s="1"/>
  <c r="AM714" i="10"/>
  <c r="AS714" i="10" s="1"/>
  <c r="AM728" i="10"/>
  <c r="AS728" i="10" s="1"/>
  <c r="AM743" i="10"/>
  <c r="AS743" i="10" s="1"/>
  <c r="AM723" i="10"/>
  <c r="AS723" i="10" s="1"/>
  <c r="AM703" i="10"/>
  <c r="AS703" i="10" s="1"/>
  <c r="AM690" i="10"/>
  <c r="AS690" i="10" s="1"/>
  <c r="AM689" i="10"/>
  <c r="AS689" i="10" s="1"/>
  <c r="AM681" i="10"/>
  <c r="AS681" i="10" s="1"/>
  <c r="AM677" i="10"/>
  <c r="AS677" i="10" s="1"/>
  <c r="AM675" i="10"/>
  <c r="AS675" i="10" s="1"/>
  <c r="AM685" i="10"/>
  <c r="AS685" i="10" s="1"/>
  <c r="AM688" i="10"/>
  <c r="AS688" i="10" s="1"/>
  <c r="AM694" i="10"/>
  <c r="AS694" i="10" s="1"/>
  <c r="AM693" i="10"/>
  <c r="AS693" i="10" s="1"/>
  <c r="AM673" i="10"/>
  <c r="AM696" i="10"/>
  <c r="AS696" i="10" s="1"/>
  <c r="AM686" i="10"/>
  <c r="AS686" i="10" s="1"/>
  <c r="AM684" i="10"/>
  <c r="AS684" i="10" s="1"/>
  <c r="AM682" i="10"/>
  <c r="AS682" i="10" s="1"/>
  <c r="AM683" i="10"/>
  <c r="AS683" i="10" s="1"/>
  <c r="AM695" i="10"/>
  <c r="AS695" i="10" s="1"/>
  <c r="AM697" i="10"/>
  <c r="AS697" i="10" s="1"/>
  <c r="AM698" i="10"/>
  <c r="AS698" i="10" s="1"/>
  <c r="AM674" i="10"/>
  <c r="AS674" i="10" s="1"/>
  <c r="AM692" i="10"/>
  <c r="AS692" i="10" s="1"/>
  <c r="AM679" i="10"/>
  <c r="AS679" i="10" s="1"/>
  <c r="AM687" i="10"/>
  <c r="AM691" i="10"/>
  <c r="AM680" i="10"/>
  <c r="AS680" i="10" s="1"/>
  <c r="AM699" i="10"/>
  <c r="AS699" i="10" s="1"/>
  <c r="AM676" i="10"/>
  <c r="AS676" i="10" s="1"/>
  <c r="AM678" i="10"/>
  <c r="AS678" i="10" s="1"/>
  <c r="AM664" i="10"/>
  <c r="AM670" i="10"/>
  <c r="AM660" i="10"/>
  <c r="AM668" i="10"/>
  <c r="AM665" i="10"/>
  <c r="AS665" i="10" s="1"/>
  <c r="AM672" i="10"/>
  <c r="AS672" i="10" s="1"/>
  <c r="AM669" i="10"/>
  <c r="AM671" i="10"/>
  <c r="AS671" i="10" s="1"/>
  <c r="AM666" i="10"/>
  <c r="AS666" i="10" s="1"/>
  <c r="AM667" i="10"/>
  <c r="AS667" i="10" s="1"/>
  <c r="AM663" i="10"/>
  <c r="AS663" i="10" s="1"/>
  <c r="AM662" i="10"/>
  <c r="AS662" i="10" s="1"/>
  <c r="AM661" i="10"/>
  <c r="AS661" i="10" s="1"/>
  <c r="AM312" i="10"/>
  <c r="AS312" i="10" s="1"/>
  <c r="AZ312" i="10" s="1"/>
  <c r="AM467" i="10"/>
  <c r="AS467" i="10" s="1"/>
  <c r="AZ467" i="10" s="1"/>
  <c r="AM191" i="10"/>
  <c r="AS191" i="10" s="1"/>
  <c r="AZ191" i="10" s="1"/>
  <c r="AM273" i="10"/>
  <c r="AS273" i="10" s="1"/>
  <c r="AZ273" i="10" s="1"/>
  <c r="AM603" i="10"/>
  <c r="AM121" i="10"/>
  <c r="AS121" i="10" s="1"/>
  <c r="AZ121" i="10" s="1"/>
  <c r="AM317" i="10"/>
  <c r="AS317" i="10" s="1"/>
  <c r="AZ317" i="10" s="1"/>
  <c r="AM249" i="10"/>
  <c r="AS249" i="10" s="1"/>
  <c r="AZ249" i="10" s="1"/>
  <c r="AM259" i="10"/>
  <c r="AS259" i="10" s="1"/>
  <c r="AZ259" i="10" s="1"/>
  <c r="AM626" i="10"/>
  <c r="AM237" i="10"/>
  <c r="AS237" i="10" s="1"/>
  <c r="AZ237" i="10" s="1"/>
  <c r="AM219" i="10"/>
  <c r="AS219" i="10" s="1"/>
  <c r="AZ219" i="10" s="1"/>
  <c r="AM375" i="10"/>
  <c r="AS375" i="10" s="1"/>
  <c r="AZ375" i="10" s="1"/>
  <c r="AM267" i="10"/>
  <c r="AS267" i="10" s="1"/>
  <c r="AZ267" i="10" s="1"/>
  <c r="AM282" i="10"/>
  <c r="AS282" i="10" s="1"/>
  <c r="AZ282" i="10" s="1"/>
  <c r="AM370" i="10"/>
  <c r="AS370" i="10" s="1"/>
  <c r="AZ370" i="10" s="1"/>
  <c r="AM364" i="10"/>
  <c r="AS364" i="10" s="1"/>
  <c r="AZ364" i="10" s="1"/>
  <c r="AM390" i="10"/>
  <c r="AS390" i="10" s="1"/>
  <c r="AZ390" i="10" s="1"/>
  <c r="AM263" i="10"/>
  <c r="AS263" i="10" s="1"/>
  <c r="AZ263" i="10" s="1"/>
  <c r="AM224" i="10"/>
  <c r="AS224" i="10" s="1"/>
  <c r="AZ224" i="10" s="1"/>
  <c r="AM204" i="10"/>
  <c r="AS204" i="10" s="1"/>
  <c r="AZ204" i="10" s="1"/>
  <c r="AM236" i="10"/>
  <c r="AS236" i="10" s="1"/>
  <c r="AZ236" i="10" s="1"/>
  <c r="AM198" i="10"/>
  <c r="AS198" i="10" s="1"/>
  <c r="AZ198" i="10" s="1"/>
  <c r="AM122" i="10"/>
  <c r="AS122" i="10" s="1"/>
  <c r="AZ122" i="10" s="1"/>
  <c r="AM307" i="10"/>
  <c r="AS307" i="10" s="1"/>
  <c r="AZ307" i="10" s="1"/>
  <c r="AM250" i="10"/>
  <c r="AS250" i="10" s="1"/>
  <c r="AZ250" i="10" s="1"/>
  <c r="AM509" i="10"/>
  <c r="AS509" i="10" s="1"/>
  <c r="AZ509" i="10" s="1"/>
  <c r="AM288" i="10"/>
  <c r="AS288" i="10" s="1"/>
  <c r="AZ288" i="10" s="1"/>
  <c r="AM536" i="10"/>
  <c r="AS536" i="10" s="1"/>
  <c r="AZ536" i="10" s="1"/>
  <c r="AM531" i="10"/>
  <c r="AM610" i="10"/>
  <c r="AM101" i="10"/>
  <c r="AS101" i="10" s="1"/>
  <c r="AZ101" i="10" s="1"/>
  <c r="AM395" i="10"/>
  <c r="AS395" i="10" s="1"/>
  <c r="AZ395" i="10" s="1"/>
  <c r="AM192" i="10"/>
  <c r="AS192" i="10" s="1"/>
  <c r="AZ192" i="10" s="1"/>
  <c r="AM323" i="10"/>
  <c r="AS323" i="10" s="1"/>
  <c r="AZ323" i="10" s="1"/>
  <c r="AM278" i="10"/>
  <c r="AS278" i="10" s="1"/>
  <c r="AZ278" i="10" s="1"/>
  <c r="AM201" i="10"/>
  <c r="AS201" i="10" s="1"/>
  <c r="AZ201" i="10" s="1"/>
  <c r="AM464" i="10"/>
  <c r="AS464" i="10" s="1"/>
  <c r="AZ464" i="10" s="1"/>
  <c r="AM305" i="10"/>
  <c r="AS305" i="10" s="1"/>
  <c r="AZ305" i="10" s="1"/>
  <c r="AM374" i="10"/>
  <c r="AS374" i="10" s="1"/>
  <c r="AZ374" i="10" s="1"/>
  <c r="AM280" i="10"/>
  <c r="AS280" i="10" s="1"/>
  <c r="AZ280" i="10" s="1"/>
  <c r="AM624" i="10"/>
  <c r="AM501" i="10"/>
  <c r="AS501" i="10" s="1"/>
  <c r="AZ501" i="10" s="1"/>
  <c r="AM225" i="10"/>
  <c r="AS225" i="10" s="1"/>
  <c r="AZ225" i="10" s="1"/>
  <c r="AM550" i="10"/>
  <c r="AS550" i="10" s="1"/>
  <c r="AZ550" i="10" s="1"/>
  <c r="AM54" i="10"/>
  <c r="AS54" i="10" s="1"/>
  <c r="AZ54" i="10" s="1"/>
  <c r="AM609" i="10"/>
  <c r="AM185" i="10"/>
  <c r="AS185" i="10" s="1"/>
  <c r="AZ185" i="10" s="1"/>
  <c r="AM194" i="10"/>
  <c r="AS194" i="10" s="1"/>
  <c r="AZ194" i="10" s="1"/>
  <c r="AM380" i="10"/>
  <c r="AS380" i="10" s="1"/>
  <c r="AZ380" i="10" s="1"/>
  <c r="AM365" i="10"/>
  <c r="AS365" i="10" s="1"/>
  <c r="AZ365" i="10" s="1"/>
  <c r="AM485" i="10"/>
  <c r="AS485" i="10" s="1"/>
  <c r="AZ485" i="10" s="1"/>
  <c r="AM614" i="10"/>
  <c r="AM503" i="10"/>
  <c r="AS503" i="10" s="1"/>
  <c r="AZ503" i="10" s="1"/>
  <c r="AM553" i="10"/>
  <c r="AS553" i="10" s="1"/>
  <c r="AZ553" i="10" s="1"/>
  <c r="AM544" i="10"/>
  <c r="AS544" i="10" s="1"/>
  <c r="AZ544" i="10" s="1"/>
  <c r="AM119" i="10"/>
  <c r="AS119" i="10" s="1"/>
  <c r="AZ119" i="10" s="1"/>
  <c r="AM12" i="10"/>
  <c r="AS12" i="10" s="1"/>
  <c r="AM381" i="10"/>
  <c r="AS381" i="10" s="1"/>
  <c r="AZ381" i="10" s="1"/>
  <c r="AM240" i="10"/>
  <c r="AS240" i="10" s="1"/>
  <c r="AZ240" i="10" s="1"/>
  <c r="AM271" i="10"/>
  <c r="AS271" i="10" s="1"/>
  <c r="AZ271" i="10" s="1"/>
  <c r="AM518" i="10"/>
  <c r="AS518" i="10" s="1"/>
  <c r="AZ518" i="10" s="1"/>
  <c r="AM396" i="10"/>
  <c r="AS396" i="10" s="1"/>
  <c r="AZ396" i="10" s="1"/>
  <c r="AM479" i="10"/>
  <c r="AS479" i="10" s="1"/>
  <c r="AZ479" i="10" s="1"/>
  <c r="AM522" i="10"/>
  <c r="AS522" i="10" s="1"/>
  <c r="AZ522" i="10" s="1"/>
  <c r="AM272" i="10"/>
  <c r="AS272" i="10" s="1"/>
  <c r="AZ272" i="10" s="1"/>
  <c r="AM294" i="10"/>
  <c r="AS294" i="10" s="1"/>
  <c r="AZ294" i="10" s="1"/>
  <c r="AM620" i="10"/>
  <c r="AM257" i="10"/>
  <c r="AS257" i="10" s="1"/>
  <c r="AZ257" i="10" s="1"/>
  <c r="AM524" i="10"/>
  <c r="AS524" i="10" s="1"/>
  <c r="AZ524" i="10" s="1"/>
  <c r="AM214" i="10"/>
  <c r="AS214" i="10" s="1"/>
  <c r="AZ214" i="10" s="1"/>
  <c r="AM466" i="10"/>
  <c r="AS466" i="10" s="1"/>
  <c r="AZ466" i="10" s="1"/>
  <c r="AM230" i="10"/>
  <c r="AS230" i="10" s="1"/>
  <c r="AZ230" i="10" s="1"/>
  <c r="AM252" i="10"/>
  <c r="AS252" i="10" s="1"/>
  <c r="AZ252" i="10" s="1"/>
  <c r="AM285" i="10"/>
  <c r="AS285" i="10" s="1"/>
  <c r="AZ285" i="10" s="1"/>
  <c r="AM193" i="10"/>
  <c r="AS193" i="10" s="1"/>
  <c r="AZ193" i="10" s="1"/>
  <c r="AM579" i="10"/>
  <c r="AM347" i="10"/>
  <c r="AS347" i="10" s="1"/>
  <c r="AZ347" i="10" s="1"/>
  <c r="AM543" i="10"/>
  <c r="AS543" i="10" s="1"/>
  <c r="AZ543" i="10" s="1"/>
  <c r="AM331" i="10"/>
  <c r="AS331" i="10" s="1"/>
  <c r="AZ331" i="10" s="1"/>
  <c r="AM346" i="10"/>
  <c r="AS346" i="10" s="1"/>
  <c r="AZ346" i="10" s="1"/>
  <c r="AM117" i="10"/>
  <c r="AS117" i="10" s="1"/>
  <c r="AZ117" i="10" s="1"/>
  <c r="AM253" i="10"/>
  <c r="AS253" i="10" s="1"/>
  <c r="AZ253" i="10" s="1"/>
  <c r="AM413" i="10"/>
  <c r="AS413" i="10" s="1"/>
  <c r="AZ413" i="10" s="1"/>
  <c r="AM416" i="10"/>
  <c r="AS416" i="10" s="1"/>
  <c r="AZ416" i="10" s="1"/>
  <c r="AM76" i="10"/>
  <c r="AS76" i="10" s="1"/>
  <c r="AZ76" i="10" s="1"/>
  <c r="AM49" i="10"/>
  <c r="AS49" i="10" s="1"/>
  <c r="AZ49" i="10" s="1"/>
  <c r="AM143" i="10"/>
  <c r="AS143" i="10" s="1"/>
  <c r="AZ143" i="10" s="1"/>
  <c r="AM21" i="10"/>
  <c r="AS21" i="10" s="1"/>
  <c r="AZ21" i="10" s="1"/>
  <c r="AM95" i="10"/>
  <c r="AS95" i="10" s="1"/>
  <c r="AZ95" i="10" s="1"/>
  <c r="AM420" i="10"/>
  <c r="AS420" i="10" s="1"/>
  <c r="AZ420" i="10" s="1"/>
  <c r="AM448" i="10"/>
  <c r="AS448" i="10" s="1"/>
  <c r="AZ448" i="10" s="1"/>
  <c r="AM38" i="10"/>
  <c r="AS38" i="10" s="1"/>
  <c r="AZ38" i="10" s="1"/>
  <c r="AM91" i="10"/>
  <c r="AS91" i="10" s="1"/>
  <c r="AZ91" i="10" s="1"/>
  <c r="AM415" i="10"/>
  <c r="AS415" i="10" s="1"/>
  <c r="AZ415" i="10" s="1"/>
  <c r="AM141" i="10"/>
  <c r="AS141" i="10" s="1"/>
  <c r="AZ141" i="10" s="1"/>
  <c r="AM22" i="10"/>
  <c r="AS22" i="10" s="1"/>
  <c r="AZ22" i="10" s="1"/>
  <c r="AM25" i="10"/>
  <c r="AS25" i="10" s="1"/>
  <c r="AZ25" i="10" s="1"/>
  <c r="AM421" i="10"/>
  <c r="AS421" i="10" s="1"/>
  <c r="AZ421" i="10" s="1"/>
  <c r="AM78" i="10"/>
  <c r="AS78" i="10" s="1"/>
  <c r="AZ78" i="10" s="1"/>
  <c r="AM625" i="10"/>
  <c r="AM407" i="10"/>
  <c r="AS407" i="10" s="1"/>
  <c r="AZ407" i="10" s="1"/>
  <c r="AM635" i="10"/>
  <c r="AM41" i="10"/>
  <c r="AS41" i="10" s="1"/>
  <c r="AZ41" i="10" s="1"/>
  <c r="AM592" i="10"/>
  <c r="AM444" i="10"/>
  <c r="AS444" i="10" s="1"/>
  <c r="AZ444" i="10" s="1"/>
  <c r="AM47" i="10"/>
  <c r="AS47" i="10" s="1"/>
  <c r="AZ47" i="10" s="1"/>
  <c r="AM428" i="10"/>
  <c r="AS428" i="10" s="1"/>
  <c r="AZ428" i="10" s="1"/>
  <c r="AM164" i="10"/>
  <c r="AS164" i="10" s="1"/>
  <c r="AZ164" i="10" s="1"/>
  <c r="AM73" i="10"/>
  <c r="AS73" i="10" s="1"/>
  <c r="AZ73" i="10" s="1"/>
  <c r="AM176" i="10"/>
  <c r="AS176" i="10" s="1"/>
  <c r="AZ176" i="10" s="1"/>
  <c r="AM583" i="10"/>
  <c r="AM567" i="10"/>
  <c r="AM77" i="10"/>
  <c r="AS77" i="10" s="1"/>
  <c r="AZ77" i="10" s="1"/>
  <c r="AM157" i="10"/>
  <c r="AS157" i="10" s="1"/>
  <c r="AZ157" i="10" s="1"/>
  <c r="AM440" i="10"/>
  <c r="AS440" i="10" s="1"/>
  <c r="AZ440" i="10" s="1"/>
  <c r="AM586" i="10"/>
  <c r="AM155" i="10"/>
  <c r="AS155" i="10" s="1"/>
  <c r="AZ155" i="10" s="1"/>
  <c r="AM50" i="10"/>
  <c r="AS50" i="10" s="1"/>
  <c r="AZ50" i="10" s="1"/>
  <c r="AM597" i="10"/>
  <c r="AM418" i="10"/>
  <c r="AS418" i="10" s="1"/>
  <c r="AZ418" i="10" s="1"/>
  <c r="AM105" i="10"/>
  <c r="AS105" i="10" s="1"/>
  <c r="AZ105" i="10" s="1"/>
  <c r="AM137" i="10"/>
  <c r="AS137" i="10" s="1"/>
  <c r="AZ137" i="10" s="1"/>
  <c r="AM558" i="10"/>
  <c r="AM136" i="10"/>
  <c r="AS136" i="10" s="1"/>
  <c r="AZ136" i="10" s="1"/>
  <c r="AM44" i="10"/>
  <c r="AS44" i="10" s="1"/>
  <c r="AZ44" i="10" s="1"/>
  <c r="AM37" i="10"/>
  <c r="AS37" i="10" s="1"/>
  <c r="AZ37" i="10" s="1"/>
  <c r="AM140" i="10"/>
  <c r="AS140" i="10" s="1"/>
  <c r="AZ140" i="10" s="1"/>
  <c r="AM144" i="10"/>
  <c r="AS144" i="10" s="1"/>
  <c r="AZ144" i="10" s="1"/>
  <c r="AM108" i="10"/>
  <c r="AS108" i="10" s="1"/>
  <c r="AZ108" i="10" s="1"/>
  <c r="AM605" i="10"/>
  <c r="AM642" i="10"/>
  <c r="AM127" i="10"/>
  <c r="AS127" i="10" s="1"/>
  <c r="AZ127" i="10" s="1"/>
  <c r="AM149" i="10"/>
  <c r="AS149" i="10" s="1"/>
  <c r="AZ149" i="10" s="1"/>
  <c r="AM581" i="10"/>
  <c r="AM68" i="10"/>
  <c r="AS68" i="10" s="1"/>
  <c r="AZ68" i="10" s="1"/>
  <c r="AM150" i="10"/>
  <c r="AS150" i="10" s="1"/>
  <c r="AZ150" i="10" s="1"/>
  <c r="AM153" i="10"/>
  <c r="AS153" i="10" s="1"/>
  <c r="AZ153" i="10" s="1"/>
  <c r="AM582" i="10"/>
  <c r="AM425" i="10"/>
  <c r="AS425" i="10" s="1"/>
  <c r="AZ425" i="10" s="1"/>
  <c r="AM574" i="10"/>
  <c r="AM429" i="10"/>
  <c r="AS429" i="10" s="1"/>
  <c r="AZ429" i="10" s="1"/>
  <c r="AM433" i="10"/>
  <c r="AS433" i="10" s="1"/>
  <c r="AZ433" i="10" s="1"/>
  <c r="AM64" i="10"/>
  <c r="AS64" i="10" s="1"/>
  <c r="AZ64" i="10" s="1"/>
  <c r="AM36" i="10"/>
  <c r="AS36" i="10" s="1"/>
  <c r="AZ36" i="10" s="1"/>
  <c r="AM96" i="10"/>
  <c r="AS96" i="10" s="1"/>
  <c r="AZ96" i="10" s="1"/>
  <c r="AM67" i="10"/>
  <c r="AS67" i="10" s="1"/>
  <c r="AZ67" i="10" s="1"/>
  <c r="AM623" i="10"/>
  <c r="AM585" i="10"/>
  <c r="AM596" i="10"/>
  <c r="AM775" i="10"/>
  <c r="AT775" i="10" s="1"/>
  <c r="BA775" i="10" s="1"/>
  <c r="AM761" i="10"/>
  <c r="AT761" i="10" s="1"/>
  <c r="BA761" i="10" s="1"/>
  <c r="AM766" i="10"/>
  <c r="AT766" i="10" s="1"/>
  <c r="BA766" i="10" s="1"/>
  <c r="AM774" i="10"/>
  <c r="AT774" i="10" s="1"/>
  <c r="BA774" i="10" s="1"/>
  <c r="AM748" i="10"/>
  <c r="AT748" i="10" s="1"/>
  <c r="BA748" i="10" s="1"/>
  <c r="AM780" i="10"/>
  <c r="AT780" i="10" s="1"/>
  <c r="BA780" i="10" s="1"/>
  <c r="AM770" i="10"/>
  <c r="AT770" i="10" s="1"/>
  <c r="BA770" i="10" s="1"/>
  <c r="AM764" i="10"/>
  <c r="AT764" i="10" s="1"/>
  <c r="BA764" i="10" s="1"/>
  <c r="AM460" i="10"/>
  <c r="AS460" i="10" s="1"/>
  <c r="AZ460" i="10" s="1"/>
  <c r="AM462" i="10"/>
  <c r="AS462" i="10" s="1"/>
  <c r="AZ462" i="10" s="1"/>
  <c r="AM402" i="10"/>
  <c r="AS402" i="10" s="1"/>
  <c r="AZ402" i="10" s="1"/>
  <c r="AM401" i="10"/>
  <c r="AS401" i="10" s="1"/>
  <c r="AZ401" i="10" s="1"/>
  <c r="AM189" i="10"/>
  <c r="AS189" i="10" s="1"/>
  <c r="AZ189" i="10" s="1"/>
  <c r="AM497" i="10"/>
  <c r="AS497" i="10" s="1"/>
  <c r="AZ497" i="10" s="1"/>
  <c r="AM528" i="10"/>
  <c r="AS528" i="10" s="1"/>
  <c r="AZ528" i="10" s="1"/>
  <c r="AM529" i="10"/>
  <c r="AS529" i="10" s="1"/>
  <c r="AZ529" i="10" s="1"/>
  <c r="AM657" i="10"/>
  <c r="AM276" i="10"/>
  <c r="AS276" i="10" s="1"/>
  <c r="AZ276" i="10" s="1"/>
  <c r="AM616" i="10"/>
  <c r="AM496" i="10"/>
  <c r="AS496" i="10" s="1"/>
  <c r="AZ496" i="10" s="1"/>
  <c r="AM246" i="10"/>
  <c r="AS246" i="10" s="1"/>
  <c r="AZ246" i="10" s="1"/>
  <c r="AM310" i="10"/>
  <c r="AS310" i="10" s="1"/>
  <c r="AZ310" i="10" s="1"/>
  <c r="AM277" i="10"/>
  <c r="AS277" i="10" s="1"/>
  <c r="AZ277" i="10" s="1"/>
  <c r="AS531" i="10"/>
  <c r="AZ531" i="10" s="1"/>
  <c r="AM283" i="10"/>
  <c r="AM512" i="10"/>
  <c r="AM507" i="10"/>
  <c r="AM264" i="10"/>
  <c r="AM311" i="10"/>
  <c r="AM561" i="10"/>
  <c r="AS561" i="10" s="1"/>
  <c r="AZ561" i="10" s="1"/>
  <c r="AM265" i="10"/>
  <c r="AM372" i="10"/>
  <c r="AM320" i="10"/>
  <c r="AM533" i="10"/>
  <c r="AM258" i="10"/>
  <c r="AM387" i="10"/>
  <c r="AM530" i="10"/>
  <c r="AM343" i="10"/>
  <c r="AM631" i="10"/>
  <c r="AS631" i="10" s="1"/>
  <c r="AZ631" i="10" s="1"/>
  <c r="AM309" i="10"/>
  <c r="AM598" i="10"/>
  <c r="AS598" i="10" s="1"/>
  <c r="AZ598" i="10" s="1"/>
  <c r="AM516" i="10"/>
  <c r="AM359" i="10"/>
  <c r="AM378" i="10"/>
  <c r="AM335" i="10"/>
  <c r="AM453" i="10"/>
  <c r="AM255" i="10"/>
  <c r="AM321" i="10"/>
  <c r="AM539" i="10"/>
  <c r="AM504" i="10"/>
  <c r="AM475" i="10"/>
  <c r="AM115" i="10"/>
  <c r="AM200" i="10"/>
  <c r="AM315" i="10"/>
  <c r="AM371" i="10"/>
  <c r="AM184" i="10"/>
  <c r="AM218" i="10"/>
  <c r="AM455" i="10"/>
  <c r="AM256" i="10"/>
  <c r="AM329" i="10"/>
  <c r="AM391" i="10"/>
  <c r="AM499" i="10"/>
  <c r="AM368" i="10"/>
  <c r="AM228" i="10"/>
  <c r="AM360" i="10"/>
  <c r="AM426" i="10"/>
  <c r="AM545" i="10"/>
  <c r="AM394" i="10"/>
  <c r="AM118" i="10"/>
  <c r="AM465" i="10"/>
  <c r="AM287" i="10"/>
  <c r="AM342" i="10"/>
  <c r="AM186" i="10"/>
  <c r="AM534" i="10"/>
  <c r="AM293" i="10"/>
  <c r="AM269" i="10"/>
  <c r="AM532" i="10"/>
  <c r="AM209" i="10"/>
  <c r="AM297" i="10"/>
  <c r="AM242" i="10"/>
  <c r="AM604" i="10"/>
  <c r="AS604" i="10" s="1"/>
  <c r="AZ604" i="10" s="1"/>
  <c r="AM206" i="10"/>
  <c r="AM484" i="10"/>
  <c r="AM481" i="10"/>
  <c r="AM589" i="10"/>
  <c r="AS589" i="10" s="1"/>
  <c r="AZ589" i="10" s="1"/>
  <c r="AM234" i="10"/>
  <c r="AM552" i="10"/>
  <c r="AM648" i="10"/>
  <c r="AS648" i="10" s="1"/>
  <c r="AZ648" i="10" s="1"/>
  <c r="AM348" i="10"/>
  <c r="AM334" i="10"/>
  <c r="AM87" i="10"/>
  <c r="AM580" i="10"/>
  <c r="AS580" i="10" s="1"/>
  <c r="AZ580" i="10" s="1"/>
  <c r="AM495" i="10"/>
  <c r="AM510" i="10"/>
  <c r="AM290" i="10"/>
  <c r="AM369" i="10"/>
  <c r="AM618" i="10"/>
  <c r="AS618" i="10" s="1"/>
  <c r="AZ618" i="10" s="1"/>
  <c r="AM261" i="10"/>
  <c r="AM478" i="10"/>
  <c r="AM318" i="10"/>
  <c r="AM619" i="10"/>
  <c r="AS619" i="10" s="1"/>
  <c r="AZ619" i="10" s="1"/>
  <c r="AM340" i="10"/>
  <c r="AM208" i="10"/>
  <c r="AM289" i="10"/>
  <c r="AM319" i="10"/>
  <c r="AM270" i="10"/>
  <c r="AM298" i="10"/>
  <c r="AM178" i="10"/>
  <c r="AM602" i="10"/>
  <c r="AS602" i="10" s="1"/>
  <c r="AZ602" i="10" s="1"/>
  <c r="AM232" i="10"/>
  <c r="AM519" i="10"/>
  <c r="AM572" i="10"/>
  <c r="AS572" i="10" s="1"/>
  <c r="AZ572" i="10" s="1"/>
  <c r="AM382" i="10"/>
  <c r="AM656" i="10"/>
  <c r="AS656" i="10" s="1"/>
  <c r="AZ656" i="10" s="1"/>
  <c r="AM53" i="10"/>
  <c r="AM651" i="10"/>
  <c r="AS651" i="10" s="1"/>
  <c r="AZ651" i="10" s="1"/>
  <c r="AM109" i="10"/>
  <c r="AM56" i="10"/>
  <c r="AM18" i="10"/>
  <c r="AM106" i="10"/>
  <c r="AM404" i="10"/>
  <c r="AM593" i="10"/>
  <c r="AS593" i="10" s="1"/>
  <c r="AZ593" i="10" s="1"/>
  <c r="AM417" i="10"/>
  <c r="AM646" i="10"/>
  <c r="AS646" i="10" s="1"/>
  <c r="AZ646" i="10" s="1"/>
  <c r="AM99" i="10"/>
  <c r="AM408" i="10"/>
  <c r="AM652" i="10"/>
  <c r="AS652" i="10" s="1"/>
  <c r="AZ652" i="10" s="1"/>
  <c r="AM15" i="10"/>
  <c r="AM414" i="10"/>
  <c r="AM83" i="10"/>
  <c r="AM633" i="10"/>
  <c r="AS633" i="10" s="1"/>
  <c r="AZ633" i="10" s="1"/>
  <c r="AM167" i="10"/>
  <c r="AM650" i="10"/>
  <c r="AS650" i="10" s="1"/>
  <c r="AZ650" i="10" s="1"/>
  <c r="AM636" i="10"/>
  <c r="AS636" i="10" s="1"/>
  <c r="AZ636" i="10" s="1"/>
  <c r="AM434" i="10"/>
  <c r="AM46" i="10"/>
  <c r="AM59" i="10"/>
  <c r="AM437" i="10"/>
  <c r="AM24" i="10"/>
  <c r="AM43" i="10"/>
  <c r="AM172" i="10"/>
  <c r="AM403" i="10"/>
  <c r="AM30" i="10"/>
  <c r="AM125" i="10"/>
  <c r="AM97" i="10"/>
  <c r="AM159" i="10"/>
  <c r="AM419" i="10"/>
  <c r="AM16" i="10"/>
  <c r="AM645" i="10"/>
  <c r="AS645" i="10" s="1"/>
  <c r="AZ645" i="10" s="1"/>
  <c r="AM111" i="10"/>
  <c r="AM89" i="10"/>
  <c r="AM575" i="10"/>
  <c r="AS575" i="10" s="1"/>
  <c r="AZ575" i="10" s="1"/>
  <c r="AM81" i="10"/>
  <c r="AM601" i="10"/>
  <c r="AS601" i="10" s="1"/>
  <c r="AZ601" i="10" s="1"/>
  <c r="AM129" i="10"/>
  <c r="AM405" i="10"/>
  <c r="AM447" i="10"/>
  <c r="AM139" i="10"/>
  <c r="AM82" i="10"/>
  <c r="AM88" i="10"/>
  <c r="AM568" i="10"/>
  <c r="AS568" i="10" s="1"/>
  <c r="AZ568" i="10" s="1"/>
  <c r="AM27" i="10"/>
  <c r="AM34" i="10"/>
  <c r="AM163" i="10"/>
  <c r="AM640" i="10"/>
  <c r="AS640" i="10" s="1"/>
  <c r="AZ640" i="10" s="1"/>
  <c r="AM92" i="10"/>
  <c r="AM29" i="10"/>
  <c r="AM442" i="10"/>
  <c r="AM590" i="10"/>
  <c r="AS590" i="10" s="1"/>
  <c r="AZ590" i="10" s="1"/>
  <c r="AM61" i="10"/>
  <c r="AM398" i="10"/>
  <c r="AM116" i="10"/>
  <c r="AM114" i="10"/>
  <c r="AM93" i="10"/>
  <c r="AM28" i="10"/>
  <c r="AM409" i="10"/>
  <c r="AM557" i="10"/>
  <c r="AS557" i="10" s="1"/>
  <c r="AZ557" i="10" s="1"/>
  <c r="AM26" i="10"/>
  <c r="AM611" i="10"/>
  <c r="AS611" i="10" s="1"/>
  <c r="AZ611" i="10" s="1"/>
  <c r="AM659" i="10"/>
  <c r="AS659" i="10" s="1"/>
  <c r="AZ659" i="10" s="1"/>
  <c r="AM777" i="10"/>
  <c r="AM765" i="10"/>
  <c r="AM768" i="10"/>
  <c r="AM767" i="10"/>
  <c r="AM758" i="10"/>
  <c r="AM751" i="10"/>
  <c r="AM762" i="10"/>
  <c r="AM772" i="10"/>
  <c r="AM556" i="10"/>
  <c r="AS556" i="10" s="1"/>
  <c r="AZ556" i="10" s="1"/>
  <c r="AM463" i="10"/>
  <c r="AM399" i="10"/>
  <c r="AM554" i="10"/>
  <c r="AS554" i="10" s="1"/>
  <c r="AZ554" i="10" s="1"/>
  <c r="AM515" i="10"/>
  <c r="AM301" i="10"/>
  <c r="AM350" i="10"/>
  <c r="AM520" i="10"/>
  <c r="AM337" i="10"/>
  <c r="AM487" i="10"/>
  <c r="AM362" i="10"/>
  <c r="AM493" i="10"/>
  <c r="AM363" i="10"/>
  <c r="AM223" i="10"/>
  <c r="AM183" i="10"/>
  <c r="AM486" i="10"/>
  <c r="AM339" i="10"/>
  <c r="AM508" i="10"/>
  <c r="AM213" i="10"/>
  <c r="AM354" i="10"/>
  <c r="AM241" i="10"/>
  <c r="AM179" i="10"/>
  <c r="AM498" i="10"/>
  <c r="AM502" i="10"/>
  <c r="AM325" i="10"/>
  <c r="AM233" i="10"/>
  <c r="AM489" i="10"/>
  <c r="AM474" i="10"/>
  <c r="AM291" i="10"/>
  <c r="AM389" i="10"/>
  <c r="AM456" i="10"/>
  <c r="AM303" i="10"/>
  <c r="AM326" i="10"/>
  <c r="AM535" i="10"/>
  <c r="AM472" i="10"/>
  <c r="AM393" i="10"/>
  <c r="AM217" i="10"/>
  <c r="AM457" i="10"/>
  <c r="AM523" i="10"/>
  <c r="AM587" i="10"/>
  <c r="AS587" i="10" s="1"/>
  <c r="AZ587" i="10" s="1"/>
  <c r="AM352" i="10"/>
  <c r="AM188" i="10"/>
  <c r="AM492" i="10"/>
  <c r="AM262" i="10"/>
  <c r="AM203" i="10"/>
  <c r="AM622" i="10"/>
  <c r="AS622" i="10" s="1"/>
  <c r="AZ622" i="10" s="1"/>
  <c r="AM275" i="10"/>
  <c r="AM537" i="10"/>
  <c r="AM386" i="10"/>
  <c r="AM316" i="10"/>
  <c r="AM211" i="10"/>
  <c r="AM300" i="10"/>
  <c r="AM513" i="10"/>
  <c r="AM569" i="10"/>
  <c r="AS569" i="10" s="1"/>
  <c r="AZ569" i="10" s="1"/>
  <c r="AM60" i="10"/>
  <c r="AM235" i="10"/>
  <c r="AM377" i="10"/>
  <c r="AM357" i="10"/>
  <c r="AM355" i="10"/>
  <c r="AM239" i="10"/>
  <c r="AM231" i="10"/>
  <c r="AM549" i="10"/>
  <c r="AM383" i="10"/>
  <c r="AM488" i="10"/>
  <c r="AM345" i="10"/>
  <c r="AM330" i="10"/>
  <c r="AM324" i="10"/>
  <c r="AM181" i="10"/>
  <c r="AM84" i="10"/>
  <c r="AM525" i="10"/>
  <c r="AM500" i="10"/>
  <c r="AM190" i="10"/>
  <c r="AM328" i="10"/>
  <c r="AM379" i="10"/>
  <c r="AM483" i="10"/>
  <c r="AM322" i="10"/>
  <c r="AM344" i="10"/>
  <c r="AM227" i="10"/>
  <c r="AM538" i="10"/>
  <c r="AM480" i="10"/>
  <c r="AM279" i="10"/>
  <c r="AM353" i="10"/>
  <c r="AM630" i="10"/>
  <c r="AS630" i="10" s="1"/>
  <c r="AZ630" i="10" s="1"/>
  <c r="AM251" i="10"/>
  <c r="AM254" i="10"/>
  <c r="AM226" i="10"/>
  <c r="AM195" i="10"/>
  <c r="AM361" i="10"/>
  <c r="AM299" i="10"/>
  <c r="AM222" i="10"/>
  <c r="AM215" i="10"/>
  <c r="AM210" i="10"/>
  <c r="AM35" i="10"/>
  <c r="AM100" i="10"/>
  <c r="AM146" i="10"/>
  <c r="AM588" i="10"/>
  <c r="AS588" i="10" s="1"/>
  <c r="AZ588" i="10" s="1"/>
  <c r="AM13" i="10"/>
  <c r="AM397" i="10"/>
  <c r="AM151" i="10"/>
  <c r="AM166" i="10"/>
  <c r="AM435" i="10"/>
  <c r="AM584" i="10"/>
  <c r="AS584" i="10" s="1"/>
  <c r="AZ584" i="10" s="1"/>
  <c r="AM406" i="10"/>
  <c r="AM177" i="10"/>
  <c r="AM138" i="10"/>
  <c r="AM39" i="10"/>
  <c r="AM655" i="10"/>
  <c r="AS655" i="10" s="1"/>
  <c r="AZ655" i="10" s="1"/>
  <c r="AM629" i="10"/>
  <c r="AS629" i="10" s="1"/>
  <c r="AZ629" i="10" s="1"/>
  <c r="AM169" i="10"/>
  <c r="AM638" i="10"/>
  <c r="AS638" i="10" s="1"/>
  <c r="AZ638" i="10" s="1"/>
  <c r="AM80" i="10"/>
  <c r="AM65" i="10"/>
  <c r="AM126" i="10"/>
  <c r="AM32" i="10"/>
  <c r="AM128" i="10"/>
  <c r="AM160" i="10"/>
  <c r="AM439" i="10"/>
  <c r="AM427" i="10"/>
  <c r="AM33" i="10"/>
  <c r="AM412" i="10"/>
  <c r="AM132" i="10"/>
  <c r="AM145" i="10"/>
  <c r="AM57" i="10"/>
  <c r="AM55" i="10"/>
  <c r="AM658" i="10"/>
  <c r="AS658" i="10" s="1"/>
  <c r="AZ658" i="10" s="1"/>
  <c r="AM446" i="10"/>
  <c r="AM168" i="10"/>
  <c r="AM66" i="10"/>
  <c r="AM634" i="10"/>
  <c r="AS634" i="10" s="1"/>
  <c r="AZ634" i="10" s="1"/>
  <c r="AM566" i="10"/>
  <c r="AS566" i="10" s="1"/>
  <c r="AZ566" i="10" s="1"/>
  <c r="AM637" i="10"/>
  <c r="AS637" i="10" s="1"/>
  <c r="AZ637" i="10" s="1"/>
  <c r="AM445" i="10"/>
  <c r="AM85" i="10"/>
  <c r="AM647" i="10"/>
  <c r="AS647" i="10" s="1"/>
  <c r="AZ647" i="10" s="1"/>
  <c r="AM436" i="10"/>
  <c r="AM75" i="10"/>
  <c r="AM45" i="10"/>
  <c r="AM432" i="10"/>
  <c r="AM591" i="10"/>
  <c r="AS591" i="10" s="1"/>
  <c r="AZ591" i="10" s="1"/>
  <c r="AM131" i="10"/>
  <c r="AM154" i="10"/>
  <c r="AM148" i="10"/>
  <c r="AM90" i="10"/>
  <c r="AM165" i="10"/>
  <c r="AM110" i="10"/>
  <c r="AM135" i="10"/>
  <c r="AM14" i="10"/>
  <c r="AM171" i="10"/>
  <c r="AM31" i="10"/>
  <c r="AM173" i="10"/>
  <c r="AM152" i="10"/>
  <c r="AM170" i="10"/>
  <c r="AM607" i="10"/>
  <c r="AS607" i="10" s="1"/>
  <c r="AZ607" i="10" s="1"/>
  <c r="AM644" i="10"/>
  <c r="AS644" i="10" s="1"/>
  <c r="AZ644" i="10" s="1"/>
  <c r="AM174" i="10"/>
  <c r="AM19" i="10"/>
  <c r="AM571" i="10"/>
  <c r="AS571" i="10" s="1"/>
  <c r="AZ571" i="10" s="1"/>
  <c r="AM573" i="10"/>
  <c r="AS573" i="10" s="1"/>
  <c r="AZ573" i="10" s="1"/>
  <c r="AM769" i="10"/>
  <c r="AM773" i="10"/>
  <c r="AM760" i="10"/>
  <c r="AM756" i="10"/>
  <c r="AM755" i="10"/>
  <c r="AM779" i="10"/>
  <c r="AM749" i="10"/>
  <c r="AM771" i="10"/>
  <c r="AM753" i="10"/>
  <c r="AM458" i="10"/>
  <c r="AM459" i="10"/>
  <c r="AM632" i="10"/>
  <c r="AS632" i="10" s="1"/>
  <c r="AZ632" i="10" s="1"/>
  <c r="AM314" i="10"/>
  <c r="AM281" i="10"/>
  <c r="AM245" i="10"/>
  <c r="AM302" i="10"/>
  <c r="AM578" i="10"/>
  <c r="AS578" i="10" s="1"/>
  <c r="AZ578" i="10" s="1"/>
  <c r="AM506" i="10"/>
  <c r="AE7" i="10"/>
  <c r="AF8" i="10"/>
  <c r="AE6" i="10"/>
  <c r="U1" i="10"/>
  <c r="AM521" i="10"/>
  <c r="AM511" i="10"/>
  <c r="AM564" i="10"/>
  <c r="AS564" i="10" s="1"/>
  <c r="AZ564" i="10" s="1"/>
  <c r="AM296" i="10"/>
  <c r="AM551" i="10"/>
  <c r="AM628" i="10"/>
  <c r="AS628" i="10" s="1"/>
  <c r="AZ628" i="10" s="1"/>
  <c r="AM266" i="10"/>
  <c r="AM79" i="10"/>
  <c r="AM268" i="10"/>
  <c r="AM260" i="10"/>
  <c r="AM196" i="10"/>
  <c r="AM471" i="10"/>
  <c r="AM274" i="10"/>
  <c r="AM295" i="10"/>
  <c r="AM202" i="10"/>
  <c r="AM313" i="10"/>
  <c r="AM338" i="10"/>
  <c r="AM470" i="10"/>
  <c r="AM494" i="10"/>
  <c r="AM207" i="10"/>
  <c r="AM71" i="10"/>
  <c r="AM505" i="10"/>
  <c r="AM244" i="10"/>
  <c r="AM205" i="10"/>
  <c r="AM482" i="10"/>
  <c r="AM216" i="10"/>
  <c r="AM384" i="10"/>
  <c r="AM220" i="10"/>
  <c r="AM547" i="10"/>
  <c r="AM599" i="10"/>
  <c r="AS599" i="10" s="1"/>
  <c r="AZ599" i="10" s="1"/>
  <c r="AM349" i="10"/>
  <c r="AM376" i="10"/>
  <c r="AM367" i="10"/>
  <c r="AM476" i="10"/>
  <c r="AM327" i="10"/>
  <c r="AM308" i="10"/>
  <c r="AM182" i="10"/>
  <c r="AM373" i="10"/>
  <c r="AM454" i="10"/>
  <c r="AM477" i="10"/>
  <c r="AM351" i="10"/>
  <c r="AM627" i="10"/>
  <c r="AS627" i="10" s="1"/>
  <c r="AZ627" i="10" s="1"/>
  <c r="AM366" i="10"/>
  <c r="AM248" i="10"/>
  <c r="AM546" i="10"/>
  <c r="AM542" i="10"/>
  <c r="AM527" i="10"/>
  <c r="AM473" i="10"/>
  <c r="AM187" i="10"/>
  <c r="AM541" i="10"/>
  <c r="AM490" i="10"/>
  <c r="AM468" i="10"/>
  <c r="AM615" i="10"/>
  <c r="AS615" i="10" s="1"/>
  <c r="AZ615" i="10" s="1"/>
  <c r="AM526" i="10"/>
  <c r="AM514" i="10"/>
  <c r="AM392" i="10"/>
  <c r="AM621" i="10"/>
  <c r="AS621" i="10" s="1"/>
  <c r="AZ621" i="10" s="1"/>
  <c r="AM332" i="10"/>
  <c r="AM491" i="10"/>
  <c r="AM123" i="10"/>
  <c r="AM617" i="10"/>
  <c r="AS617" i="10" s="1"/>
  <c r="AZ617" i="10" s="1"/>
  <c r="AM358" i="10"/>
  <c r="AM70" i="10"/>
  <c r="AM517" i="10"/>
  <c r="AM341" i="10"/>
  <c r="AM388" i="10"/>
  <c r="AM221" i="10"/>
  <c r="AM385" i="10"/>
  <c r="AM304" i="10"/>
  <c r="AM180" i="10"/>
  <c r="AM199" i="10"/>
  <c r="AM570" i="10"/>
  <c r="AS570" i="10" s="1"/>
  <c r="AZ570" i="10" s="1"/>
  <c r="AM452" i="10"/>
  <c r="AM594" i="10"/>
  <c r="AS594" i="10" s="1"/>
  <c r="AZ594" i="10" s="1"/>
  <c r="AM356" i="10"/>
  <c r="AM336" i="10"/>
  <c r="AM469" i="10"/>
  <c r="AM306" i="10"/>
  <c r="AM197" i="10"/>
  <c r="AM286" i="10"/>
  <c r="AM292" i="10"/>
  <c r="AM577" i="10"/>
  <c r="AS577" i="10" s="1"/>
  <c r="AZ577" i="10" s="1"/>
  <c r="AM333" i="10"/>
  <c r="AM548" i="10"/>
  <c r="AM540" i="10"/>
  <c r="AM238" i="10"/>
  <c r="AM243" i="10"/>
  <c r="AM229" i="10"/>
  <c r="AM247" i="10"/>
  <c r="AM450" i="10"/>
  <c r="AM438" i="10"/>
  <c r="AM423" i="10"/>
  <c r="AM62" i="10"/>
  <c r="AM161" i="10"/>
  <c r="AM107" i="10"/>
  <c r="AM600" i="10"/>
  <c r="AS600" i="10" s="1"/>
  <c r="AZ600" i="10" s="1"/>
  <c r="AM147" i="10"/>
  <c r="AM431" i="10"/>
  <c r="AM639" i="10"/>
  <c r="AS639" i="10" s="1"/>
  <c r="AZ639" i="10" s="1"/>
  <c r="AM424" i="10"/>
  <c r="AM162" i="10"/>
  <c r="AM142" i="10"/>
  <c r="AM112" i="10"/>
  <c r="AM560" i="10"/>
  <c r="AS560" i="10" s="1"/>
  <c r="AZ560" i="10" s="1"/>
  <c r="AM113" i="10"/>
  <c r="AM52" i="10"/>
  <c r="AM643" i="10"/>
  <c r="AS643" i="10" s="1"/>
  <c r="AZ643" i="10" s="1"/>
  <c r="AM63" i="10"/>
  <c r="AM430" i="10"/>
  <c r="AM175" i="10"/>
  <c r="AM595" i="10"/>
  <c r="AS595" i="10" s="1"/>
  <c r="AZ595" i="10" s="1"/>
  <c r="AM72" i="10"/>
  <c r="AM20" i="10"/>
  <c r="AM654" i="10"/>
  <c r="AS654" i="10" s="1"/>
  <c r="AZ654" i="10" s="1"/>
  <c r="AM102" i="10"/>
  <c r="AM641" i="10"/>
  <c r="AS641" i="10" s="1"/>
  <c r="AZ641" i="10" s="1"/>
  <c r="AM156" i="10"/>
  <c r="AM51" i="10"/>
  <c r="AM133" i="10"/>
  <c r="AM103" i="10"/>
  <c r="AM98" i="10"/>
  <c r="AM86" i="10"/>
  <c r="AM649" i="10"/>
  <c r="AS649" i="10" s="1"/>
  <c r="AZ649" i="10" s="1"/>
  <c r="AM42" i="10"/>
  <c r="AM653" i="10"/>
  <c r="AS653" i="10" s="1"/>
  <c r="AZ653" i="10" s="1"/>
  <c r="AM451" i="10"/>
  <c r="AM94" i="10"/>
  <c r="AM441" i="10"/>
  <c r="AM449" i="10"/>
  <c r="AM134" i="10"/>
  <c r="AM443" i="10"/>
  <c r="AM74" i="10"/>
  <c r="AM559" i="10"/>
  <c r="AS559" i="10" s="1"/>
  <c r="AZ559" i="10" s="1"/>
  <c r="AM40" i="10"/>
  <c r="AM17" i="10"/>
  <c r="AM58" i="10"/>
  <c r="AM576" i="10"/>
  <c r="AS576" i="10" s="1"/>
  <c r="AZ576" i="10" s="1"/>
  <c r="AM104" i="10"/>
  <c r="AM23" i="10"/>
  <c r="AM69" i="10"/>
  <c r="AM158" i="10"/>
  <c r="AM422" i="10"/>
  <c r="AM410" i="10"/>
  <c r="AM130" i="10"/>
  <c r="AM613" i="10"/>
  <c r="AS613" i="10" s="1"/>
  <c r="AZ613" i="10" s="1"/>
  <c r="AM120" i="10"/>
  <c r="AM565" i="10"/>
  <c r="AS565" i="10" s="1"/>
  <c r="AZ565" i="10" s="1"/>
  <c r="AM562" i="10"/>
  <c r="AS562" i="10" s="1"/>
  <c r="AZ562" i="10" s="1"/>
  <c r="AM124" i="10"/>
  <c r="AM563" i="10"/>
  <c r="AS563" i="10" s="1"/>
  <c r="AZ563" i="10" s="1"/>
  <c r="AM411" i="10"/>
  <c r="AM606" i="10"/>
  <c r="AS606" i="10" s="1"/>
  <c r="AZ606" i="10" s="1"/>
  <c r="AM48" i="10"/>
  <c r="AM612" i="10"/>
  <c r="AS612" i="10" s="1"/>
  <c r="AZ612" i="10" s="1"/>
  <c r="AM608" i="10"/>
  <c r="AS608" i="10" s="1"/>
  <c r="AZ608" i="10" s="1"/>
  <c r="AM763" i="10"/>
  <c r="AM754" i="10"/>
  <c r="AM776" i="10"/>
  <c r="AM750" i="10"/>
  <c r="AM759" i="10"/>
  <c r="AM752" i="10"/>
  <c r="AM757" i="10"/>
  <c r="AM778" i="10"/>
  <c r="AM555" i="10"/>
  <c r="AS555" i="10" s="1"/>
  <c r="AZ555" i="10" s="1"/>
  <c r="AM461" i="10"/>
  <c r="AM212" i="10"/>
  <c r="AM400" i="10"/>
  <c r="AM284" i="10"/>
  <c r="AS610" i="10" l="1"/>
  <c r="AZ610" i="10" s="1"/>
  <c r="AS616" i="10"/>
  <c r="AZ616" i="10" s="1"/>
  <c r="AS603" i="10"/>
  <c r="AZ603" i="10" s="1"/>
  <c r="AS642" i="10"/>
  <c r="AZ642" i="10" s="1"/>
  <c r="AS583" i="10"/>
  <c r="AZ583" i="10" s="1"/>
  <c r="AS586" i="10"/>
  <c r="AZ586" i="10" s="1"/>
  <c r="AS567" i="10"/>
  <c r="AZ567" i="10" s="1"/>
  <c r="AS581" i="10"/>
  <c r="AZ581" i="10" s="1"/>
  <c r="AS579" i="10"/>
  <c r="AZ579" i="10" s="1"/>
  <c r="AN660" i="10"/>
  <c r="AS596" i="10"/>
  <c r="AZ596" i="10" s="1"/>
  <c r="AS624" i="10"/>
  <c r="AZ624" i="10" s="1"/>
  <c r="AS626" i="10"/>
  <c r="AZ626" i="10" s="1"/>
  <c r="AS668" i="10"/>
  <c r="AS585" i="10"/>
  <c r="AZ585" i="10" s="1"/>
  <c r="AS574" i="10"/>
  <c r="AZ574" i="10" s="1"/>
  <c r="AS592" i="10"/>
  <c r="AZ592" i="10" s="1"/>
  <c r="AS625" i="10"/>
  <c r="AZ625" i="10" s="1"/>
  <c r="AS614" i="10"/>
  <c r="AZ614" i="10" s="1"/>
  <c r="AT660" i="10"/>
  <c r="AS660" i="10"/>
  <c r="AS623" i="10"/>
  <c r="AZ623" i="10" s="1"/>
  <c r="AS558" i="10"/>
  <c r="AZ558" i="10" s="1"/>
  <c r="AS597" i="10"/>
  <c r="AZ597" i="10" s="1"/>
  <c r="AS620" i="10"/>
  <c r="AZ620" i="10" s="1"/>
  <c r="AS670" i="10"/>
  <c r="AN704" i="10"/>
  <c r="AT704" i="10" s="1"/>
  <c r="AS657" i="10"/>
  <c r="AZ657" i="10" s="1"/>
  <c r="AS582" i="10"/>
  <c r="AZ582" i="10" s="1"/>
  <c r="AS605" i="10"/>
  <c r="AZ605" i="10" s="1"/>
  <c r="AS635" i="10"/>
  <c r="AZ635" i="10" s="1"/>
  <c r="AS609" i="10"/>
  <c r="AZ609" i="10" s="1"/>
  <c r="AS664" i="10"/>
  <c r="AN723" i="10"/>
  <c r="AT723" i="10" s="1"/>
  <c r="AN718" i="10"/>
  <c r="AT718" i="10"/>
  <c r="AN744" i="10"/>
  <c r="AT744" i="10" s="1"/>
  <c r="AN707" i="10"/>
  <c r="AT707" i="10" s="1"/>
  <c r="AN738" i="10"/>
  <c r="AT738" i="10" s="1"/>
  <c r="AN739" i="10"/>
  <c r="AN708" i="10"/>
  <c r="AT708" i="10" s="1"/>
  <c r="AN731" i="10"/>
  <c r="AT731" i="10" s="1"/>
  <c r="AN732" i="10"/>
  <c r="AT732" i="10" s="1"/>
  <c r="AN737" i="10"/>
  <c r="AT737" i="10" s="1"/>
  <c r="AN727" i="10"/>
  <c r="AT727" i="10" s="1"/>
  <c r="AN746" i="10"/>
  <c r="AN729" i="10"/>
  <c r="AT729" i="10" s="1"/>
  <c r="AN725" i="10"/>
  <c r="AN665" i="10"/>
  <c r="AT665" i="10" s="1"/>
  <c r="AN703" i="10"/>
  <c r="AT703" i="10" s="1"/>
  <c r="AN714" i="10"/>
  <c r="AT714" i="10" s="1"/>
  <c r="AN702" i="10"/>
  <c r="AT702" i="10" s="1"/>
  <c r="AN717" i="10"/>
  <c r="AT717" i="10" s="1"/>
  <c r="AN706" i="10"/>
  <c r="AT706" i="10" s="1"/>
  <c r="AN734" i="10"/>
  <c r="AT734" i="10" s="1"/>
  <c r="AT736" i="10"/>
  <c r="AN736" i="10"/>
  <c r="AN722" i="10"/>
  <c r="AT722" i="10"/>
  <c r="AN719" i="10"/>
  <c r="AT719" i="10" s="1"/>
  <c r="AN720" i="10"/>
  <c r="AT720" i="10" s="1"/>
  <c r="AN705" i="10"/>
  <c r="AN743" i="10"/>
  <c r="AT743" i="10" s="1"/>
  <c r="AN713" i="10"/>
  <c r="AT713" i="10" s="1"/>
  <c r="AN711" i="10"/>
  <c r="AT711" i="10" s="1"/>
  <c r="AN701" i="10"/>
  <c r="AT701" i="10" s="1"/>
  <c r="AN700" i="10"/>
  <c r="AT700" i="10" s="1"/>
  <c r="AN709" i="10"/>
  <c r="AT709" i="10" s="1"/>
  <c r="AN741" i="10"/>
  <c r="AT741" i="10" s="1"/>
  <c r="AT733" i="10"/>
  <c r="AN733" i="10"/>
  <c r="AN745" i="10"/>
  <c r="AT745" i="10" s="1"/>
  <c r="AN735" i="10"/>
  <c r="AT735" i="10" s="1"/>
  <c r="AN715" i="10"/>
  <c r="AT715" i="10" s="1"/>
  <c r="AN728" i="10"/>
  <c r="AT728" i="10" s="1"/>
  <c r="AN716" i="10"/>
  <c r="AT716" i="10"/>
  <c r="AT747" i="10"/>
  <c r="AN747" i="10"/>
  <c r="AN726" i="10"/>
  <c r="AT726" i="10" s="1"/>
  <c r="AN721" i="10"/>
  <c r="AT721" i="10" s="1"/>
  <c r="AN712" i="10"/>
  <c r="AT712" i="10" s="1"/>
  <c r="AN742" i="10"/>
  <c r="AT742" i="10" s="1"/>
  <c r="AN724" i="10"/>
  <c r="AT724" i="10" s="1"/>
  <c r="AN710" i="10"/>
  <c r="AT710" i="10" s="1"/>
  <c r="AN730" i="10"/>
  <c r="AT730" i="10" s="1"/>
  <c r="AN740" i="10"/>
  <c r="AT740" i="10" s="1"/>
  <c r="AN677" i="10"/>
  <c r="AT677" i="10" s="1"/>
  <c r="AN678" i="10"/>
  <c r="AT678" i="10" s="1"/>
  <c r="AT691" i="10"/>
  <c r="AN691" i="10"/>
  <c r="AN674" i="10"/>
  <c r="AT674" i="10" s="1"/>
  <c r="AN683" i="10"/>
  <c r="AT683" i="10" s="1"/>
  <c r="AN696" i="10"/>
  <c r="AT696" i="10" s="1"/>
  <c r="AN688" i="10"/>
  <c r="AT688" i="10" s="1"/>
  <c r="AN681" i="10"/>
  <c r="AT681" i="10" s="1"/>
  <c r="AN680" i="10"/>
  <c r="AT680" i="10" s="1"/>
  <c r="AN692" i="10"/>
  <c r="AT692" i="10" s="1"/>
  <c r="AN695" i="10"/>
  <c r="AT695" i="10" s="1"/>
  <c r="AN686" i="10"/>
  <c r="AT686" i="10" s="1"/>
  <c r="AN676" i="10"/>
  <c r="AT676" i="10" s="1"/>
  <c r="AN687" i="10"/>
  <c r="AT687" i="10" s="1"/>
  <c r="AN698" i="10"/>
  <c r="AT698" i="10" s="1"/>
  <c r="AN682" i="10"/>
  <c r="AT682" i="10" s="1"/>
  <c r="AN673" i="10"/>
  <c r="AT673" i="10"/>
  <c r="AN685" i="10"/>
  <c r="AT685" i="10" s="1"/>
  <c r="AN689" i="10"/>
  <c r="AT689" i="10" s="1"/>
  <c r="AN694" i="10"/>
  <c r="AT694" i="10" s="1"/>
  <c r="AN699" i="10"/>
  <c r="AT699" i="10" s="1"/>
  <c r="AT679" i="10"/>
  <c r="AN679" i="10"/>
  <c r="AN697" i="10"/>
  <c r="AT697" i="10" s="1"/>
  <c r="AT684" i="10"/>
  <c r="AN684" i="10"/>
  <c r="AN693" i="10"/>
  <c r="AT693" i="10" s="1"/>
  <c r="AN675" i="10"/>
  <c r="AT675" i="10" s="1"/>
  <c r="AN690" i="10"/>
  <c r="AT690" i="10" s="1"/>
  <c r="AN672" i="10"/>
  <c r="AT672" i="10" s="1"/>
  <c r="AN667" i="10"/>
  <c r="AT667" i="10" s="1"/>
  <c r="AT671" i="10"/>
  <c r="AN671" i="10"/>
  <c r="AN666" i="10"/>
  <c r="AT666" i="10" s="1"/>
  <c r="AT669" i="10"/>
  <c r="AN669" i="10"/>
  <c r="AN670" i="10"/>
  <c r="AT670" i="10" s="1"/>
  <c r="AN664" i="10"/>
  <c r="AT664" i="10" s="1"/>
  <c r="AN668" i="10"/>
  <c r="AT668" i="10" s="1"/>
  <c r="AN663" i="10"/>
  <c r="AT663" i="10" s="1"/>
  <c r="AN662" i="10"/>
  <c r="AT662" i="10" s="1"/>
  <c r="AN661" i="10"/>
  <c r="AT661" i="10" s="1"/>
  <c r="AN38" i="10"/>
  <c r="AT38" i="10" s="1"/>
  <c r="BA38" i="10" s="1"/>
  <c r="BB38" i="10" s="1"/>
  <c r="BC38" i="10" s="1"/>
  <c r="BD38" i="10" s="1"/>
  <c r="AN528" i="10"/>
  <c r="AT528" i="10" s="1"/>
  <c r="BA528" i="10" s="1"/>
  <c r="BB528" i="10" s="1"/>
  <c r="BC528" i="10" s="1"/>
  <c r="BD528" i="10" s="1"/>
  <c r="AN153" i="10"/>
  <c r="AT153" i="10" s="1"/>
  <c r="BA153" i="10" s="1"/>
  <c r="BB153" i="10" s="1"/>
  <c r="BC153" i="10" s="1"/>
  <c r="BD153" i="10" s="1"/>
  <c r="AN272" i="10"/>
  <c r="AT272" i="10" s="1"/>
  <c r="BA272" i="10" s="1"/>
  <c r="BB272" i="10" s="1"/>
  <c r="BC272" i="10" s="1"/>
  <c r="BD272" i="10" s="1"/>
  <c r="AN418" i="10"/>
  <c r="AT418" i="10" s="1"/>
  <c r="BA418" i="10" s="1"/>
  <c r="BB418" i="10" s="1"/>
  <c r="BC418" i="10" s="1"/>
  <c r="BD418" i="10" s="1"/>
  <c r="AN117" i="10"/>
  <c r="AT117" i="10" s="1"/>
  <c r="BA117" i="10" s="1"/>
  <c r="BB117" i="10" s="1"/>
  <c r="BC117" i="10" s="1"/>
  <c r="BD117" i="10" s="1"/>
  <c r="AN524" i="10"/>
  <c r="AT524" i="10" s="1"/>
  <c r="BA524" i="10" s="1"/>
  <c r="BB524" i="10" s="1"/>
  <c r="BC524" i="10" s="1"/>
  <c r="BD524" i="10" s="1"/>
  <c r="AN237" i="10"/>
  <c r="AT237" i="10" s="1"/>
  <c r="BA237" i="10" s="1"/>
  <c r="BB237" i="10" s="1"/>
  <c r="BC237" i="10" s="1"/>
  <c r="BD237" i="10" s="1"/>
  <c r="AN531" i="10"/>
  <c r="AT531" i="10" s="1"/>
  <c r="BA531" i="10" s="1"/>
  <c r="BB531" i="10" s="1"/>
  <c r="BC531" i="10" s="1"/>
  <c r="BD531" i="10" s="1"/>
  <c r="AN230" i="10"/>
  <c r="AT230" i="10" s="1"/>
  <c r="BA230" i="10" s="1"/>
  <c r="BB230" i="10" s="1"/>
  <c r="BC230" i="10" s="1"/>
  <c r="BD230" i="10" s="1"/>
  <c r="AN464" i="10"/>
  <c r="AT464" i="10" s="1"/>
  <c r="BA464" i="10" s="1"/>
  <c r="BB464" i="10" s="1"/>
  <c r="BC464" i="10" s="1"/>
  <c r="BD464" i="10" s="1"/>
  <c r="AN263" i="10"/>
  <c r="AT263" i="10" s="1"/>
  <c r="BA263" i="10" s="1"/>
  <c r="BB263" i="10" s="1"/>
  <c r="BC263" i="10" s="1"/>
  <c r="BD263" i="10" s="1"/>
  <c r="AN96" i="10"/>
  <c r="AT96" i="10" s="1"/>
  <c r="BA96" i="10" s="1"/>
  <c r="BB96" i="10" s="1"/>
  <c r="BC96" i="10" s="1"/>
  <c r="BD96" i="10" s="1"/>
  <c r="AN413" i="10"/>
  <c r="AT413" i="10" s="1"/>
  <c r="BA413" i="10" s="1"/>
  <c r="BB413" i="10" s="1"/>
  <c r="BC413" i="10" s="1"/>
  <c r="BD413" i="10" s="1"/>
  <c r="AN374" i="10"/>
  <c r="AT374" i="10" s="1"/>
  <c r="BA374" i="10" s="1"/>
  <c r="BB374" i="10" s="1"/>
  <c r="BC374" i="10" s="1"/>
  <c r="BD374" i="10" s="1"/>
  <c r="AN610" i="10"/>
  <c r="AN529" i="10"/>
  <c r="AT529" i="10" s="1"/>
  <c r="BA529" i="10" s="1"/>
  <c r="BB529" i="10" s="1"/>
  <c r="BC529" i="10" s="1"/>
  <c r="BD529" i="10" s="1"/>
  <c r="AN155" i="10"/>
  <c r="AT155" i="10" s="1"/>
  <c r="BA155" i="10" s="1"/>
  <c r="BB155" i="10" s="1"/>
  <c r="BC155" i="10" s="1"/>
  <c r="BD155" i="10" s="1"/>
  <c r="AN609" i="10"/>
  <c r="AN401" i="10"/>
  <c r="AT401" i="10" s="1"/>
  <c r="BA401" i="10" s="1"/>
  <c r="BB401" i="10" s="1"/>
  <c r="BC401" i="10" s="1"/>
  <c r="BD401" i="10" s="1"/>
  <c r="AN462" i="10"/>
  <c r="AT462" i="10" s="1"/>
  <c r="BA462" i="10" s="1"/>
  <c r="BB462" i="10" s="1"/>
  <c r="BC462" i="10" s="1"/>
  <c r="BD462" i="10" s="1"/>
  <c r="AN136" i="10"/>
  <c r="AT136" i="10" s="1"/>
  <c r="BA136" i="10" s="1"/>
  <c r="BB136" i="10" s="1"/>
  <c r="BC136" i="10" s="1"/>
  <c r="BD136" i="10" s="1"/>
  <c r="AN605" i="10"/>
  <c r="AT605" i="10" s="1"/>
  <c r="AN273" i="10"/>
  <c r="AT273" i="10" s="1"/>
  <c r="BA273" i="10" s="1"/>
  <c r="BB273" i="10" s="1"/>
  <c r="BC273" i="10" s="1"/>
  <c r="BD273" i="10" s="1"/>
  <c r="AN189" i="10"/>
  <c r="AT189" i="10" s="1"/>
  <c r="BA189" i="10" s="1"/>
  <c r="BB189" i="10" s="1"/>
  <c r="BC189" i="10" s="1"/>
  <c r="BD189" i="10" s="1"/>
  <c r="AN429" i="10"/>
  <c r="AT429" i="10" s="1"/>
  <c r="BA429" i="10" s="1"/>
  <c r="BB429" i="10" s="1"/>
  <c r="BC429" i="10" s="1"/>
  <c r="BD429" i="10" s="1"/>
  <c r="AN108" i="10"/>
  <c r="AT108" i="10" s="1"/>
  <c r="BA108" i="10" s="1"/>
  <c r="BB108" i="10" s="1"/>
  <c r="BC108" i="10" s="1"/>
  <c r="BD108" i="10" s="1"/>
  <c r="AN77" i="10"/>
  <c r="AT77" i="10" s="1"/>
  <c r="BA77" i="10" s="1"/>
  <c r="BB77" i="10" s="1"/>
  <c r="BC77" i="10" s="1"/>
  <c r="BD77" i="10" s="1"/>
  <c r="AN592" i="10"/>
  <c r="AT592" i="10" s="1"/>
  <c r="AN240" i="10"/>
  <c r="AT240" i="10" s="1"/>
  <c r="BA240" i="10" s="1"/>
  <c r="BB240" i="10" s="1"/>
  <c r="BC240" i="10" s="1"/>
  <c r="BD240" i="10" s="1"/>
  <c r="AN312" i="10"/>
  <c r="AT312" i="10" s="1"/>
  <c r="BA312" i="10" s="1"/>
  <c r="BB312" i="10" s="1"/>
  <c r="BC312" i="10" s="1"/>
  <c r="BD312" i="10" s="1"/>
  <c r="AN574" i="10"/>
  <c r="AT574" i="10" s="1"/>
  <c r="AN395" i="10"/>
  <c r="AT395" i="10" s="1"/>
  <c r="BA395" i="10" s="1"/>
  <c r="BB395" i="10" s="1"/>
  <c r="BC395" i="10" s="1"/>
  <c r="BD395" i="10" s="1"/>
  <c r="AN317" i="10"/>
  <c r="AT317" i="10" s="1"/>
  <c r="BA317" i="10" s="1"/>
  <c r="BB317" i="10" s="1"/>
  <c r="BC317" i="10" s="1"/>
  <c r="BD317" i="10" s="1"/>
  <c r="AN140" i="10"/>
  <c r="AT140" i="10" s="1"/>
  <c r="BA140" i="10" s="1"/>
  <c r="BB140" i="10" s="1"/>
  <c r="BC140" i="10" s="1"/>
  <c r="BD140" i="10" s="1"/>
  <c r="AN444" i="10"/>
  <c r="AT444" i="10" s="1"/>
  <c r="BA444" i="10" s="1"/>
  <c r="BB444" i="10" s="1"/>
  <c r="BC444" i="10" s="1"/>
  <c r="BD444" i="10" s="1"/>
  <c r="AN448" i="10"/>
  <c r="AT448" i="10" s="1"/>
  <c r="BA448" i="10" s="1"/>
  <c r="BB448" i="10" s="1"/>
  <c r="BC448" i="10" s="1"/>
  <c r="BD448" i="10" s="1"/>
  <c r="AN416" i="10"/>
  <c r="AT416" i="10" s="1"/>
  <c r="BA416" i="10" s="1"/>
  <c r="BB416" i="10" s="1"/>
  <c r="BC416" i="10" s="1"/>
  <c r="BD416" i="10" s="1"/>
  <c r="AN624" i="10"/>
  <c r="AN236" i="10"/>
  <c r="AT236" i="10" s="1"/>
  <c r="BA236" i="10" s="1"/>
  <c r="BB236" i="10" s="1"/>
  <c r="BC236" i="10" s="1"/>
  <c r="BD236" i="10" s="1"/>
  <c r="AN467" i="10"/>
  <c r="AN657" i="10"/>
  <c r="AT657" i="10" s="1"/>
  <c r="AN460" i="10"/>
  <c r="AT460" i="10" s="1"/>
  <c r="BA460" i="10" s="1"/>
  <c r="BB460" i="10" s="1"/>
  <c r="BC460" i="10" s="1"/>
  <c r="BD460" i="10" s="1"/>
  <c r="AN64" i="10"/>
  <c r="AT64" i="10" s="1"/>
  <c r="BA64" i="10" s="1"/>
  <c r="BB64" i="10" s="1"/>
  <c r="BC64" i="10" s="1"/>
  <c r="BD64" i="10" s="1"/>
  <c r="AN105" i="10"/>
  <c r="AT105" i="10" s="1"/>
  <c r="BA105" i="10" s="1"/>
  <c r="BB105" i="10" s="1"/>
  <c r="BC105" i="10" s="1"/>
  <c r="BD105" i="10" s="1"/>
  <c r="AN141" i="10"/>
  <c r="AT141" i="10" s="1"/>
  <c r="BA141" i="10" s="1"/>
  <c r="BB141" i="10" s="1"/>
  <c r="BC141" i="10" s="1"/>
  <c r="BD141" i="10" s="1"/>
  <c r="AN49" i="10"/>
  <c r="AT49" i="10" s="1"/>
  <c r="BA49" i="10" s="1"/>
  <c r="BB49" i="10" s="1"/>
  <c r="BC49" i="10" s="1"/>
  <c r="BD49" i="10" s="1"/>
  <c r="AN346" i="10"/>
  <c r="AT346" i="10" s="1"/>
  <c r="BA346" i="10" s="1"/>
  <c r="BB346" i="10" s="1"/>
  <c r="BC346" i="10" s="1"/>
  <c r="BD346" i="10" s="1"/>
  <c r="AN257" i="10"/>
  <c r="AT257" i="10" s="1"/>
  <c r="BA257" i="10" s="1"/>
  <c r="BB257" i="10" s="1"/>
  <c r="BC257" i="10" s="1"/>
  <c r="BD257" i="10" s="1"/>
  <c r="AN396" i="10"/>
  <c r="AT396" i="10" s="1"/>
  <c r="BA396" i="10" s="1"/>
  <c r="BB396" i="10" s="1"/>
  <c r="BC396" i="10" s="1"/>
  <c r="BD396" i="10" s="1"/>
  <c r="AN67" i="10"/>
  <c r="AT67" i="10" s="1"/>
  <c r="BA67" i="10" s="1"/>
  <c r="BB67" i="10" s="1"/>
  <c r="BC67" i="10" s="1"/>
  <c r="BD67" i="10" s="1"/>
  <c r="AN581" i="10"/>
  <c r="AN597" i="10"/>
  <c r="AT597" i="10" s="1"/>
  <c r="AN47" i="10"/>
  <c r="AT47" i="10" s="1"/>
  <c r="BA47" i="10" s="1"/>
  <c r="BB47" i="10" s="1"/>
  <c r="BC47" i="10" s="1"/>
  <c r="BD47" i="10" s="1"/>
  <c r="AN331" i="10"/>
  <c r="AT331" i="10" s="1"/>
  <c r="BA331" i="10" s="1"/>
  <c r="BB331" i="10" s="1"/>
  <c r="BC331" i="10" s="1"/>
  <c r="BD331" i="10" s="1"/>
  <c r="AN509" i="10"/>
  <c r="AT509" i="10" s="1"/>
  <c r="BA509" i="10" s="1"/>
  <c r="BB509" i="10" s="1"/>
  <c r="BC509" i="10" s="1"/>
  <c r="BD509" i="10" s="1"/>
  <c r="AN407" i="10"/>
  <c r="AT407" i="10" s="1"/>
  <c r="BA407" i="10" s="1"/>
  <c r="BB407" i="10" s="1"/>
  <c r="BC407" i="10" s="1"/>
  <c r="BD407" i="10" s="1"/>
  <c r="AN415" i="10"/>
  <c r="AT415" i="10" s="1"/>
  <c r="BA415" i="10" s="1"/>
  <c r="BB415" i="10" s="1"/>
  <c r="BC415" i="10" s="1"/>
  <c r="BD415" i="10" s="1"/>
  <c r="AN518" i="10"/>
  <c r="AT518" i="10" s="1"/>
  <c r="BA518" i="10" s="1"/>
  <c r="BB518" i="10" s="1"/>
  <c r="BC518" i="10" s="1"/>
  <c r="BD518" i="10" s="1"/>
  <c r="AN614" i="10"/>
  <c r="AN323" i="10"/>
  <c r="AT323" i="10" s="1"/>
  <c r="BA323" i="10" s="1"/>
  <c r="BB323" i="10" s="1"/>
  <c r="BC323" i="10" s="1"/>
  <c r="BD323" i="10" s="1"/>
  <c r="AN307" i="10"/>
  <c r="AN267" i="10"/>
  <c r="AT267" i="10" s="1"/>
  <c r="BA267" i="10" s="1"/>
  <c r="BB267" i="10" s="1"/>
  <c r="BC267" i="10" s="1"/>
  <c r="BD267" i="10" s="1"/>
  <c r="AN249" i="10"/>
  <c r="AT249" i="10" s="1"/>
  <c r="BA249" i="10" s="1"/>
  <c r="BB249" i="10" s="1"/>
  <c r="BC249" i="10" s="1"/>
  <c r="BD249" i="10" s="1"/>
  <c r="AN157" i="10"/>
  <c r="AT157" i="10" s="1"/>
  <c r="BA157" i="10" s="1"/>
  <c r="BB157" i="10" s="1"/>
  <c r="BC157" i="10" s="1"/>
  <c r="BD157" i="10" s="1"/>
  <c r="AN22" i="10"/>
  <c r="AT22" i="10" s="1"/>
  <c r="BA22" i="10" s="1"/>
  <c r="BB22" i="10" s="1"/>
  <c r="BC22" i="10" s="1"/>
  <c r="BD22" i="10" s="1"/>
  <c r="AN771" i="10"/>
  <c r="AT771" i="10"/>
  <c r="BA771" i="10" s="1"/>
  <c r="AN644" i="10"/>
  <c r="AT644" i="10" s="1"/>
  <c r="BA644" i="10" s="1"/>
  <c r="AN432" i="10"/>
  <c r="AT432" i="10" s="1"/>
  <c r="AS432" i="10"/>
  <c r="AZ432" i="10" s="1"/>
  <c r="AN145" i="10"/>
  <c r="AT145" i="10" s="1"/>
  <c r="AS145" i="10"/>
  <c r="AZ145" i="10" s="1"/>
  <c r="AN584" i="10"/>
  <c r="AT584" i="10" s="1"/>
  <c r="BA584" i="10" s="1"/>
  <c r="BB584" i="10" s="1"/>
  <c r="BC584" i="10" s="1"/>
  <c r="BD584" i="10" s="1"/>
  <c r="AS226" i="10"/>
  <c r="AZ226" i="10" s="1"/>
  <c r="AN226" i="10"/>
  <c r="AT226" i="10" s="1"/>
  <c r="AS525" i="10"/>
  <c r="AZ525" i="10" s="1"/>
  <c r="AN525" i="10"/>
  <c r="AT525" i="10" s="1"/>
  <c r="AS357" i="10"/>
  <c r="AZ357" i="10" s="1"/>
  <c r="AN357" i="10"/>
  <c r="AT357" i="10" s="1"/>
  <c r="AS457" i="10"/>
  <c r="AZ457" i="10" s="1"/>
  <c r="AN457" i="10"/>
  <c r="AT457" i="10" s="1"/>
  <c r="AN179" i="10"/>
  <c r="AS179" i="10"/>
  <c r="AZ179" i="10" s="1"/>
  <c r="BB770" i="10"/>
  <c r="AN772" i="10"/>
  <c r="AT772" i="10"/>
  <c r="BA772" i="10" s="1"/>
  <c r="AS409" i="10"/>
  <c r="AZ409" i="10" s="1"/>
  <c r="AN409" i="10"/>
  <c r="AT409" i="10" s="1"/>
  <c r="AS163" i="10"/>
  <c r="AZ163" i="10" s="1"/>
  <c r="AN163" i="10"/>
  <c r="AT163" i="10" s="1"/>
  <c r="AN575" i="10"/>
  <c r="AT575" i="10" s="1"/>
  <c r="BA575" i="10" s="1"/>
  <c r="AN43" i="10"/>
  <c r="AT43" i="10" s="1"/>
  <c r="AS43" i="10"/>
  <c r="AZ43" i="10" s="1"/>
  <c r="AS15" i="10"/>
  <c r="AZ15" i="10" s="1"/>
  <c r="AN15" i="10"/>
  <c r="AT15" i="10" s="1"/>
  <c r="AN651" i="10"/>
  <c r="AT651" i="10"/>
  <c r="BA651" i="10" s="1"/>
  <c r="AS289" i="10"/>
  <c r="AZ289" i="10" s="1"/>
  <c r="AN289" i="10"/>
  <c r="AN580" i="10"/>
  <c r="AT580" i="10" s="1"/>
  <c r="BA580" i="10" s="1"/>
  <c r="BB580" i="10" s="1"/>
  <c r="BC580" i="10" s="1"/>
  <c r="BD580" i="10" s="1"/>
  <c r="AS242" i="10"/>
  <c r="AZ242" i="10" s="1"/>
  <c r="AN242" i="10"/>
  <c r="AT242" i="10" s="1"/>
  <c r="AS394" i="10"/>
  <c r="AZ394" i="10" s="1"/>
  <c r="AN394" i="10"/>
  <c r="AT394" i="10" s="1"/>
  <c r="AN184" i="10"/>
  <c r="AS184" i="10"/>
  <c r="AZ184" i="10" s="1"/>
  <c r="AS378" i="10"/>
  <c r="AZ378" i="10" s="1"/>
  <c r="AN378" i="10"/>
  <c r="AN372" i="10"/>
  <c r="AT372" i="10" s="1"/>
  <c r="AS372" i="10"/>
  <c r="AZ372" i="10" s="1"/>
  <c r="AZ12" i="10"/>
  <c r="AN212" i="10"/>
  <c r="AS212" i="10"/>
  <c r="AZ212" i="10" s="1"/>
  <c r="AS40" i="10"/>
  <c r="AZ40" i="10" s="1"/>
  <c r="AN40" i="10"/>
  <c r="AN142" i="10"/>
  <c r="AT142" i="10" s="1"/>
  <c r="AS142" i="10"/>
  <c r="AZ142" i="10" s="1"/>
  <c r="AN388" i="10"/>
  <c r="AT388" i="10" s="1"/>
  <c r="AS388" i="10"/>
  <c r="AZ388" i="10" s="1"/>
  <c r="AS476" i="10"/>
  <c r="AZ476" i="10" s="1"/>
  <c r="AN476" i="10"/>
  <c r="AT476" i="10" s="1"/>
  <c r="AN564" i="10"/>
  <c r="AT564" i="10" s="1"/>
  <c r="BA564" i="10" s="1"/>
  <c r="BB564" i="10" s="1"/>
  <c r="BC564" i="10" s="1"/>
  <c r="BD564" i="10" s="1"/>
  <c r="AS245" i="10"/>
  <c r="AZ245" i="10" s="1"/>
  <c r="AN245" i="10"/>
  <c r="AT245" i="10" s="1"/>
  <c r="AS459" i="10"/>
  <c r="AZ459" i="10" s="1"/>
  <c r="AN459" i="10"/>
  <c r="AT459" i="10" s="1"/>
  <c r="AT749" i="10"/>
  <c r="BA749" i="10" s="1"/>
  <c r="AN749" i="10"/>
  <c r="AN760" i="10"/>
  <c r="AT760" i="10"/>
  <c r="BA760" i="10" s="1"/>
  <c r="AN571" i="10"/>
  <c r="AT571" i="10" s="1"/>
  <c r="BA571" i="10" s="1"/>
  <c r="AT607" i="10"/>
  <c r="BA607" i="10" s="1"/>
  <c r="AN607" i="10"/>
  <c r="AN31" i="10"/>
  <c r="AT31" i="10" s="1"/>
  <c r="AS31" i="10"/>
  <c r="AZ31" i="10" s="1"/>
  <c r="AS110" i="10"/>
  <c r="AZ110" i="10" s="1"/>
  <c r="AN110" i="10"/>
  <c r="AT110" i="10" s="1"/>
  <c r="AN154" i="10"/>
  <c r="AS154" i="10"/>
  <c r="AZ154" i="10" s="1"/>
  <c r="AN45" i="10"/>
  <c r="AS45" i="10"/>
  <c r="AZ45" i="10" s="1"/>
  <c r="AS85" i="10"/>
  <c r="AZ85" i="10" s="1"/>
  <c r="AN85" i="10"/>
  <c r="AT85" i="10" s="1"/>
  <c r="AN634" i="10"/>
  <c r="AT634" i="10" s="1"/>
  <c r="BA634" i="10" s="1"/>
  <c r="AN658" i="10"/>
  <c r="AT658" i="10" s="1"/>
  <c r="BA658" i="10" s="1"/>
  <c r="AN132" i="10"/>
  <c r="AS132" i="10"/>
  <c r="AZ132" i="10" s="1"/>
  <c r="AS439" i="10"/>
  <c r="AZ439" i="10" s="1"/>
  <c r="AN439" i="10"/>
  <c r="AN126" i="10"/>
  <c r="AS126" i="10"/>
  <c r="AZ126" i="10" s="1"/>
  <c r="AS169" i="10"/>
  <c r="AZ169" i="10" s="1"/>
  <c r="AN169" i="10"/>
  <c r="AS138" i="10"/>
  <c r="AZ138" i="10" s="1"/>
  <c r="AN138" i="10"/>
  <c r="AT138" i="10" s="1"/>
  <c r="AN435" i="10"/>
  <c r="AT435" i="10" s="1"/>
  <c r="AS435" i="10"/>
  <c r="AZ435" i="10" s="1"/>
  <c r="AN13" i="10"/>
  <c r="AT13" i="10" s="1"/>
  <c r="AS13" i="10"/>
  <c r="AZ13" i="10" s="1"/>
  <c r="AN35" i="10"/>
  <c r="AT35" i="10" s="1"/>
  <c r="AS35" i="10"/>
  <c r="AZ35" i="10" s="1"/>
  <c r="AN299" i="10"/>
  <c r="AS299" i="10"/>
  <c r="AZ299" i="10" s="1"/>
  <c r="AN254" i="10"/>
  <c r="AS254" i="10"/>
  <c r="AZ254" i="10" s="1"/>
  <c r="AS279" i="10"/>
  <c r="AZ279" i="10" s="1"/>
  <c r="AN279" i="10"/>
  <c r="AS344" i="10"/>
  <c r="AZ344" i="10" s="1"/>
  <c r="AN344" i="10"/>
  <c r="AT344" i="10" s="1"/>
  <c r="AS328" i="10"/>
  <c r="AZ328" i="10" s="1"/>
  <c r="AN328" i="10"/>
  <c r="AT328" i="10" s="1"/>
  <c r="AS84" i="10"/>
  <c r="AZ84" i="10" s="1"/>
  <c r="AN84" i="10"/>
  <c r="AT84" i="10" s="1"/>
  <c r="AS345" i="10"/>
  <c r="AZ345" i="10" s="1"/>
  <c r="AN345" i="10"/>
  <c r="AT345" i="10" s="1"/>
  <c r="AN231" i="10"/>
  <c r="AS231" i="10"/>
  <c r="AZ231" i="10" s="1"/>
  <c r="AS377" i="10"/>
  <c r="AZ377" i="10" s="1"/>
  <c r="AN377" i="10"/>
  <c r="AS513" i="10"/>
  <c r="AZ513" i="10" s="1"/>
  <c r="AN513" i="10"/>
  <c r="AT513" i="10" s="1"/>
  <c r="AS386" i="10"/>
  <c r="AZ386" i="10" s="1"/>
  <c r="AN386" i="10"/>
  <c r="AT386" i="10" s="1"/>
  <c r="AN203" i="10"/>
  <c r="AT203" i="10" s="1"/>
  <c r="AS203" i="10"/>
  <c r="AZ203" i="10" s="1"/>
  <c r="AN352" i="10"/>
  <c r="AT352" i="10" s="1"/>
  <c r="AS352" i="10"/>
  <c r="AZ352" i="10" s="1"/>
  <c r="AS217" i="10"/>
  <c r="AZ217" i="10" s="1"/>
  <c r="AN217" i="10"/>
  <c r="AT217" i="10" s="1"/>
  <c r="AS326" i="10"/>
  <c r="AZ326" i="10" s="1"/>
  <c r="AN326" i="10"/>
  <c r="AS291" i="10"/>
  <c r="AZ291" i="10" s="1"/>
  <c r="AN291" i="10"/>
  <c r="AN325" i="10"/>
  <c r="AS325" i="10"/>
  <c r="AZ325" i="10" s="1"/>
  <c r="AN241" i="10"/>
  <c r="AS241" i="10"/>
  <c r="AZ241" i="10" s="1"/>
  <c r="AN339" i="10"/>
  <c r="AS339" i="10"/>
  <c r="AZ339" i="10" s="1"/>
  <c r="AS363" i="10"/>
  <c r="AZ363" i="10" s="1"/>
  <c r="AN363" i="10"/>
  <c r="AN337" i="10"/>
  <c r="AS337" i="10"/>
  <c r="AZ337" i="10" s="1"/>
  <c r="AN277" i="10"/>
  <c r="AN402" i="10"/>
  <c r="AN764" i="10"/>
  <c r="BB780" i="10"/>
  <c r="AN774" i="10"/>
  <c r="BB775" i="10"/>
  <c r="AN642" i="10"/>
  <c r="AT642" i="10" s="1"/>
  <c r="AN421" i="10"/>
  <c r="AN365" i="10"/>
  <c r="AN282" i="10"/>
  <c r="AN219" i="10"/>
  <c r="AN121" i="10"/>
  <c r="AN310" i="10"/>
  <c r="AS350" i="10"/>
  <c r="AZ350" i="10" s="1"/>
  <c r="AN350" i="10"/>
  <c r="AN399" i="10"/>
  <c r="AT399" i="10" s="1"/>
  <c r="AS399" i="10"/>
  <c r="AZ399" i="10" s="1"/>
  <c r="AT762" i="10"/>
  <c r="BA762" i="10" s="1"/>
  <c r="AN762" i="10"/>
  <c r="AT768" i="10"/>
  <c r="BA768" i="10" s="1"/>
  <c r="AN768" i="10"/>
  <c r="AN611" i="10"/>
  <c r="AT611" i="10" s="1"/>
  <c r="BA611" i="10" s="1"/>
  <c r="AN28" i="10"/>
  <c r="AS28" i="10"/>
  <c r="AZ28" i="10" s="1"/>
  <c r="AN398" i="10"/>
  <c r="AT398" i="10" s="1"/>
  <c r="AS398" i="10"/>
  <c r="AZ398" i="10" s="1"/>
  <c r="AN29" i="10"/>
  <c r="AT29" i="10" s="1"/>
  <c r="AS29" i="10"/>
  <c r="AZ29" i="10" s="1"/>
  <c r="AN34" i="10"/>
  <c r="AT34" i="10" s="1"/>
  <c r="AS34" i="10"/>
  <c r="AZ34" i="10" s="1"/>
  <c r="AS82" i="10"/>
  <c r="AZ82" i="10" s="1"/>
  <c r="AN82" i="10"/>
  <c r="AT82" i="10" s="1"/>
  <c r="AN129" i="10"/>
  <c r="AS129" i="10"/>
  <c r="AZ129" i="10" s="1"/>
  <c r="AN89" i="10"/>
  <c r="AS89" i="10"/>
  <c r="AZ89" i="10" s="1"/>
  <c r="AN419" i="10"/>
  <c r="AT419" i="10" s="1"/>
  <c r="AS419" i="10"/>
  <c r="AZ419" i="10" s="1"/>
  <c r="AN30" i="10"/>
  <c r="AT30" i="10" s="1"/>
  <c r="AS30" i="10"/>
  <c r="AZ30" i="10" s="1"/>
  <c r="AN24" i="10"/>
  <c r="AS24" i="10"/>
  <c r="AZ24" i="10" s="1"/>
  <c r="AS434" i="10"/>
  <c r="AZ434" i="10" s="1"/>
  <c r="AN434" i="10"/>
  <c r="AN633" i="10"/>
  <c r="AT633" i="10" s="1"/>
  <c r="BA633" i="10" s="1"/>
  <c r="AN652" i="10"/>
  <c r="AT652" i="10"/>
  <c r="BA652" i="10" s="1"/>
  <c r="AS417" i="10"/>
  <c r="AZ417" i="10" s="1"/>
  <c r="AN417" i="10"/>
  <c r="AT417" i="10" s="1"/>
  <c r="AS18" i="10"/>
  <c r="AZ18" i="10" s="1"/>
  <c r="AN18" i="10"/>
  <c r="AS53" i="10"/>
  <c r="AZ53" i="10" s="1"/>
  <c r="AN53" i="10"/>
  <c r="AT53" i="10" s="1"/>
  <c r="AS519" i="10"/>
  <c r="AZ519" i="10" s="1"/>
  <c r="AN519" i="10"/>
  <c r="AN298" i="10"/>
  <c r="AS298" i="10"/>
  <c r="AZ298" i="10" s="1"/>
  <c r="AS208" i="10"/>
  <c r="AZ208" i="10" s="1"/>
  <c r="AN208" i="10"/>
  <c r="AT208" i="10" s="1"/>
  <c r="AN478" i="10"/>
  <c r="AT478" i="10" s="1"/>
  <c r="AS478" i="10"/>
  <c r="AZ478" i="10" s="1"/>
  <c r="AS290" i="10"/>
  <c r="AZ290" i="10" s="1"/>
  <c r="AN290" i="10"/>
  <c r="AS87" i="10"/>
  <c r="AZ87" i="10" s="1"/>
  <c r="AN87" i="10"/>
  <c r="AN552" i="10"/>
  <c r="AS552" i="10"/>
  <c r="AZ552" i="10" s="1"/>
  <c r="AN484" i="10"/>
  <c r="AS484" i="10"/>
  <c r="AZ484" i="10" s="1"/>
  <c r="AN297" i="10"/>
  <c r="AS297" i="10"/>
  <c r="AZ297" i="10" s="1"/>
  <c r="AN293" i="10"/>
  <c r="AS293" i="10"/>
  <c r="AZ293" i="10" s="1"/>
  <c r="AS287" i="10"/>
  <c r="AZ287" i="10" s="1"/>
  <c r="AN287" i="10"/>
  <c r="AT287" i="10" s="1"/>
  <c r="AN545" i="10"/>
  <c r="AT545" i="10" s="1"/>
  <c r="AS545" i="10"/>
  <c r="AZ545" i="10" s="1"/>
  <c r="AS368" i="10"/>
  <c r="AZ368" i="10" s="1"/>
  <c r="AN368" i="10"/>
  <c r="AT368" i="10" s="1"/>
  <c r="AN256" i="10"/>
  <c r="AT256" i="10" s="1"/>
  <c r="AS256" i="10"/>
  <c r="AZ256" i="10" s="1"/>
  <c r="AN371" i="10"/>
  <c r="AS371" i="10"/>
  <c r="AZ371" i="10" s="1"/>
  <c r="AN475" i="10"/>
  <c r="AT475" i="10" s="1"/>
  <c r="AS475" i="10"/>
  <c r="AZ475" i="10" s="1"/>
  <c r="AS255" i="10"/>
  <c r="AZ255" i="10" s="1"/>
  <c r="AN255" i="10"/>
  <c r="AT255" i="10" s="1"/>
  <c r="AS359" i="10"/>
  <c r="AZ359" i="10" s="1"/>
  <c r="AN359" i="10"/>
  <c r="AT359" i="10" s="1"/>
  <c r="AN631" i="10"/>
  <c r="AT631" i="10" s="1"/>
  <c r="BA631" i="10" s="1"/>
  <c r="AS258" i="10"/>
  <c r="AZ258" i="10" s="1"/>
  <c r="AN258" i="10"/>
  <c r="AT258" i="10" s="1"/>
  <c r="AN561" i="10"/>
  <c r="AT561" i="10" s="1"/>
  <c r="BA561" i="10" s="1"/>
  <c r="AN283" i="10"/>
  <c r="AT283" i="10" s="1"/>
  <c r="AS283" i="10"/>
  <c r="AZ283" i="10" s="1"/>
  <c r="AN596" i="10"/>
  <c r="AT596" i="10" s="1"/>
  <c r="AN150" i="10"/>
  <c r="AN583" i="10"/>
  <c r="AT583" i="10" s="1"/>
  <c r="AN41" i="10"/>
  <c r="AN78" i="10"/>
  <c r="AN214" i="10"/>
  <c r="AN271" i="10"/>
  <c r="AN12" i="10"/>
  <c r="AN485" i="10"/>
  <c r="AN194" i="10"/>
  <c r="AN225" i="10"/>
  <c r="AN305" i="10"/>
  <c r="AN122" i="10"/>
  <c r="AN259" i="10"/>
  <c r="AN497" i="10"/>
  <c r="AN496" i="10"/>
  <c r="AN246" i="10"/>
  <c r="AN778" i="10"/>
  <c r="AT778" i="10"/>
  <c r="BA778" i="10" s="1"/>
  <c r="AN750" i="10"/>
  <c r="AT750" i="10"/>
  <c r="BA750" i="10" s="1"/>
  <c r="AN411" i="10"/>
  <c r="AS411" i="10"/>
  <c r="AZ411" i="10" s="1"/>
  <c r="AS410" i="10"/>
  <c r="AZ410" i="10" s="1"/>
  <c r="AN410" i="10"/>
  <c r="AT410" i="10" s="1"/>
  <c r="AN17" i="10"/>
  <c r="AT17" i="10" s="1"/>
  <c r="AS17" i="10"/>
  <c r="AZ17" i="10" s="1"/>
  <c r="AS94" i="10"/>
  <c r="AZ94" i="10" s="1"/>
  <c r="AN94" i="10"/>
  <c r="AS133" i="10"/>
  <c r="AZ133" i="10" s="1"/>
  <c r="AN133" i="10"/>
  <c r="AN595" i="10"/>
  <c r="AT595" i="10"/>
  <c r="BA595" i="10" s="1"/>
  <c r="AS112" i="10"/>
  <c r="AZ112" i="10" s="1"/>
  <c r="AN112" i="10"/>
  <c r="AT112" i="10" s="1"/>
  <c r="AS107" i="10"/>
  <c r="AZ107" i="10" s="1"/>
  <c r="AN107" i="10"/>
  <c r="AS243" i="10"/>
  <c r="AZ243" i="10" s="1"/>
  <c r="AN243" i="10"/>
  <c r="AN197" i="10"/>
  <c r="AS197" i="10"/>
  <c r="AZ197" i="10" s="1"/>
  <c r="AN199" i="10"/>
  <c r="AT199" i="10" s="1"/>
  <c r="AS199" i="10"/>
  <c r="AZ199" i="10" s="1"/>
  <c r="AS70" i="10"/>
  <c r="AZ70" i="10" s="1"/>
  <c r="AN70" i="10"/>
  <c r="AT70" i="10" s="1"/>
  <c r="AN514" i="10"/>
  <c r="AT514" i="10" s="1"/>
  <c r="AS514" i="10"/>
  <c r="AZ514" i="10" s="1"/>
  <c r="AS490" i="10"/>
  <c r="AZ490" i="10" s="1"/>
  <c r="AN490" i="10"/>
  <c r="AS366" i="10"/>
  <c r="AZ366" i="10" s="1"/>
  <c r="AN366" i="10"/>
  <c r="AN327" i="10"/>
  <c r="AS327" i="10"/>
  <c r="AZ327" i="10" s="1"/>
  <c r="AS384" i="10"/>
  <c r="AZ384" i="10" s="1"/>
  <c r="AN384" i="10"/>
  <c r="AT384" i="10" s="1"/>
  <c r="AS494" i="10"/>
  <c r="AZ494" i="10" s="1"/>
  <c r="AN494" i="10"/>
  <c r="AN196" i="10"/>
  <c r="AT196" i="10" s="1"/>
  <c r="AS196" i="10"/>
  <c r="AZ196" i="10" s="1"/>
  <c r="AS296" i="10"/>
  <c r="AZ296" i="10" s="1"/>
  <c r="AN296" i="10"/>
  <c r="AT296" i="10" s="1"/>
  <c r="AN506" i="10"/>
  <c r="AT506" i="10" s="1"/>
  <c r="AS506" i="10"/>
  <c r="AZ506" i="10" s="1"/>
  <c r="AS302" i="10"/>
  <c r="AZ302" i="10" s="1"/>
  <c r="AN302" i="10"/>
  <c r="AT756" i="10"/>
  <c r="BA756" i="10" s="1"/>
  <c r="AN756" i="10"/>
  <c r="AS173" i="10"/>
  <c r="AZ173" i="10" s="1"/>
  <c r="AN173" i="10"/>
  <c r="AT173" i="10" s="1"/>
  <c r="AS148" i="10"/>
  <c r="AZ148" i="10" s="1"/>
  <c r="AN148" i="10"/>
  <c r="AT148" i="10" s="1"/>
  <c r="AN566" i="10"/>
  <c r="AT566" i="10" s="1"/>
  <c r="BA566" i="10" s="1"/>
  <c r="AN32" i="10"/>
  <c r="AT32" i="10" s="1"/>
  <c r="AS32" i="10"/>
  <c r="AZ32" i="10" s="1"/>
  <c r="AN39" i="10"/>
  <c r="AT39" i="10" s="1"/>
  <c r="AS39" i="10"/>
  <c r="AZ39" i="10" s="1"/>
  <c r="AN100" i="10"/>
  <c r="AS100" i="10"/>
  <c r="AZ100" i="10" s="1"/>
  <c r="AS353" i="10"/>
  <c r="AZ353" i="10" s="1"/>
  <c r="AN353" i="10"/>
  <c r="AT353" i="10" s="1"/>
  <c r="AS379" i="10"/>
  <c r="AZ379" i="10" s="1"/>
  <c r="AN379" i="10"/>
  <c r="AT379" i="10" s="1"/>
  <c r="AN549" i="10"/>
  <c r="AS549" i="10"/>
  <c r="AZ549" i="10" s="1"/>
  <c r="AS316" i="10"/>
  <c r="AZ316" i="10" s="1"/>
  <c r="AN316" i="10"/>
  <c r="AT316" i="10" s="1"/>
  <c r="AS188" i="10"/>
  <c r="AZ188" i="10" s="1"/>
  <c r="AN188" i="10"/>
  <c r="AN389" i="10"/>
  <c r="AS389" i="10"/>
  <c r="AZ389" i="10" s="1"/>
  <c r="AN508" i="10"/>
  <c r="AS508" i="10"/>
  <c r="AZ508" i="10" s="1"/>
  <c r="AN487" i="10"/>
  <c r="AS487" i="10"/>
  <c r="AZ487" i="10" s="1"/>
  <c r="AS520" i="10"/>
  <c r="AZ520" i="10" s="1"/>
  <c r="AN520" i="10"/>
  <c r="AT520" i="10" s="1"/>
  <c r="BB748" i="10"/>
  <c r="AN767" i="10"/>
  <c r="AT767" i="10"/>
  <c r="BA767" i="10" s="1"/>
  <c r="AN116" i="10"/>
  <c r="AT116" i="10" s="1"/>
  <c r="AS116" i="10"/>
  <c r="AZ116" i="10" s="1"/>
  <c r="AS88" i="10"/>
  <c r="AZ88" i="10" s="1"/>
  <c r="AN88" i="10"/>
  <c r="AS16" i="10"/>
  <c r="AZ16" i="10" s="1"/>
  <c r="AN16" i="10"/>
  <c r="AT16" i="10" s="1"/>
  <c r="AN46" i="10"/>
  <c r="AT46" i="10" s="1"/>
  <c r="AS46" i="10"/>
  <c r="AZ46" i="10" s="1"/>
  <c r="AN106" i="10"/>
  <c r="AS106" i="10"/>
  <c r="AZ106" i="10" s="1"/>
  <c r="AS178" i="10"/>
  <c r="AZ178" i="10" s="1"/>
  <c r="AN178" i="10"/>
  <c r="AT178" i="10" s="1"/>
  <c r="AN369" i="10"/>
  <c r="AS369" i="10"/>
  <c r="AZ369" i="10" s="1"/>
  <c r="AN648" i="10"/>
  <c r="AT648" i="10" s="1"/>
  <c r="BA648" i="10" s="1"/>
  <c r="AS269" i="10"/>
  <c r="AZ269" i="10" s="1"/>
  <c r="AN269" i="10"/>
  <c r="AT269" i="10" s="1"/>
  <c r="AN228" i="10"/>
  <c r="AT228" i="10" s="1"/>
  <c r="AS228" i="10"/>
  <c r="AZ228" i="10" s="1"/>
  <c r="AN321" i="10"/>
  <c r="AT321" i="10" s="1"/>
  <c r="AS321" i="10"/>
  <c r="AZ321" i="10" s="1"/>
  <c r="AN387" i="10"/>
  <c r="AT387" i="10" s="1"/>
  <c r="AS387" i="10"/>
  <c r="AZ387" i="10" s="1"/>
  <c r="AT757" i="10"/>
  <c r="BA757" i="10" s="1"/>
  <c r="AN757" i="10"/>
  <c r="AN612" i="10"/>
  <c r="AT612" i="10" s="1"/>
  <c r="BA612" i="10" s="1"/>
  <c r="AN120" i="10"/>
  <c r="AS120" i="10"/>
  <c r="AZ120" i="10" s="1"/>
  <c r="AS104" i="10"/>
  <c r="AZ104" i="10" s="1"/>
  <c r="AN104" i="10"/>
  <c r="AT104" i="10" s="1"/>
  <c r="AN451" i="10"/>
  <c r="AT451" i="10" s="1"/>
  <c r="AS451" i="10"/>
  <c r="AZ451" i="10" s="1"/>
  <c r="AS51" i="10"/>
  <c r="AZ51" i="10" s="1"/>
  <c r="AN51" i="10"/>
  <c r="AT51" i="10" s="1"/>
  <c r="AN175" i="10"/>
  <c r="AS175" i="10"/>
  <c r="AZ175" i="10" s="1"/>
  <c r="AS431" i="10"/>
  <c r="AZ431" i="10" s="1"/>
  <c r="AN431" i="10"/>
  <c r="AS450" i="10"/>
  <c r="AZ450" i="10" s="1"/>
  <c r="AN450" i="10"/>
  <c r="AS306" i="10"/>
  <c r="AZ306" i="10" s="1"/>
  <c r="AN306" i="10"/>
  <c r="AT306" i="10" s="1"/>
  <c r="AS180" i="10"/>
  <c r="AZ180" i="10" s="1"/>
  <c r="AN180" i="10"/>
  <c r="AS358" i="10"/>
  <c r="AZ358" i="10" s="1"/>
  <c r="AN358" i="10"/>
  <c r="AT358" i="10" s="1"/>
  <c r="AS526" i="10"/>
  <c r="AZ526" i="10" s="1"/>
  <c r="AN526" i="10"/>
  <c r="AT526" i="10" s="1"/>
  <c r="AS542" i="10"/>
  <c r="AZ542" i="10" s="1"/>
  <c r="AN542" i="10"/>
  <c r="AS373" i="10"/>
  <c r="AZ373" i="10" s="1"/>
  <c r="AN373" i="10"/>
  <c r="AT373" i="10" s="1"/>
  <c r="AS216" i="10"/>
  <c r="AZ216" i="10" s="1"/>
  <c r="AN216" i="10"/>
  <c r="AS470" i="10"/>
  <c r="AZ470" i="10" s="1"/>
  <c r="AN470" i="10"/>
  <c r="AS260" i="10"/>
  <c r="AZ260" i="10" s="1"/>
  <c r="AN260" i="10"/>
  <c r="AT260" i="10" s="1"/>
  <c r="AS461" i="10"/>
  <c r="AZ461" i="10" s="1"/>
  <c r="AN461" i="10"/>
  <c r="AT752" i="10"/>
  <c r="BA752" i="10" s="1"/>
  <c r="AN752" i="10"/>
  <c r="AT754" i="10"/>
  <c r="BA754" i="10" s="1"/>
  <c r="AN754" i="10"/>
  <c r="AN48" i="10"/>
  <c r="AT48" i="10" s="1"/>
  <c r="AS48" i="10"/>
  <c r="AZ48" i="10" s="1"/>
  <c r="AN124" i="10"/>
  <c r="AT124" i="10" s="1"/>
  <c r="AS124" i="10"/>
  <c r="AZ124" i="10" s="1"/>
  <c r="AN613" i="10"/>
  <c r="AT613" i="10" s="1"/>
  <c r="BA613" i="10" s="1"/>
  <c r="AN158" i="10"/>
  <c r="AS158" i="10"/>
  <c r="AZ158" i="10" s="1"/>
  <c r="AN576" i="10"/>
  <c r="AT576" i="10" s="1"/>
  <c r="BA576" i="10" s="1"/>
  <c r="BB576" i="10" s="1"/>
  <c r="BC576" i="10" s="1"/>
  <c r="BD576" i="10" s="1"/>
  <c r="AN559" i="10"/>
  <c r="AT559" i="10" s="1"/>
  <c r="BA559" i="10" s="1"/>
  <c r="BB559" i="10" s="1"/>
  <c r="BC559" i="10" s="1"/>
  <c r="BD559" i="10" s="1"/>
  <c r="AS449" i="10"/>
  <c r="AZ449" i="10" s="1"/>
  <c r="AN449" i="10"/>
  <c r="AT449" i="10" s="1"/>
  <c r="AN653" i="10"/>
  <c r="AT653" i="10" s="1"/>
  <c r="BA653" i="10" s="1"/>
  <c r="AS98" i="10"/>
  <c r="AZ98" i="10" s="1"/>
  <c r="AN98" i="10"/>
  <c r="AN156" i="10"/>
  <c r="AS156" i="10"/>
  <c r="AZ156" i="10" s="1"/>
  <c r="AS20" i="10"/>
  <c r="AZ20" i="10" s="1"/>
  <c r="AN20" i="10"/>
  <c r="AT20" i="10" s="1"/>
  <c r="AN430" i="10"/>
  <c r="AS430" i="10"/>
  <c r="AZ430" i="10" s="1"/>
  <c r="AN113" i="10"/>
  <c r="AS113" i="10"/>
  <c r="AZ113" i="10" s="1"/>
  <c r="AN162" i="10"/>
  <c r="AT162" i="10" s="1"/>
  <c r="AS162" i="10"/>
  <c r="AZ162" i="10" s="1"/>
  <c r="AS147" i="10"/>
  <c r="AZ147" i="10" s="1"/>
  <c r="AN147" i="10"/>
  <c r="AN62" i="10"/>
  <c r="AT62" i="10" s="1"/>
  <c r="AS62" i="10"/>
  <c r="AZ62" i="10" s="1"/>
  <c r="AN247" i="10"/>
  <c r="AS247" i="10"/>
  <c r="AZ247" i="10" s="1"/>
  <c r="AS540" i="10"/>
  <c r="AZ540" i="10" s="1"/>
  <c r="AN540" i="10"/>
  <c r="AS292" i="10"/>
  <c r="AZ292" i="10" s="1"/>
  <c r="AN292" i="10"/>
  <c r="AN469" i="10"/>
  <c r="AT469" i="10" s="1"/>
  <c r="AS469" i="10"/>
  <c r="AZ469" i="10" s="1"/>
  <c r="AN452" i="10"/>
  <c r="AS452" i="10"/>
  <c r="AZ452" i="10" s="1"/>
  <c r="AS304" i="10"/>
  <c r="AZ304" i="10" s="1"/>
  <c r="AN304" i="10"/>
  <c r="AN341" i="10"/>
  <c r="AS341" i="10"/>
  <c r="AZ341" i="10" s="1"/>
  <c r="AT617" i="10"/>
  <c r="BA617" i="10" s="1"/>
  <c r="AN617" i="10"/>
  <c r="AN621" i="10"/>
  <c r="AT621" i="10" s="1"/>
  <c r="BA621" i="10" s="1"/>
  <c r="AN615" i="10"/>
  <c r="AT615" i="10" s="1"/>
  <c r="BA615" i="10" s="1"/>
  <c r="AS187" i="10"/>
  <c r="AZ187" i="10" s="1"/>
  <c r="AN187" i="10"/>
  <c r="AN546" i="10"/>
  <c r="AT546" i="10" s="1"/>
  <c r="AS546" i="10"/>
  <c r="AZ546" i="10" s="1"/>
  <c r="AN351" i="10"/>
  <c r="AT351" i="10" s="1"/>
  <c r="AS351" i="10"/>
  <c r="AZ351" i="10" s="1"/>
  <c r="AS182" i="10"/>
  <c r="AZ182" i="10" s="1"/>
  <c r="AN182" i="10"/>
  <c r="AS367" i="10"/>
  <c r="AZ367" i="10" s="1"/>
  <c r="AN367" i="10"/>
  <c r="AT367" i="10" s="1"/>
  <c r="AS547" i="10"/>
  <c r="AZ547" i="10" s="1"/>
  <c r="AN547" i="10"/>
  <c r="AT547" i="10" s="1"/>
  <c r="AN482" i="10"/>
  <c r="AT482" i="10" s="1"/>
  <c r="AS482" i="10"/>
  <c r="AZ482" i="10" s="1"/>
  <c r="AS71" i="10"/>
  <c r="AZ71" i="10" s="1"/>
  <c r="AN71" i="10"/>
  <c r="AT71" i="10" s="1"/>
  <c r="AS338" i="10"/>
  <c r="AZ338" i="10" s="1"/>
  <c r="AN338" i="10"/>
  <c r="AS274" i="10"/>
  <c r="AZ274" i="10" s="1"/>
  <c r="AN274" i="10"/>
  <c r="AT274" i="10" s="1"/>
  <c r="AN268" i="10"/>
  <c r="AT268" i="10" s="1"/>
  <c r="AS268" i="10"/>
  <c r="AZ268" i="10" s="1"/>
  <c r="AN511" i="10"/>
  <c r="AT511" i="10" s="1"/>
  <c r="AS511" i="10"/>
  <c r="AZ511" i="10" s="1"/>
  <c r="AN567" i="10"/>
  <c r="AT567" i="10" s="1"/>
  <c r="AN164" i="10"/>
  <c r="AN25" i="10"/>
  <c r="AN21" i="10"/>
  <c r="AN381" i="10"/>
  <c r="AN544" i="10"/>
  <c r="AN101" i="10"/>
  <c r="AN536" i="10"/>
  <c r="AN603" i="10"/>
  <c r="AT603" i="10" s="1"/>
  <c r="AS281" i="10"/>
  <c r="AZ281" i="10" s="1"/>
  <c r="AN281" i="10"/>
  <c r="AT281" i="10" s="1"/>
  <c r="AN458" i="10"/>
  <c r="AS458" i="10"/>
  <c r="AZ458" i="10" s="1"/>
  <c r="AN779" i="10"/>
  <c r="AT779" i="10"/>
  <c r="BA779" i="10" s="1"/>
  <c r="AN773" i="10"/>
  <c r="AT773" i="10"/>
  <c r="BA773" i="10" s="1"/>
  <c r="AN19" i="10"/>
  <c r="AT19" i="10" s="1"/>
  <c r="AS19" i="10"/>
  <c r="AZ19" i="10" s="1"/>
  <c r="AS170" i="10"/>
  <c r="AZ170" i="10" s="1"/>
  <c r="AN170" i="10"/>
  <c r="AS171" i="10"/>
  <c r="AZ171" i="10" s="1"/>
  <c r="AN171" i="10"/>
  <c r="AN165" i="10"/>
  <c r="AT165" i="10" s="1"/>
  <c r="AS165" i="10"/>
  <c r="AZ165" i="10" s="1"/>
  <c r="AS131" i="10"/>
  <c r="AZ131" i="10" s="1"/>
  <c r="AN131" i="10"/>
  <c r="AT131" i="10" s="1"/>
  <c r="AN75" i="10"/>
  <c r="AT75" i="10" s="1"/>
  <c r="AS75" i="10"/>
  <c r="AZ75" i="10" s="1"/>
  <c r="AN445" i="10"/>
  <c r="AT445" i="10" s="1"/>
  <c r="AS445" i="10"/>
  <c r="AZ445" i="10" s="1"/>
  <c r="AS66" i="10"/>
  <c r="AZ66" i="10" s="1"/>
  <c r="AN66" i="10"/>
  <c r="AN55" i="10"/>
  <c r="AT55" i="10" s="1"/>
  <c r="AS55" i="10"/>
  <c r="AZ55" i="10" s="1"/>
  <c r="AS412" i="10"/>
  <c r="AZ412" i="10" s="1"/>
  <c r="AN412" i="10"/>
  <c r="AT412" i="10" s="1"/>
  <c r="AN160" i="10"/>
  <c r="AT160" i="10" s="1"/>
  <c r="AS160" i="10"/>
  <c r="AZ160" i="10" s="1"/>
  <c r="AS65" i="10"/>
  <c r="AZ65" i="10" s="1"/>
  <c r="AN65" i="10"/>
  <c r="AT65" i="10" s="1"/>
  <c r="AT629" i="10"/>
  <c r="BA629" i="10" s="1"/>
  <c r="AN629" i="10"/>
  <c r="AS177" i="10"/>
  <c r="AZ177" i="10" s="1"/>
  <c r="AN177" i="10"/>
  <c r="AN166" i="10"/>
  <c r="AS166" i="10"/>
  <c r="AZ166" i="10" s="1"/>
  <c r="AN588" i="10"/>
  <c r="AT588" i="10" s="1"/>
  <c r="BA588" i="10" s="1"/>
  <c r="BB588" i="10" s="1"/>
  <c r="BC588" i="10" s="1"/>
  <c r="BD588" i="10" s="1"/>
  <c r="AS210" i="10"/>
  <c r="AZ210" i="10" s="1"/>
  <c r="AN210" i="10"/>
  <c r="AT210" i="10" s="1"/>
  <c r="AS361" i="10"/>
  <c r="AZ361" i="10" s="1"/>
  <c r="AN361" i="10"/>
  <c r="AT361" i="10" s="1"/>
  <c r="AS251" i="10"/>
  <c r="AZ251" i="10" s="1"/>
  <c r="AN251" i="10"/>
  <c r="AS480" i="10"/>
  <c r="AZ480" i="10" s="1"/>
  <c r="AN480" i="10"/>
  <c r="AS322" i="10"/>
  <c r="AZ322" i="10" s="1"/>
  <c r="AN322" i="10"/>
  <c r="AT322" i="10" s="1"/>
  <c r="AN190" i="10"/>
  <c r="AS190" i="10"/>
  <c r="AZ190" i="10" s="1"/>
  <c r="AN181" i="10"/>
  <c r="AT181" i="10" s="1"/>
  <c r="AS181" i="10"/>
  <c r="AZ181" i="10" s="1"/>
  <c r="AS488" i="10"/>
  <c r="AZ488" i="10" s="1"/>
  <c r="AN488" i="10"/>
  <c r="AN239" i="10"/>
  <c r="AS239" i="10"/>
  <c r="AZ239" i="10" s="1"/>
  <c r="AS235" i="10"/>
  <c r="AZ235" i="10" s="1"/>
  <c r="AN235" i="10"/>
  <c r="AS300" i="10"/>
  <c r="AZ300" i="10" s="1"/>
  <c r="AN300" i="10"/>
  <c r="AS537" i="10"/>
  <c r="AZ537" i="10" s="1"/>
  <c r="AN537" i="10"/>
  <c r="AT537" i="10" s="1"/>
  <c r="AS262" i="10"/>
  <c r="AZ262" i="10" s="1"/>
  <c r="AN262" i="10"/>
  <c r="AT262" i="10" s="1"/>
  <c r="AN587" i="10"/>
  <c r="AT587" i="10"/>
  <c r="BA587" i="10" s="1"/>
  <c r="BB587" i="10" s="1"/>
  <c r="BC587" i="10" s="1"/>
  <c r="BD587" i="10" s="1"/>
  <c r="AS393" i="10"/>
  <c r="AZ393" i="10" s="1"/>
  <c r="AN393" i="10"/>
  <c r="AS303" i="10"/>
  <c r="AZ303" i="10" s="1"/>
  <c r="AN303" i="10"/>
  <c r="AS474" i="10"/>
  <c r="AZ474" i="10" s="1"/>
  <c r="AN474" i="10"/>
  <c r="AT474" i="10" s="1"/>
  <c r="AS502" i="10"/>
  <c r="AZ502" i="10" s="1"/>
  <c r="AN502" i="10"/>
  <c r="AT502" i="10" s="1"/>
  <c r="AS354" i="10"/>
  <c r="AZ354" i="10" s="1"/>
  <c r="AN354" i="10"/>
  <c r="AN486" i="10"/>
  <c r="AS486" i="10"/>
  <c r="AZ486" i="10" s="1"/>
  <c r="AS493" i="10"/>
  <c r="AZ493" i="10" s="1"/>
  <c r="AN493" i="10"/>
  <c r="AT493" i="10" s="1"/>
  <c r="BB764" i="10"/>
  <c r="AN780" i="10"/>
  <c r="BB774" i="10"/>
  <c r="AN775" i="10"/>
  <c r="AN623" i="10"/>
  <c r="AT623" i="10" s="1"/>
  <c r="AN149" i="10"/>
  <c r="AN586" i="10"/>
  <c r="AT586" i="10" s="1"/>
  <c r="AN347" i="10"/>
  <c r="AN466" i="10"/>
  <c r="AN553" i="10"/>
  <c r="AN501" i="10"/>
  <c r="AN288" i="10"/>
  <c r="AN250" i="10"/>
  <c r="AN198" i="10"/>
  <c r="AN224" i="10"/>
  <c r="AN390" i="10"/>
  <c r="AN191" i="10"/>
  <c r="AS301" i="10"/>
  <c r="AZ301" i="10" s="1"/>
  <c r="AN301" i="10"/>
  <c r="AT301" i="10" s="1"/>
  <c r="AS463" i="10"/>
  <c r="AZ463" i="10" s="1"/>
  <c r="AN463" i="10"/>
  <c r="AT463" i="10" s="1"/>
  <c r="AN751" i="10"/>
  <c r="AT751" i="10"/>
  <c r="BA751" i="10" s="1"/>
  <c r="AT765" i="10"/>
  <c r="BA765" i="10" s="1"/>
  <c r="AN765" i="10"/>
  <c r="AS26" i="10"/>
  <c r="AZ26" i="10" s="1"/>
  <c r="AN26" i="10"/>
  <c r="AT26" i="10" s="1"/>
  <c r="AN93" i="10"/>
  <c r="AS93" i="10"/>
  <c r="AZ93" i="10" s="1"/>
  <c r="AN61" i="10"/>
  <c r="AS61" i="10"/>
  <c r="AZ61" i="10" s="1"/>
  <c r="AN92" i="10"/>
  <c r="AS92" i="10"/>
  <c r="AZ92" i="10" s="1"/>
  <c r="AS27" i="10"/>
  <c r="AZ27" i="10" s="1"/>
  <c r="AN27" i="10"/>
  <c r="AT27" i="10" s="1"/>
  <c r="AS139" i="10"/>
  <c r="AZ139" i="10" s="1"/>
  <c r="AN139" i="10"/>
  <c r="AN601" i="10"/>
  <c r="AT601" i="10" s="1"/>
  <c r="BA601" i="10" s="1"/>
  <c r="AS111" i="10"/>
  <c r="AZ111" i="10" s="1"/>
  <c r="AN111" i="10"/>
  <c r="AT111" i="10" s="1"/>
  <c r="AS159" i="10"/>
  <c r="AZ159" i="10" s="1"/>
  <c r="AN159" i="10"/>
  <c r="AT159" i="10" s="1"/>
  <c r="AN403" i="10"/>
  <c r="AS403" i="10"/>
  <c r="AZ403" i="10" s="1"/>
  <c r="AS437" i="10"/>
  <c r="AZ437" i="10" s="1"/>
  <c r="AN437" i="10"/>
  <c r="AT437" i="10" s="1"/>
  <c r="AN636" i="10"/>
  <c r="AT636" i="10" s="1"/>
  <c r="BA636" i="10" s="1"/>
  <c r="AN83" i="10"/>
  <c r="AS83" i="10"/>
  <c r="AZ83" i="10" s="1"/>
  <c r="AN408" i="10"/>
  <c r="AS408" i="10"/>
  <c r="AZ408" i="10" s="1"/>
  <c r="AN593" i="10"/>
  <c r="AT593" i="10" s="1"/>
  <c r="BA593" i="10" s="1"/>
  <c r="AN56" i="10"/>
  <c r="AS56" i="10"/>
  <c r="AZ56" i="10" s="1"/>
  <c r="AN656" i="10"/>
  <c r="AT656" i="10" s="1"/>
  <c r="BA656" i="10" s="1"/>
  <c r="AS232" i="10"/>
  <c r="AZ232" i="10" s="1"/>
  <c r="AN232" i="10"/>
  <c r="AT232" i="10" s="1"/>
  <c r="AS270" i="10"/>
  <c r="AZ270" i="10" s="1"/>
  <c r="AN270" i="10"/>
  <c r="AT270" i="10" s="1"/>
  <c r="AN340" i="10"/>
  <c r="AS340" i="10"/>
  <c r="AZ340" i="10" s="1"/>
  <c r="AN261" i="10"/>
  <c r="AS261" i="10"/>
  <c r="AZ261" i="10" s="1"/>
  <c r="AS510" i="10"/>
  <c r="AZ510" i="10" s="1"/>
  <c r="AN510" i="10"/>
  <c r="AT510" i="10" s="1"/>
  <c r="AS334" i="10"/>
  <c r="AZ334" i="10" s="1"/>
  <c r="AN334" i="10"/>
  <c r="AT334" i="10" s="1"/>
  <c r="AS234" i="10"/>
  <c r="AZ234" i="10" s="1"/>
  <c r="AN234" i="10"/>
  <c r="AT234" i="10" s="1"/>
  <c r="AN206" i="10"/>
  <c r="AT206" i="10" s="1"/>
  <c r="AS206" i="10"/>
  <c r="AZ206" i="10" s="1"/>
  <c r="AN209" i="10"/>
  <c r="AT209" i="10" s="1"/>
  <c r="AS209" i="10"/>
  <c r="AZ209" i="10" s="1"/>
  <c r="AN534" i="10"/>
  <c r="AT534" i="10" s="1"/>
  <c r="AS534" i="10"/>
  <c r="AZ534" i="10" s="1"/>
  <c r="AS465" i="10"/>
  <c r="AZ465" i="10" s="1"/>
  <c r="AN465" i="10"/>
  <c r="AT465" i="10" s="1"/>
  <c r="AN426" i="10"/>
  <c r="AS426" i="10"/>
  <c r="AZ426" i="10" s="1"/>
  <c r="AS499" i="10"/>
  <c r="AZ499" i="10" s="1"/>
  <c r="AN499" i="10"/>
  <c r="AT499" i="10" s="1"/>
  <c r="AN455" i="10"/>
  <c r="AT455" i="10" s="1"/>
  <c r="AS455" i="10"/>
  <c r="AZ455" i="10" s="1"/>
  <c r="AS315" i="10"/>
  <c r="AZ315" i="10" s="1"/>
  <c r="AN315" i="10"/>
  <c r="AN504" i="10"/>
  <c r="AT504" i="10" s="1"/>
  <c r="AS504" i="10"/>
  <c r="AZ504" i="10" s="1"/>
  <c r="AS453" i="10"/>
  <c r="AZ453" i="10" s="1"/>
  <c r="AN453" i="10"/>
  <c r="AS516" i="10"/>
  <c r="AZ516" i="10" s="1"/>
  <c r="AN516" i="10"/>
  <c r="AT516" i="10" s="1"/>
  <c r="AS343" i="10"/>
  <c r="AZ343" i="10" s="1"/>
  <c r="AN343" i="10"/>
  <c r="AT343" i="10" s="1"/>
  <c r="AN533" i="10"/>
  <c r="AS533" i="10"/>
  <c r="AZ533" i="10" s="1"/>
  <c r="AN264" i="10"/>
  <c r="AS264" i="10"/>
  <c r="AZ264" i="10" s="1"/>
  <c r="AN761" i="10"/>
  <c r="AN433" i="10"/>
  <c r="AN127" i="10"/>
  <c r="AN44" i="10"/>
  <c r="AN73" i="10"/>
  <c r="AN625" i="10"/>
  <c r="AT625" i="10" s="1"/>
  <c r="AN95" i="10"/>
  <c r="AN143" i="10"/>
  <c r="AN76" i="10"/>
  <c r="AN253" i="10"/>
  <c r="AN579" i="10"/>
  <c r="AT579" i="10" s="1"/>
  <c r="AN252" i="10"/>
  <c r="AN620" i="10"/>
  <c r="AT620" i="10" s="1"/>
  <c r="AN294" i="10"/>
  <c r="AN479" i="10"/>
  <c r="AM8" i="10"/>
  <c r="AN503" i="10"/>
  <c r="AN280" i="10"/>
  <c r="AN278" i="10"/>
  <c r="AN204" i="10"/>
  <c r="AN364" i="10"/>
  <c r="AN370" i="10"/>
  <c r="AN375" i="10"/>
  <c r="AN276" i="10"/>
  <c r="AN616" i="10"/>
  <c r="AT616" i="10" s="1"/>
  <c r="AS400" i="10"/>
  <c r="AZ400" i="10" s="1"/>
  <c r="AN400" i="10"/>
  <c r="AT400" i="10" s="1"/>
  <c r="AN608" i="10"/>
  <c r="AT608" i="10" s="1"/>
  <c r="BA608" i="10" s="1"/>
  <c r="AN565" i="10"/>
  <c r="AT565" i="10" s="1"/>
  <c r="BA565" i="10" s="1"/>
  <c r="AS23" i="10"/>
  <c r="AZ23" i="10" s="1"/>
  <c r="AN23" i="10"/>
  <c r="AT23" i="10" s="1"/>
  <c r="AN443" i="10"/>
  <c r="AS443" i="10"/>
  <c r="AZ443" i="10" s="1"/>
  <c r="AT649" i="10"/>
  <c r="BA649" i="10" s="1"/>
  <c r="AN649" i="10"/>
  <c r="AS102" i="10"/>
  <c r="AZ102" i="10" s="1"/>
  <c r="AN102" i="10"/>
  <c r="AT102" i="10" s="1"/>
  <c r="AN643" i="10"/>
  <c r="AT643" i="10" s="1"/>
  <c r="BA643" i="10" s="1"/>
  <c r="AN639" i="10"/>
  <c r="AT639" i="10" s="1"/>
  <c r="BA639" i="10" s="1"/>
  <c r="AS438" i="10"/>
  <c r="AZ438" i="10" s="1"/>
  <c r="AN438" i="10"/>
  <c r="AN333" i="10"/>
  <c r="AS333" i="10"/>
  <c r="AZ333" i="10" s="1"/>
  <c r="AN356" i="10"/>
  <c r="AT356" i="10" s="1"/>
  <c r="AS356" i="10"/>
  <c r="AZ356" i="10" s="1"/>
  <c r="AN221" i="10"/>
  <c r="AT221" i="10" s="1"/>
  <c r="AS221" i="10"/>
  <c r="AZ221" i="10" s="1"/>
  <c r="AS491" i="10"/>
  <c r="AZ491" i="10" s="1"/>
  <c r="AN491" i="10"/>
  <c r="AT491" i="10" s="1"/>
  <c r="AN527" i="10"/>
  <c r="AS527" i="10"/>
  <c r="AZ527" i="10" s="1"/>
  <c r="AN454" i="10"/>
  <c r="AS454" i="10"/>
  <c r="AZ454" i="10" s="1"/>
  <c r="AN349" i="10"/>
  <c r="AS349" i="10"/>
  <c r="AZ349" i="10" s="1"/>
  <c r="AS244" i="10"/>
  <c r="AZ244" i="10" s="1"/>
  <c r="AN244" i="10"/>
  <c r="AS202" i="10"/>
  <c r="AZ202" i="10" s="1"/>
  <c r="AN202" i="10"/>
  <c r="AT202" i="10" s="1"/>
  <c r="AS266" i="10"/>
  <c r="AZ266" i="10" s="1"/>
  <c r="AN266" i="10"/>
  <c r="AT266" i="10" s="1"/>
  <c r="AT628" i="10"/>
  <c r="BA628" i="10" s="1"/>
  <c r="AN628" i="10"/>
  <c r="AN632" i="10"/>
  <c r="AT632" i="10"/>
  <c r="BA632" i="10" s="1"/>
  <c r="AN573" i="10"/>
  <c r="AT573" i="10" s="1"/>
  <c r="BA573" i="10" s="1"/>
  <c r="BB573" i="10" s="1"/>
  <c r="BC573" i="10" s="1"/>
  <c r="BD573" i="10" s="1"/>
  <c r="AN135" i="10"/>
  <c r="AS135" i="10"/>
  <c r="AZ135" i="10" s="1"/>
  <c r="AN647" i="10"/>
  <c r="AT647" i="10" s="1"/>
  <c r="BA647" i="10" s="1"/>
  <c r="AS446" i="10"/>
  <c r="AZ446" i="10" s="1"/>
  <c r="AN446" i="10"/>
  <c r="AS427" i="10"/>
  <c r="AZ427" i="10" s="1"/>
  <c r="AN427" i="10"/>
  <c r="AT427" i="10" s="1"/>
  <c r="AT638" i="10"/>
  <c r="BA638" i="10" s="1"/>
  <c r="AN638" i="10"/>
  <c r="AS397" i="10"/>
  <c r="AZ397" i="10" s="1"/>
  <c r="AN397" i="10"/>
  <c r="AS222" i="10"/>
  <c r="AZ222" i="10" s="1"/>
  <c r="AN222" i="10"/>
  <c r="AT222" i="10" s="1"/>
  <c r="AS227" i="10"/>
  <c r="AZ227" i="10" s="1"/>
  <c r="AN227" i="10"/>
  <c r="AT227" i="10" s="1"/>
  <c r="AS330" i="10"/>
  <c r="AZ330" i="10" s="1"/>
  <c r="AN330" i="10"/>
  <c r="AT330" i="10" s="1"/>
  <c r="AN569" i="10"/>
  <c r="AT569" i="10" s="1"/>
  <c r="BA569" i="10" s="1"/>
  <c r="BB569" i="10" s="1"/>
  <c r="BC569" i="10" s="1"/>
  <c r="BD569" i="10" s="1"/>
  <c r="AN622" i="10"/>
  <c r="AT622" i="10" s="1"/>
  <c r="BA622" i="10" s="1"/>
  <c r="AN535" i="10"/>
  <c r="AS535" i="10"/>
  <c r="AZ535" i="10" s="1"/>
  <c r="AN233" i="10"/>
  <c r="AS233" i="10"/>
  <c r="AZ233" i="10" s="1"/>
  <c r="AN223" i="10"/>
  <c r="AS223" i="10"/>
  <c r="AZ223" i="10" s="1"/>
  <c r="BB766" i="10"/>
  <c r="AN554" i="10"/>
  <c r="AT554" i="10" s="1"/>
  <c r="BA554" i="10" s="1"/>
  <c r="AN659" i="10"/>
  <c r="AT659" i="10" s="1"/>
  <c r="BA659" i="10" s="1"/>
  <c r="AN442" i="10"/>
  <c r="AT442" i="10" s="1"/>
  <c r="AS442" i="10"/>
  <c r="AZ442" i="10" s="1"/>
  <c r="AN405" i="10"/>
  <c r="AT405" i="10" s="1"/>
  <c r="AS405" i="10"/>
  <c r="AZ405" i="10" s="1"/>
  <c r="AN125" i="10"/>
  <c r="AS125" i="10"/>
  <c r="AZ125" i="10" s="1"/>
  <c r="AS167" i="10"/>
  <c r="AZ167" i="10" s="1"/>
  <c r="AN167" i="10"/>
  <c r="AN646" i="10"/>
  <c r="AT646" i="10" s="1"/>
  <c r="BA646" i="10" s="1"/>
  <c r="AN572" i="10"/>
  <c r="AT572" i="10" s="1"/>
  <c r="BA572" i="10" s="1"/>
  <c r="BB572" i="10" s="1"/>
  <c r="BC572" i="10" s="1"/>
  <c r="BD572" i="10" s="1"/>
  <c r="AN318" i="10"/>
  <c r="AT318" i="10" s="1"/>
  <c r="AS318" i="10"/>
  <c r="AZ318" i="10" s="1"/>
  <c r="AS481" i="10"/>
  <c r="AZ481" i="10" s="1"/>
  <c r="AN481" i="10"/>
  <c r="AT481" i="10" s="1"/>
  <c r="AN342" i="10"/>
  <c r="AS342" i="10"/>
  <c r="AZ342" i="10" s="1"/>
  <c r="AN329" i="10"/>
  <c r="AT329" i="10" s="1"/>
  <c r="AS329" i="10"/>
  <c r="AZ329" i="10" s="1"/>
  <c r="AN115" i="10"/>
  <c r="AT115" i="10" s="1"/>
  <c r="AS115" i="10"/>
  <c r="AZ115" i="10" s="1"/>
  <c r="AN309" i="10"/>
  <c r="AS309" i="10"/>
  <c r="AZ309" i="10" s="1"/>
  <c r="AN512" i="10"/>
  <c r="AT512" i="10" s="1"/>
  <c r="AS512" i="10"/>
  <c r="AZ512" i="10" s="1"/>
  <c r="AN776" i="10"/>
  <c r="AT776" i="10"/>
  <c r="BA776" i="10" s="1"/>
  <c r="AN563" i="10"/>
  <c r="AT563" i="10" s="1"/>
  <c r="BA563" i="10" s="1"/>
  <c r="BB563" i="10" s="1"/>
  <c r="BC563" i="10" s="1"/>
  <c r="BD563" i="10" s="1"/>
  <c r="AS422" i="10"/>
  <c r="AZ422" i="10" s="1"/>
  <c r="AN422" i="10"/>
  <c r="AT422" i="10" s="1"/>
  <c r="AS134" i="10"/>
  <c r="AZ134" i="10" s="1"/>
  <c r="AN134" i="10"/>
  <c r="AT134" i="10" s="1"/>
  <c r="AN86" i="10"/>
  <c r="AS86" i="10"/>
  <c r="AZ86" i="10" s="1"/>
  <c r="AN654" i="10"/>
  <c r="AT654" i="10" s="1"/>
  <c r="BA654" i="10" s="1"/>
  <c r="AS52" i="10"/>
  <c r="AZ52" i="10" s="1"/>
  <c r="AN52" i="10"/>
  <c r="AT52" i="10" s="1"/>
  <c r="AN161" i="10"/>
  <c r="AS161" i="10"/>
  <c r="AZ161" i="10" s="1"/>
  <c r="AN238" i="10"/>
  <c r="AT238" i="10" s="1"/>
  <c r="AS238" i="10"/>
  <c r="AZ238" i="10" s="1"/>
  <c r="AN577" i="10"/>
  <c r="AT577" i="10" s="1"/>
  <c r="BA577" i="10" s="1"/>
  <c r="BB577" i="10" s="1"/>
  <c r="BC577" i="10" s="1"/>
  <c r="BD577" i="10" s="1"/>
  <c r="AN594" i="10"/>
  <c r="AT594" i="10" s="1"/>
  <c r="BA594" i="10" s="1"/>
  <c r="AS332" i="10"/>
  <c r="AZ332" i="10" s="1"/>
  <c r="AN332" i="10"/>
  <c r="AT332" i="10" s="1"/>
  <c r="AS541" i="10"/>
  <c r="AZ541" i="10" s="1"/>
  <c r="AN541" i="10"/>
  <c r="AT541" i="10" s="1"/>
  <c r="AN627" i="10"/>
  <c r="AT627" i="10" s="1"/>
  <c r="BA627" i="10" s="1"/>
  <c r="AN599" i="10"/>
  <c r="AT599" i="10" s="1"/>
  <c r="BA599" i="10" s="1"/>
  <c r="AS505" i="10"/>
  <c r="AZ505" i="10" s="1"/>
  <c r="AN505" i="10"/>
  <c r="AT505" i="10" s="1"/>
  <c r="AN295" i="10"/>
  <c r="AT295" i="10" s="1"/>
  <c r="AS295" i="10"/>
  <c r="AZ295" i="10" s="1"/>
  <c r="AN284" i="10"/>
  <c r="AS284" i="10"/>
  <c r="AZ284" i="10" s="1"/>
  <c r="AN555" i="10"/>
  <c r="AT555" i="10" s="1"/>
  <c r="BA555" i="10" s="1"/>
  <c r="BB555" i="10" s="1"/>
  <c r="BC555" i="10" s="1"/>
  <c r="BD555" i="10" s="1"/>
  <c r="AT759" i="10"/>
  <c r="BA759" i="10" s="1"/>
  <c r="AN759" i="10"/>
  <c r="AT763" i="10"/>
  <c r="BA763" i="10" s="1"/>
  <c r="AN763" i="10"/>
  <c r="AN606" i="10"/>
  <c r="AT606" i="10" s="1"/>
  <c r="BA606" i="10" s="1"/>
  <c r="AN562" i="10"/>
  <c r="AT562" i="10" s="1"/>
  <c r="BA562" i="10" s="1"/>
  <c r="AN130" i="10"/>
  <c r="AS130" i="10"/>
  <c r="AZ130" i="10" s="1"/>
  <c r="AS69" i="10"/>
  <c r="AZ69" i="10" s="1"/>
  <c r="AN69" i="10"/>
  <c r="AT69" i="10" s="1"/>
  <c r="AS58" i="10"/>
  <c r="AZ58" i="10" s="1"/>
  <c r="AN58" i="10"/>
  <c r="AN74" i="10"/>
  <c r="AT74" i="10" s="1"/>
  <c r="AS74" i="10"/>
  <c r="AZ74" i="10" s="1"/>
  <c r="AS441" i="10"/>
  <c r="AZ441" i="10" s="1"/>
  <c r="AN441" i="10"/>
  <c r="AN42" i="10"/>
  <c r="AS42" i="10"/>
  <c r="AZ42" i="10" s="1"/>
  <c r="AN103" i="10"/>
  <c r="AS103" i="10"/>
  <c r="AZ103" i="10" s="1"/>
  <c r="AN641" i="10"/>
  <c r="AT641" i="10" s="1"/>
  <c r="BA641" i="10" s="1"/>
  <c r="AS72" i="10"/>
  <c r="AZ72" i="10" s="1"/>
  <c r="AN72" i="10"/>
  <c r="AT72" i="10" s="1"/>
  <c r="AN63" i="10"/>
  <c r="AS63" i="10"/>
  <c r="AZ63" i="10" s="1"/>
  <c r="AN560" i="10"/>
  <c r="AT560" i="10" s="1"/>
  <c r="BA560" i="10" s="1"/>
  <c r="BB560" i="10" s="1"/>
  <c r="BC560" i="10" s="1"/>
  <c r="BD560" i="10" s="1"/>
  <c r="AN424" i="10"/>
  <c r="AS424" i="10"/>
  <c r="AZ424" i="10" s="1"/>
  <c r="AN600" i="10"/>
  <c r="AT600" i="10" s="1"/>
  <c r="BA600" i="10" s="1"/>
  <c r="AN423" i="10"/>
  <c r="AT423" i="10" s="1"/>
  <c r="AS423" i="10"/>
  <c r="AZ423" i="10" s="1"/>
  <c r="AN229" i="10"/>
  <c r="AT229" i="10" s="1"/>
  <c r="AS229" i="10"/>
  <c r="AZ229" i="10" s="1"/>
  <c r="AN548" i="10"/>
  <c r="AT548" i="10" s="1"/>
  <c r="AS548" i="10"/>
  <c r="AZ548" i="10" s="1"/>
  <c r="AN286" i="10"/>
  <c r="AS286" i="10"/>
  <c r="AZ286" i="10" s="1"/>
  <c r="AN336" i="10"/>
  <c r="AT336" i="10" s="1"/>
  <c r="AS336" i="10"/>
  <c r="AZ336" i="10" s="1"/>
  <c r="AN570" i="10"/>
  <c r="AT570" i="10" s="1"/>
  <c r="BA570" i="10" s="1"/>
  <c r="BB570" i="10" s="1"/>
  <c r="BC570" i="10" s="1"/>
  <c r="BD570" i="10" s="1"/>
  <c r="AS385" i="10"/>
  <c r="AZ385" i="10" s="1"/>
  <c r="AN385" i="10"/>
  <c r="AN517" i="10"/>
  <c r="AS517" i="10"/>
  <c r="AZ517" i="10" s="1"/>
  <c r="AN123" i="10"/>
  <c r="AS123" i="10"/>
  <c r="AZ123" i="10" s="1"/>
  <c r="AS392" i="10"/>
  <c r="AZ392" i="10" s="1"/>
  <c r="AN392" i="10"/>
  <c r="AT392" i="10" s="1"/>
  <c r="AS468" i="10"/>
  <c r="AZ468" i="10" s="1"/>
  <c r="AN468" i="10"/>
  <c r="AT468" i="10" s="1"/>
  <c r="AS473" i="10"/>
  <c r="AZ473" i="10" s="1"/>
  <c r="AN473" i="10"/>
  <c r="AT473" i="10" s="1"/>
  <c r="AS248" i="10"/>
  <c r="AZ248" i="10" s="1"/>
  <c r="AN248" i="10"/>
  <c r="AS477" i="10"/>
  <c r="AZ477" i="10" s="1"/>
  <c r="AN477" i="10"/>
  <c r="AS308" i="10"/>
  <c r="AZ308" i="10" s="1"/>
  <c r="AN308" i="10"/>
  <c r="AS376" i="10"/>
  <c r="AZ376" i="10" s="1"/>
  <c r="AN376" i="10"/>
  <c r="AN220" i="10"/>
  <c r="AS220" i="10"/>
  <c r="AZ220" i="10" s="1"/>
  <c r="AN205" i="10"/>
  <c r="AS205" i="10"/>
  <c r="AZ205" i="10" s="1"/>
  <c r="AS207" i="10"/>
  <c r="AZ207" i="10" s="1"/>
  <c r="AN207" i="10"/>
  <c r="AT207" i="10" s="1"/>
  <c r="AN313" i="10"/>
  <c r="AS313" i="10"/>
  <c r="AZ313" i="10" s="1"/>
  <c r="AN471" i="10"/>
  <c r="AT471" i="10" s="1"/>
  <c r="AS471" i="10"/>
  <c r="AZ471" i="10" s="1"/>
  <c r="AN79" i="10"/>
  <c r="AT79" i="10" s="1"/>
  <c r="AS79" i="10"/>
  <c r="AZ79" i="10" s="1"/>
  <c r="AN551" i="10"/>
  <c r="AT551" i="10" s="1"/>
  <c r="AS551" i="10"/>
  <c r="AZ551" i="10" s="1"/>
  <c r="AS521" i="10"/>
  <c r="AZ521" i="10" s="1"/>
  <c r="AN521" i="10"/>
  <c r="AT521" i="10" s="1"/>
  <c r="AF6" i="10"/>
  <c r="AF7" i="10"/>
  <c r="V1" i="10"/>
  <c r="AG8" i="10"/>
  <c r="AN440" i="10"/>
  <c r="AN543" i="10"/>
  <c r="AN193" i="10"/>
  <c r="AN522" i="10"/>
  <c r="AN380" i="10"/>
  <c r="AN54" i="10"/>
  <c r="AN578" i="10"/>
  <c r="AT578" i="10" s="1"/>
  <c r="BA578" i="10" s="1"/>
  <c r="BB578" i="10" s="1"/>
  <c r="BC578" i="10" s="1"/>
  <c r="BD578" i="10" s="1"/>
  <c r="AS314" i="10"/>
  <c r="AZ314" i="10" s="1"/>
  <c r="AN314" i="10"/>
  <c r="AT753" i="10"/>
  <c r="BA753" i="10" s="1"/>
  <c r="AN753" i="10"/>
  <c r="AN755" i="10"/>
  <c r="AT755" i="10"/>
  <c r="BA755" i="10" s="1"/>
  <c r="AN769" i="10"/>
  <c r="AT769" i="10"/>
  <c r="BA769" i="10" s="1"/>
  <c r="AN174" i="10"/>
  <c r="AT174" i="10" s="1"/>
  <c r="AS174" i="10"/>
  <c r="AZ174" i="10" s="1"/>
  <c r="AS152" i="10"/>
  <c r="AZ152" i="10" s="1"/>
  <c r="AN152" i="10"/>
  <c r="AT152" i="10" s="1"/>
  <c r="AS14" i="10"/>
  <c r="AZ14" i="10" s="1"/>
  <c r="AN14" i="10"/>
  <c r="AT14" i="10" s="1"/>
  <c r="AS90" i="10"/>
  <c r="AZ90" i="10" s="1"/>
  <c r="AN90" i="10"/>
  <c r="AN591" i="10"/>
  <c r="AT591" i="10" s="1"/>
  <c r="BA591" i="10" s="1"/>
  <c r="BB591" i="10" s="1"/>
  <c r="BC591" i="10" s="1"/>
  <c r="BD591" i="10" s="1"/>
  <c r="AN436" i="10"/>
  <c r="AS436" i="10"/>
  <c r="AZ436" i="10" s="1"/>
  <c r="AN637" i="10"/>
  <c r="AT637" i="10" s="1"/>
  <c r="BA637" i="10" s="1"/>
  <c r="AN168" i="10"/>
  <c r="AS168" i="10"/>
  <c r="AZ168" i="10" s="1"/>
  <c r="AN57" i="10"/>
  <c r="AS57" i="10"/>
  <c r="AZ57" i="10" s="1"/>
  <c r="AS33" i="10"/>
  <c r="AZ33" i="10" s="1"/>
  <c r="AN33" i="10"/>
  <c r="AS128" i="10"/>
  <c r="AZ128" i="10" s="1"/>
  <c r="AN128" i="10"/>
  <c r="AT128" i="10" s="1"/>
  <c r="AS80" i="10"/>
  <c r="AZ80" i="10" s="1"/>
  <c r="AN80" i="10"/>
  <c r="AN655" i="10"/>
  <c r="AT655" i="10" s="1"/>
  <c r="BA655" i="10" s="1"/>
  <c r="AS406" i="10"/>
  <c r="AZ406" i="10" s="1"/>
  <c r="AN406" i="10"/>
  <c r="AS151" i="10"/>
  <c r="AZ151" i="10" s="1"/>
  <c r="AN151" i="10"/>
  <c r="AT151" i="10" s="1"/>
  <c r="AN146" i="10"/>
  <c r="AT146" i="10" s="1"/>
  <c r="AS146" i="10"/>
  <c r="AZ146" i="10" s="1"/>
  <c r="AS215" i="10"/>
  <c r="AZ215" i="10" s="1"/>
  <c r="AN215" i="10"/>
  <c r="AS195" i="10"/>
  <c r="AZ195" i="10" s="1"/>
  <c r="AN195" i="10"/>
  <c r="AN630" i="10"/>
  <c r="AT630" i="10" s="1"/>
  <c r="BA630" i="10" s="1"/>
  <c r="AS538" i="10"/>
  <c r="AZ538" i="10" s="1"/>
  <c r="AN538" i="10"/>
  <c r="AN483" i="10"/>
  <c r="AS483" i="10"/>
  <c r="AZ483" i="10" s="1"/>
  <c r="AN500" i="10"/>
  <c r="AT500" i="10" s="1"/>
  <c r="AS500" i="10"/>
  <c r="AZ500" i="10" s="1"/>
  <c r="AN324" i="10"/>
  <c r="AT324" i="10" s="1"/>
  <c r="AS324" i="10"/>
  <c r="AZ324" i="10" s="1"/>
  <c r="AS383" i="10"/>
  <c r="AZ383" i="10" s="1"/>
  <c r="AN383" i="10"/>
  <c r="AN355" i="10"/>
  <c r="AS355" i="10"/>
  <c r="AZ355" i="10" s="1"/>
  <c r="AN60" i="10"/>
  <c r="AS60" i="10"/>
  <c r="AZ60" i="10" s="1"/>
  <c r="AS211" i="10"/>
  <c r="AZ211" i="10" s="1"/>
  <c r="AN211" i="10"/>
  <c r="AT211" i="10" s="1"/>
  <c r="AN275" i="10"/>
  <c r="AT275" i="10" s="1"/>
  <c r="AS275" i="10"/>
  <c r="AZ275" i="10" s="1"/>
  <c r="AS492" i="10"/>
  <c r="AZ492" i="10" s="1"/>
  <c r="AN492" i="10"/>
  <c r="AT492" i="10" s="1"/>
  <c r="AS523" i="10"/>
  <c r="AZ523" i="10" s="1"/>
  <c r="AN523" i="10"/>
  <c r="AS472" i="10"/>
  <c r="AZ472" i="10" s="1"/>
  <c r="AN472" i="10"/>
  <c r="AT472" i="10" s="1"/>
  <c r="AN456" i="10"/>
  <c r="AT456" i="10" s="1"/>
  <c r="AS456" i="10"/>
  <c r="AZ456" i="10" s="1"/>
  <c r="AS489" i="10"/>
  <c r="AZ489" i="10" s="1"/>
  <c r="AN489" i="10"/>
  <c r="AT489" i="10" s="1"/>
  <c r="AN498" i="10"/>
  <c r="AS498" i="10"/>
  <c r="AZ498" i="10" s="1"/>
  <c r="AS213" i="10"/>
  <c r="AZ213" i="10" s="1"/>
  <c r="AN213" i="10"/>
  <c r="AS183" i="10"/>
  <c r="AZ183" i="10" s="1"/>
  <c r="AN183" i="10"/>
  <c r="AT183" i="10" s="1"/>
  <c r="AS362" i="10"/>
  <c r="AZ362" i="10" s="1"/>
  <c r="AN362" i="10"/>
  <c r="AT362" i="10" s="1"/>
  <c r="AN770" i="10"/>
  <c r="AN748" i="10"/>
  <c r="AN766" i="10"/>
  <c r="AN585" i="10"/>
  <c r="AT585" i="10" s="1"/>
  <c r="AN425" i="10"/>
  <c r="AN68" i="10"/>
  <c r="AN37" i="10"/>
  <c r="AN50" i="10"/>
  <c r="AN176" i="10"/>
  <c r="AN428" i="10"/>
  <c r="AN635" i="10"/>
  <c r="AT635" i="10" s="1"/>
  <c r="AN91" i="10"/>
  <c r="AN420" i="10"/>
  <c r="AN285" i="10"/>
  <c r="AN119" i="10"/>
  <c r="AN185" i="10"/>
  <c r="AN550" i="10"/>
  <c r="AN201" i="10"/>
  <c r="AN192" i="10"/>
  <c r="AN626" i="10"/>
  <c r="AT626" i="10" s="1"/>
  <c r="AS515" i="10"/>
  <c r="AZ515" i="10" s="1"/>
  <c r="AN515" i="10"/>
  <c r="AT515" i="10" s="1"/>
  <c r="AN556" i="10"/>
  <c r="AT556" i="10"/>
  <c r="BA556" i="10" s="1"/>
  <c r="BB556" i="10" s="1"/>
  <c r="BC556" i="10" s="1"/>
  <c r="BD556" i="10" s="1"/>
  <c r="AN758" i="10"/>
  <c r="AT758" i="10"/>
  <c r="BA758" i="10" s="1"/>
  <c r="AN777" i="10"/>
  <c r="AT777" i="10"/>
  <c r="BA777" i="10" s="1"/>
  <c r="AN557" i="10"/>
  <c r="AT557" i="10" s="1"/>
  <c r="BA557" i="10" s="1"/>
  <c r="BB557" i="10" s="1"/>
  <c r="BC557" i="10" s="1"/>
  <c r="BD557" i="10" s="1"/>
  <c r="AN114" i="10"/>
  <c r="AT114" i="10" s="1"/>
  <c r="AS114" i="10"/>
  <c r="AZ114" i="10" s="1"/>
  <c r="AN590" i="10"/>
  <c r="AT590" i="10" s="1"/>
  <c r="BA590" i="10" s="1"/>
  <c r="BB590" i="10" s="1"/>
  <c r="BC590" i="10" s="1"/>
  <c r="BD590" i="10" s="1"/>
  <c r="AN640" i="10"/>
  <c r="AT640" i="10" s="1"/>
  <c r="BA640" i="10" s="1"/>
  <c r="AN568" i="10"/>
  <c r="AT568" i="10" s="1"/>
  <c r="BA568" i="10" s="1"/>
  <c r="BB568" i="10" s="1"/>
  <c r="BC568" i="10" s="1"/>
  <c r="BD568" i="10" s="1"/>
  <c r="AS447" i="10"/>
  <c r="AZ447" i="10" s="1"/>
  <c r="AN447" i="10"/>
  <c r="AS81" i="10"/>
  <c r="AZ81" i="10" s="1"/>
  <c r="AN81" i="10"/>
  <c r="AN645" i="10"/>
  <c r="AT645" i="10"/>
  <c r="BA645" i="10" s="1"/>
  <c r="AN97" i="10"/>
  <c r="AS97" i="10"/>
  <c r="AZ97" i="10" s="1"/>
  <c r="AS172" i="10"/>
  <c r="AZ172" i="10" s="1"/>
  <c r="AN172" i="10"/>
  <c r="AT172" i="10" s="1"/>
  <c r="AS59" i="10"/>
  <c r="AZ59" i="10" s="1"/>
  <c r="AN59" i="10"/>
  <c r="AN650" i="10"/>
  <c r="AT650" i="10" s="1"/>
  <c r="BA650" i="10" s="1"/>
  <c r="AN414" i="10"/>
  <c r="AS414" i="10"/>
  <c r="AZ414" i="10" s="1"/>
  <c r="AS99" i="10"/>
  <c r="AZ99" i="10" s="1"/>
  <c r="AN99" i="10"/>
  <c r="AT99" i="10" s="1"/>
  <c r="AN404" i="10"/>
  <c r="AT404" i="10" s="1"/>
  <c r="AS404" i="10"/>
  <c r="AZ404" i="10" s="1"/>
  <c r="AN109" i="10"/>
  <c r="AS109" i="10"/>
  <c r="AZ109" i="10" s="1"/>
  <c r="AN382" i="10"/>
  <c r="AS382" i="10"/>
  <c r="AZ382" i="10" s="1"/>
  <c r="AN602" i="10"/>
  <c r="AT602" i="10" s="1"/>
  <c r="BA602" i="10" s="1"/>
  <c r="AS319" i="10"/>
  <c r="AZ319" i="10" s="1"/>
  <c r="AN319" i="10"/>
  <c r="AT319" i="10" s="1"/>
  <c r="AN619" i="10"/>
  <c r="AT619" i="10" s="1"/>
  <c r="BA619" i="10" s="1"/>
  <c r="AT618" i="10"/>
  <c r="BA618" i="10" s="1"/>
  <c r="AN618" i="10"/>
  <c r="AS495" i="10"/>
  <c r="AZ495" i="10" s="1"/>
  <c r="AN495" i="10"/>
  <c r="AT495" i="10" s="1"/>
  <c r="AN348" i="10"/>
  <c r="AT348" i="10" s="1"/>
  <c r="AS348" i="10"/>
  <c r="AZ348" i="10" s="1"/>
  <c r="AN589" i="10"/>
  <c r="AT589" i="10" s="1"/>
  <c r="BA589" i="10" s="1"/>
  <c r="AN604" i="10"/>
  <c r="AT604" i="10" s="1"/>
  <c r="BA604" i="10" s="1"/>
  <c r="AS532" i="10"/>
  <c r="AZ532" i="10" s="1"/>
  <c r="AN532" i="10"/>
  <c r="AS186" i="10"/>
  <c r="AZ186" i="10" s="1"/>
  <c r="AN186" i="10"/>
  <c r="AT186" i="10" s="1"/>
  <c r="AS118" i="10"/>
  <c r="AZ118" i="10" s="1"/>
  <c r="AN118" i="10"/>
  <c r="AT118" i="10" s="1"/>
  <c r="AN360" i="10"/>
  <c r="AS360" i="10"/>
  <c r="AZ360" i="10" s="1"/>
  <c r="AN391" i="10"/>
  <c r="AT391" i="10" s="1"/>
  <c r="AS391" i="10"/>
  <c r="AZ391" i="10" s="1"/>
  <c r="AS218" i="10"/>
  <c r="AZ218" i="10" s="1"/>
  <c r="AN218" i="10"/>
  <c r="AT218" i="10" s="1"/>
  <c r="AN200" i="10"/>
  <c r="AS200" i="10"/>
  <c r="AZ200" i="10" s="1"/>
  <c r="AS539" i="10"/>
  <c r="AZ539" i="10" s="1"/>
  <c r="AN539" i="10"/>
  <c r="AT539" i="10" s="1"/>
  <c r="AS335" i="10"/>
  <c r="AZ335" i="10" s="1"/>
  <c r="AN335" i="10"/>
  <c r="AT335" i="10" s="1"/>
  <c r="AN598" i="10"/>
  <c r="AT598" i="10" s="1"/>
  <c r="BA598" i="10" s="1"/>
  <c r="AN530" i="10"/>
  <c r="AT530" i="10" s="1"/>
  <c r="AS530" i="10"/>
  <c r="AZ530" i="10" s="1"/>
  <c r="AS320" i="10"/>
  <c r="AZ320" i="10" s="1"/>
  <c r="AN320" i="10"/>
  <c r="AT320" i="10" s="1"/>
  <c r="AS265" i="10"/>
  <c r="AZ265" i="10" s="1"/>
  <c r="AN265" i="10"/>
  <c r="AN311" i="10"/>
  <c r="AS311" i="10"/>
  <c r="AZ311" i="10" s="1"/>
  <c r="AS507" i="10"/>
  <c r="AZ507" i="10" s="1"/>
  <c r="AN507" i="10"/>
  <c r="AT507" i="10" s="1"/>
  <c r="BB761" i="10"/>
  <c r="AN36" i="10"/>
  <c r="AN582" i="10"/>
  <c r="AT582" i="10" s="1"/>
  <c r="AN144" i="10"/>
  <c r="AN558" i="10"/>
  <c r="AT558" i="10" s="1"/>
  <c r="AN137" i="10"/>
  <c r="BB601" i="10" l="1"/>
  <c r="BC601" i="10" s="1"/>
  <c r="BD601" i="10" s="1"/>
  <c r="BB617" i="10"/>
  <c r="BC617" i="10" s="1"/>
  <c r="BD617" i="10" s="1"/>
  <c r="BB561" i="10"/>
  <c r="BC561" i="10" s="1"/>
  <c r="BD561" i="10" s="1"/>
  <c r="BB652" i="10"/>
  <c r="BC652" i="10" s="1"/>
  <c r="BD652" i="10" s="1"/>
  <c r="BB611" i="10"/>
  <c r="BC611" i="10" s="1"/>
  <c r="BD611" i="10" s="1"/>
  <c r="BB651" i="10"/>
  <c r="BC651" i="10" s="1"/>
  <c r="BD651" i="10" s="1"/>
  <c r="BB638" i="10"/>
  <c r="BC638" i="10" s="1"/>
  <c r="BD638" i="10" s="1"/>
  <c r="BB628" i="10"/>
  <c r="BC628" i="10" s="1"/>
  <c r="BD628" i="10" s="1"/>
  <c r="BB649" i="10"/>
  <c r="BC649" i="10" s="1"/>
  <c r="BD649" i="10" s="1"/>
  <c r="BB656" i="10"/>
  <c r="BC656" i="10" s="1"/>
  <c r="BD656" i="10" s="1"/>
  <c r="BB636" i="10"/>
  <c r="BC636" i="10" s="1"/>
  <c r="BD636" i="10" s="1"/>
  <c r="BB629" i="10"/>
  <c r="BC629" i="10" s="1"/>
  <c r="BD629" i="10" s="1"/>
  <c r="BA642" i="10"/>
  <c r="BA616" i="10"/>
  <c r="BA610" i="10"/>
  <c r="AT610" i="10"/>
  <c r="BA603" i="10"/>
  <c r="BB598" i="10"/>
  <c r="BC598" i="10" s="1"/>
  <c r="BD598" i="10" s="1"/>
  <c r="BB589" i="10"/>
  <c r="BC589" i="10" s="1"/>
  <c r="BD589" i="10" s="1"/>
  <c r="BB645" i="10"/>
  <c r="BC645" i="10" s="1"/>
  <c r="BD645" i="10" s="1"/>
  <c r="BB562" i="10"/>
  <c r="BC562" i="10" s="1"/>
  <c r="BD562" i="10" s="1"/>
  <c r="BB594" i="10"/>
  <c r="BC594" i="10" s="1"/>
  <c r="BD594" i="10" s="1"/>
  <c r="BB654" i="10"/>
  <c r="BC654" i="10" s="1"/>
  <c r="BD654" i="10" s="1"/>
  <c r="BB659" i="10"/>
  <c r="BC659" i="10" s="1"/>
  <c r="BD659" i="10" s="1"/>
  <c r="BB643" i="10"/>
  <c r="BC643" i="10" s="1"/>
  <c r="BD643" i="10" s="1"/>
  <c r="BB593" i="10"/>
  <c r="BC593" i="10" s="1"/>
  <c r="BD593" i="10" s="1"/>
  <c r="BB621" i="10"/>
  <c r="BC621" i="10" s="1"/>
  <c r="BD621" i="10" s="1"/>
  <c r="BB612" i="10"/>
  <c r="BC612" i="10" s="1"/>
  <c r="BD612" i="10" s="1"/>
  <c r="BB648" i="10"/>
  <c r="BC648" i="10" s="1"/>
  <c r="BD648" i="10" s="1"/>
  <c r="BB633" i="10"/>
  <c r="BC633" i="10" s="1"/>
  <c r="BD633" i="10" s="1"/>
  <c r="BB575" i="10"/>
  <c r="BC575" i="10" s="1"/>
  <c r="BD575" i="10" s="1"/>
  <c r="BB644" i="10"/>
  <c r="BC644" i="10" s="1"/>
  <c r="BD644" i="10" s="1"/>
  <c r="BB650" i="10"/>
  <c r="BC650" i="10" s="1"/>
  <c r="BD650" i="10" s="1"/>
  <c r="BB600" i="10"/>
  <c r="BC600" i="10" s="1"/>
  <c r="BD600" i="10" s="1"/>
  <c r="BB641" i="10"/>
  <c r="BC641" i="10" s="1"/>
  <c r="BD641" i="10" s="1"/>
  <c r="BB606" i="10"/>
  <c r="BC606" i="10" s="1"/>
  <c r="BD606" i="10" s="1"/>
  <c r="BB599" i="10"/>
  <c r="BC599" i="10" s="1"/>
  <c r="BD599" i="10" s="1"/>
  <c r="BB554" i="10"/>
  <c r="BC554" i="10" s="1"/>
  <c r="BD554" i="10" s="1"/>
  <c r="BB622" i="10"/>
  <c r="BC622" i="10" s="1"/>
  <c r="BD622" i="10" s="1"/>
  <c r="BB647" i="10"/>
  <c r="BC647" i="10" s="1"/>
  <c r="BD647" i="10" s="1"/>
  <c r="BB632" i="10"/>
  <c r="BC632" i="10" s="1"/>
  <c r="BD632" i="10" s="1"/>
  <c r="BB565" i="10"/>
  <c r="BC565" i="10" s="1"/>
  <c r="BD565" i="10" s="1"/>
  <c r="BB653" i="10"/>
  <c r="BC653" i="10" s="1"/>
  <c r="BD653" i="10" s="1"/>
  <c r="BB613" i="10"/>
  <c r="BC613" i="10" s="1"/>
  <c r="BD613" i="10" s="1"/>
  <c r="BB658" i="10"/>
  <c r="BC658" i="10" s="1"/>
  <c r="BD658" i="10" s="1"/>
  <c r="BB604" i="10"/>
  <c r="BC604" i="10" s="1"/>
  <c r="BD604" i="10" s="1"/>
  <c r="BB619" i="10"/>
  <c r="BC619" i="10" s="1"/>
  <c r="BD619" i="10" s="1"/>
  <c r="BB640" i="10"/>
  <c r="BC640" i="10" s="1"/>
  <c r="BD640" i="10" s="1"/>
  <c r="BB627" i="10"/>
  <c r="BC627" i="10" s="1"/>
  <c r="BD627" i="10" s="1"/>
  <c r="BB646" i="10"/>
  <c r="BC646" i="10" s="1"/>
  <c r="BD646" i="10" s="1"/>
  <c r="BB639" i="10"/>
  <c r="BC639" i="10" s="1"/>
  <c r="BD639" i="10" s="1"/>
  <c r="BB615" i="10"/>
  <c r="BC615" i="10" s="1"/>
  <c r="BD615" i="10" s="1"/>
  <c r="BB566" i="10"/>
  <c r="BC566" i="10" s="1"/>
  <c r="BD566" i="10" s="1"/>
  <c r="BB631" i="10"/>
  <c r="BC631" i="10" s="1"/>
  <c r="BD631" i="10" s="1"/>
  <c r="BB571" i="10"/>
  <c r="BC571" i="10" s="1"/>
  <c r="BD571" i="10" s="1"/>
  <c r="BB637" i="10"/>
  <c r="BC637" i="10" s="1"/>
  <c r="BD637" i="10" s="1"/>
  <c r="BB618" i="10"/>
  <c r="BC618" i="10" s="1"/>
  <c r="BD618" i="10" s="1"/>
  <c r="BB602" i="10"/>
  <c r="BC602" i="10" s="1"/>
  <c r="BD602" i="10" s="1"/>
  <c r="BB630" i="10"/>
  <c r="BC630" i="10" s="1"/>
  <c r="BD630" i="10" s="1"/>
  <c r="BB655" i="10"/>
  <c r="BC655" i="10" s="1"/>
  <c r="BD655" i="10" s="1"/>
  <c r="BB608" i="10"/>
  <c r="BC608" i="10" s="1"/>
  <c r="BD608" i="10" s="1"/>
  <c r="BB595" i="10"/>
  <c r="BC595" i="10" s="1"/>
  <c r="BD595" i="10" s="1"/>
  <c r="BB634" i="10"/>
  <c r="BC634" i="10" s="1"/>
  <c r="BD634" i="10" s="1"/>
  <c r="BB607" i="10"/>
  <c r="BC607" i="10" s="1"/>
  <c r="BD607" i="10" s="1"/>
  <c r="AO665" i="10"/>
  <c r="AU665" i="10" s="1"/>
  <c r="BA586" i="10"/>
  <c r="BB586" i="10" s="1"/>
  <c r="BC586" i="10" s="1"/>
  <c r="BD586" i="10" s="1"/>
  <c r="BA579" i="10"/>
  <c r="BB579" i="10" s="1"/>
  <c r="BC579" i="10" s="1"/>
  <c r="BD579" i="10" s="1"/>
  <c r="AT581" i="10"/>
  <c r="BA581" i="10" s="1"/>
  <c r="BB581" i="10" s="1"/>
  <c r="BC581" i="10" s="1"/>
  <c r="BD581" i="10" s="1"/>
  <c r="BA567" i="10"/>
  <c r="BB567" i="10" s="1"/>
  <c r="BC567" i="10" s="1"/>
  <c r="BD567" i="10" s="1"/>
  <c r="BA583" i="10"/>
  <c r="BB583" i="10" s="1"/>
  <c r="BC583" i="10" s="1"/>
  <c r="BD583" i="10" s="1"/>
  <c r="AO704" i="10"/>
  <c r="AU704" i="10" s="1"/>
  <c r="BA635" i="10"/>
  <c r="BB635" i="10" s="1"/>
  <c r="BC635" i="10" s="1"/>
  <c r="BD635" i="10" s="1"/>
  <c r="BA623" i="10"/>
  <c r="BA574" i="10"/>
  <c r="BB574" i="10" s="1"/>
  <c r="BC574" i="10" s="1"/>
  <c r="BD574" i="10" s="1"/>
  <c r="BA626" i="10"/>
  <c r="BB626" i="10" s="1"/>
  <c r="BC626" i="10" s="1"/>
  <c r="BD626" i="10" s="1"/>
  <c r="BA582" i="10"/>
  <c r="BB582" i="10" s="1"/>
  <c r="BC582" i="10" s="1"/>
  <c r="BD582" i="10" s="1"/>
  <c r="BA558" i="10"/>
  <c r="BB558" i="10" s="1"/>
  <c r="BC558" i="10" s="1"/>
  <c r="BD558" i="10" s="1"/>
  <c r="BA625" i="10"/>
  <c r="BB625" i="10" s="1"/>
  <c r="BC625" i="10" s="1"/>
  <c r="BD625" i="10" s="1"/>
  <c r="BA620" i="10"/>
  <c r="BB620" i="10" s="1"/>
  <c r="BC620" i="10" s="1"/>
  <c r="BD620" i="10" s="1"/>
  <c r="BA585" i="10"/>
  <c r="BB585" i="10" s="1"/>
  <c r="BC585" i="10" s="1"/>
  <c r="BD585" i="10" s="1"/>
  <c r="AT609" i="10"/>
  <c r="BA609" i="10" s="1"/>
  <c r="BA605" i="10"/>
  <c r="BA657" i="10"/>
  <c r="BB657" i="10" s="1"/>
  <c r="BC657" i="10" s="1"/>
  <c r="BD657" i="10" s="1"/>
  <c r="BA597" i="10"/>
  <c r="BB597" i="10" s="1"/>
  <c r="BC597" i="10" s="1"/>
  <c r="BD597" i="10" s="1"/>
  <c r="AT614" i="10"/>
  <c r="BA614" i="10" s="1"/>
  <c r="BA592" i="10"/>
  <c r="BB592" i="10" s="1"/>
  <c r="BC592" i="10" s="1"/>
  <c r="BD592" i="10" s="1"/>
  <c r="AT624" i="10"/>
  <c r="BA624" i="10" s="1"/>
  <c r="BA596" i="10"/>
  <c r="BB596" i="10" s="1"/>
  <c r="BC596" i="10" s="1"/>
  <c r="BD596" i="10" s="1"/>
  <c r="AO723" i="10"/>
  <c r="AU723" i="10" s="1"/>
  <c r="AO747" i="10"/>
  <c r="AU747" i="10"/>
  <c r="AO715" i="10"/>
  <c r="AU715" i="10" s="1"/>
  <c r="AO711" i="10"/>
  <c r="AU711" i="10" s="1"/>
  <c r="AO706" i="10"/>
  <c r="AU706" i="10" s="1"/>
  <c r="AO702" i="10"/>
  <c r="AU702" i="10" s="1"/>
  <c r="AO707" i="10"/>
  <c r="AU707" i="10" s="1"/>
  <c r="AO733" i="10"/>
  <c r="AU733" i="10" s="1"/>
  <c r="AO708" i="10"/>
  <c r="AU708" i="10" s="1"/>
  <c r="AO712" i="10"/>
  <c r="AU712" i="10" s="1"/>
  <c r="AO716" i="10"/>
  <c r="AU716" i="10" s="1"/>
  <c r="AO735" i="10"/>
  <c r="AU735" i="10" s="1"/>
  <c r="AO709" i="10"/>
  <c r="AU709" i="10" s="1"/>
  <c r="AO705" i="10"/>
  <c r="AU705" i="10"/>
  <c r="AU725" i="10"/>
  <c r="AO725" i="10"/>
  <c r="AU740" i="10"/>
  <c r="AO740" i="10"/>
  <c r="AO742" i="10"/>
  <c r="AU742" i="10" s="1"/>
  <c r="AO721" i="10"/>
  <c r="AU721" i="10" s="1"/>
  <c r="AO700" i="10"/>
  <c r="AU700" i="10" s="1"/>
  <c r="AO720" i="10"/>
  <c r="AU720" i="10" s="1"/>
  <c r="AU722" i="10"/>
  <c r="AO722" i="10"/>
  <c r="AO717" i="10"/>
  <c r="AU717" i="10"/>
  <c r="AO703" i="10"/>
  <c r="AU703" i="10" s="1"/>
  <c r="AO729" i="10"/>
  <c r="AU729" i="10" s="1"/>
  <c r="AO737" i="10"/>
  <c r="AU737" i="10" s="1"/>
  <c r="AO732" i="10"/>
  <c r="AU732" i="10" s="1"/>
  <c r="AU730" i="10"/>
  <c r="AO730" i="10"/>
  <c r="AO724" i="10"/>
  <c r="AU724" i="10" s="1"/>
  <c r="AO726" i="10"/>
  <c r="AU726" i="10" s="1"/>
  <c r="AO745" i="10"/>
  <c r="AU745" i="10" s="1"/>
  <c r="AO701" i="10"/>
  <c r="AU701" i="10" s="1"/>
  <c r="AO743" i="10"/>
  <c r="AU743" i="10" s="1"/>
  <c r="AO719" i="10"/>
  <c r="AU719" i="10" s="1"/>
  <c r="AO734" i="10"/>
  <c r="AU734" i="10" s="1"/>
  <c r="AU746" i="10"/>
  <c r="AO746" i="10"/>
  <c r="AO739" i="10"/>
  <c r="AU739" i="10"/>
  <c r="AO718" i="10"/>
  <c r="AU718" i="10" s="1"/>
  <c r="AO710" i="10"/>
  <c r="AU710" i="10" s="1"/>
  <c r="AO728" i="10"/>
  <c r="AU728" i="10" s="1"/>
  <c r="AO741" i="10"/>
  <c r="AU741" i="10" s="1"/>
  <c r="AO713" i="10"/>
  <c r="AU713" i="10" s="1"/>
  <c r="AO736" i="10"/>
  <c r="AU736" i="10"/>
  <c r="AO714" i="10"/>
  <c r="AU714" i="10" s="1"/>
  <c r="AO727" i="10"/>
  <c r="AU727" i="10"/>
  <c r="AO731" i="10"/>
  <c r="AU731" i="10" s="1"/>
  <c r="AO738" i="10"/>
  <c r="AU738" i="10"/>
  <c r="AO744" i="10"/>
  <c r="AU744" i="10" s="1"/>
  <c r="AO684" i="10"/>
  <c r="AU684" i="10" s="1"/>
  <c r="AO694" i="10"/>
  <c r="AU694" i="10" s="1"/>
  <c r="AO682" i="10"/>
  <c r="AU682" i="10" s="1"/>
  <c r="AO686" i="10"/>
  <c r="AU686" i="10" s="1"/>
  <c r="AO693" i="10"/>
  <c r="AU693" i="10" s="1"/>
  <c r="AO699" i="10"/>
  <c r="AU699" i="10" s="1"/>
  <c r="AO676" i="10"/>
  <c r="AU676" i="10"/>
  <c r="AO680" i="10"/>
  <c r="AU680" i="10" s="1"/>
  <c r="AO681" i="10"/>
  <c r="AU681" i="10" s="1"/>
  <c r="AO674" i="10"/>
  <c r="AU674" i="10" s="1"/>
  <c r="AU675" i="10"/>
  <c r="AO675" i="10"/>
  <c r="AO679" i="10"/>
  <c r="AU679" i="10" s="1"/>
  <c r="AO685" i="10"/>
  <c r="AU685" i="10" s="1"/>
  <c r="AO673" i="10"/>
  <c r="AU673" i="10"/>
  <c r="AO683" i="10"/>
  <c r="AU683" i="10" s="1"/>
  <c r="AO690" i="10"/>
  <c r="AU690" i="10" s="1"/>
  <c r="AO697" i="10"/>
  <c r="AU697" i="10" s="1"/>
  <c r="AO689" i="10"/>
  <c r="AU689" i="10" s="1"/>
  <c r="AO698" i="10"/>
  <c r="AU698" i="10" s="1"/>
  <c r="AO687" i="10"/>
  <c r="AU687" i="10" s="1"/>
  <c r="AO695" i="10"/>
  <c r="AU695" i="10" s="1"/>
  <c r="AO692" i="10"/>
  <c r="AU692" i="10" s="1"/>
  <c r="AO688" i="10"/>
  <c r="AU688" i="10" s="1"/>
  <c r="AO696" i="10"/>
  <c r="AU696" i="10" s="1"/>
  <c r="AO691" i="10"/>
  <c r="AU691" i="10"/>
  <c r="AO678" i="10"/>
  <c r="AU678" i="10" s="1"/>
  <c r="AO677" i="10"/>
  <c r="AU677" i="10" s="1"/>
  <c r="AO672" i="10"/>
  <c r="AU672" i="10" s="1"/>
  <c r="AU664" i="10"/>
  <c r="AO664" i="10"/>
  <c r="AO670" i="10"/>
  <c r="AU670" i="10" s="1"/>
  <c r="AO667" i="10"/>
  <c r="AU667" i="10" s="1"/>
  <c r="AO666" i="10"/>
  <c r="AU666" i="10" s="1"/>
  <c r="AO668" i="10"/>
  <c r="AU668" i="10" s="1"/>
  <c r="AU669" i="10"/>
  <c r="AO669" i="10"/>
  <c r="AO671" i="10"/>
  <c r="AU671" i="10" s="1"/>
  <c r="AO663" i="10"/>
  <c r="AU663" i="10"/>
  <c r="AO662" i="10"/>
  <c r="AU662" i="10" s="1"/>
  <c r="AO661" i="10"/>
  <c r="AU661" i="10" s="1"/>
  <c r="AO660" i="10"/>
  <c r="AU660" i="10" s="1"/>
  <c r="BA449" i="10"/>
  <c r="BB449" i="10" s="1"/>
  <c r="BC449" i="10" s="1"/>
  <c r="BD449" i="10" s="1"/>
  <c r="BA79" i="10"/>
  <c r="BB79" i="10" s="1"/>
  <c r="BC79" i="10" s="1"/>
  <c r="BD79" i="10" s="1"/>
  <c r="BA510" i="10"/>
  <c r="BB510" i="10" s="1"/>
  <c r="BC510" i="10" s="1"/>
  <c r="BD510" i="10" s="1"/>
  <c r="BA258" i="10"/>
  <c r="BB258" i="10" s="1"/>
  <c r="BC258" i="10" s="1"/>
  <c r="BD258" i="10" s="1"/>
  <c r="BA84" i="10"/>
  <c r="BB84" i="10" s="1"/>
  <c r="BC84" i="10" s="1"/>
  <c r="BD84" i="10" s="1"/>
  <c r="BA344" i="10"/>
  <c r="BB344" i="10" s="1"/>
  <c r="BC344" i="10" s="1"/>
  <c r="BD344" i="10" s="1"/>
  <c r="BA245" i="10"/>
  <c r="BB245" i="10" s="1"/>
  <c r="BC245" i="10" s="1"/>
  <c r="BD245" i="10" s="1"/>
  <c r="AO532" i="10"/>
  <c r="AU532" i="10" s="1"/>
  <c r="BA43" i="10"/>
  <c r="BB43" i="10" s="1"/>
  <c r="BC43" i="10" s="1"/>
  <c r="BD43" i="10" s="1"/>
  <c r="BA493" i="10"/>
  <c r="BB493" i="10" s="1"/>
  <c r="BC493" i="10" s="1"/>
  <c r="BD493" i="10" s="1"/>
  <c r="AM3" i="10"/>
  <c r="BA206" i="10"/>
  <c r="BB206" i="10" s="1"/>
  <c r="BC206" i="10" s="1"/>
  <c r="BD206" i="10" s="1"/>
  <c r="BA165" i="10"/>
  <c r="BB165" i="10" s="1"/>
  <c r="BC165" i="10" s="1"/>
  <c r="BD165" i="10" s="1"/>
  <c r="BA547" i="10"/>
  <c r="BB547" i="10" s="1"/>
  <c r="BC547" i="10" s="1"/>
  <c r="BD547" i="10" s="1"/>
  <c r="BA51" i="10"/>
  <c r="BB51" i="10" s="1"/>
  <c r="BC51" i="10" s="1"/>
  <c r="BD51" i="10" s="1"/>
  <c r="BA48" i="10"/>
  <c r="BB48" i="10" s="1"/>
  <c r="BC48" i="10" s="1"/>
  <c r="BD48" i="10" s="1"/>
  <c r="BA99" i="10"/>
  <c r="BB99" i="10" s="1"/>
  <c r="BC99" i="10" s="1"/>
  <c r="BD99" i="10" s="1"/>
  <c r="BA283" i="10"/>
  <c r="BB283" i="10" s="1"/>
  <c r="BC283" i="10" s="1"/>
  <c r="BD283" i="10" s="1"/>
  <c r="BA386" i="10"/>
  <c r="BB386" i="10" s="1"/>
  <c r="BC386" i="10" s="1"/>
  <c r="BD386" i="10" s="1"/>
  <c r="BA541" i="10"/>
  <c r="BB541" i="10" s="1"/>
  <c r="BC541" i="10" s="1"/>
  <c r="BD541" i="10" s="1"/>
  <c r="BA437" i="10"/>
  <c r="BB437" i="10" s="1"/>
  <c r="BC437" i="10" s="1"/>
  <c r="BD437" i="10" s="1"/>
  <c r="BA296" i="10"/>
  <c r="BB296" i="10" s="1"/>
  <c r="BC296" i="10" s="1"/>
  <c r="BD296" i="10" s="1"/>
  <c r="BA398" i="10"/>
  <c r="BB398" i="10" s="1"/>
  <c r="BC398" i="10" s="1"/>
  <c r="BD398" i="10" s="1"/>
  <c r="BA525" i="10"/>
  <c r="BB525" i="10" s="1"/>
  <c r="BC525" i="10" s="1"/>
  <c r="BD525" i="10" s="1"/>
  <c r="BA186" i="10"/>
  <c r="BB186" i="10" s="1"/>
  <c r="BC186" i="10" s="1"/>
  <c r="BD186" i="10" s="1"/>
  <c r="BA319" i="10"/>
  <c r="BB319" i="10" s="1"/>
  <c r="BC319" i="10" s="1"/>
  <c r="BD319" i="10" s="1"/>
  <c r="BA472" i="10"/>
  <c r="BB472" i="10" s="1"/>
  <c r="BC472" i="10" s="1"/>
  <c r="BD472" i="10" s="1"/>
  <c r="BA492" i="10"/>
  <c r="BB492" i="10" s="1"/>
  <c r="BC492" i="10" s="1"/>
  <c r="BD492" i="10" s="1"/>
  <c r="BA211" i="10"/>
  <c r="BB211" i="10" s="1"/>
  <c r="BC211" i="10" s="1"/>
  <c r="BD211" i="10" s="1"/>
  <c r="BA505" i="10"/>
  <c r="BB505" i="10" s="1"/>
  <c r="BC505" i="10" s="1"/>
  <c r="BD505" i="10" s="1"/>
  <c r="BA412" i="10"/>
  <c r="BB412" i="10" s="1"/>
  <c r="BC412" i="10" s="1"/>
  <c r="BD412" i="10" s="1"/>
  <c r="BA475" i="10"/>
  <c r="BB475" i="10" s="1"/>
  <c r="BC475" i="10" s="1"/>
  <c r="BD475" i="10" s="1"/>
  <c r="BA367" i="10"/>
  <c r="BB367" i="10" s="1"/>
  <c r="BC367" i="10" s="1"/>
  <c r="BD367" i="10" s="1"/>
  <c r="BA353" i="10"/>
  <c r="BB353" i="10" s="1"/>
  <c r="BC353" i="10" s="1"/>
  <c r="BD353" i="10" s="1"/>
  <c r="BA173" i="10"/>
  <c r="BB173" i="10" s="1"/>
  <c r="BC173" i="10" s="1"/>
  <c r="BD173" i="10" s="1"/>
  <c r="BA138" i="10"/>
  <c r="BB138" i="10" s="1"/>
  <c r="BC138" i="10" s="1"/>
  <c r="BD138" i="10" s="1"/>
  <c r="BA234" i="10"/>
  <c r="BB234" i="10" s="1"/>
  <c r="BC234" i="10" s="1"/>
  <c r="BD234" i="10" s="1"/>
  <c r="BA476" i="10"/>
  <c r="BB476" i="10" s="1"/>
  <c r="BC476" i="10" s="1"/>
  <c r="BD476" i="10" s="1"/>
  <c r="BA118" i="10"/>
  <c r="BB118" i="10" s="1"/>
  <c r="BC118" i="10" s="1"/>
  <c r="BD118" i="10" s="1"/>
  <c r="BA521" i="10"/>
  <c r="BB521" i="10" s="1"/>
  <c r="BC521" i="10" s="1"/>
  <c r="BD521" i="10" s="1"/>
  <c r="BA504" i="10"/>
  <c r="BB504" i="10" s="1"/>
  <c r="BC504" i="10" s="1"/>
  <c r="BD504" i="10" s="1"/>
  <c r="BA160" i="10"/>
  <c r="BB160" i="10" s="1"/>
  <c r="BC160" i="10" s="1"/>
  <c r="BD160" i="10" s="1"/>
  <c r="BA19" i="10"/>
  <c r="BB19" i="10" s="1"/>
  <c r="BC19" i="10" s="1"/>
  <c r="BD19" i="10" s="1"/>
  <c r="BA306" i="10"/>
  <c r="BB306" i="10" s="1"/>
  <c r="BC306" i="10" s="1"/>
  <c r="BD306" i="10" s="1"/>
  <c r="BA451" i="10"/>
  <c r="BB451" i="10" s="1"/>
  <c r="BC451" i="10" s="1"/>
  <c r="BD451" i="10" s="1"/>
  <c r="BA394" i="10"/>
  <c r="BB394" i="10" s="1"/>
  <c r="BC394" i="10" s="1"/>
  <c r="BD394" i="10" s="1"/>
  <c r="BA362" i="10"/>
  <c r="BB362" i="10" s="1"/>
  <c r="BC362" i="10" s="1"/>
  <c r="BD362" i="10" s="1"/>
  <c r="BA473" i="10"/>
  <c r="BB473" i="10" s="1"/>
  <c r="BC473" i="10" s="1"/>
  <c r="BD473" i="10" s="1"/>
  <c r="BA16" i="10"/>
  <c r="BB16" i="10" s="1"/>
  <c r="BC16" i="10" s="1"/>
  <c r="BD16" i="10" s="1"/>
  <c r="BA368" i="10"/>
  <c r="BB368" i="10" s="1"/>
  <c r="BC368" i="10" s="1"/>
  <c r="BD368" i="10" s="1"/>
  <c r="BA13" i="10"/>
  <c r="BB13" i="10" s="1"/>
  <c r="BC13" i="10" s="1"/>
  <c r="BD13" i="10" s="1"/>
  <c r="BA85" i="10"/>
  <c r="BB85" i="10" s="1"/>
  <c r="BC85" i="10" s="1"/>
  <c r="BD85" i="10" s="1"/>
  <c r="BA530" i="10"/>
  <c r="BB530" i="10" s="1"/>
  <c r="BC530" i="10" s="1"/>
  <c r="BD530" i="10" s="1"/>
  <c r="BA348" i="10"/>
  <c r="BB348" i="10" s="1"/>
  <c r="BC348" i="10" s="1"/>
  <c r="BD348" i="10" s="1"/>
  <c r="BA551" i="10"/>
  <c r="BB551" i="10" s="1"/>
  <c r="BC551" i="10" s="1"/>
  <c r="BD551" i="10" s="1"/>
  <c r="BA336" i="10"/>
  <c r="BB336" i="10" s="1"/>
  <c r="BC336" i="10" s="1"/>
  <c r="BD336" i="10" s="1"/>
  <c r="BA295" i="10"/>
  <c r="BB295" i="10" s="1"/>
  <c r="BC295" i="10" s="1"/>
  <c r="BD295" i="10" s="1"/>
  <c r="BA142" i="10"/>
  <c r="BB142" i="10" s="1"/>
  <c r="BC142" i="10" s="1"/>
  <c r="BD142" i="10" s="1"/>
  <c r="BA218" i="10"/>
  <c r="BB218" i="10" s="1"/>
  <c r="BC218" i="10" s="1"/>
  <c r="BD218" i="10" s="1"/>
  <c r="BA495" i="10"/>
  <c r="BB495" i="10" s="1"/>
  <c r="BC495" i="10" s="1"/>
  <c r="BD495" i="10" s="1"/>
  <c r="AO80" i="10"/>
  <c r="AU80" i="10" s="1"/>
  <c r="BA238" i="10"/>
  <c r="BB238" i="10" s="1"/>
  <c r="BC238" i="10" s="1"/>
  <c r="BD238" i="10" s="1"/>
  <c r="BA199" i="10"/>
  <c r="BB199" i="10" s="1"/>
  <c r="BC199" i="10" s="1"/>
  <c r="BD199" i="10" s="1"/>
  <c r="BA392" i="10"/>
  <c r="BB392" i="10" s="1"/>
  <c r="BC392" i="10" s="1"/>
  <c r="BD392" i="10" s="1"/>
  <c r="BA548" i="10"/>
  <c r="BB548" i="10" s="1"/>
  <c r="BC548" i="10" s="1"/>
  <c r="BD548" i="10" s="1"/>
  <c r="BA74" i="10"/>
  <c r="BB74" i="10" s="1"/>
  <c r="BC74" i="10" s="1"/>
  <c r="BD74" i="10" s="1"/>
  <c r="BA332" i="10"/>
  <c r="BB332" i="10" s="1"/>
  <c r="BC332" i="10" s="1"/>
  <c r="BD332" i="10" s="1"/>
  <c r="BA320" i="10"/>
  <c r="BB320" i="10" s="1"/>
  <c r="BC320" i="10" s="1"/>
  <c r="BD320" i="10" s="1"/>
  <c r="BA391" i="10"/>
  <c r="BB391" i="10" s="1"/>
  <c r="BC391" i="10" s="1"/>
  <c r="BD391" i="10" s="1"/>
  <c r="BA515" i="10"/>
  <c r="BB515" i="10" s="1"/>
  <c r="BC515" i="10" s="1"/>
  <c r="BD515" i="10" s="1"/>
  <c r="AO215" i="10"/>
  <c r="AU215" i="10" s="1"/>
  <c r="BA151" i="10"/>
  <c r="BB151" i="10" s="1"/>
  <c r="BC151" i="10" s="1"/>
  <c r="BD151" i="10" s="1"/>
  <c r="BA471" i="10"/>
  <c r="BB471" i="10" s="1"/>
  <c r="BC471" i="10" s="1"/>
  <c r="BD471" i="10" s="1"/>
  <c r="BA322" i="10"/>
  <c r="BB322" i="10" s="1"/>
  <c r="BC322" i="10" s="1"/>
  <c r="BD322" i="10" s="1"/>
  <c r="BA260" i="10"/>
  <c r="BB260" i="10" s="1"/>
  <c r="BC260" i="10" s="1"/>
  <c r="BD260" i="10" s="1"/>
  <c r="BA256" i="10"/>
  <c r="BB256" i="10" s="1"/>
  <c r="BC256" i="10" s="1"/>
  <c r="BD256" i="10" s="1"/>
  <c r="BA432" i="10"/>
  <c r="BB432" i="10" s="1"/>
  <c r="BC432" i="10" s="1"/>
  <c r="BD432" i="10" s="1"/>
  <c r="BA526" i="10"/>
  <c r="BB526" i="10" s="1"/>
  <c r="BC526" i="10" s="1"/>
  <c r="BD526" i="10" s="1"/>
  <c r="BA410" i="10"/>
  <c r="BA287" i="10"/>
  <c r="BB287" i="10" s="1"/>
  <c r="BC287" i="10" s="1"/>
  <c r="BD287" i="10" s="1"/>
  <c r="BA226" i="10"/>
  <c r="BB226" i="10" s="1"/>
  <c r="BC226" i="10" s="1"/>
  <c r="BD226" i="10" s="1"/>
  <c r="BA210" i="10"/>
  <c r="BB210" i="10" s="1"/>
  <c r="BC210" i="10" s="1"/>
  <c r="BD210" i="10" s="1"/>
  <c r="BA379" i="10"/>
  <c r="BB379" i="10" s="1"/>
  <c r="BC379" i="10" s="1"/>
  <c r="BD379" i="10" s="1"/>
  <c r="BA196" i="10"/>
  <c r="BB196" i="10" s="1"/>
  <c r="BC196" i="10" s="1"/>
  <c r="BD196" i="10" s="1"/>
  <c r="BA417" i="10"/>
  <c r="BB417" i="10" s="1"/>
  <c r="BC417" i="10" s="1"/>
  <c r="BD417" i="10" s="1"/>
  <c r="BA399" i="10"/>
  <c r="BB399" i="10" s="1"/>
  <c r="BC399" i="10" s="1"/>
  <c r="BD399" i="10" s="1"/>
  <c r="BA435" i="10"/>
  <c r="BB435" i="10" s="1"/>
  <c r="BC435" i="10" s="1"/>
  <c r="BD435" i="10" s="1"/>
  <c r="BA459" i="10"/>
  <c r="BB459" i="10" s="1"/>
  <c r="BC459" i="10" s="1"/>
  <c r="BD459" i="10" s="1"/>
  <c r="AO38" i="10"/>
  <c r="AU38" i="10" s="1"/>
  <c r="BE38" i="10" s="1"/>
  <c r="BF38" i="10" s="1"/>
  <c r="BG38" i="10" s="1"/>
  <c r="BH38" i="10" s="1"/>
  <c r="BI38" i="10" s="1"/>
  <c r="F33" i="18" s="1"/>
  <c r="AO331" i="10"/>
  <c r="AU331" i="10" s="1"/>
  <c r="BE331" i="10" s="1"/>
  <c r="BF331" i="10" s="1"/>
  <c r="BG331" i="10" s="1"/>
  <c r="BH331" i="10" s="1"/>
  <c r="BI331" i="10" s="1"/>
  <c r="F326" i="18" s="1"/>
  <c r="AO531" i="10"/>
  <c r="AU531" i="10" s="1"/>
  <c r="BE531" i="10" s="1"/>
  <c r="BF531" i="10" s="1"/>
  <c r="BG531" i="10" s="1"/>
  <c r="BH531" i="10" s="1"/>
  <c r="BI531" i="10" s="1"/>
  <c r="F526" i="18" s="1"/>
  <c r="AO528" i="10"/>
  <c r="AU528" i="10" s="1"/>
  <c r="BE528" i="10" s="1"/>
  <c r="BF528" i="10" s="1"/>
  <c r="BG528" i="10" s="1"/>
  <c r="BH528" i="10" s="1"/>
  <c r="BI528" i="10" s="1"/>
  <c r="F523" i="18" s="1"/>
  <c r="AO323" i="10"/>
  <c r="AU323" i="10" s="1"/>
  <c r="BE323" i="10" s="1"/>
  <c r="AO407" i="10"/>
  <c r="AU407" i="10" s="1"/>
  <c r="BE407" i="10" s="1"/>
  <c r="BF407" i="10" s="1"/>
  <c r="BG407" i="10" s="1"/>
  <c r="BH407" i="10" s="1"/>
  <c r="BI407" i="10" s="1"/>
  <c r="F402" i="18" s="1"/>
  <c r="AO444" i="10"/>
  <c r="AU444" i="10" s="1"/>
  <c r="BE444" i="10" s="1"/>
  <c r="BF444" i="10" s="1"/>
  <c r="BG444" i="10" s="1"/>
  <c r="BH444" i="10" s="1"/>
  <c r="BI444" i="10" s="1"/>
  <c r="F439" i="18" s="1"/>
  <c r="AO418" i="10"/>
  <c r="AU418" i="10" s="1"/>
  <c r="BE418" i="10" s="1"/>
  <c r="BF418" i="10" s="1"/>
  <c r="BG418" i="10" s="1"/>
  <c r="BH418" i="10" s="1"/>
  <c r="BI418" i="10" s="1"/>
  <c r="F413" i="18" s="1"/>
  <c r="AO153" i="10"/>
  <c r="AU153" i="10" s="1"/>
  <c r="BE153" i="10" s="1"/>
  <c r="BF153" i="10" s="1"/>
  <c r="BG153" i="10" s="1"/>
  <c r="BH153" i="10" s="1"/>
  <c r="BI153" i="10" s="1"/>
  <c r="F148" i="18" s="1"/>
  <c r="AO189" i="10"/>
  <c r="AU189" i="10" s="1"/>
  <c r="BE189" i="10" s="1"/>
  <c r="BF189" i="10" s="1"/>
  <c r="BG189" i="10" s="1"/>
  <c r="BH189" i="10" s="1"/>
  <c r="BI189" i="10" s="1"/>
  <c r="F184" i="18" s="1"/>
  <c r="AO141" i="10"/>
  <c r="AU141" i="10" s="1"/>
  <c r="BE141" i="10" s="1"/>
  <c r="BF141" i="10" s="1"/>
  <c r="BG141" i="10" s="1"/>
  <c r="BH141" i="10" s="1"/>
  <c r="BI141" i="10" s="1"/>
  <c r="F136" i="18" s="1"/>
  <c r="AO317" i="10"/>
  <c r="AU317" i="10" s="1"/>
  <c r="BE317" i="10" s="1"/>
  <c r="AO416" i="10"/>
  <c r="AU416" i="10" s="1"/>
  <c r="BE416" i="10" s="1"/>
  <c r="BF416" i="10" s="1"/>
  <c r="BG416" i="10" s="1"/>
  <c r="BH416" i="10" s="1"/>
  <c r="BI416" i="10" s="1"/>
  <c r="F411" i="18" s="1"/>
  <c r="AO385" i="10"/>
  <c r="AU385" i="10" s="1"/>
  <c r="AO464" i="10"/>
  <c r="AU464" i="10" s="1"/>
  <c r="BE464" i="10" s="1"/>
  <c r="BF464" i="10" s="1"/>
  <c r="BG464" i="10" s="1"/>
  <c r="BH464" i="10" s="1"/>
  <c r="BI464" i="10" s="1"/>
  <c r="F459" i="18" s="1"/>
  <c r="AT307" i="10"/>
  <c r="BA307" i="10" s="1"/>
  <c r="BB307" i="10" s="1"/>
  <c r="BC307" i="10" s="1"/>
  <c r="BD307" i="10" s="1"/>
  <c r="AO307" i="10"/>
  <c r="AU307" i="10" s="1"/>
  <c r="AT467" i="10"/>
  <c r="BA467" i="10" s="1"/>
  <c r="BB467" i="10" s="1"/>
  <c r="BC467" i="10" s="1"/>
  <c r="BD467" i="10" s="1"/>
  <c r="AO467" i="10"/>
  <c r="AU467" i="10" s="1"/>
  <c r="AO319" i="10"/>
  <c r="AU319" i="10" s="1"/>
  <c r="BA404" i="10"/>
  <c r="BB404" i="10" s="1"/>
  <c r="BC404" i="10" s="1"/>
  <c r="BD404" i="10" s="1"/>
  <c r="AO414" i="10"/>
  <c r="AU414" i="10" s="1"/>
  <c r="AO213" i="10"/>
  <c r="AU213" i="10" s="1"/>
  <c r="BA500" i="10"/>
  <c r="BB500" i="10" s="1"/>
  <c r="BC500" i="10" s="1"/>
  <c r="BD500" i="10" s="1"/>
  <c r="AO223" i="10"/>
  <c r="AU223" i="10" s="1"/>
  <c r="BA104" i="10"/>
  <c r="BB104" i="10" s="1"/>
  <c r="BC104" i="10" s="1"/>
  <c r="BD104" i="10" s="1"/>
  <c r="BA419" i="10"/>
  <c r="BB419" i="10" s="1"/>
  <c r="BC419" i="10" s="1"/>
  <c r="BD419" i="10" s="1"/>
  <c r="AO212" i="10"/>
  <c r="AU212" i="10" s="1"/>
  <c r="AO136" i="10"/>
  <c r="AU136" i="10" s="1"/>
  <c r="BE136" i="10" s="1"/>
  <c r="BF136" i="10" s="1"/>
  <c r="BG136" i="10" s="1"/>
  <c r="BH136" i="10" s="1"/>
  <c r="BI136" i="10" s="1"/>
  <c r="F131" i="18" s="1"/>
  <c r="AO249" i="10"/>
  <c r="AU249" i="10" s="1"/>
  <c r="BE249" i="10" s="1"/>
  <c r="BF249" i="10" s="1"/>
  <c r="BG249" i="10" s="1"/>
  <c r="BH249" i="10" s="1"/>
  <c r="BI249" i="10" s="1"/>
  <c r="F244" i="18" s="1"/>
  <c r="AO431" i="10"/>
  <c r="AU431" i="10" s="1"/>
  <c r="AO279" i="10"/>
  <c r="AU279" i="10" s="1"/>
  <c r="AO311" i="10"/>
  <c r="AU311" i="10" s="1"/>
  <c r="AO320" i="10"/>
  <c r="AU320" i="10" s="1"/>
  <c r="AO530" i="10"/>
  <c r="AU530" i="10" s="1"/>
  <c r="AO118" i="10"/>
  <c r="AU118" i="10" s="1"/>
  <c r="AO495" i="10"/>
  <c r="AU495" i="10" s="1"/>
  <c r="BA172" i="10"/>
  <c r="BB172" i="10" s="1"/>
  <c r="BC172" i="10" s="1"/>
  <c r="BD172" i="10" s="1"/>
  <c r="BA183" i="10"/>
  <c r="BB183" i="10" s="1"/>
  <c r="BC183" i="10" s="1"/>
  <c r="BD183" i="10" s="1"/>
  <c r="AO538" i="10"/>
  <c r="AU538" i="10" s="1"/>
  <c r="AO195" i="10"/>
  <c r="AU195" i="10" s="1"/>
  <c r="BA128" i="10"/>
  <c r="BB128" i="10" s="1"/>
  <c r="BC128" i="10" s="1"/>
  <c r="BD128" i="10" s="1"/>
  <c r="BA468" i="10"/>
  <c r="BB468" i="10" s="1"/>
  <c r="BC468" i="10" s="1"/>
  <c r="BD468" i="10" s="1"/>
  <c r="BA499" i="10"/>
  <c r="BB499" i="10" s="1"/>
  <c r="BC499" i="10" s="1"/>
  <c r="BD499" i="10" s="1"/>
  <c r="BA334" i="10"/>
  <c r="BB334" i="10" s="1"/>
  <c r="BC334" i="10" s="1"/>
  <c r="BD334" i="10" s="1"/>
  <c r="AO272" i="10"/>
  <c r="AU272" i="10" s="1"/>
  <c r="BE272" i="10" s="1"/>
  <c r="BF272" i="10" s="1"/>
  <c r="BG272" i="10" s="1"/>
  <c r="BH272" i="10" s="1"/>
  <c r="BI272" i="10" s="1"/>
  <c r="F267" i="18" s="1"/>
  <c r="AO462" i="10"/>
  <c r="AU462" i="10" s="1"/>
  <c r="BE462" i="10" s="1"/>
  <c r="BF462" i="10" s="1"/>
  <c r="BG462" i="10" s="1"/>
  <c r="BH462" i="10" s="1"/>
  <c r="BI462" i="10" s="1"/>
  <c r="F457" i="18" s="1"/>
  <c r="AO549" i="10"/>
  <c r="AU549" i="10" s="1"/>
  <c r="AO378" i="10"/>
  <c r="AU378" i="10" s="1"/>
  <c r="AT532" i="10"/>
  <c r="BA532" i="10" s="1"/>
  <c r="BB532" i="10" s="1"/>
  <c r="BC532" i="10" s="1"/>
  <c r="BD532" i="10" s="1"/>
  <c r="AT414" i="10"/>
  <c r="BA414" i="10" s="1"/>
  <c r="BB414" i="10" s="1"/>
  <c r="BC414" i="10" s="1"/>
  <c r="BD414" i="10" s="1"/>
  <c r="AO477" i="10"/>
  <c r="AU477" i="10" s="1"/>
  <c r="AO408" i="10"/>
  <c r="AU408" i="10" s="1"/>
  <c r="BA162" i="10"/>
  <c r="BB162" i="10" s="1"/>
  <c r="BC162" i="10" s="1"/>
  <c r="BD162" i="10" s="1"/>
  <c r="AO597" i="10"/>
  <c r="BA422" i="10"/>
  <c r="BB422" i="10" s="1"/>
  <c r="BC422" i="10" s="1"/>
  <c r="BD422" i="10" s="1"/>
  <c r="BA318" i="10"/>
  <c r="BB318" i="10" s="1"/>
  <c r="BC318" i="10" s="1"/>
  <c r="BD318" i="10" s="1"/>
  <c r="BA330" i="10"/>
  <c r="BB330" i="10" s="1"/>
  <c r="BC330" i="10" s="1"/>
  <c r="BD330" i="10" s="1"/>
  <c r="BA222" i="10"/>
  <c r="BB222" i="10" s="1"/>
  <c r="BC222" i="10" s="1"/>
  <c r="BD222" i="10" s="1"/>
  <c r="BA202" i="10"/>
  <c r="BB202" i="10" s="1"/>
  <c r="BC202" i="10" s="1"/>
  <c r="BD202" i="10" s="1"/>
  <c r="BA356" i="10"/>
  <c r="BB356" i="10" s="1"/>
  <c r="BC356" i="10" s="1"/>
  <c r="BD356" i="10" s="1"/>
  <c r="BA537" i="10"/>
  <c r="BB537" i="10" s="1"/>
  <c r="BC537" i="10" s="1"/>
  <c r="BD537" i="10" s="1"/>
  <c r="BA181" i="10"/>
  <c r="BB181" i="10" s="1"/>
  <c r="BC181" i="10" s="1"/>
  <c r="BD181" i="10" s="1"/>
  <c r="BA445" i="10"/>
  <c r="BB445" i="10" s="1"/>
  <c r="BC445" i="10" s="1"/>
  <c r="BD445" i="10" s="1"/>
  <c r="BA131" i="10"/>
  <c r="BB131" i="10" s="1"/>
  <c r="BC131" i="10" s="1"/>
  <c r="BD131" i="10" s="1"/>
  <c r="AO170" i="10"/>
  <c r="AU170" i="10" s="1"/>
  <c r="AO247" i="10"/>
  <c r="AU247" i="10" s="1"/>
  <c r="AO106" i="10"/>
  <c r="AU106" i="10" s="1"/>
  <c r="BA39" i="10"/>
  <c r="BB39" i="10" s="1"/>
  <c r="BC39" i="10" s="1"/>
  <c r="BD39" i="10" s="1"/>
  <c r="AO129" i="10"/>
  <c r="AU129" i="10" s="1"/>
  <c r="AO40" i="10"/>
  <c r="AU40" i="10" s="1"/>
  <c r="BA145" i="10"/>
  <c r="BB145" i="10" s="1"/>
  <c r="BC145" i="10" s="1"/>
  <c r="BD145" i="10" s="1"/>
  <c r="AO139" i="10"/>
  <c r="AU139" i="10" s="1"/>
  <c r="BA274" i="10"/>
  <c r="BB274" i="10" s="1"/>
  <c r="BC274" i="10" s="1"/>
  <c r="BD274" i="10" s="1"/>
  <c r="AO540" i="10"/>
  <c r="AU540" i="10" s="1"/>
  <c r="BA20" i="10"/>
  <c r="BB20" i="10" s="1"/>
  <c r="BC20" i="10" s="1"/>
  <c r="BD20" i="10" s="1"/>
  <c r="AO216" i="10"/>
  <c r="AU216" i="10" s="1"/>
  <c r="BA116" i="10"/>
  <c r="BB116" i="10" s="1"/>
  <c r="BC116" i="10" s="1"/>
  <c r="BD116" i="10" s="1"/>
  <c r="BA112" i="10"/>
  <c r="BB112" i="10" s="1"/>
  <c r="BC112" i="10" s="1"/>
  <c r="BD112" i="10" s="1"/>
  <c r="AO133" i="10"/>
  <c r="AU133" i="10" s="1"/>
  <c r="BA82" i="10"/>
  <c r="BB82" i="10" s="1"/>
  <c r="BC82" i="10" s="1"/>
  <c r="BD82" i="10" s="1"/>
  <c r="BA513" i="10"/>
  <c r="BB513" i="10" s="1"/>
  <c r="BC513" i="10" s="1"/>
  <c r="BD513" i="10" s="1"/>
  <c r="BA328" i="10"/>
  <c r="BB328" i="10" s="1"/>
  <c r="BC328" i="10" s="1"/>
  <c r="BD328" i="10" s="1"/>
  <c r="AO169" i="10"/>
  <c r="AU169" i="10" s="1"/>
  <c r="BA242" i="10"/>
  <c r="BB242" i="10" s="1"/>
  <c r="BC242" i="10" s="1"/>
  <c r="BD242" i="10" s="1"/>
  <c r="BA15" i="10"/>
  <c r="BB15" i="10" s="1"/>
  <c r="BC15" i="10" s="1"/>
  <c r="BD15" i="10" s="1"/>
  <c r="BA115" i="10"/>
  <c r="BB115" i="10" s="1"/>
  <c r="BC115" i="10" s="1"/>
  <c r="BD115" i="10" s="1"/>
  <c r="BA405" i="10"/>
  <c r="BB405" i="10" s="1"/>
  <c r="BC405" i="10" s="1"/>
  <c r="BD405" i="10" s="1"/>
  <c r="BA227" i="10"/>
  <c r="BB227" i="10" s="1"/>
  <c r="BC227" i="10" s="1"/>
  <c r="BD227" i="10" s="1"/>
  <c r="BA232" i="10"/>
  <c r="BB232" i="10" s="1"/>
  <c r="BC232" i="10" s="1"/>
  <c r="BD232" i="10" s="1"/>
  <c r="BA262" i="10"/>
  <c r="BB262" i="10" s="1"/>
  <c r="BC262" i="10" s="1"/>
  <c r="BD262" i="10" s="1"/>
  <c r="BA361" i="10"/>
  <c r="BB361" i="10" s="1"/>
  <c r="BC361" i="10" s="1"/>
  <c r="BD361" i="10" s="1"/>
  <c r="BA65" i="10"/>
  <c r="BB65" i="10" s="1"/>
  <c r="BC65" i="10" s="1"/>
  <c r="BD65" i="10" s="1"/>
  <c r="BA55" i="10"/>
  <c r="BB55" i="10" s="1"/>
  <c r="BC55" i="10" s="1"/>
  <c r="BD55" i="10" s="1"/>
  <c r="AO171" i="10"/>
  <c r="AU171" i="10" s="1"/>
  <c r="BA281" i="10"/>
  <c r="BB281" i="10" s="1"/>
  <c r="BC281" i="10" s="1"/>
  <c r="BD281" i="10" s="1"/>
  <c r="BA358" i="10"/>
  <c r="BB358" i="10" s="1"/>
  <c r="BC358" i="10" s="1"/>
  <c r="BD358" i="10" s="1"/>
  <c r="BA269" i="10"/>
  <c r="BB269" i="10" s="1"/>
  <c r="BC269" i="10" s="1"/>
  <c r="BD269" i="10" s="1"/>
  <c r="BA70" i="10"/>
  <c r="BB70" i="10" s="1"/>
  <c r="BC70" i="10" s="1"/>
  <c r="BD70" i="10" s="1"/>
  <c r="BA255" i="10"/>
  <c r="BB255" i="10" s="1"/>
  <c r="BC255" i="10" s="1"/>
  <c r="BD255" i="10" s="1"/>
  <c r="BA208" i="10"/>
  <c r="BB208" i="10" s="1"/>
  <c r="BC208" i="10" s="1"/>
  <c r="BD208" i="10" s="1"/>
  <c r="AO24" i="10"/>
  <c r="AU24" i="10" s="1"/>
  <c r="BA388" i="10"/>
  <c r="BB388" i="10" s="1"/>
  <c r="BC388" i="10" s="1"/>
  <c r="BD388" i="10" s="1"/>
  <c r="AT360" i="10"/>
  <c r="BA360" i="10" s="1"/>
  <c r="BB360" i="10" s="1"/>
  <c r="BC360" i="10" s="1"/>
  <c r="BD360" i="10" s="1"/>
  <c r="AO360" i="10"/>
  <c r="AU360" i="10" s="1"/>
  <c r="AT97" i="10"/>
  <c r="BA97" i="10" s="1"/>
  <c r="BB97" i="10" s="1"/>
  <c r="BC97" i="10" s="1"/>
  <c r="BD97" i="10" s="1"/>
  <c r="AO97" i="10"/>
  <c r="AO420" i="10"/>
  <c r="AU420" i="10" s="1"/>
  <c r="AT420" i="10"/>
  <c r="BA420" i="10" s="1"/>
  <c r="BB420" i="10" s="1"/>
  <c r="BC420" i="10" s="1"/>
  <c r="BD420" i="10" s="1"/>
  <c r="AO50" i="10"/>
  <c r="AU50" i="10" s="1"/>
  <c r="AT50" i="10"/>
  <c r="BA50" i="10" s="1"/>
  <c r="BB50" i="10" s="1"/>
  <c r="BC50" i="10" s="1"/>
  <c r="BD50" i="10" s="1"/>
  <c r="AO406" i="10"/>
  <c r="AU406" i="10" s="1"/>
  <c r="AO637" i="10"/>
  <c r="AU637" i="10" s="1"/>
  <c r="BE637" i="10" s="1"/>
  <c r="BF637" i="10" s="1"/>
  <c r="BG637" i="10" s="1"/>
  <c r="BH637" i="10" s="1"/>
  <c r="BI637" i="10" s="1"/>
  <c r="AO763" i="10"/>
  <c r="AU763" i="10"/>
  <c r="BE763" i="10" s="1"/>
  <c r="AO233" i="10"/>
  <c r="AU233" i="10" s="1"/>
  <c r="AM9" i="10"/>
  <c r="AS7" i="10"/>
  <c r="AO625" i="10"/>
  <c r="AU625" i="10"/>
  <c r="AO127" i="10"/>
  <c r="AT127" i="10"/>
  <c r="BA127" i="10" s="1"/>
  <c r="BB127" i="10" s="1"/>
  <c r="BC127" i="10" s="1"/>
  <c r="BD127" i="10" s="1"/>
  <c r="AO83" i="10"/>
  <c r="AU83" i="10" s="1"/>
  <c r="AO92" i="10"/>
  <c r="AT347" i="10"/>
  <c r="BA347" i="10" s="1"/>
  <c r="BB347" i="10" s="1"/>
  <c r="BC347" i="10" s="1"/>
  <c r="BD347" i="10" s="1"/>
  <c r="AO347" i="10"/>
  <c r="AU347" i="10" s="1"/>
  <c r="AO354" i="10"/>
  <c r="AO488" i="10"/>
  <c r="AO480" i="10"/>
  <c r="AU480" i="10" s="1"/>
  <c r="AO452" i="10"/>
  <c r="AO648" i="10"/>
  <c r="AU648" i="10"/>
  <c r="BE648" i="10" s="1"/>
  <c r="BF648" i="10" s="1"/>
  <c r="BG648" i="10" s="1"/>
  <c r="BH648" i="10" s="1"/>
  <c r="BI648" i="10" s="1"/>
  <c r="AT494" i="10"/>
  <c r="BA494" i="10" s="1"/>
  <c r="BB494" i="10" s="1"/>
  <c r="BC494" i="10" s="1"/>
  <c r="BD494" i="10" s="1"/>
  <c r="AO494" i="10"/>
  <c r="AU494" i="10" s="1"/>
  <c r="AO327" i="10"/>
  <c r="AU327" i="10" s="1"/>
  <c r="AU778" i="10"/>
  <c r="BE778" i="10" s="1"/>
  <c r="AO778" i="10"/>
  <c r="AT519" i="10"/>
  <c r="BA519" i="10" s="1"/>
  <c r="BB519" i="10" s="1"/>
  <c r="BC519" i="10" s="1"/>
  <c r="BD519" i="10" s="1"/>
  <c r="AO519" i="10"/>
  <c r="BB768" i="10"/>
  <c r="AO350" i="10"/>
  <c r="AU350" i="10" s="1"/>
  <c r="AO365" i="10"/>
  <c r="AU365" i="10" s="1"/>
  <c r="AT365" i="10"/>
  <c r="BA365" i="10" s="1"/>
  <c r="BB365" i="10" s="1"/>
  <c r="BC365" i="10" s="1"/>
  <c r="BD365" i="10" s="1"/>
  <c r="AT337" i="10"/>
  <c r="BA337" i="10" s="1"/>
  <c r="BB337" i="10" s="1"/>
  <c r="BC337" i="10" s="1"/>
  <c r="BD337" i="10" s="1"/>
  <c r="AO337" i="10"/>
  <c r="AT291" i="10"/>
  <c r="BA291" i="10" s="1"/>
  <c r="BB291" i="10" s="1"/>
  <c r="BC291" i="10" s="1"/>
  <c r="BD291" i="10" s="1"/>
  <c r="AO291" i="10"/>
  <c r="AU291" i="10" s="1"/>
  <c r="AT132" i="10"/>
  <c r="BA132" i="10" s="1"/>
  <c r="BB132" i="10" s="1"/>
  <c r="BC132" i="10" s="1"/>
  <c r="BD132" i="10" s="1"/>
  <c r="AO132" i="10"/>
  <c r="AU132" i="10" s="1"/>
  <c r="AU634" i="10"/>
  <c r="BE634" i="10" s="1"/>
  <c r="BF634" i="10" s="1"/>
  <c r="BG634" i="10" s="1"/>
  <c r="BH634" i="10" s="1"/>
  <c r="BI634" i="10" s="1"/>
  <c r="AO634" i="10"/>
  <c r="AO607" i="10"/>
  <c r="AU607" i="10"/>
  <c r="BE607" i="10" s="1"/>
  <c r="BF607" i="10" s="1"/>
  <c r="BG607" i="10" s="1"/>
  <c r="BH607" i="10" s="1"/>
  <c r="BI607" i="10" s="1"/>
  <c r="AO36" i="10"/>
  <c r="AT36" i="10"/>
  <c r="BA36" i="10" s="1"/>
  <c r="BB36" i="10" s="1"/>
  <c r="BC36" i="10" s="1"/>
  <c r="BD36" i="10" s="1"/>
  <c r="AT265" i="10"/>
  <c r="BA265" i="10" s="1"/>
  <c r="BB265" i="10" s="1"/>
  <c r="BC265" i="10" s="1"/>
  <c r="BD265" i="10" s="1"/>
  <c r="AO265" i="10"/>
  <c r="AO604" i="10"/>
  <c r="AU604" i="10" s="1"/>
  <c r="BE604" i="10" s="1"/>
  <c r="BF604" i="10" s="1"/>
  <c r="BG604" i="10" s="1"/>
  <c r="BH604" i="10" s="1"/>
  <c r="BI604" i="10" s="1"/>
  <c r="F599" i="18" s="1"/>
  <c r="AO619" i="10"/>
  <c r="AU619" i="10" s="1"/>
  <c r="BE619" i="10" s="1"/>
  <c r="BF619" i="10" s="1"/>
  <c r="BG619" i="10" s="1"/>
  <c r="BH619" i="10" s="1"/>
  <c r="BI619" i="10" s="1"/>
  <c r="F614" i="18" s="1"/>
  <c r="AO99" i="10"/>
  <c r="AU99" i="10" s="1"/>
  <c r="AO172" i="10"/>
  <c r="AU172" i="10" s="1"/>
  <c r="AO640" i="10"/>
  <c r="AU640" i="10" s="1"/>
  <c r="BE640" i="10" s="1"/>
  <c r="BF640" i="10" s="1"/>
  <c r="BG640" i="10" s="1"/>
  <c r="BH640" i="10" s="1"/>
  <c r="BI640" i="10" s="1"/>
  <c r="BA114" i="10"/>
  <c r="BB114" i="10" s="1"/>
  <c r="BC114" i="10" s="1"/>
  <c r="BD114" i="10" s="1"/>
  <c r="AO557" i="10"/>
  <c r="AU557" i="10" s="1"/>
  <c r="BE557" i="10" s="1"/>
  <c r="BF557" i="10" s="1"/>
  <c r="BG557" i="10" s="1"/>
  <c r="BH557" i="10" s="1"/>
  <c r="BI557" i="10" s="1"/>
  <c r="AU758" i="10"/>
  <c r="BE758" i="10" s="1"/>
  <c r="AO758" i="10"/>
  <c r="AT201" i="10"/>
  <c r="BA201" i="10" s="1"/>
  <c r="BB201" i="10" s="1"/>
  <c r="BC201" i="10" s="1"/>
  <c r="BD201" i="10" s="1"/>
  <c r="AO201" i="10"/>
  <c r="AU201" i="10" s="1"/>
  <c r="AO119" i="10"/>
  <c r="AT119" i="10"/>
  <c r="BA119" i="10" s="1"/>
  <c r="BB119" i="10" s="1"/>
  <c r="BC119" i="10" s="1"/>
  <c r="BD119" i="10" s="1"/>
  <c r="AO91" i="10"/>
  <c r="AU91" i="10" s="1"/>
  <c r="AT91" i="10"/>
  <c r="BA91" i="10" s="1"/>
  <c r="BB91" i="10" s="1"/>
  <c r="BC91" i="10" s="1"/>
  <c r="BD91" i="10" s="1"/>
  <c r="AO428" i="10"/>
  <c r="AU428" i="10" s="1"/>
  <c r="AT428" i="10"/>
  <c r="BA428" i="10" s="1"/>
  <c r="BB428" i="10" s="1"/>
  <c r="BC428" i="10" s="1"/>
  <c r="BD428" i="10" s="1"/>
  <c r="AO766" i="10"/>
  <c r="AU766" i="10"/>
  <c r="BE766" i="10" s="1"/>
  <c r="AO183" i="10"/>
  <c r="AO498" i="10"/>
  <c r="AU498" i="10" s="1"/>
  <c r="BA456" i="10"/>
  <c r="BB456" i="10" s="1"/>
  <c r="BC456" i="10" s="1"/>
  <c r="BD456" i="10" s="1"/>
  <c r="AO472" i="10"/>
  <c r="AU472" i="10" s="1"/>
  <c r="BA275" i="10"/>
  <c r="BB275" i="10" s="1"/>
  <c r="BC275" i="10" s="1"/>
  <c r="BD275" i="10" s="1"/>
  <c r="AO211" i="10"/>
  <c r="AU211" i="10" s="1"/>
  <c r="AO60" i="10"/>
  <c r="AO355" i="10"/>
  <c r="BA324" i="10"/>
  <c r="BB324" i="10" s="1"/>
  <c r="BC324" i="10" s="1"/>
  <c r="BD324" i="10" s="1"/>
  <c r="AO483" i="10"/>
  <c r="AT195" i="10"/>
  <c r="BA195" i="10" s="1"/>
  <c r="BB195" i="10" s="1"/>
  <c r="BC195" i="10" s="1"/>
  <c r="BD195" i="10" s="1"/>
  <c r="AT215" i="10"/>
  <c r="BA215" i="10" s="1"/>
  <c r="BB215" i="10" s="1"/>
  <c r="BC215" i="10" s="1"/>
  <c r="BD215" i="10" s="1"/>
  <c r="BA146" i="10"/>
  <c r="BB146" i="10" s="1"/>
  <c r="BC146" i="10" s="1"/>
  <c r="BD146" i="10" s="1"/>
  <c r="AO151" i="10"/>
  <c r="AT80" i="10"/>
  <c r="BA80" i="10" s="1"/>
  <c r="BB80" i="10" s="1"/>
  <c r="BC80" i="10" s="1"/>
  <c r="BD80" i="10" s="1"/>
  <c r="AO128" i="10"/>
  <c r="AU128" i="10" s="1"/>
  <c r="BA174" i="10"/>
  <c r="BB174" i="10" s="1"/>
  <c r="BC174" i="10" s="1"/>
  <c r="BD174" i="10" s="1"/>
  <c r="AU769" i="10"/>
  <c r="BE769" i="10" s="1"/>
  <c r="AO769" i="10"/>
  <c r="BB753" i="10"/>
  <c r="AO380" i="10"/>
  <c r="AT380" i="10"/>
  <c r="BA380" i="10" s="1"/>
  <c r="BB380" i="10" s="1"/>
  <c r="BC380" i="10" s="1"/>
  <c r="BD380" i="10" s="1"/>
  <c r="AO522" i="10"/>
  <c r="AU522" i="10" s="1"/>
  <c r="AT522" i="10"/>
  <c r="BA522" i="10" s="1"/>
  <c r="BB522" i="10" s="1"/>
  <c r="BC522" i="10" s="1"/>
  <c r="BD522" i="10" s="1"/>
  <c r="AO521" i="10"/>
  <c r="AU521" i="10" s="1"/>
  <c r="AT313" i="10"/>
  <c r="BA313" i="10" s="1"/>
  <c r="BB313" i="10" s="1"/>
  <c r="BC313" i="10" s="1"/>
  <c r="BD313" i="10" s="1"/>
  <c r="AO313" i="10"/>
  <c r="AT376" i="10"/>
  <c r="BA376" i="10" s="1"/>
  <c r="BB376" i="10" s="1"/>
  <c r="BC376" i="10" s="1"/>
  <c r="BD376" i="10" s="1"/>
  <c r="AO376" i="10"/>
  <c r="AU376" i="10" s="1"/>
  <c r="AO473" i="10"/>
  <c r="AU473" i="10" s="1"/>
  <c r="AO468" i="10"/>
  <c r="AO392" i="10"/>
  <c r="AU392" i="10" s="1"/>
  <c r="AO123" i="10"/>
  <c r="AO517" i="10"/>
  <c r="AU517" i="10" s="1"/>
  <c r="AO286" i="10"/>
  <c r="AU286" i="10" s="1"/>
  <c r="BA229" i="10"/>
  <c r="BB229" i="10" s="1"/>
  <c r="BC229" i="10" s="1"/>
  <c r="BD229" i="10" s="1"/>
  <c r="BA423" i="10"/>
  <c r="BB423" i="10" s="1"/>
  <c r="BC423" i="10" s="1"/>
  <c r="BD423" i="10" s="1"/>
  <c r="AO560" i="10"/>
  <c r="AU560" i="10" s="1"/>
  <c r="BE560" i="10" s="1"/>
  <c r="BF560" i="10" s="1"/>
  <c r="BG560" i="10" s="1"/>
  <c r="BH560" i="10" s="1"/>
  <c r="BI560" i="10" s="1"/>
  <c r="AT63" i="10"/>
  <c r="BA63" i="10" s="1"/>
  <c r="BB63" i="10" s="1"/>
  <c r="BC63" i="10" s="1"/>
  <c r="BD63" i="10" s="1"/>
  <c r="AO63" i="10"/>
  <c r="AU63" i="10" s="1"/>
  <c r="AO641" i="10"/>
  <c r="AU641" i="10" s="1"/>
  <c r="BE641" i="10" s="1"/>
  <c r="BF641" i="10" s="1"/>
  <c r="BG641" i="10" s="1"/>
  <c r="BH641" i="10" s="1"/>
  <c r="BI641" i="10" s="1"/>
  <c r="AO103" i="10"/>
  <c r="AU103" i="10" s="1"/>
  <c r="AT441" i="10"/>
  <c r="BA441" i="10" s="1"/>
  <c r="BB441" i="10" s="1"/>
  <c r="BC441" i="10" s="1"/>
  <c r="BD441" i="10" s="1"/>
  <c r="AO441" i="10"/>
  <c r="BB763" i="10"/>
  <c r="AO555" i="10"/>
  <c r="AU555" i="10" s="1"/>
  <c r="BE555" i="10" s="1"/>
  <c r="BF555" i="10" s="1"/>
  <c r="BG555" i="10" s="1"/>
  <c r="BH555" i="10" s="1"/>
  <c r="BI555" i="10" s="1"/>
  <c r="F550" i="18" s="1"/>
  <c r="AO284" i="10"/>
  <c r="AO505" i="10"/>
  <c r="AU505" i="10" s="1"/>
  <c r="AO627" i="10"/>
  <c r="AU627" i="10" s="1"/>
  <c r="BE627" i="10" s="1"/>
  <c r="BF627" i="10" s="1"/>
  <c r="BG627" i="10" s="1"/>
  <c r="BH627" i="10" s="1"/>
  <c r="BI627" i="10" s="1"/>
  <c r="F622" i="18" s="1"/>
  <c r="AO541" i="10"/>
  <c r="AU541" i="10" s="1"/>
  <c r="AO332" i="10"/>
  <c r="AO161" i="10"/>
  <c r="AO86" i="10"/>
  <c r="AU86" i="10" s="1"/>
  <c r="AO22" i="10"/>
  <c r="AO581" i="10"/>
  <c r="AU581" i="10" s="1"/>
  <c r="BA512" i="10"/>
  <c r="BB512" i="10" s="1"/>
  <c r="BC512" i="10" s="1"/>
  <c r="BD512" i="10" s="1"/>
  <c r="AT309" i="10"/>
  <c r="BA309" i="10" s="1"/>
  <c r="BB309" i="10" s="1"/>
  <c r="BC309" i="10" s="1"/>
  <c r="BD309" i="10" s="1"/>
  <c r="AO309" i="10"/>
  <c r="AU309" i="10" s="1"/>
  <c r="BA329" i="10"/>
  <c r="BB329" i="10" s="1"/>
  <c r="BC329" i="10" s="1"/>
  <c r="BD329" i="10" s="1"/>
  <c r="AT342" i="10"/>
  <c r="BA342" i="10" s="1"/>
  <c r="BB342" i="10" s="1"/>
  <c r="BC342" i="10" s="1"/>
  <c r="BD342" i="10" s="1"/>
  <c r="AO342" i="10"/>
  <c r="AO572" i="10"/>
  <c r="AU572" i="10" s="1"/>
  <c r="BE572" i="10" s="1"/>
  <c r="BF572" i="10" s="1"/>
  <c r="BG572" i="10" s="1"/>
  <c r="BH572" i="10" s="1"/>
  <c r="BI572" i="10" s="1"/>
  <c r="F567" i="18" s="1"/>
  <c r="AT167" i="10"/>
  <c r="BA167" i="10" s="1"/>
  <c r="BB167" i="10" s="1"/>
  <c r="BC167" i="10" s="1"/>
  <c r="BD167" i="10" s="1"/>
  <c r="AO167" i="10"/>
  <c r="AU167" i="10" s="1"/>
  <c r="BA442" i="10"/>
  <c r="BB442" i="10" s="1"/>
  <c r="BC442" i="10" s="1"/>
  <c r="BD442" i="10" s="1"/>
  <c r="AO460" i="10"/>
  <c r="AO622" i="10"/>
  <c r="AU622" i="10" s="1"/>
  <c r="BE622" i="10" s="1"/>
  <c r="BF622" i="10" s="1"/>
  <c r="BG622" i="10" s="1"/>
  <c r="BH622" i="10" s="1"/>
  <c r="BI622" i="10" s="1"/>
  <c r="F617" i="18" s="1"/>
  <c r="AT397" i="10"/>
  <c r="BA397" i="10" s="1"/>
  <c r="BB397" i="10" s="1"/>
  <c r="BC397" i="10" s="1"/>
  <c r="BD397" i="10" s="1"/>
  <c r="AO397" i="10"/>
  <c r="AO117" i="10"/>
  <c r="AO527" i="10"/>
  <c r="AU527" i="10" s="1"/>
  <c r="BA221" i="10"/>
  <c r="BB221" i="10" s="1"/>
  <c r="BC221" i="10" s="1"/>
  <c r="BD221" i="10" s="1"/>
  <c r="AO333" i="10"/>
  <c r="AO639" i="10"/>
  <c r="AU639" i="10" s="1"/>
  <c r="BE639" i="10" s="1"/>
  <c r="BF639" i="10" s="1"/>
  <c r="BG639" i="10" s="1"/>
  <c r="BH639" i="10" s="1"/>
  <c r="BI639" i="10" s="1"/>
  <c r="AU649" i="10"/>
  <c r="BE649" i="10" s="1"/>
  <c r="AO649" i="10"/>
  <c r="AO443" i="10"/>
  <c r="AU616" i="10"/>
  <c r="AO616" i="10"/>
  <c r="AT276" i="10"/>
  <c r="BA276" i="10" s="1"/>
  <c r="BB276" i="10" s="1"/>
  <c r="BC276" i="10" s="1"/>
  <c r="BD276" i="10" s="1"/>
  <c r="AO276" i="10"/>
  <c r="AO370" i="10"/>
  <c r="AU370" i="10" s="1"/>
  <c r="AT370" i="10"/>
  <c r="BA370" i="10" s="1"/>
  <c r="BB370" i="10" s="1"/>
  <c r="BC370" i="10" s="1"/>
  <c r="BD370" i="10" s="1"/>
  <c r="AO252" i="10"/>
  <c r="AU252" i="10" s="1"/>
  <c r="AT252" i="10"/>
  <c r="BA252" i="10" s="1"/>
  <c r="BB252" i="10" s="1"/>
  <c r="BC252" i="10" s="1"/>
  <c r="BD252" i="10" s="1"/>
  <c r="AO143" i="10"/>
  <c r="AU143" i="10" s="1"/>
  <c r="AT143" i="10"/>
  <c r="BA143" i="10" s="1"/>
  <c r="BB143" i="10" s="1"/>
  <c r="BC143" i="10" s="1"/>
  <c r="BD143" i="10" s="1"/>
  <c r="AO73" i="10"/>
  <c r="AT73" i="10"/>
  <c r="BA73" i="10" s="1"/>
  <c r="BB73" i="10" s="1"/>
  <c r="BC73" i="10" s="1"/>
  <c r="BD73" i="10" s="1"/>
  <c r="AT44" i="10"/>
  <c r="BA44" i="10" s="1"/>
  <c r="BB44" i="10" s="1"/>
  <c r="BC44" i="10" s="1"/>
  <c r="BD44" i="10" s="1"/>
  <c r="AO44" i="10"/>
  <c r="AO264" i="10"/>
  <c r="AT533" i="10"/>
  <c r="BA533" i="10" s="1"/>
  <c r="BB533" i="10" s="1"/>
  <c r="BC533" i="10" s="1"/>
  <c r="BD533" i="10" s="1"/>
  <c r="AO533" i="10"/>
  <c r="BA455" i="10"/>
  <c r="BB455" i="10" s="1"/>
  <c r="BC455" i="10" s="1"/>
  <c r="BD455" i="10" s="1"/>
  <c r="AO499" i="10"/>
  <c r="AO426" i="10"/>
  <c r="AU426" i="10" s="1"/>
  <c r="BA534" i="10"/>
  <c r="BB534" i="10" s="1"/>
  <c r="BC534" i="10" s="1"/>
  <c r="BD534" i="10" s="1"/>
  <c r="BA209" i="10"/>
  <c r="BB209" i="10" s="1"/>
  <c r="BC209" i="10" s="1"/>
  <c r="BD209" i="10" s="1"/>
  <c r="AO234" i="10"/>
  <c r="AO334" i="10"/>
  <c r="AU334" i="10" s="1"/>
  <c r="AO510" i="10"/>
  <c r="AU510" i="10" s="1"/>
  <c r="AO261" i="10"/>
  <c r="AU261" i="10" s="1"/>
  <c r="AO340" i="10"/>
  <c r="AO593" i="10"/>
  <c r="AU593" i="10" s="1"/>
  <c r="BE593" i="10" s="1"/>
  <c r="BF593" i="10" s="1"/>
  <c r="BG593" i="10" s="1"/>
  <c r="BH593" i="10" s="1"/>
  <c r="BI593" i="10" s="1"/>
  <c r="AO636" i="10"/>
  <c r="AU636" i="10"/>
  <c r="BE636" i="10" s="1"/>
  <c r="AO437" i="10"/>
  <c r="AU437" i="10" s="1"/>
  <c r="AO403" i="10"/>
  <c r="AU403" i="10" s="1"/>
  <c r="AO93" i="10"/>
  <c r="AO765" i="10"/>
  <c r="AU765" i="10"/>
  <c r="BE765" i="10" s="1"/>
  <c r="AO191" i="10"/>
  <c r="AT191" i="10"/>
  <c r="BA191" i="10" s="1"/>
  <c r="BB191" i="10" s="1"/>
  <c r="BC191" i="10" s="1"/>
  <c r="BD191" i="10" s="1"/>
  <c r="AO198" i="10"/>
  <c r="AT198" i="10"/>
  <c r="BA198" i="10" s="1"/>
  <c r="BB198" i="10" s="1"/>
  <c r="BC198" i="10" s="1"/>
  <c r="BD198" i="10" s="1"/>
  <c r="AO553" i="10"/>
  <c r="AT553" i="10"/>
  <c r="BA553" i="10" s="1"/>
  <c r="BB553" i="10" s="1"/>
  <c r="BC553" i="10" s="1"/>
  <c r="BD553" i="10" s="1"/>
  <c r="AO623" i="10"/>
  <c r="AU623" i="10"/>
  <c r="AO780" i="10"/>
  <c r="AU780" i="10"/>
  <c r="BE780" i="10" s="1"/>
  <c r="AO493" i="10"/>
  <c r="AU493" i="10" s="1"/>
  <c r="AO486" i="10"/>
  <c r="AT393" i="10"/>
  <c r="BA393" i="10" s="1"/>
  <c r="BB393" i="10" s="1"/>
  <c r="BC393" i="10" s="1"/>
  <c r="BD393" i="10" s="1"/>
  <c r="AO393" i="10"/>
  <c r="AO537" i="10"/>
  <c r="AO322" i="10"/>
  <c r="AU322" i="10" s="1"/>
  <c r="AO166" i="10"/>
  <c r="AO412" i="10"/>
  <c r="BA75" i="10"/>
  <c r="BB75" i="10" s="1"/>
  <c r="BC75" i="10" s="1"/>
  <c r="BD75" i="10" s="1"/>
  <c r="AO131" i="10"/>
  <c r="BB773" i="10"/>
  <c r="AO536" i="10"/>
  <c r="AT536" i="10"/>
  <c r="BA536" i="10" s="1"/>
  <c r="BB536" i="10" s="1"/>
  <c r="BC536" i="10" s="1"/>
  <c r="BD536" i="10" s="1"/>
  <c r="AO544" i="10"/>
  <c r="AT544" i="10"/>
  <c r="BA544" i="10" s="1"/>
  <c r="BB544" i="10" s="1"/>
  <c r="BC544" i="10" s="1"/>
  <c r="BD544" i="10" s="1"/>
  <c r="AT25" i="10"/>
  <c r="BA25" i="10" s="1"/>
  <c r="BB25" i="10" s="1"/>
  <c r="BC25" i="10" s="1"/>
  <c r="BD25" i="10" s="1"/>
  <c r="AO25" i="10"/>
  <c r="BA511" i="10"/>
  <c r="BB511" i="10" s="1"/>
  <c r="BC511" i="10" s="1"/>
  <c r="BD511" i="10" s="1"/>
  <c r="BA268" i="10"/>
  <c r="BB268" i="10" s="1"/>
  <c r="BC268" i="10" s="1"/>
  <c r="BD268" i="10" s="1"/>
  <c r="AO274" i="10"/>
  <c r="BA482" i="10"/>
  <c r="BB482" i="10" s="1"/>
  <c r="BC482" i="10" s="1"/>
  <c r="BD482" i="10" s="1"/>
  <c r="AO547" i="10"/>
  <c r="AU547" i="10" s="1"/>
  <c r="AO367" i="10"/>
  <c r="BA351" i="10"/>
  <c r="BB351" i="10" s="1"/>
  <c r="BC351" i="10" s="1"/>
  <c r="BD351" i="10" s="1"/>
  <c r="BA546" i="10"/>
  <c r="BB546" i="10" s="1"/>
  <c r="BC546" i="10" s="1"/>
  <c r="BD546" i="10" s="1"/>
  <c r="AT187" i="10"/>
  <c r="BA187" i="10" s="1"/>
  <c r="BB187" i="10" s="1"/>
  <c r="BC187" i="10" s="1"/>
  <c r="BD187" i="10" s="1"/>
  <c r="AO187" i="10"/>
  <c r="AU187" i="10" s="1"/>
  <c r="AO621" i="10"/>
  <c r="AU621" i="10" s="1"/>
  <c r="BE621" i="10" s="1"/>
  <c r="BF621" i="10" s="1"/>
  <c r="BG621" i="10" s="1"/>
  <c r="BH621" i="10" s="1"/>
  <c r="BI621" i="10" s="1"/>
  <c r="F616" i="18" s="1"/>
  <c r="BA469" i="10"/>
  <c r="BB469" i="10" s="1"/>
  <c r="BC469" i="10" s="1"/>
  <c r="BD469" i="10" s="1"/>
  <c r="BA62" i="10"/>
  <c r="BB62" i="10" s="1"/>
  <c r="BC62" i="10" s="1"/>
  <c r="BD62" i="10" s="1"/>
  <c r="AT147" i="10"/>
  <c r="BA147" i="10" s="1"/>
  <c r="BB147" i="10" s="1"/>
  <c r="BC147" i="10" s="1"/>
  <c r="BD147" i="10" s="1"/>
  <c r="AO147" i="10"/>
  <c r="AO113" i="10"/>
  <c r="AT156" i="10"/>
  <c r="BA156" i="10" s="1"/>
  <c r="BB156" i="10" s="1"/>
  <c r="BC156" i="10" s="1"/>
  <c r="BD156" i="10" s="1"/>
  <c r="AO156" i="10"/>
  <c r="AU156" i="10" s="1"/>
  <c r="AO653" i="10"/>
  <c r="AU653" i="10" s="1"/>
  <c r="BE653" i="10" s="1"/>
  <c r="BF653" i="10" s="1"/>
  <c r="BG653" i="10" s="1"/>
  <c r="BH653" i="10" s="1"/>
  <c r="BI653" i="10" s="1"/>
  <c r="AO449" i="10"/>
  <c r="AU449" i="10" s="1"/>
  <c r="AO158" i="10"/>
  <c r="AU158" i="10" s="1"/>
  <c r="BA124" i="10"/>
  <c r="BB124" i="10" s="1"/>
  <c r="BC124" i="10" s="1"/>
  <c r="BD124" i="10" s="1"/>
  <c r="AO752" i="10"/>
  <c r="AU752" i="10"/>
  <c r="BE752" i="10" s="1"/>
  <c r="AO260" i="10"/>
  <c r="AT180" i="10"/>
  <c r="BA180" i="10" s="1"/>
  <c r="AO180" i="10"/>
  <c r="AO306" i="10"/>
  <c r="AO51" i="10"/>
  <c r="AU51" i="10" s="1"/>
  <c r="AO104" i="10"/>
  <c r="AO120" i="10"/>
  <c r="BB757" i="10"/>
  <c r="BA387" i="10"/>
  <c r="BB387" i="10" s="1"/>
  <c r="BC387" i="10" s="1"/>
  <c r="BD387" i="10" s="1"/>
  <c r="BA321" i="10"/>
  <c r="BB321" i="10" s="1"/>
  <c r="BC321" i="10" s="1"/>
  <c r="BD321" i="10" s="1"/>
  <c r="BA228" i="10"/>
  <c r="BB228" i="10" s="1"/>
  <c r="BC228" i="10" s="1"/>
  <c r="BD228" i="10" s="1"/>
  <c r="BA46" i="10"/>
  <c r="BB767" i="10"/>
  <c r="AO240" i="10"/>
  <c r="AO413" i="10"/>
  <c r="AO108" i="10"/>
  <c r="AO487" i="10"/>
  <c r="AO353" i="10"/>
  <c r="AO100" i="10"/>
  <c r="BA32" i="10"/>
  <c r="BB32" i="10" s="1"/>
  <c r="BC32" i="10" s="1"/>
  <c r="BD32" i="10" s="1"/>
  <c r="BB756" i="10"/>
  <c r="AO237" i="10"/>
  <c r="BA506" i="10"/>
  <c r="BB506" i="10" s="1"/>
  <c r="BC506" i="10" s="1"/>
  <c r="BD506" i="10" s="1"/>
  <c r="AO296" i="10"/>
  <c r="AU296" i="10" s="1"/>
  <c r="AT366" i="10"/>
  <c r="BA366" i="10" s="1"/>
  <c r="BB366" i="10" s="1"/>
  <c r="BC366" i="10" s="1"/>
  <c r="BD366" i="10" s="1"/>
  <c r="AO366" i="10"/>
  <c r="BA514" i="10"/>
  <c r="BB514" i="10" s="1"/>
  <c r="BC514" i="10" s="1"/>
  <c r="BD514" i="10" s="1"/>
  <c r="AO197" i="10"/>
  <c r="AU197" i="10" s="1"/>
  <c r="AO595" i="10"/>
  <c r="AU595" i="10" s="1"/>
  <c r="BE595" i="10" s="1"/>
  <c r="BF595" i="10" s="1"/>
  <c r="BG595" i="10" s="1"/>
  <c r="BH595" i="10" s="1"/>
  <c r="BI595" i="10" s="1"/>
  <c r="F590" i="18" s="1"/>
  <c r="BA17" i="10"/>
  <c r="BB17" i="10" s="1"/>
  <c r="BC17" i="10" s="1"/>
  <c r="BD17" i="10" s="1"/>
  <c r="AO410" i="10"/>
  <c r="AU410" i="10" s="1"/>
  <c r="BB750" i="10"/>
  <c r="AO246" i="10"/>
  <c r="AT246" i="10"/>
  <c r="BA246" i="10" s="1"/>
  <c r="BB246" i="10" s="1"/>
  <c r="BC246" i="10" s="1"/>
  <c r="BD246" i="10" s="1"/>
  <c r="AO259" i="10"/>
  <c r="AT259" i="10"/>
  <c r="BA259" i="10" s="1"/>
  <c r="BB259" i="10" s="1"/>
  <c r="BC259" i="10" s="1"/>
  <c r="BD259" i="10" s="1"/>
  <c r="AO194" i="10"/>
  <c r="AU194" i="10" s="1"/>
  <c r="AT194" i="10"/>
  <c r="BA194" i="10" s="1"/>
  <c r="BB194" i="10" s="1"/>
  <c r="BC194" i="10" s="1"/>
  <c r="BD194" i="10" s="1"/>
  <c r="AO271" i="10"/>
  <c r="AU271" i="10" s="1"/>
  <c r="AT271" i="10"/>
  <c r="BA271" i="10" s="1"/>
  <c r="BB271" i="10" s="1"/>
  <c r="BC271" i="10" s="1"/>
  <c r="BD271" i="10" s="1"/>
  <c r="AO78" i="10"/>
  <c r="AT78" i="10"/>
  <c r="BA78" i="10" s="1"/>
  <c r="BB78" i="10" s="1"/>
  <c r="BC78" i="10" s="1"/>
  <c r="BD78" i="10" s="1"/>
  <c r="AO583" i="10"/>
  <c r="AU583" i="10"/>
  <c r="AO150" i="10"/>
  <c r="AU150" i="10" s="1"/>
  <c r="AT150" i="10"/>
  <c r="BA150" i="10" s="1"/>
  <c r="BB150" i="10" s="1"/>
  <c r="BC150" i="10" s="1"/>
  <c r="BD150" i="10" s="1"/>
  <c r="AO561" i="10"/>
  <c r="AU561" i="10" s="1"/>
  <c r="BE561" i="10" s="1"/>
  <c r="AO371" i="10"/>
  <c r="BA545" i="10"/>
  <c r="BB545" i="10" s="1"/>
  <c r="BC545" i="10" s="1"/>
  <c r="BD545" i="10" s="1"/>
  <c r="AO287" i="10"/>
  <c r="AO293" i="10"/>
  <c r="AO297" i="10"/>
  <c r="AU297" i="10" s="1"/>
  <c r="AO484" i="10"/>
  <c r="AU484" i="10" s="1"/>
  <c r="AT87" i="10"/>
  <c r="BA87" i="10" s="1"/>
  <c r="BB87" i="10" s="1"/>
  <c r="BC87" i="10" s="1"/>
  <c r="BD87" i="10" s="1"/>
  <c r="AO87" i="10"/>
  <c r="AU87" i="10" s="1"/>
  <c r="BA478" i="10"/>
  <c r="BB478" i="10" s="1"/>
  <c r="BC478" i="10" s="1"/>
  <c r="BD478" i="10" s="1"/>
  <c r="AO652" i="10"/>
  <c r="AU652" i="10"/>
  <c r="BE652" i="10" s="1"/>
  <c r="BA30" i="10"/>
  <c r="BB30" i="10" s="1"/>
  <c r="BC30" i="10" s="1"/>
  <c r="BD30" i="10" s="1"/>
  <c r="AO89" i="10"/>
  <c r="AU89" i="10" s="1"/>
  <c r="BA34" i="10"/>
  <c r="BB34" i="10" s="1"/>
  <c r="BC34" i="10" s="1"/>
  <c r="BD34" i="10" s="1"/>
  <c r="BA29" i="10"/>
  <c r="BB29" i="10" s="1"/>
  <c r="BC29" i="10" s="1"/>
  <c r="BD29" i="10" s="1"/>
  <c r="AO611" i="10"/>
  <c r="AU611" i="10" s="1"/>
  <c r="BE611" i="10" s="1"/>
  <c r="AU762" i="10"/>
  <c r="BE762" i="10" s="1"/>
  <c r="AO762" i="10"/>
  <c r="AT363" i="10"/>
  <c r="BA363" i="10" s="1"/>
  <c r="BB363" i="10" s="1"/>
  <c r="BC363" i="10" s="1"/>
  <c r="BD363" i="10" s="1"/>
  <c r="AO363" i="10"/>
  <c r="AU363" i="10" s="1"/>
  <c r="AO339" i="10"/>
  <c r="BA352" i="10"/>
  <c r="BB352" i="10" s="1"/>
  <c r="BC352" i="10" s="1"/>
  <c r="BD352" i="10" s="1"/>
  <c r="BA203" i="10"/>
  <c r="BB203" i="10" s="1"/>
  <c r="BC203" i="10" s="1"/>
  <c r="BD203" i="10" s="1"/>
  <c r="AO386" i="10"/>
  <c r="AU386" i="10" s="1"/>
  <c r="AO513" i="10"/>
  <c r="AO231" i="10"/>
  <c r="AU231" i="10" s="1"/>
  <c r="AO328" i="10"/>
  <c r="AU328" i="10" s="1"/>
  <c r="AO344" i="10"/>
  <c r="AO254" i="10"/>
  <c r="AU254" i="10" s="1"/>
  <c r="BA35" i="10"/>
  <c r="BB35" i="10" s="1"/>
  <c r="BC35" i="10" s="1"/>
  <c r="BD35" i="10" s="1"/>
  <c r="AO138" i="10"/>
  <c r="AO126" i="10"/>
  <c r="AO658" i="10"/>
  <c r="AU658" i="10" s="1"/>
  <c r="BE658" i="10" s="1"/>
  <c r="BF658" i="10" s="1"/>
  <c r="BG658" i="10" s="1"/>
  <c r="BH658" i="10" s="1"/>
  <c r="BI658" i="10" s="1"/>
  <c r="AT45" i="10"/>
  <c r="BA45" i="10" s="1"/>
  <c r="BB45" i="10" s="1"/>
  <c r="BC45" i="10" s="1"/>
  <c r="BD45" i="10" s="1"/>
  <c r="AO45" i="10"/>
  <c r="BA31" i="10"/>
  <c r="BB31" i="10" s="1"/>
  <c r="BC31" i="10" s="1"/>
  <c r="BD31" i="10" s="1"/>
  <c r="AU760" i="10"/>
  <c r="BE760" i="10" s="1"/>
  <c r="AO760" i="10"/>
  <c r="AO245" i="10"/>
  <c r="AU245" i="10" s="1"/>
  <c r="AO657" i="10"/>
  <c r="AU657" i="10" s="1"/>
  <c r="AO230" i="10"/>
  <c r="AO415" i="10"/>
  <c r="AO476" i="10"/>
  <c r="AU476" i="10" s="1"/>
  <c r="AO609" i="10"/>
  <c r="AU609" i="10" s="1"/>
  <c r="AO372" i="10"/>
  <c r="AU372" i="10" s="1"/>
  <c r="AO580" i="10"/>
  <c r="AU580" i="10" s="1"/>
  <c r="BE580" i="10" s="1"/>
  <c r="BF580" i="10" s="1"/>
  <c r="BG580" i="10" s="1"/>
  <c r="BH580" i="10" s="1"/>
  <c r="BI580" i="10" s="1"/>
  <c r="F575" i="18" s="1"/>
  <c r="BB772" i="10"/>
  <c r="AO77" i="10"/>
  <c r="AO64" i="10"/>
  <c r="AO226" i="10"/>
  <c r="AU226" i="10" s="1"/>
  <c r="BB771" i="10"/>
  <c r="AO267" i="10"/>
  <c r="AO200" i="10"/>
  <c r="AO447" i="10"/>
  <c r="AU447" i="10" s="1"/>
  <c r="BB758" i="10"/>
  <c r="AT185" i="10"/>
  <c r="BA185" i="10" s="1"/>
  <c r="BB185" i="10" s="1"/>
  <c r="BC185" i="10" s="1"/>
  <c r="BD185" i="10" s="1"/>
  <c r="AO185" i="10"/>
  <c r="AU185" i="10" s="1"/>
  <c r="AO635" i="10"/>
  <c r="AU635" i="10" s="1"/>
  <c r="AO57" i="10"/>
  <c r="AT90" i="10"/>
  <c r="BA90" i="10" s="1"/>
  <c r="BB90" i="10" s="1"/>
  <c r="BC90" i="10" s="1"/>
  <c r="BD90" i="10" s="1"/>
  <c r="AO90" i="10"/>
  <c r="BB769" i="10"/>
  <c r="AO314" i="10"/>
  <c r="AU314" i="10" s="1"/>
  <c r="AO54" i="10"/>
  <c r="AT54" i="10"/>
  <c r="BA54" i="10" s="1"/>
  <c r="BB54" i="10" s="1"/>
  <c r="BC54" i="10" s="1"/>
  <c r="BD54" i="10" s="1"/>
  <c r="AO543" i="10"/>
  <c r="AT543" i="10"/>
  <c r="BA543" i="10" s="1"/>
  <c r="BB543" i="10" s="1"/>
  <c r="BC543" i="10" s="1"/>
  <c r="BD543" i="10" s="1"/>
  <c r="AT220" i="10"/>
  <c r="BA220" i="10" s="1"/>
  <c r="BB220" i="10" s="1"/>
  <c r="BC220" i="10" s="1"/>
  <c r="BD220" i="10" s="1"/>
  <c r="AO220" i="10"/>
  <c r="AO308" i="10"/>
  <c r="AU308" i="10" s="1"/>
  <c r="AO424" i="10"/>
  <c r="AU424" i="10" s="1"/>
  <c r="AU599" i="10"/>
  <c r="BE599" i="10" s="1"/>
  <c r="BF599" i="10" s="1"/>
  <c r="BG599" i="10" s="1"/>
  <c r="BH599" i="10" s="1"/>
  <c r="BI599" i="10" s="1"/>
  <c r="F594" i="18" s="1"/>
  <c r="AO599" i="10"/>
  <c r="AO646" i="10"/>
  <c r="AU646" i="10" s="1"/>
  <c r="BE646" i="10" s="1"/>
  <c r="BF646" i="10" s="1"/>
  <c r="BG646" i="10" s="1"/>
  <c r="BH646" i="10" s="1"/>
  <c r="BI646" i="10" s="1"/>
  <c r="AO659" i="10"/>
  <c r="AU659" i="10" s="1"/>
  <c r="BE659" i="10" s="1"/>
  <c r="BF659" i="10" s="1"/>
  <c r="BG659" i="10" s="1"/>
  <c r="BH659" i="10" s="1"/>
  <c r="BI659" i="10" s="1"/>
  <c r="F654" i="18" s="1"/>
  <c r="AO535" i="10"/>
  <c r="AO647" i="10"/>
  <c r="AU647" i="10" s="1"/>
  <c r="BE647" i="10" s="1"/>
  <c r="BF647" i="10" s="1"/>
  <c r="BG647" i="10" s="1"/>
  <c r="BH647" i="10" s="1"/>
  <c r="BI647" i="10" s="1"/>
  <c r="AU573" i="10"/>
  <c r="BE573" i="10" s="1"/>
  <c r="BF573" i="10" s="1"/>
  <c r="BG573" i="10" s="1"/>
  <c r="BH573" i="10" s="1"/>
  <c r="BI573" i="10" s="1"/>
  <c r="F568" i="18" s="1"/>
  <c r="AO573" i="10"/>
  <c r="AO643" i="10"/>
  <c r="AU643" i="10" s="1"/>
  <c r="BE643" i="10" s="1"/>
  <c r="BF643" i="10" s="1"/>
  <c r="BG643" i="10" s="1"/>
  <c r="BH643" i="10" s="1"/>
  <c r="BI643" i="10" s="1"/>
  <c r="AO375" i="10"/>
  <c r="AU375" i="10" s="1"/>
  <c r="AT375" i="10"/>
  <c r="BA375" i="10" s="1"/>
  <c r="BB375" i="10" s="1"/>
  <c r="BC375" i="10" s="1"/>
  <c r="BD375" i="10" s="1"/>
  <c r="AO278" i="10"/>
  <c r="AT278" i="10"/>
  <c r="BA278" i="10" s="1"/>
  <c r="BB278" i="10" s="1"/>
  <c r="BC278" i="10" s="1"/>
  <c r="BD278" i="10" s="1"/>
  <c r="AO620" i="10"/>
  <c r="AU620" i="10" s="1"/>
  <c r="AU751" i="10"/>
  <c r="BE751" i="10" s="1"/>
  <c r="AO751" i="10"/>
  <c r="AO224" i="10"/>
  <c r="AU224" i="10" s="1"/>
  <c r="AT224" i="10"/>
  <c r="BA224" i="10" s="1"/>
  <c r="BB224" i="10" s="1"/>
  <c r="BC224" i="10" s="1"/>
  <c r="BD224" i="10" s="1"/>
  <c r="AO587" i="10"/>
  <c r="AU587" i="10" s="1"/>
  <c r="BE587" i="10" s="1"/>
  <c r="BF587" i="10" s="1"/>
  <c r="BG587" i="10" s="1"/>
  <c r="BH587" i="10" s="1"/>
  <c r="BI587" i="10" s="1"/>
  <c r="AU779" i="10"/>
  <c r="BE779" i="10" s="1"/>
  <c r="AO779" i="10"/>
  <c r="AT338" i="10"/>
  <c r="BA338" i="10" s="1"/>
  <c r="BB338" i="10" s="1"/>
  <c r="BC338" i="10" s="1"/>
  <c r="BD338" i="10" s="1"/>
  <c r="AO338" i="10"/>
  <c r="AO304" i="10"/>
  <c r="AU304" i="10" s="1"/>
  <c r="AT292" i="10"/>
  <c r="BA292" i="10" s="1"/>
  <c r="BB292" i="10" s="1"/>
  <c r="BC292" i="10" s="1"/>
  <c r="BD292" i="10" s="1"/>
  <c r="AO292" i="10"/>
  <c r="AO450" i="10"/>
  <c r="AU450" i="10" s="1"/>
  <c r="AO369" i="10"/>
  <c r="AT88" i="10"/>
  <c r="BA88" i="10" s="1"/>
  <c r="BB88" i="10" s="1"/>
  <c r="BC88" i="10" s="1"/>
  <c r="BD88" i="10" s="1"/>
  <c r="AO88" i="10"/>
  <c r="AO302" i="10"/>
  <c r="AU302" i="10" s="1"/>
  <c r="AT411" i="10"/>
  <c r="BA411" i="10" s="1"/>
  <c r="BB411" i="10" s="1"/>
  <c r="BC411" i="10" s="1"/>
  <c r="BD411" i="10" s="1"/>
  <c r="AO411" i="10"/>
  <c r="AU411" i="10" s="1"/>
  <c r="AT225" i="10"/>
  <c r="BA225" i="10" s="1"/>
  <c r="BB225" i="10" s="1"/>
  <c r="BC225" i="10" s="1"/>
  <c r="BD225" i="10" s="1"/>
  <c r="AO225" i="10"/>
  <c r="AO552" i="10"/>
  <c r="AU552" i="10" s="1"/>
  <c r="AT434" i="10"/>
  <c r="BA434" i="10" s="1"/>
  <c r="BB434" i="10" s="1"/>
  <c r="BC434" i="10" s="1"/>
  <c r="BD434" i="10" s="1"/>
  <c r="AO434" i="10"/>
  <c r="AT28" i="10"/>
  <c r="BA28" i="10" s="1"/>
  <c r="BB28" i="10" s="1"/>
  <c r="BC28" i="10" s="1"/>
  <c r="BD28" i="10" s="1"/>
  <c r="AO28" i="10"/>
  <c r="AO310" i="10"/>
  <c r="AT310" i="10"/>
  <c r="BA310" i="10" s="1"/>
  <c r="BB310" i="10" s="1"/>
  <c r="BC310" i="10" s="1"/>
  <c r="BD310" i="10" s="1"/>
  <c r="AO642" i="10"/>
  <c r="AU642" i="10"/>
  <c r="AT241" i="10"/>
  <c r="BA241" i="10" s="1"/>
  <c r="BB241" i="10" s="1"/>
  <c r="BC241" i="10" s="1"/>
  <c r="BD241" i="10" s="1"/>
  <c r="AO241" i="10"/>
  <c r="AO326" i="10"/>
  <c r="AU326" i="10" s="1"/>
  <c r="AO299" i="10"/>
  <c r="AU299" i="10" s="1"/>
  <c r="AO154" i="10"/>
  <c r="AU154" i="10" s="1"/>
  <c r="BB760" i="10"/>
  <c r="AO184" i="10"/>
  <c r="AU184" i="10" s="1"/>
  <c r="AO575" i="10"/>
  <c r="AU575" i="10" s="1"/>
  <c r="BE575" i="10" s="1"/>
  <c r="BF575" i="10" s="1"/>
  <c r="BG575" i="10" s="1"/>
  <c r="BH575" i="10" s="1"/>
  <c r="BI575" i="10" s="1"/>
  <c r="AO584" i="10"/>
  <c r="AU584" i="10" s="1"/>
  <c r="BE584" i="10" s="1"/>
  <c r="BF584" i="10" s="1"/>
  <c r="BG584" i="10" s="1"/>
  <c r="BH584" i="10" s="1"/>
  <c r="BI584" i="10" s="1"/>
  <c r="BA507" i="10"/>
  <c r="BB507" i="10" s="1"/>
  <c r="BC507" i="10" s="1"/>
  <c r="BD507" i="10" s="1"/>
  <c r="AT311" i="10"/>
  <c r="BA311" i="10" s="1"/>
  <c r="BB311" i="10" s="1"/>
  <c r="BC311" i="10" s="1"/>
  <c r="BD311" i="10" s="1"/>
  <c r="BA539" i="10"/>
  <c r="BB539" i="10" s="1"/>
  <c r="BC539" i="10" s="1"/>
  <c r="BD539" i="10" s="1"/>
  <c r="AO218" i="10"/>
  <c r="AU218" i="10" s="1"/>
  <c r="AO391" i="10"/>
  <c r="AO186" i="10"/>
  <c r="AU186" i="10" s="1"/>
  <c r="AO404" i="10"/>
  <c r="AU404" i="10" s="1"/>
  <c r="AO590" i="10"/>
  <c r="AU590" i="10" s="1"/>
  <c r="BE590" i="10" s="1"/>
  <c r="BF590" i="10" s="1"/>
  <c r="BG590" i="10" s="1"/>
  <c r="BH590" i="10" s="1"/>
  <c r="BI590" i="10" s="1"/>
  <c r="BB777" i="10"/>
  <c r="AO515" i="10"/>
  <c r="AU515" i="10" s="1"/>
  <c r="AO626" i="10"/>
  <c r="AU626" i="10" s="1"/>
  <c r="AO748" i="10"/>
  <c r="AU748" i="10"/>
  <c r="BE748" i="10" s="1"/>
  <c r="AO655" i="10"/>
  <c r="AU655" i="10" s="1"/>
  <c r="BE655" i="10" s="1"/>
  <c r="BF655" i="10" s="1"/>
  <c r="BG655" i="10" s="1"/>
  <c r="BH655" i="10" s="1"/>
  <c r="BI655" i="10" s="1"/>
  <c r="AT57" i="10"/>
  <c r="BA57" i="10" s="1"/>
  <c r="BB57" i="10" s="1"/>
  <c r="BC57" i="10" s="1"/>
  <c r="BD57" i="10" s="1"/>
  <c r="BA14" i="10"/>
  <c r="BB14" i="10" s="1"/>
  <c r="BC14" i="10" s="1"/>
  <c r="BD14" i="10" s="1"/>
  <c r="AO79" i="10"/>
  <c r="AU79" i="10" s="1"/>
  <c r="AO471" i="10"/>
  <c r="BA207" i="10"/>
  <c r="BB207" i="10" s="1"/>
  <c r="BC207" i="10" s="1"/>
  <c r="BD207" i="10" s="1"/>
  <c r="AT205" i="10"/>
  <c r="BA205" i="10" s="1"/>
  <c r="BB205" i="10" s="1"/>
  <c r="BC205" i="10" s="1"/>
  <c r="BD205" i="10" s="1"/>
  <c r="AO205" i="10"/>
  <c r="AT248" i="10"/>
  <c r="BA248" i="10" s="1"/>
  <c r="BB248" i="10" s="1"/>
  <c r="BC248" i="10" s="1"/>
  <c r="BD248" i="10" s="1"/>
  <c r="AO248" i="10"/>
  <c r="AO570" i="10"/>
  <c r="AU570" i="10" s="1"/>
  <c r="BE570" i="10" s="1"/>
  <c r="BF570" i="10" s="1"/>
  <c r="BG570" i="10" s="1"/>
  <c r="BH570" i="10" s="1"/>
  <c r="BI570" i="10" s="1"/>
  <c r="F565" i="18" s="1"/>
  <c r="AT424" i="10"/>
  <c r="BA424" i="10" s="1"/>
  <c r="BB424" i="10" s="1"/>
  <c r="BC424" i="10" s="1"/>
  <c r="BD424" i="10" s="1"/>
  <c r="BA72" i="10"/>
  <c r="BB72" i="10" s="1"/>
  <c r="BC72" i="10" s="1"/>
  <c r="BD72" i="10" s="1"/>
  <c r="AO74" i="10"/>
  <c r="BA69" i="10"/>
  <c r="BB69" i="10" s="1"/>
  <c r="BC69" i="10" s="1"/>
  <c r="BD69" i="10" s="1"/>
  <c r="AO606" i="10"/>
  <c r="AU606" i="10" s="1"/>
  <c r="BE606" i="10" s="1"/>
  <c r="BF606" i="10" s="1"/>
  <c r="BG606" i="10" s="1"/>
  <c r="BH606" i="10" s="1"/>
  <c r="BI606" i="10" s="1"/>
  <c r="AO759" i="10"/>
  <c r="AU759" i="10"/>
  <c r="BE759" i="10" s="1"/>
  <c r="AO295" i="10"/>
  <c r="AO577" i="10"/>
  <c r="AU577" i="10" s="1"/>
  <c r="BE577" i="10" s="1"/>
  <c r="BF577" i="10" s="1"/>
  <c r="BG577" i="10" s="1"/>
  <c r="BH577" i="10" s="1"/>
  <c r="BI577" i="10" s="1"/>
  <c r="F572" i="18" s="1"/>
  <c r="AO238" i="10"/>
  <c r="BA52" i="10"/>
  <c r="BB52" i="10" s="1"/>
  <c r="BC52" i="10" s="1"/>
  <c r="BD52" i="10" s="1"/>
  <c r="AO654" i="10"/>
  <c r="AU654" i="10" s="1"/>
  <c r="BE654" i="10" s="1"/>
  <c r="BF654" i="10" s="1"/>
  <c r="BG654" i="10" s="1"/>
  <c r="BH654" i="10" s="1"/>
  <c r="BI654" i="10" s="1"/>
  <c r="BA134" i="10"/>
  <c r="BB134" i="10" s="1"/>
  <c r="BC134" i="10" s="1"/>
  <c r="BD134" i="10" s="1"/>
  <c r="AO422" i="10"/>
  <c r="AU422" i="10" s="1"/>
  <c r="BB776" i="10"/>
  <c r="BA481" i="10"/>
  <c r="BB481" i="10" s="1"/>
  <c r="BC481" i="10" s="1"/>
  <c r="BD481" i="10" s="1"/>
  <c r="AO554" i="10"/>
  <c r="AU554" i="10" s="1"/>
  <c r="BE554" i="10" s="1"/>
  <c r="BF554" i="10" s="1"/>
  <c r="BG554" i="10" s="1"/>
  <c r="BH554" i="10" s="1"/>
  <c r="BI554" i="10" s="1"/>
  <c r="AO401" i="10"/>
  <c r="AT223" i="10"/>
  <c r="BA223" i="10" s="1"/>
  <c r="BB223" i="10" s="1"/>
  <c r="BC223" i="10" s="1"/>
  <c r="BD223" i="10" s="1"/>
  <c r="AT233" i="10"/>
  <c r="BA233" i="10" s="1"/>
  <c r="BB233" i="10" s="1"/>
  <c r="BC233" i="10" s="1"/>
  <c r="BD233" i="10" s="1"/>
  <c r="AT535" i="10"/>
  <c r="BA535" i="10" s="1"/>
  <c r="BB535" i="10" s="1"/>
  <c r="BC535" i="10" s="1"/>
  <c r="BD535" i="10" s="1"/>
  <c r="AO330" i="10"/>
  <c r="AO227" i="10"/>
  <c r="AO222" i="10"/>
  <c r="AU222" i="10" s="1"/>
  <c r="BA427" i="10"/>
  <c r="BB427" i="10" s="1"/>
  <c r="BC427" i="10" s="1"/>
  <c r="BD427" i="10" s="1"/>
  <c r="AT446" i="10"/>
  <c r="BA446" i="10" s="1"/>
  <c r="BB446" i="10" s="1"/>
  <c r="BC446" i="10" s="1"/>
  <c r="BD446" i="10" s="1"/>
  <c r="AO446" i="10"/>
  <c r="AO614" i="10"/>
  <c r="AU614" i="10" s="1"/>
  <c r="BA266" i="10"/>
  <c r="BB266" i="10" s="1"/>
  <c r="BC266" i="10" s="1"/>
  <c r="BD266" i="10" s="1"/>
  <c r="AO202" i="10"/>
  <c r="AT454" i="10"/>
  <c r="BA454" i="10" s="1"/>
  <c r="BB454" i="10" s="1"/>
  <c r="BC454" i="10" s="1"/>
  <c r="BD454" i="10" s="1"/>
  <c r="AO454" i="10"/>
  <c r="BA491" i="10"/>
  <c r="BB491" i="10" s="1"/>
  <c r="BC491" i="10" s="1"/>
  <c r="BD491" i="10" s="1"/>
  <c r="AO356" i="10"/>
  <c r="BA102" i="10"/>
  <c r="BB102" i="10" s="1"/>
  <c r="BC102" i="10" s="1"/>
  <c r="BD102" i="10" s="1"/>
  <c r="BA23" i="10"/>
  <c r="BB23" i="10" s="1"/>
  <c r="BC23" i="10" s="1"/>
  <c r="BD23" i="10" s="1"/>
  <c r="AO565" i="10"/>
  <c r="AU565" i="10" s="1"/>
  <c r="BE565" i="10" s="1"/>
  <c r="BF565" i="10" s="1"/>
  <c r="BG565" i="10" s="1"/>
  <c r="BH565" i="10" s="1"/>
  <c r="BI565" i="10" s="1"/>
  <c r="BA400" i="10"/>
  <c r="BB400" i="10" s="1"/>
  <c r="BC400" i="10" s="1"/>
  <c r="BD400" i="10" s="1"/>
  <c r="AO364" i="10"/>
  <c r="AT364" i="10"/>
  <c r="BA364" i="10" s="1"/>
  <c r="BB364" i="10" s="1"/>
  <c r="BC364" i="10" s="1"/>
  <c r="BD364" i="10" s="1"/>
  <c r="AO280" i="10"/>
  <c r="AT280" i="10"/>
  <c r="BA280" i="10" s="1"/>
  <c r="BB280" i="10" s="1"/>
  <c r="BC280" i="10" s="1"/>
  <c r="BD280" i="10" s="1"/>
  <c r="AO479" i="10"/>
  <c r="AU479" i="10" s="1"/>
  <c r="AT479" i="10"/>
  <c r="BA479" i="10" s="1"/>
  <c r="BB479" i="10" s="1"/>
  <c r="BC479" i="10" s="1"/>
  <c r="BD479" i="10" s="1"/>
  <c r="AO579" i="10"/>
  <c r="AU579" i="10" s="1"/>
  <c r="AT95" i="10"/>
  <c r="BA95" i="10" s="1"/>
  <c r="BB95" i="10" s="1"/>
  <c r="BC95" i="10" s="1"/>
  <c r="BD95" i="10" s="1"/>
  <c r="AO95" i="10"/>
  <c r="AO433" i="10"/>
  <c r="AU433" i="10" s="1"/>
  <c r="AT433" i="10"/>
  <c r="BA433" i="10" s="1"/>
  <c r="BB433" i="10" s="1"/>
  <c r="BC433" i="10" s="1"/>
  <c r="BD433" i="10" s="1"/>
  <c r="BA343" i="10"/>
  <c r="BB343" i="10" s="1"/>
  <c r="BC343" i="10" s="1"/>
  <c r="BD343" i="10" s="1"/>
  <c r="BA516" i="10"/>
  <c r="BB516" i="10" s="1"/>
  <c r="BC516" i="10" s="1"/>
  <c r="BD516" i="10" s="1"/>
  <c r="AT453" i="10"/>
  <c r="BA453" i="10" s="1"/>
  <c r="BB453" i="10" s="1"/>
  <c r="BC453" i="10" s="1"/>
  <c r="BD453" i="10" s="1"/>
  <c r="AO453" i="10"/>
  <c r="AU453" i="10" s="1"/>
  <c r="AO504" i="10"/>
  <c r="BA465" i="10"/>
  <c r="BB465" i="10" s="1"/>
  <c r="BC465" i="10" s="1"/>
  <c r="BD465" i="10" s="1"/>
  <c r="AO206" i="10"/>
  <c r="AU206" i="10" s="1"/>
  <c r="BA270" i="10"/>
  <c r="BB270" i="10" s="1"/>
  <c r="BC270" i="10" s="1"/>
  <c r="BD270" i="10" s="1"/>
  <c r="AO232" i="10"/>
  <c r="AU232" i="10" s="1"/>
  <c r="AT408" i="10"/>
  <c r="BA408" i="10" s="1"/>
  <c r="BB408" i="10" s="1"/>
  <c r="BC408" i="10" s="1"/>
  <c r="BD408" i="10" s="1"/>
  <c r="AT83" i="10"/>
  <c r="BA83" i="10" s="1"/>
  <c r="BB83" i="10" s="1"/>
  <c r="BC83" i="10" s="1"/>
  <c r="BD83" i="10" s="1"/>
  <c r="BA159" i="10"/>
  <c r="BB159" i="10" s="1"/>
  <c r="BC159" i="10" s="1"/>
  <c r="BD159" i="10" s="1"/>
  <c r="BA111" i="10"/>
  <c r="BB111" i="10" s="1"/>
  <c r="BC111" i="10" s="1"/>
  <c r="BD111" i="10" s="1"/>
  <c r="AU601" i="10"/>
  <c r="BE601" i="10" s="1"/>
  <c r="AO601" i="10"/>
  <c r="BA27" i="10"/>
  <c r="BB27" i="10" s="1"/>
  <c r="BC27" i="10" s="1"/>
  <c r="BD27" i="10" s="1"/>
  <c r="AT92" i="10"/>
  <c r="BA92" i="10" s="1"/>
  <c r="BB92" i="10" s="1"/>
  <c r="BC92" i="10" s="1"/>
  <c r="BD92" i="10" s="1"/>
  <c r="AT61" i="10"/>
  <c r="BA61" i="10" s="1"/>
  <c r="BB61" i="10" s="1"/>
  <c r="BC61" i="10" s="1"/>
  <c r="BD61" i="10" s="1"/>
  <c r="AO61" i="10"/>
  <c r="AU61" i="10" s="1"/>
  <c r="BA26" i="10"/>
  <c r="BB26" i="10" s="1"/>
  <c r="BC26" i="10" s="1"/>
  <c r="BD26" i="10" s="1"/>
  <c r="BB765" i="10"/>
  <c r="BA463" i="10"/>
  <c r="BB463" i="10" s="1"/>
  <c r="BC463" i="10" s="1"/>
  <c r="BD463" i="10" s="1"/>
  <c r="BA301" i="10"/>
  <c r="BB301" i="10" s="1"/>
  <c r="BC301" i="10" s="1"/>
  <c r="BD301" i="10" s="1"/>
  <c r="AO250" i="10"/>
  <c r="AT250" i="10"/>
  <c r="BA250" i="10" s="1"/>
  <c r="BB250" i="10" s="1"/>
  <c r="BC250" i="10" s="1"/>
  <c r="BD250" i="10" s="1"/>
  <c r="AO466" i="10"/>
  <c r="AT466" i="10"/>
  <c r="BA466" i="10" s="1"/>
  <c r="BB466" i="10" s="1"/>
  <c r="BC466" i="10" s="1"/>
  <c r="BD466" i="10" s="1"/>
  <c r="AU586" i="10"/>
  <c r="AO586" i="10"/>
  <c r="AO149" i="10"/>
  <c r="AU149" i="10" s="1"/>
  <c r="AT149" i="10"/>
  <c r="BA149" i="10" s="1"/>
  <c r="BB149" i="10" s="1"/>
  <c r="BC149" i="10" s="1"/>
  <c r="BD149" i="10" s="1"/>
  <c r="AU775" i="10"/>
  <c r="BE775" i="10" s="1"/>
  <c r="AO775" i="10"/>
  <c r="BA502" i="10"/>
  <c r="BB502" i="10" s="1"/>
  <c r="BC502" i="10" s="1"/>
  <c r="BD502" i="10" s="1"/>
  <c r="BA474" i="10"/>
  <c r="BB474" i="10" s="1"/>
  <c r="BC474" i="10" s="1"/>
  <c r="BD474" i="10" s="1"/>
  <c r="AT303" i="10"/>
  <c r="BA303" i="10" s="1"/>
  <c r="BB303" i="10" s="1"/>
  <c r="BC303" i="10" s="1"/>
  <c r="BD303" i="10" s="1"/>
  <c r="AO303" i="10"/>
  <c r="AO262" i="10"/>
  <c r="AT235" i="10"/>
  <c r="BA235" i="10" s="1"/>
  <c r="BB235" i="10" s="1"/>
  <c r="BC235" i="10" s="1"/>
  <c r="BD235" i="10" s="1"/>
  <c r="AO235" i="10"/>
  <c r="AT239" i="10"/>
  <c r="BA239" i="10" s="1"/>
  <c r="BB239" i="10" s="1"/>
  <c r="BC239" i="10" s="1"/>
  <c r="BD239" i="10" s="1"/>
  <c r="AO239" i="10"/>
  <c r="AO361" i="10"/>
  <c r="AO210" i="10"/>
  <c r="AO629" i="10"/>
  <c r="AU629" i="10"/>
  <c r="BE629" i="10" s="1"/>
  <c r="AO65" i="10"/>
  <c r="AU65" i="10" s="1"/>
  <c r="AO160" i="10"/>
  <c r="AO55" i="10"/>
  <c r="AU55" i="10" s="1"/>
  <c r="AO165" i="10"/>
  <c r="AU773" i="10"/>
  <c r="BE773" i="10" s="1"/>
  <c r="AO773" i="10"/>
  <c r="AO281" i="10"/>
  <c r="AT101" i="10"/>
  <c r="BA101" i="10" s="1"/>
  <c r="BB101" i="10" s="1"/>
  <c r="BC101" i="10" s="1"/>
  <c r="BD101" i="10" s="1"/>
  <c r="AO101" i="10"/>
  <c r="AU101" i="10" s="1"/>
  <c r="AT381" i="10"/>
  <c r="BA381" i="10" s="1"/>
  <c r="BB381" i="10" s="1"/>
  <c r="BC381" i="10" s="1"/>
  <c r="BD381" i="10" s="1"/>
  <c r="AO381" i="10"/>
  <c r="AO21" i="10"/>
  <c r="AT21" i="10"/>
  <c r="BA21" i="10" s="1"/>
  <c r="BB21" i="10" s="1"/>
  <c r="BC21" i="10" s="1"/>
  <c r="BD21" i="10" s="1"/>
  <c r="AO164" i="10"/>
  <c r="AT164" i="10"/>
  <c r="BA164" i="10" s="1"/>
  <c r="BB164" i="10" s="1"/>
  <c r="BC164" i="10" s="1"/>
  <c r="BD164" i="10" s="1"/>
  <c r="BA71" i="10"/>
  <c r="BB71" i="10" s="1"/>
  <c r="BC71" i="10" s="1"/>
  <c r="BD71" i="10" s="1"/>
  <c r="AT341" i="10"/>
  <c r="BA341" i="10" s="1"/>
  <c r="BB341" i="10" s="1"/>
  <c r="BC341" i="10" s="1"/>
  <c r="BD341" i="10" s="1"/>
  <c r="AO341" i="10"/>
  <c r="AT452" i="10"/>
  <c r="BA452" i="10" s="1"/>
  <c r="BB452" i="10" s="1"/>
  <c r="BC452" i="10" s="1"/>
  <c r="BD452" i="10" s="1"/>
  <c r="AT247" i="10"/>
  <c r="BA247" i="10" s="1"/>
  <c r="BB247" i="10" s="1"/>
  <c r="BC247" i="10" s="1"/>
  <c r="BD247" i="10" s="1"/>
  <c r="AO162" i="10"/>
  <c r="AO20" i="10"/>
  <c r="AO576" i="10"/>
  <c r="AU576" i="10" s="1"/>
  <c r="BE576" i="10" s="1"/>
  <c r="BF576" i="10" s="1"/>
  <c r="BG576" i="10" s="1"/>
  <c r="BH576" i="10" s="1"/>
  <c r="BI576" i="10" s="1"/>
  <c r="F571" i="18" s="1"/>
  <c r="AO613" i="10"/>
  <c r="AU613" i="10" s="1"/>
  <c r="BE613" i="10" s="1"/>
  <c r="BF613" i="10" s="1"/>
  <c r="BG613" i="10" s="1"/>
  <c r="BH613" i="10" s="1"/>
  <c r="BI613" i="10" s="1"/>
  <c r="F608" i="18" s="1"/>
  <c r="AO48" i="10"/>
  <c r="BB752" i="10"/>
  <c r="BA373" i="10"/>
  <c r="BB373" i="10" s="1"/>
  <c r="BC373" i="10" s="1"/>
  <c r="BD373" i="10" s="1"/>
  <c r="AT542" i="10"/>
  <c r="BA542" i="10" s="1"/>
  <c r="BB542" i="10" s="1"/>
  <c r="BC542" i="10" s="1"/>
  <c r="BD542" i="10" s="1"/>
  <c r="AO542" i="10"/>
  <c r="AO526" i="10"/>
  <c r="AO358" i="10"/>
  <c r="AU358" i="10" s="1"/>
  <c r="AO451" i="10"/>
  <c r="AO155" i="10"/>
  <c r="AO574" i="10"/>
  <c r="AU574" i="10" s="1"/>
  <c r="AO269" i="10"/>
  <c r="AT369" i="10"/>
  <c r="BA369" i="10" s="1"/>
  <c r="BB369" i="10" s="1"/>
  <c r="BC369" i="10" s="1"/>
  <c r="BD369" i="10" s="1"/>
  <c r="BA178" i="10"/>
  <c r="BB178" i="10" s="1"/>
  <c r="BC178" i="10" s="1"/>
  <c r="BD178" i="10" s="1"/>
  <c r="AT106" i="10"/>
  <c r="BA106" i="10" s="1"/>
  <c r="BB106" i="10" s="1"/>
  <c r="BC106" i="10" s="1"/>
  <c r="BD106" i="10" s="1"/>
  <c r="AO16" i="10"/>
  <c r="AU16" i="10" s="1"/>
  <c r="AU767" i="10"/>
  <c r="BE767" i="10" s="1"/>
  <c r="AO767" i="10"/>
  <c r="AO610" i="10"/>
  <c r="AU610" i="10" s="1"/>
  <c r="AO396" i="10"/>
  <c r="BA520" i="10"/>
  <c r="BB520" i="10" s="1"/>
  <c r="BC520" i="10" s="1"/>
  <c r="BD520" i="10" s="1"/>
  <c r="AT389" i="10"/>
  <c r="BA389" i="10" s="1"/>
  <c r="BB389" i="10" s="1"/>
  <c r="BC389" i="10" s="1"/>
  <c r="BD389" i="10" s="1"/>
  <c r="AO389" i="10"/>
  <c r="BA316" i="10"/>
  <c r="BB316" i="10" s="1"/>
  <c r="BC316" i="10" s="1"/>
  <c r="BD316" i="10" s="1"/>
  <c r="AT549" i="10"/>
  <c r="BA549" i="10" s="1"/>
  <c r="BB549" i="10" s="1"/>
  <c r="BC549" i="10" s="1"/>
  <c r="BD549" i="10" s="1"/>
  <c r="AO379" i="10"/>
  <c r="AU379" i="10" s="1"/>
  <c r="BA148" i="10"/>
  <c r="BB148" i="10" s="1"/>
  <c r="BC148" i="10" s="1"/>
  <c r="BD148" i="10" s="1"/>
  <c r="AO173" i="10"/>
  <c r="AU173" i="10" s="1"/>
  <c r="AO624" i="10"/>
  <c r="AU624" i="10" s="1"/>
  <c r="AO196" i="10"/>
  <c r="BA384" i="10"/>
  <c r="BB384" i="10" s="1"/>
  <c r="BC384" i="10" s="1"/>
  <c r="BD384" i="10" s="1"/>
  <c r="AT327" i="10"/>
  <c r="BA327" i="10" s="1"/>
  <c r="BB327" i="10" s="1"/>
  <c r="BC327" i="10" s="1"/>
  <c r="BD327" i="10" s="1"/>
  <c r="AO70" i="10"/>
  <c r="AU70" i="10" s="1"/>
  <c r="AO199" i="10"/>
  <c r="AT107" i="10"/>
  <c r="BA107" i="10" s="1"/>
  <c r="BB107" i="10" s="1"/>
  <c r="BC107" i="10" s="1"/>
  <c r="BD107" i="10" s="1"/>
  <c r="AO107" i="10"/>
  <c r="AU107" i="10" s="1"/>
  <c r="AO112" i="10"/>
  <c r="AU112" i="10" s="1"/>
  <c r="AT94" i="10"/>
  <c r="BA94" i="10" s="1"/>
  <c r="BB94" i="10" s="1"/>
  <c r="BC94" i="10" s="1"/>
  <c r="BD94" i="10" s="1"/>
  <c r="AO94" i="10"/>
  <c r="AU94" i="10" s="1"/>
  <c r="AU750" i="10"/>
  <c r="BE750" i="10" s="1"/>
  <c r="AO750" i="10"/>
  <c r="AO496" i="10"/>
  <c r="AT496" i="10"/>
  <c r="BA496" i="10" s="1"/>
  <c r="BB496" i="10" s="1"/>
  <c r="BC496" i="10" s="1"/>
  <c r="BD496" i="10" s="1"/>
  <c r="AT122" i="10"/>
  <c r="BA122" i="10" s="1"/>
  <c r="BB122" i="10" s="1"/>
  <c r="BC122" i="10" s="1"/>
  <c r="BD122" i="10" s="1"/>
  <c r="AO122" i="10"/>
  <c r="AU122" i="10" s="1"/>
  <c r="AO305" i="10"/>
  <c r="AU305" i="10" s="1"/>
  <c r="AT305" i="10"/>
  <c r="BA305" i="10" s="1"/>
  <c r="BB305" i="10" s="1"/>
  <c r="BC305" i="10" s="1"/>
  <c r="BD305" i="10" s="1"/>
  <c r="AO485" i="10"/>
  <c r="AU485" i="10" s="1"/>
  <c r="AT485" i="10"/>
  <c r="BA485" i="10" s="1"/>
  <c r="BB485" i="10" s="1"/>
  <c r="BC485" i="10" s="1"/>
  <c r="BD485" i="10" s="1"/>
  <c r="AO41" i="10"/>
  <c r="AU41" i="10" s="1"/>
  <c r="AT41" i="10"/>
  <c r="BA41" i="10" s="1"/>
  <c r="BB41" i="10" s="1"/>
  <c r="BC41" i="10" s="1"/>
  <c r="BD41" i="10" s="1"/>
  <c r="AO596" i="10"/>
  <c r="AU596" i="10" s="1"/>
  <c r="AO283" i="10"/>
  <c r="AO258" i="10"/>
  <c r="BA359" i="10"/>
  <c r="BB359" i="10" s="1"/>
  <c r="BC359" i="10" s="1"/>
  <c r="BD359" i="10" s="1"/>
  <c r="AO255" i="10"/>
  <c r="AU255" i="10" s="1"/>
  <c r="AO475" i="10"/>
  <c r="AO368" i="10"/>
  <c r="AT552" i="10"/>
  <c r="BA552" i="10" s="1"/>
  <c r="BB552" i="10" s="1"/>
  <c r="BC552" i="10" s="1"/>
  <c r="BD552" i="10" s="1"/>
  <c r="AO208" i="10"/>
  <c r="AT298" i="10"/>
  <c r="BA298" i="10" s="1"/>
  <c r="BB298" i="10" s="1"/>
  <c r="BC298" i="10" s="1"/>
  <c r="BD298" i="10" s="1"/>
  <c r="AO298" i="10"/>
  <c r="BA53" i="10"/>
  <c r="BB53" i="10" s="1"/>
  <c r="BC53" i="10" s="1"/>
  <c r="BD53" i="10" s="1"/>
  <c r="AT18" i="10"/>
  <c r="BA18" i="10" s="1"/>
  <c r="BB18" i="10" s="1"/>
  <c r="BC18" i="10" s="1"/>
  <c r="BD18" i="10" s="1"/>
  <c r="AO18" i="10"/>
  <c r="AU18" i="10" s="1"/>
  <c r="AO417" i="10"/>
  <c r="AT24" i="10"/>
  <c r="BA24" i="10" s="1"/>
  <c r="BB24" i="10" s="1"/>
  <c r="BC24" i="10" s="1"/>
  <c r="BD24" i="10" s="1"/>
  <c r="AO419" i="10"/>
  <c r="AU419" i="10" s="1"/>
  <c r="AT129" i="10"/>
  <c r="BA129" i="10" s="1"/>
  <c r="BB129" i="10" s="1"/>
  <c r="BC129" i="10" s="1"/>
  <c r="BD129" i="10" s="1"/>
  <c r="AO82" i="10"/>
  <c r="AU82" i="10" s="1"/>
  <c r="AO398" i="10"/>
  <c r="BB762" i="10"/>
  <c r="AO399" i="10"/>
  <c r="AU399" i="10" s="1"/>
  <c r="AO121" i="10"/>
  <c r="AT121" i="10"/>
  <c r="BA121" i="10" s="1"/>
  <c r="BB121" i="10" s="1"/>
  <c r="BC121" i="10" s="1"/>
  <c r="BD121" i="10" s="1"/>
  <c r="AO764" i="10"/>
  <c r="AU764" i="10"/>
  <c r="BE764" i="10" s="1"/>
  <c r="AO277" i="10"/>
  <c r="AU277" i="10" s="1"/>
  <c r="AT277" i="10"/>
  <c r="BA277" i="10" s="1"/>
  <c r="BB277" i="10" s="1"/>
  <c r="BC277" i="10" s="1"/>
  <c r="BD277" i="10" s="1"/>
  <c r="AT325" i="10"/>
  <c r="BA325" i="10" s="1"/>
  <c r="BB325" i="10" s="1"/>
  <c r="BC325" i="10" s="1"/>
  <c r="BD325" i="10" s="1"/>
  <c r="AO325" i="10"/>
  <c r="BA217" i="10"/>
  <c r="BB217" i="10" s="1"/>
  <c r="BC217" i="10" s="1"/>
  <c r="BD217" i="10" s="1"/>
  <c r="BA345" i="10"/>
  <c r="BB345" i="10" s="1"/>
  <c r="BC345" i="10" s="1"/>
  <c r="BD345" i="10" s="1"/>
  <c r="AO84" i="10"/>
  <c r="AU84" i="10" s="1"/>
  <c r="AT299" i="10"/>
  <c r="BA299" i="10" s="1"/>
  <c r="BB299" i="10" s="1"/>
  <c r="BC299" i="10" s="1"/>
  <c r="BD299" i="10" s="1"/>
  <c r="AO13" i="10"/>
  <c r="AU13" i="10" s="1"/>
  <c r="AO435" i="10"/>
  <c r="AU435" i="10" s="1"/>
  <c r="AO85" i="10"/>
  <c r="AU85" i="10" s="1"/>
  <c r="AT154" i="10"/>
  <c r="BA154" i="10" s="1"/>
  <c r="BB154" i="10" s="1"/>
  <c r="BC154" i="10" s="1"/>
  <c r="BD154" i="10" s="1"/>
  <c r="BA110" i="10"/>
  <c r="BB110" i="10" s="1"/>
  <c r="BC110" i="10" s="1"/>
  <c r="BD110" i="10" s="1"/>
  <c r="AO571" i="10"/>
  <c r="AU571" i="10" s="1"/>
  <c r="BE571" i="10" s="1"/>
  <c r="BF571" i="10" s="1"/>
  <c r="BG571" i="10" s="1"/>
  <c r="BH571" i="10" s="1"/>
  <c r="BI571" i="10" s="1"/>
  <c r="F566" i="18" s="1"/>
  <c r="AU749" i="10"/>
  <c r="BE749" i="10" s="1"/>
  <c r="AO749" i="10"/>
  <c r="AO459" i="10"/>
  <c r="AO263" i="10"/>
  <c r="AO388" i="10"/>
  <c r="AO142" i="10"/>
  <c r="AU142" i="10" s="1"/>
  <c r="AT212" i="10"/>
  <c r="BA212" i="10" s="1"/>
  <c r="BB212" i="10" s="1"/>
  <c r="BC212" i="10" s="1"/>
  <c r="BD212" i="10" s="1"/>
  <c r="AS9" i="10"/>
  <c r="AO47" i="10"/>
  <c r="AT184" i="10"/>
  <c r="BA184" i="10" s="1"/>
  <c r="AO394" i="10"/>
  <c r="AU394" i="10" s="1"/>
  <c r="AO242" i="10"/>
  <c r="AU242" i="10" s="1"/>
  <c r="AO15" i="10"/>
  <c r="AO43" i="10"/>
  <c r="BA163" i="10"/>
  <c r="BB163" i="10" s="1"/>
  <c r="BC163" i="10" s="1"/>
  <c r="BD163" i="10" s="1"/>
  <c r="BA409" i="10"/>
  <c r="BB409" i="10" s="1"/>
  <c r="BC409" i="10" s="1"/>
  <c r="BD409" i="10" s="1"/>
  <c r="AO772" i="10"/>
  <c r="AU772" i="10"/>
  <c r="BE772" i="10" s="1"/>
  <c r="AO346" i="10"/>
  <c r="AO105" i="10"/>
  <c r="BA457" i="10"/>
  <c r="BB457" i="10" s="1"/>
  <c r="BC457" i="10" s="1"/>
  <c r="BD457" i="10" s="1"/>
  <c r="BA357" i="10"/>
  <c r="BB357" i="10" s="1"/>
  <c r="BC357" i="10" s="1"/>
  <c r="BD357" i="10" s="1"/>
  <c r="AO525" i="10"/>
  <c r="AU525" i="10" s="1"/>
  <c r="AO432" i="10"/>
  <c r="AU432" i="10" s="1"/>
  <c r="AO771" i="10"/>
  <c r="AU771" i="10"/>
  <c r="BE771" i="10" s="1"/>
  <c r="AO558" i="10"/>
  <c r="AU558" i="10" s="1"/>
  <c r="AO81" i="10"/>
  <c r="AU81" i="10" s="1"/>
  <c r="AO192" i="10"/>
  <c r="AT192" i="10"/>
  <c r="BA192" i="10" s="1"/>
  <c r="BB192" i="10" s="1"/>
  <c r="BC192" i="10" s="1"/>
  <c r="BD192" i="10" s="1"/>
  <c r="AO425" i="10"/>
  <c r="AU425" i="10" s="1"/>
  <c r="AT425" i="10"/>
  <c r="BA425" i="10" s="1"/>
  <c r="BB425" i="10" s="1"/>
  <c r="BC425" i="10" s="1"/>
  <c r="BD425" i="10" s="1"/>
  <c r="AO585" i="10"/>
  <c r="AU585" i="10" s="1"/>
  <c r="AO33" i="10"/>
  <c r="AU33" i="10" s="1"/>
  <c r="AO436" i="10"/>
  <c r="AU436" i="10" s="1"/>
  <c r="AU753" i="10"/>
  <c r="BE753" i="10" s="1"/>
  <c r="AO753" i="10"/>
  <c r="AT440" i="10"/>
  <c r="BA440" i="10" s="1"/>
  <c r="BB440" i="10" s="1"/>
  <c r="BC440" i="10" s="1"/>
  <c r="BD440" i="10" s="1"/>
  <c r="AO440" i="10"/>
  <c r="AU440" i="10" s="1"/>
  <c r="AO548" i="10"/>
  <c r="AU548" i="10" s="1"/>
  <c r="AO600" i="10"/>
  <c r="AU600" i="10" s="1"/>
  <c r="BE600" i="10" s="1"/>
  <c r="BF600" i="10" s="1"/>
  <c r="BG600" i="10" s="1"/>
  <c r="BH600" i="10" s="1"/>
  <c r="BI600" i="10" s="1"/>
  <c r="F595" i="18" s="1"/>
  <c r="AT42" i="10"/>
  <c r="BA42" i="10" s="1"/>
  <c r="BB42" i="10" s="1"/>
  <c r="BC42" i="10" s="1"/>
  <c r="BD42" i="10" s="1"/>
  <c r="AO42" i="10"/>
  <c r="AU42" i="10" s="1"/>
  <c r="AO58" i="10"/>
  <c r="AU58" i="10" s="1"/>
  <c r="AO562" i="10"/>
  <c r="AU562" i="10" s="1"/>
  <c r="BE562" i="10" s="1"/>
  <c r="BF562" i="10" s="1"/>
  <c r="BG562" i="10" s="1"/>
  <c r="BH562" i="10" s="1"/>
  <c r="BI562" i="10" s="1"/>
  <c r="AO563" i="10"/>
  <c r="AU563" i="10" s="1"/>
  <c r="BE563" i="10" s="1"/>
  <c r="BF563" i="10" s="1"/>
  <c r="BG563" i="10" s="1"/>
  <c r="BH563" i="10" s="1"/>
  <c r="BI563" i="10" s="1"/>
  <c r="F558" i="18" s="1"/>
  <c r="AO115" i="10"/>
  <c r="AU115" i="10" s="1"/>
  <c r="AO318" i="10"/>
  <c r="AU318" i="10" s="1"/>
  <c r="AT125" i="10"/>
  <c r="BA125" i="10" s="1"/>
  <c r="BB125" i="10" s="1"/>
  <c r="BC125" i="10" s="1"/>
  <c r="BD125" i="10" s="1"/>
  <c r="AO125" i="10"/>
  <c r="AO405" i="10"/>
  <c r="AU405" i="10" s="1"/>
  <c r="AO628" i="10"/>
  <c r="AU628" i="10"/>
  <c r="BE628" i="10" s="1"/>
  <c r="AT244" i="10"/>
  <c r="BA244" i="10" s="1"/>
  <c r="BB244" i="10" s="1"/>
  <c r="BC244" i="10" s="1"/>
  <c r="BD244" i="10" s="1"/>
  <c r="AO244" i="10"/>
  <c r="AO608" i="10"/>
  <c r="AU608" i="10" s="1"/>
  <c r="BE608" i="10" s="1"/>
  <c r="BF608" i="10" s="1"/>
  <c r="BG608" i="10" s="1"/>
  <c r="BH608" i="10" s="1"/>
  <c r="BI608" i="10" s="1"/>
  <c r="F603" i="18" s="1"/>
  <c r="AO76" i="10"/>
  <c r="AT76" i="10"/>
  <c r="BA76" i="10" s="1"/>
  <c r="BB76" i="10" s="1"/>
  <c r="BC76" i="10" s="1"/>
  <c r="BD76" i="10" s="1"/>
  <c r="AU761" i="10"/>
  <c r="BE761" i="10" s="1"/>
  <c r="AO761" i="10"/>
  <c r="AO656" i="10"/>
  <c r="AU656" i="10" s="1"/>
  <c r="BE656" i="10" s="1"/>
  <c r="AO181" i="10"/>
  <c r="AU181" i="10" s="1"/>
  <c r="AO588" i="10"/>
  <c r="AU588" i="10" s="1"/>
  <c r="BE588" i="10" s="1"/>
  <c r="BF588" i="10" s="1"/>
  <c r="BG588" i="10" s="1"/>
  <c r="BH588" i="10" s="1"/>
  <c r="BI588" i="10" s="1"/>
  <c r="AO177" i="10"/>
  <c r="AU177" i="10" s="1"/>
  <c r="AT66" i="10"/>
  <c r="BA66" i="10" s="1"/>
  <c r="BB66" i="10" s="1"/>
  <c r="BC66" i="10" s="1"/>
  <c r="BD66" i="10" s="1"/>
  <c r="AO66" i="10"/>
  <c r="AO445" i="10"/>
  <c r="AU445" i="10" s="1"/>
  <c r="AO19" i="10"/>
  <c r="AU19" i="10" s="1"/>
  <c r="BB754" i="10"/>
  <c r="AO461" i="10"/>
  <c r="AU461" i="10" s="1"/>
  <c r="AO470" i="10"/>
  <c r="AU470" i="10" s="1"/>
  <c r="AU757" i="10"/>
  <c r="BE757" i="10" s="1"/>
  <c r="AO757" i="10"/>
  <c r="AO116" i="10"/>
  <c r="AU116" i="10" s="1"/>
  <c r="AO39" i="10"/>
  <c r="AU39" i="10" s="1"/>
  <c r="AO566" i="10"/>
  <c r="AU566" i="10" s="1"/>
  <c r="BE566" i="10" s="1"/>
  <c r="BF566" i="10" s="1"/>
  <c r="BG566" i="10" s="1"/>
  <c r="BH566" i="10" s="1"/>
  <c r="BI566" i="10" s="1"/>
  <c r="AU756" i="10"/>
  <c r="BE756" i="10" s="1"/>
  <c r="AO756" i="10"/>
  <c r="AO12" i="10"/>
  <c r="AN8" i="10"/>
  <c r="AT12" i="10"/>
  <c r="BA12" i="10" s="1"/>
  <c r="BB12" i="10" s="1"/>
  <c r="BC12" i="10" s="1"/>
  <c r="BD12" i="10" s="1"/>
  <c r="AO631" i="10"/>
  <c r="AU631" i="10" s="1"/>
  <c r="BE631" i="10" s="1"/>
  <c r="BF631" i="10" s="1"/>
  <c r="BG631" i="10" s="1"/>
  <c r="BH631" i="10" s="1"/>
  <c r="BI631" i="10" s="1"/>
  <c r="F626" i="18" s="1"/>
  <c r="AO256" i="10"/>
  <c r="AU256" i="10" s="1"/>
  <c r="AO282" i="10"/>
  <c r="AT282" i="10"/>
  <c r="BA282" i="10" s="1"/>
  <c r="BB282" i="10" s="1"/>
  <c r="BC282" i="10" s="1"/>
  <c r="BD282" i="10" s="1"/>
  <c r="AO421" i="10"/>
  <c r="AU421" i="10" s="1"/>
  <c r="AT421" i="10"/>
  <c r="BA421" i="10" s="1"/>
  <c r="BB421" i="10" s="1"/>
  <c r="BC421" i="10" s="1"/>
  <c r="BD421" i="10" s="1"/>
  <c r="AO402" i="10"/>
  <c r="AT402" i="10"/>
  <c r="BA402" i="10" s="1"/>
  <c r="BB402" i="10" s="1"/>
  <c r="BC402" i="10" s="1"/>
  <c r="BD402" i="10" s="1"/>
  <c r="AO377" i="10"/>
  <c r="AU377" i="10" s="1"/>
  <c r="AO439" i="10"/>
  <c r="AU439" i="10" s="1"/>
  <c r="AO564" i="10"/>
  <c r="AU564" i="10" s="1"/>
  <c r="BE564" i="10" s="1"/>
  <c r="BF564" i="10" s="1"/>
  <c r="BG564" i="10" s="1"/>
  <c r="BH564" i="10" s="1"/>
  <c r="BI564" i="10" s="1"/>
  <c r="F559" i="18" s="1"/>
  <c r="AZ8" i="10"/>
  <c r="AO289" i="10"/>
  <c r="AU289" i="10" s="1"/>
  <c r="AT179" i="10"/>
  <c r="BA179" i="10" s="1"/>
  <c r="BB179" i="10" s="1"/>
  <c r="BC179" i="10" s="1"/>
  <c r="BD179" i="10" s="1"/>
  <c r="AO179" i="10"/>
  <c r="AT144" i="10"/>
  <c r="BA144" i="10" s="1"/>
  <c r="BB144" i="10" s="1"/>
  <c r="BC144" i="10" s="1"/>
  <c r="BD144" i="10" s="1"/>
  <c r="AO144" i="10"/>
  <c r="AU144" i="10" s="1"/>
  <c r="BA335" i="10"/>
  <c r="BB335" i="10" s="1"/>
  <c r="BC335" i="10" s="1"/>
  <c r="BD335" i="10" s="1"/>
  <c r="AT200" i="10"/>
  <c r="BA200" i="10" s="1"/>
  <c r="BB200" i="10" s="1"/>
  <c r="BC200" i="10" s="1"/>
  <c r="BD200" i="10" s="1"/>
  <c r="AT109" i="10"/>
  <c r="BA109" i="10" s="1"/>
  <c r="BB109" i="10" s="1"/>
  <c r="BC109" i="10" s="1"/>
  <c r="BD109" i="10" s="1"/>
  <c r="AO109" i="10"/>
  <c r="AT59" i="10"/>
  <c r="BA59" i="10" s="1"/>
  <c r="BB59" i="10" s="1"/>
  <c r="BC59" i="10" s="1"/>
  <c r="BD59" i="10" s="1"/>
  <c r="AO59" i="10"/>
  <c r="AU59" i="10" s="1"/>
  <c r="AO645" i="10"/>
  <c r="AU645" i="10" s="1"/>
  <c r="BE645" i="10" s="1"/>
  <c r="BF645" i="10" s="1"/>
  <c r="BG645" i="10" s="1"/>
  <c r="BH645" i="10" s="1"/>
  <c r="BI645" i="10" s="1"/>
  <c r="AO285" i="10"/>
  <c r="AT285" i="10"/>
  <c r="BA285" i="10" s="1"/>
  <c r="BB285" i="10" s="1"/>
  <c r="BC285" i="10" s="1"/>
  <c r="BD285" i="10" s="1"/>
  <c r="AO176" i="10"/>
  <c r="AT176" i="10"/>
  <c r="BA176" i="10" s="1"/>
  <c r="BB176" i="10" s="1"/>
  <c r="BC176" i="10" s="1"/>
  <c r="BD176" i="10" s="1"/>
  <c r="AO68" i="10"/>
  <c r="AT68" i="10"/>
  <c r="BA68" i="10" s="1"/>
  <c r="BB68" i="10" s="1"/>
  <c r="BC68" i="10" s="1"/>
  <c r="BD68" i="10" s="1"/>
  <c r="AO362" i="10"/>
  <c r="AU362" i="10" s="1"/>
  <c r="BA489" i="10"/>
  <c r="BB489" i="10" s="1"/>
  <c r="BC489" i="10" s="1"/>
  <c r="BD489" i="10" s="1"/>
  <c r="AO492" i="10"/>
  <c r="AU492" i="10" s="1"/>
  <c r="AO500" i="10"/>
  <c r="AU500" i="10" s="1"/>
  <c r="AO630" i="10"/>
  <c r="AU630" i="10" s="1"/>
  <c r="BE630" i="10" s="1"/>
  <c r="BF630" i="10" s="1"/>
  <c r="BG630" i="10" s="1"/>
  <c r="BH630" i="10" s="1"/>
  <c r="BI630" i="10" s="1"/>
  <c r="F625" i="18" s="1"/>
  <c r="AT168" i="10"/>
  <c r="BA168" i="10" s="1"/>
  <c r="BB168" i="10" s="1"/>
  <c r="BC168" i="10" s="1"/>
  <c r="BD168" i="10" s="1"/>
  <c r="AO168" i="10"/>
  <c r="AT436" i="10"/>
  <c r="BA436" i="10" s="1"/>
  <c r="BB436" i="10" s="1"/>
  <c r="BC436" i="10" s="1"/>
  <c r="BD436" i="10" s="1"/>
  <c r="AO591" i="10"/>
  <c r="AU591" i="10" s="1"/>
  <c r="BE591" i="10" s="1"/>
  <c r="BF591" i="10" s="1"/>
  <c r="BG591" i="10" s="1"/>
  <c r="BH591" i="10" s="1"/>
  <c r="BI591" i="10" s="1"/>
  <c r="BA152" i="10"/>
  <c r="BB152" i="10" s="1"/>
  <c r="BC152" i="10" s="1"/>
  <c r="BD152" i="10" s="1"/>
  <c r="BB755" i="10"/>
  <c r="AO578" i="10"/>
  <c r="AU578" i="10" s="1"/>
  <c r="BE578" i="10" s="1"/>
  <c r="BF578" i="10" s="1"/>
  <c r="BG578" i="10" s="1"/>
  <c r="BH578" i="10" s="1"/>
  <c r="BI578" i="10" s="1"/>
  <c r="F573" i="18" s="1"/>
  <c r="AO551" i="10"/>
  <c r="AU551" i="10" s="1"/>
  <c r="AO336" i="10"/>
  <c r="AO137" i="10"/>
  <c r="AT137" i="10"/>
  <c r="BA137" i="10" s="1"/>
  <c r="BB137" i="10" s="1"/>
  <c r="BC137" i="10" s="1"/>
  <c r="BD137" i="10" s="1"/>
  <c r="AO582" i="10"/>
  <c r="AU582" i="10" s="1"/>
  <c r="AO507" i="10"/>
  <c r="AU507" i="10" s="1"/>
  <c r="AO598" i="10"/>
  <c r="AU598" i="10" s="1"/>
  <c r="BE598" i="10" s="1"/>
  <c r="BF598" i="10" s="1"/>
  <c r="BG598" i="10" s="1"/>
  <c r="BH598" i="10" s="1"/>
  <c r="BI598" i="10" s="1"/>
  <c r="F593" i="18" s="1"/>
  <c r="AO335" i="10"/>
  <c r="AU335" i="10" s="1"/>
  <c r="AO539" i="10"/>
  <c r="AU539" i="10" s="1"/>
  <c r="AO589" i="10"/>
  <c r="AU589" i="10" s="1"/>
  <c r="BE589" i="10" s="1"/>
  <c r="BF589" i="10" s="1"/>
  <c r="BG589" i="10" s="1"/>
  <c r="BH589" i="10" s="1"/>
  <c r="BI589" i="10" s="1"/>
  <c r="F584" i="18" s="1"/>
  <c r="AO348" i="10"/>
  <c r="AO618" i="10"/>
  <c r="AU618" i="10" s="1"/>
  <c r="BE618" i="10" s="1"/>
  <c r="BF618" i="10" s="1"/>
  <c r="BG618" i="10" s="1"/>
  <c r="BH618" i="10" s="1"/>
  <c r="BI618" i="10" s="1"/>
  <c r="F613" i="18" s="1"/>
  <c r="AO602" i="10"/>
  <c r="AU602" i="10" s="1"/>
  <c r="BE602" i="10" s="1"/>
  <c r="BF602" i="10" s="1"/>
  <c r="BG602" i="10" s="1"/>
  <c r="BH602" i="10" s="1"/>
  <c r="BI602" i="10" s="1"/>
  <c r="F597" i="18" s="1"/>
  <c r="AT382" i="10"/>
  <c r="BA382" i="10" s="1"/>
  <c r="BB382" i="10" s="1"/>
  <c r="BC382" i="10" s="1"/>
  <c r="BD382" i="10" s="1"/>
  <c r="AO382" i="10"/>
  <c r="AO650" i="10"/>
  <c r="AU650" i="10" s="1"/>
  <c r="BE650" i="10" s="1"/>
  <c r="BF650" i="10" s="1"/>
  <c r="BG650" i="10" s="1"/>
  <c r="BH650" i="10" s="1"/>
  <c r="BI650" i="10" s="1"/>
  <c r="AT81" i="10"/>
  <c r="BA81" i="10" s="1"/>
  <c r="BB81" i="10" s="1"/>
  <c r="BC81" i="10" s="1"/>
  <c r="BD81" i="10" s="1"/>
  <c r="AT447" i="10"/>
  <c r="BA447" i="10" s="1"/>
  <c r="BB447" i="10" s="1"/>
  <c r="BC447" i="10" s="1"/>
  <c r="BD447" i="10" s="1"/>
  <c r="AO568" i="10"/>
  <c r="AU568" i="10" s="1"/>
  <c r="BE568" i="10" s="1"/>
  <c r="BF568" i="10" s="1"/>
  <c r="BG568" i="10" s="1"/>
  <c r="BH568" i="10" s="1"/>
  <c r="BI568" i="10" s="1"/>
  <c r="AO114" i="10"/>
  <c r="AU777" i="10"/>
  <c r="BE777" i="10" s="1"/>
  <c r="AO777" i="10"/>
  <c r="AO556" i="10"/>
  <c r="AU556" i="10" s="1"/>
  <c r="BE556" i="10" s="1"/>
  <c r="BF556" i="10" s="1"/>
  <c r="BG556" i="10" s="1"/>
  <c r="BH556" i="10" s="1"/>
  <c r="BI556" i="10" s="1"/>
  <c r="F551" i="18" s="1"/>
  <c r="AO550" i="10"/>
  <c r="AT550" i="10"/>
  <c r="BA550" i="10" s="1"/>
  <c r="BB550" i="10" s="1"/>
  <c r="BC550" i="10" s="1"/>
  <c r="BD550" i="10" s="1"/>
  <c r="AO37" i="10"/>
  <c r="AU37" i="10" s="1"/>
  <c r="AT37" i="10"/>
  <c r="BA37" i="10" s="1"/>
  <c r="BB37" i="10" s="1"/>
  <c r="BC37" i="10" s="1"/>
  <c r="BD37" i="10" s="1"/>
  <c r="AO770" i="10"/>
  <c r="AU770" i="10"/>
  <c r="BE770" i="10" s="1"/>
  <c r="AT213" i="10"/>
  <c r="BA213" i="10" s="1"/>
  <c r="BB213" i="10" s="1"/>
  <c r="BC213" i="10" s="1"/>
  <c r="BD213" i="10" s="1"/>
  <c r="AT498" i="10"/>
  <c r="BA498" i="10" s="1"/>
  <c r="BB498" i="10" s="1"/>
  <c r="BC498" i="10" s="1"/>
  <c r="BD498" i="10" s="1"/>
  <c r="AO489" i="10"/>
  <c r="AO456" i="10"/>
  <c r="AU456" i="10" s="1"/>
  <c r="AT523" i="10"/>
  <c r="BA523" i="10" s="1"/>
  <c r="BB523" i="10" s="1"/>
  <c r="BC523" i="10" s="1"/>
  <c r="BD523" i="10" s="1"/>
  <c r="AO523" i="10"/>
  <c r="AO275" i="10"/>
  <c r="AU275" i="10" s="1"/>
  <c r="AT60" i="10"/>
  <c r="BA60" i="10" s="1"/>
  <c r="BB60" i="10" s="1"/>
  <c r="BC60" i="10" s="1"/>
  <c r="BD60" i="10" s="1"/>
  <c r="AT355" i="10"/>
  <c r="BA355" i="10" s="1"/>
  <c r="BB355" i="10" s="1"/>
  <c r="BC355" i="10" s="1"/>
  <c r="BD355" i="10" s="1"/>
  <c r="AT383" i="10"/>
  <c r="BA383" i="10" s="1"/>
  <c r="BB383" i="10" s="1"/>
  <c r="BC383" i="10" s="1"/>
  <c r="BD383" i="10" s="1"/>
  <c r="AO383" i="10"/>
  <c r="AO324" i="10"/>
  <c r="AU324" i="10" s="1"/>
  <c r="AT483" i="10"/>
  <c r="BA483" i="10" s="1"/>
  <c r="BB483" i="10" s="1"/>
  <c r="BC483" i="10" s="1"/>
  <c r="BD483" i="10" s="1"/>
  <c r="AT538" i="10"/>
  <c r="BA538" i="10" s="1"/>
  <c r="BB538" i="10" s="1"/>
  <c r="BC538" i="10" s="1"/>
  <c r="BD538" i="10" s="1"/>
  <c r="AO146" i="10"/>
  <c r="AT406" i="10"/>
  <c r="BA406" i="10" s="1"/>
  <c r="BB406" i="10" s="1"/>
  <c r="BC406" i="10" s="1"/>
  <c r="BD406" i="10" s="1"/>
  <c r="AT33" i="10"/>
  <c r="BA33" i="10" s="1"/>
  <c r="BB33" i="10" s="1"/>
  <c r="BC33" i="10" s="1"/>
  <c r="BD33" i="10" s="1"/>
  <c r="AO14" i="10"/>
  <c r="AO152" i="10"/>
  <c r="AO174" i="10"/>
  <c r="AU174" i="10" s="1"/>
  <c r="AO755" i="10"/>
  <c r="AU755" i="10"/>
  <c r="BE755" i="10" s="1"/>
  <c r="AT314" i="10"/>
  <c r="BA314" i="10" s="1"/>
  <c r="BB314" i="10" s="1"/>
  <c r="BC314" i="10" s="1"/>
  <c r="BD314" i="10" s="1"/>
  <c r="AO193" i="10"/>
  <c r="AU193" i="10" s="1"/>
  <c r="AT193" i="10"/>
  <c r="BA193" i="10" s="1"/>
  <c r="BB193" i="10" s="1"/>
  <c r="BC193" i="10" s="1"/>
  <c r="BD193" i="10" s="1"/>
  <c r="AH8" i="10"/>
  <c r="AI9" i="10" s="1"/>
  <c r="W1" i="10"/>
  <c r="AG7" i="10"/>
  <c r="AG6" i="10"/>
  <c r="AO207" i="10"/>
  <c r="AU207" i="10" s="1"/>
  <c r="AT308" i="10"/>
  <c r="BA308" i="10" s="1"/>
  <c r="BB308" i="10" s="1"/>
  <c r="BC308" i="10" s="1"/>
  <c r="BD308" i="10" s="1"/>
  <c r="AT477" i="10"/>
  <c r="BA477" i="10" s="1"/>
  <c r="BB477" i="10" s="1"/>
  <c r="BC477" i="10" s="1"/>
  <c r="BD477" i="10" s="1"/>
  <c r="AT123" i="10"/>
  <c r="BA123" i="10" s="1"/>
  <c r="BB123" i="10" s="1"/>
  <c r="BC123" i="10" s="1"/>
  <c r="BD123" i="10" s="1"/>
  <c r="AT517" i="10"/>
  <c r="BA517" i="10" s="1"/>
  <c r="BB517" i="10" s="1"/>
  <c r="BC517" i="10" s="1"/>
  <c r="BD517" i="10" s="1"/>
  <c r="AT385" i="10"/>
  <c r="BA385" i="10" s="1"/>
  <c r="BB385" i="10" s="1"/>
  <c r="BC385" i="10" s="1"/>
  <c r="BD385" i="10" s="1"/>
  <c r="AT286" i="10"/>
  <c r="BA286" i="10" s="1"/>
  <c r="BB286" i="10" s="1"/>
  <c r="BC286" i="10" s="1"/>
  <c r="BD286" i="10" s="1"/>
  <c r="AO229" i="10"/>
  <c r="AU229" i="10" s="1"/>
  <c r="AO423" i="10"/>
  <c r="AO72" i="10"/>
  <c r="AU72" i="10" s="1"/>
  <c r="AT103" i="10"/>
  <c r="BA103" i="10" s="1"/>
  <c r="BB103" i="10" s="1"/>
  <c r="BC103" i="10" s="1"/>
  <c r="BD103" i="10" s="1"/>
  <c r="AT58" i="10"/>
  <c r="BA58" i="10" s="1"/>
  <c r="BB58" i="10" s="1"/>
  <c r="BC58" i="10" s="1"/>
  <c r="BD58" i="10" s="1"/>
  <c r="AO69" i="10"/>
  <c r="AU69" i="10" s="1"/>
  <c r="AT130" i="10"/>
  <c r="BA130" i="10" s="1"/>
  <c r="BB130" i="10" s="1"/>
  <c r="BC130" i="10" s="1"/>
  <c r="BD130" i="10" s="1"/>
  <c r="AO130" i="10"/>
  <c r="AU130" i="10" s="1"/>
  <c r="BB759" i="10"/>
  <c r="AT284" i="10"/>
  <c r="BA284" i="10" s="1"/>
  <c r="BB284" i="10" s="1"/>
  <c r="BC284" i="10" s="1"/>
  <c r="BD284" i="10" s="1"/>
  <c r="AO594" i="10"/>
  <c r="AU594" i="10" s="1"/>
  <c r="BE594" i="10" s="1"/>
  <c r="BF594" i="10" s="1"/>
  <c r="BG594" i="10" s="1"/>
  <c r="BH594" i="10" s="1"/>
  <c r="BI594" i="10" s="1"/>
  <c r="F589" i="18" s="1"/>
  <c r="AT161" i="10"/>
  <c r="BA161" i="10" s="1"/>
  <c r="BB161" i="10" s="1"/>
  <c r="BC161" i="10" s="1"/>
  <c r="BD161" i="10" s="1"/>
  <c r="AO52" i="10"/>
  <c r="AU52" i="10" s="1"/>
  <c r="AT86" i="10"/>
  <c r="BA86" i="10" s="1"/>
  <c r="BB86" i="10" s="1"/>
  <c r="BC86" i="10" s="1"/>
  <c r="BD86" i="10" s="1"/>
  <c r="AO134" i="10"/>
  <c r="AU134" i="10" s="1"/>
  <c r="AU776" i="10"/>
  <c r="BE776" i="10" s="1"/>
  <c r="AO776" i="10"/>
  <c r="AO67" i="10"/>
  <c r="AO512" i="10"/>
  <c r="AO329" i="10"/>
  <c r="AO481" i="10"/>
  <c r="AU481" i="10" s="1"/>
  <c r="AO442" i="10"/>
  <c r="AO374" i="10"/>
  <c r="AO569" i="10"/>
  <c r="AU569" i="10" s="1"/>
  <c r="BE569" i="10" s="1"/>
  <c r="BF569" i="10" s="1"/>
  <c r="BG569" i="10" s="1"/>
  <c r="BH569" i="10" s="1"/>
  <c r="BI569" i="10" s="1"/>
  <c r="F564" i="18" s="1"/>
  <c r="AU638" i="10"/>
  <c r="BE638" i="10" s="1"/>
  <c r="AO638" i="10"/>
  <c r="AO427" i="10"/>
  <c r="AU427" i="10" s="1"/>
  <c r="AT135" i="10"/>
  <c r="BA135" i="10" s="1"/>
  <c r="BB135" i="10" s="1"/>
  <c r="BC135" i="10" s="1"/>
  <c r="BD135" i="10" s="1"/>
  <c r="AO135" i="10"/>
  <c r="AO632" i="10"/>
  <c r="AU632" i="10" s="1"/>
  <c r="BE632" i="10" s="1"/>
  <c r="BF632" i="10" s="1"/>
  <c r="BG632" i="10" s="1"/>
  <c r="BH632" i="10" s="1"/>
  <c r="BI632" i="10" s="1"/>
  <c r="AO518" i="10"/>
  <c r="AO140" i="10"/>
  <c r="AO266" i="10"/>
  <c r="AT349" i="10"/>
  <c r="BA349" i="10" s="1"/>
  <c r="BB349" i="10" s="1"/>
  <c r="BC349" i="10" s="1"/>
  <c r="BD349" i="10" s="1"/>
  <c r="AO349" i="10"/>
  <c r="AT527" i="10"/>
  <c r="BA527" i="10" s="1"/>
  <c r="BB527" i="10" s="1"/>
  <c r="BC527" i="10" s="1"/>
  <c r="BD527" i="10" s="1"/>
  <c r="AO491" i="10"/>
  <c r="AO221" i="10"/>
  <c r="AT333" i="10"/>
  <c r="BA333" i="10" s="1"/>
  <c r="BB333" i="10" s="1"/>
  <c r="BC333" i="10" s="1"/>
  <c r="BD333" i="10" s="1"/>
  <c r="AT438" i="10"/>
  <c r="BA438" i="10" s="1"/>
  <c r="BB438" i="10" s="1"/>
  <c r="BC438" i="10" s="1"/>
  <c r="BD438" i="10" s="1"/>
  <c r="AO438" i="10"/>
  <c r="AO102" i="10"/>
  <c r="AT443" i="10"/>
  <c r="BA443" i="10" s="1"/>
  <c r="BB443" i="10" s="1"/>
  <c r="BC443" i="10" s="1"/>
  <c r="BD443" i="10" s="1"/>
  <c r="AO23" i="10"/>
  <c r="AO400" i="10"/>
  <c r="AU400" i="10" s="1"/>
  <c r="AO204" i="10"/>
  <c r="AT204" i="10"/>
  <c r="BA204" i="10" s="1"/>
  <c r="BB204" i="10" s="1"/>
  <c r="BC204" i="10" s="1"/>
  <c r="BD204" i="10" s="1"/>
  <c r="AO503" i="10"/>
  <c r="AU503" i="10" s="1"/>
  <c r="AT503" i="10"/>
  <c r="BA503" i="10" s="1"/>
  <c r="BB503" i="10" s="1"/>
  <c r="BC503" i="10" s="1"/>
  <c r="BD503" i="10" s="1"/>
  <c r="AO294" i="10"/>
  <c r="AU294" i="10" s="1"/>
  <c r="AT294" i="10"/>
  <c r="BA294" i="10" s="1"/>
  <c r="BB294" i="10" s="1"/>
  <c r="BC294" i="10" s="1"/>
  <c r="BD294" i="10" s="1"/>
  <c r="AO253" i="10"/>
  <c r="AT253" i="10"/>
  <c r="BA253" i="10" s="1"/>
  <c r="BB253" i="10" s="1"/>
  <c r="BC253" i="10" s="1"/>
  <c r="BD253" i="10" s="1"/>
  <c r="AT264" i="10"/>
  <c r="BA264" i="10" s="1"/>
  <c r="BB264" i="10" s="1"/>
  <c r="BC264" i="10" s="1"/>
  <c r="BD264" i="10" s="1"/>
  <c r="AO343" i="10"/>
  <c r="AU343" i="10" s="1"/>
  <c r="AO516" i="10"/>
  <c r="AU516" i="10" s="1"/>
  <c r="AT315" i="10"/>
  <c r="BA315" i="10" s="1"/>
  <c r="BB315" i="10" s="1"/>
  <c r="BC315" i="10" s="1"/>
  <c r="BD315" i="10" s="1"/>
  <c r="AO315" i="10"/>
  <c r="AO455" i="10"/>
  <c r="AU455" i="10" s="1"/>
  <c r="AT426" i="10"/>
  <c r="BA426" i="10" s="1"/>
  <c r="BB426" i="10" s="1"/>
  <c r="BC426" i="10" s="1"/>
  <c r="BD426" i="10" s="1"/>
  <c r="AO465" i="10"/>
  <c r="AO534" i="10"/>
  <c r="AO209" i="10"/>
  <c r="AT261" i="10"/>
  <c r="BA261" i="10" s="1"/>
  <c r="BB261" i="10" s="1"/>
  <c r="BC261" i="10" s="1"/>
  <c r="BD261" i="10" s="1"/>
  <c r="AT340" i="10"/>
  <c r="BA340" i="10" s="1"/>
  <c r="BB340" i="10" s="1"/>
  <c r="BC340" i="10" s="1"/>
  <c r="BD340" i="10" s="1"/>
  <c r="AO270" i="10"/>
  <c r="AT56" i="10"/>
  <c r="BA56" i="10" s="1"/>
  <c r="BB56" i="10" s="1"/>
  <c r="BC56" i="10" s="1"/>
  <c r="BD56" i="10" s="1"/>
  <c r="AO56" i="10"/>
  <c r="AU56" i="10" s="1"/>
  <c r="AT403" i="10"/>
  <c r="BA403" i="10" s="1"/>
  <c r="BB403" i="10" s="1"/>
  <c r="BC403" i="10" s="1"/>
  <c r="BD403" i="10" s="1"/>
  <c r="AO159" i="10"/>
  <c r="AU159" i="10" s="1"/>
  <c r="AO111" i="10"/>
  <c r="AU111" i="10" s="1"/>
  <c r="AT139" i="10"/>
  <c r="BA139" i="10" s="1"/>
  <c r="BB139" i="10" s="1"/>
  <c r="BC139" i="10" s="1"/>
  <c r="BD139" i="10" s="1"/>
  <c r="AO27" i="10"/>
  <c r="AT93" i="10"/>
  <c r="BA93" i="10" s="1"/>
  <c r="BB93" i="10" s="1"/>
  <c r="BC93" i="10" s="1"/>
  <c r="BD93" i="10" s="1"/>
  <c r="AO26" i="10"/>
  <c r="AU26" i="10" s="1"/>
  <c r="BB751" i="10"/>
  <c r="AO463" i="10"/>
  <c r="AO301" i="10"/>
  <c r="AO390" i="10"/>
  <c r="AT390" i="10"/>
  <c r="BA390" i="10" s="1"/>
  <c r="BB390" i="10" s="1"/>
  <c r="BC390" i="10" s="1"/>
  <c r="BD390" i="10" s="1"/>
  <c r="AT288" i="10"/>
  <c r="BA288" i="10" s="1"/>
  <c r="BB288" i="10" s="1"/>
  <c r="BC288" i="10" s="1"/>
  <c r="BD288" i="10" s="1"/>
  <c r="AO288" i="10"/>
  <c r="AO501" i="10"/>
  <c r="AT501" i="10"/>
  <c r="BA501" i="10" s="1"/>
  <c r="BB501" i="10" s="1"/>
  <c r="BC501" i="10" s="1"/>
  <c r="BD501" i="10" s="1"/>
  <c r="AT486" i="10"/>
  <c r="BA486" i="10" s="1"/>
  <c r="BB486" i="10" s="1"/>
  <c r="BC486" i="10" s="1"/>
  <c r="BD486" i="10" s="1"/>
  <c r="AT354" i="10"/>
  <c r="BA354" i="10" s="1"/>
  <c r="BB354" i="10" s="1"/>
  <c r="BC354" i="10" s="1"/>
  <c r="BD354" i="10" s="1"/>
  <c r="AO502" i="10"/>
  <c r="AU502" i="10" s="1"/>
  <c r="AO474" i="10"/>
  <c r="AU474" i="10" s="1"/>
  <c r="AT300" i="10"/>
  <c r="BA300" i="10" s="1"/>
  <c r="BB300" i="10" s="1"/>
  <c r="BC300" i="10" s="1"/>
  <c r="BD300" i="10" s="1"/>
  <c r="AO300" i="10"/>
  <c r="AU300" i="10" s="1"/>
  <c r="AT488" i="10"/>
  <c r="BA488" i="10" s="1"/>
  <c r="BB488" i="10" s="1"/>
  <c r="BC488" i="10" s="1"/>
  <c r="BD488" i="10" s="1"/>
  <c r="AT190" i="10"/>
  <c r="BA190" i="10" s="1"/>
  <c r="BB190" i="10" s="1"/>
  <c r="BC190" i="10" s="1"/>
  <c r="BD190" i="10" s="1"/>
  <c r="AO190" i="10"/>
  <c r="AT480" i="10"/>
  <c r="BA480" i="10" s="1"/>
  <c r="BB480" i="10" s="1"/>
  <c r="BC480" i="10" s="1"/>
  <c r="BD480" i="10" s="1"/>
  <c r="AT251" i="10"/>
  <c r="BA251" i="10" s="1"/>
  <c r="BB251" i="10" s="1"/>
  <c r="BC251" i="10" s="1"/>
  <c r="BD251" i="10" s="1"/>
  <c r="AO251" i="10"/>
  <c r="AU251" i="10" s="1"/>
  <c r="AT166" i="10"/>
  <c r="BA166" i="10" s="1"/>
  <c r="BB166" i="10" s="1"/>
  <c r="BC166" i="10" s="1"/>
  <c r="BD166" i="10" s="1"/>
  <c r="AT177" i="10"/>
  <c r="BA177" i="10" s="1"/>
  <c r="BB177" i="10" s="1"/>
  <c r="BC177" i="10" s="1"/>
  <c r="BD177" i="10" s="1"/>
  <c r="AO75" i="10"/>
  <c r="AU75" i="10" s="1"/>
  <c r="AT171" i="10"/>
  <c r="BA171" i="10" s="1"/>
  <c r="BB171" i="10" s="1"/>
  <c r="BC171" i="10" s="1"/>
  <c r="BD171" i="10" s="1"/>
  <c r="AT170" i="10"/>
  <c r="BA170" i="10" s="1"/>
  <c r="BB170" i="10" s="1"/>
  <c r="BC170" i="10" s="1"/>
  <c r="BD170" i="10" s="1"/>
  <c r="BB779" i="10"/>
  <c r="AT458" i="10"/>
  <c r="BA458" i="10" s="1"/>
  <c r="BB458" i="10" s="1"/>
  <c r="BC458" i="10" s="1"/>
  <c r="BD458" i="10" s="1"/>
  <c r="AO458" i="10"/>
  <c r="AU458" i="10" s="1"/>
  <c r="AO603" i="10"/>
  <c r="AU603" i="10" s="1"/>
  <c r="AO567" i="10"/>
  <c r="AU567" i="10" s="1"/>
  <c r="AO511" i="10"/>
  <c r="AU511" i="10" s="1"/>
  <c r="AO268" i="10"/>
  <c r="AU268" i="10" s="1"/>
  <c r="AO71" i="10"/>
  <c r="AU71" i="10" s="1"/>
  <c r="AO482" i="10"/>
  <c r="AU482" i="10" s="1"/>
  <c r="AT182" i="10"/>
  <c r="BA182" i="10" s="1"/>
  <c r="BB182" i="10" s="1"/>
  <c r="BC182" i="10" s="1"/>
  <c r="BD182" i="10" s="1"/>
  <c r="AO182" i="10"/>
  <c r="AO351" i="10"/>
  <c r="AO546" i="10"/>
  <c r="AU546" i="10" s="1"/>
  <c r="AO615" i="10"/>
  <c r="AU615" i="10" s="1"/>
  <c r="BE615" i="10" s="1"/>
  <c r="BF615" i="10" s="1"/>
  <c r="BG615" i="10" s="1"/>
  <c r="BH615" i="10" s="1"/>
  <c r="BI615" i="10" s="1"/>
  <c r="F610" i="18" s="1"/>
  <c r="AO617" i="10"/>
  <c r="AU617" i="10" s="1"/>
  <c r="BE617" i="10" s="1"/>
  <c r="AT304" i="10"/>
  <c r="BA304" i="10" s="1"/>
  <c r="BB304" i="10" s="1"/>
  <c r="BC304" i="10" s="1"/>
  <c r="BD304" i="10" s="1"/>
  <c r="AO469" i="10"/>
  <c r="AU469" i="10" s="1"/>
  <c r="AT540" i="10"/>
  <c r="BA540" i="10" s="1"/>
  <c r="BB540" i="10" s="1"/>
  <c r="BC540" i="10" s="1"/>
  <c r="BD540" i="10" s="1"/>
  <c r="AO62" i="10"/>
  <c r="AU62" i="10" s="1"/>
  <c r="AT113" i="10"/>
  <c r="BA113" i="10" s="1"/>
  <c r="BB113" i="10" s="1"/>
  <c r="BC113" i="10" s="1"/>
  <c r="BD113" i="10" s="1"/>
  <c r="AT430" i="10"/>
  <c r="BA430" i="10" s="1"/>
  <c r="AO430" i="10"/>
  <c r="AU430" i="10" s="1"/>
  <c r="AT98" i="10"/>
  <c r="BA98" i="10" s="1"/>
  <c r="BB98" i="10" s="1"/>
  <c r="BC98" i="10" s="1"/>
  <c r="BD98" i="10" s="1"/>
  <c r="AO98" i="10"/>
  <c r="AU98" i="10" s="1"/>
  <c r="AO559" i="10"/>
  <c r="AU559" i="10"/>
  <c r="BE559" i="10" s="1"/>
  <c r="BF559" i="10" s="1"/>
  <c r="BG559" i="10" s="1"/>
  <c r="BH559" i="10" s="1"/>
  <c r="BI559" i="10" s="1"/>
  <c r="AT158" i="10"/>
  <c r="BA158" i="10" s="1"/>
  <c r="BB158" i="10" s="1"/>
  <c r="BC158" i="10" s="1"/>
  <c r="BD158" i="10" s="1"/>
  <c r="AO124" i="10"/>
  <c r="AU124" i="10" s="1"/>
  <c r="AO754" i="10"/>
  <c r="AU754" i="10"/>
  <c r="BE754" i="10" s="1"/>
  <c r="AT461" i="10"/>
  <c r="BA461" i="10" s="1"/>
  <c r="BB461" i="10" s="1"/>
  <c r="BC461" i="10" s="1"/>
  <c r="BD461" i="10" s="1"/>
  <c r="AT470" i="10"/>
  <c r="BA470" i="10" s="1"/>
  <c r="BB470" i="10" s="1"/>
  <c r="BC470" i="10" s="1"/>
  <c r="BD470" i="10" s="1"/>
  <c r="AT216" i="10"/>
  <c r="BA216" i="10" s="1"/>
  <c r="BB216" i="10" s="1"/>
  <c r="BC216" i="10" s="1"/>
  <c r="BD216" i="10" s="1"/>
  <c r="AO373" i="10"/>
  <c r="AU373" i="10" s="1"/>
  <c r="AT450" i="10"/>
  <c r="BA450" i="10" s="1"/>
  <c r="BB450" i="10" s="1"/>
  <c r="BC450" i="10" s="1"/>
  <c r="BD450" i="10" s="1"/>
  <c r="AT431" i="10"/>
  <c r="BA431" i="10" s="1"/>
  <c r="BB431" i="10" s="1"/>
  <c r="BC431" i="10" s="1"/>
  <c r="BD431" i="10" s="1"/>
  <c r="AT175" i="10"/>
  <c r="BA175" i="10" s="1"/>
  <c r="BB175" i="10" s="1"/>
  <c r="BC175" i="10" s="1"/>
  <c r="BD175" i="10" s="1"/>
  <c r="AO175" i="10"/>
  <c r="AT120" i="10"/>
  <c r="BA120" i="10" s="1"/>
  <c r="BB120" i="10" s="1"/>
  <c r="BC120" i="10" s="1"/>
  <c r="BD120" i="10" s="1"/>
  <c r="AO612" i="10"/>
  <c r="AU612" i="10" s="1"/>
  <c r="BE612" i="10" s="1"/>
  <c r="BF612" i="10" s="1"/>
  <c r="BG612" i="10" s="1"/>
  <c r="BH612" i="10" s="1"/>
  <c r="BI612" i="10" s="1"/>
  <c r="F607" i="18" s="1"/>
  <c r="AO605" i="10"/>
  <c r="AU605" i="10" s="1"/>
  <c r="AO312" i="10"/>
  <c r="AO387" i="10"/>
  <c r="AO321" i="10"/>
  <c r="AU321" i="10" s="1"/>
  <c r="AO228" i="10"/>
  <c r="AO178" i="10"/>
  <c r="AO46" i="10"/>
  <c r="AO96" i="10"/>
  <c r="AO520" i="10"/>
  <c r="AT487" i="10"/>
  <c r="BA487" i="10" s="1"/>
  <c r="BB487" i="10" s="1"/>
  <c r="BC487" i="10" s="1"/>
  <c r="BD487" i="10" s="1"/>
  <c r="AT508" i="10"/>
  <c r="BA508" i="10" s="1"/>
  <c r="BB508" i="10" s="1"/>
  <c r="BC508" i="10" s="1"/>
  <c r="BD508" i="10" s="1"/>
  <c r="AO508" i="10"/>
  <c r="AT188" i="10"/>
  <c r="BA188" i="10" s="1"/>
  <c r="BB188" i="10" s="1"/>
  <c r="BC188" i="10" s="1"/>
  <c r="BD188" i="10" s="1"/>
  <c r="AO188" i="10"/>
  <c r="AO316" i="10"/>
  <c r="AU316" i="10" s="1"/>
  <c r="AT100" i="10"/>
  <c r="BA100" i="10" s="1"/>
  <c r="BB100" i="10" s="1"/>
  <c r="BC100" i="10" s="1"/>
  <c r="BD100" i="10" s="1"/>
  <c r="AO32" i="10"/>
  <c r="AO148" i="10"/>
  <c r="AT302" i="10"/>
  <c r="BA302" i="10" s="1"/>
  <c r="BB302" i="10" s="1"/>
  <c r="BC302" i="10" s="1"/>
  <c r="BD302" i="10" s="1"/>
  <c r="AO506" i="10"/>
  <c r="AU506" i="10" s="1"/>
  <c r="AO384" i="10"/>
  <c r="AT490" i="10"/>
  <c r="BA490" i="10" s="1"/>
  <c r="BB490" i="10" s="1"/>
  <c r="BC490" i="10" s="1"/>
  <c r="BD490" i="10" s="1"/>
  <c r="AO490" i="10"/>
  <c r="AU490" i="10" s="1"/>
  <c r="AO514" i="10"/>
  <c r="AT197" i="10"/>
  <c r="BA197" i="10" s="1"/>
  <c r="BB197" i="10" s="1"/>
  <c r="BC197" i="10" s="1"/>
  <c r="BD197" i="10" s="1"/>
  <c r="AT243" i="10"/>
  <c r="BA243" i="10" s="1"/>
  <c r="BB243" i="10" s="1"/>
  <c r="BC243" i="10" s="1"/>
  <c r="BD243" i="10" s="1"/>
  <c r="AO243" i="10"/>
  <c r="AT133" i="10"/>
  <c r="BA133" i="10" s="1"/>
  <c r="AO17" i="10"/>
  <c r="AU17" i="10" s="1"/>
  <c r="BB778" i="10"/>
  <c r="AO497" i="10"/>
  <c r="AT497" i="10"/>
  <c r="BA497" i="10" s="1"/>
  <c r="BB497" i="10" s="1"/>
  <c r="BC497" i="10" s="1"/>
  <c r="BD497" i="10" s="1"/>
  <c r="AT214" i="10"/>
  <c r="BA214" i="10" s="1"/>
  <c r="BB214" i="10" s="1"/>
  <c r="BC214" i="10" s="1"/>
  <c r="BD214" i="10" s="1"/>
  <c r="AO214" i="10"/>
  <c r="AO359" i="10"/>
  <c r="AT371" i="10"/>
  <c r="BA371" i="10" s="1"/>
  <c r="BB371" i="10" s="1"/>
  <c r="BC371" i="10" s="1"/>
  <c r="BD371" i="10" s="1"/>
  <c r="AO545" i="10"/>
  <c r="AU545" i="10" s="1"/>
  <c r="AT293" i="10"/>
  <c r="BA293" i="10" s="1"/>
  <c r="BB293" i="10" s="1"/>
  <c r="BC293" i="10" s="1"/>
  <c r="BD293" i="10" s="1"/>
  <c r="AT297" i="10"/>
  <c r="BA297" i="10" s="1"/>
  <c r="BB297" i="10" s="1"/>
  <c r="BC297" i="10" s="1"/>
  <c r="BD297" i="10" s="1"/>
  <c r="AT484" i="10"/>
  <c r="BA484" i="10" s="1"/>
  <c r="AT290" i="10"/>
  <c r="BA290" i="10" s="1"/>
  <c r="BB290" i="10" s="1"/>
  <c r="BC290" i="10" s="1"/>
  <c r="BD290" i="10" s="1"/>
  <c r="AO290" i="10"/>
  <c r="AO478" i="10"/>
  <c r="AO53" i="10"/>
  <c r="AO633" i="10"/>
  <c r="AU633" i="10" s="1"/>
  <c r="BE633" i="10" s="1"/>
  <c r="BF633" i="10" s="1"/>
  <c r="BG633" i="10" s="1"/>
  <c r="BH633" i="10" s="1"/>
  <c r="BI633" i="10" s="1"/>
  <c r="AO30" i="10"/>
  <c r="AT89" i="10"/>
  <c r="BA89" i="10" s="1"/>
  <c r="BB89" i="10" s="1"/>
  <c r="BC89" i="10" s="1"/>
  <c r="BD89" i="10" s="1"/>
  <c r="AO34" i="10"/>
  <c r="AO29" i="10"/>
  <c r="AU768" i="10"/>
  <c r="BE768" i="10" s="1"/>
  <c r="AO768" i="10"/>
  <c r="AT350" i="10"/>
  <c r="BA350" i="10" s="1"/>
  <c r="BB350" i="10" s="1"/>
  <c r="BC350" i="10" s="1"/>
  <c r="BD350" i="10" s="1"/>
  <c r="AO219" i="10"/>
  <c r="AT219" i="10"/>
  <c r="BA219" i="10" s="1"/>
  <c r="BB219" i="10" s="1"/>
  <c r="BC219" i="10" s="1"/>
  <c r="BD219" i="10" s="1"/>
  <c r="AO774" i="10"/>
  <c r="AU774" i="10"/>
  <c r="BE774" i="10" s="1"/>
  <c r="AT339" i="10"/>
  <c r="BA339" i="10" s="1"/>
  <c r="BB339" i="10" s="1"/>
  <c r="BC339" i="10" s="1"/>
  <c r="BD339" i="10" s="1"/>
  <c r="AT326" i="10"/>
  <c r="BA326" i="10" s="1"/>
  <c r="BB326" i="10" s="1"/>
  <c r="BC326" i="10" s="1"/>
  <c r="BD326" i="10" s="1"/>
  <c r="AO217" i="10"/>
  <c r="AU217" i="10" s="1"/>
  <c r="AO352" i="10"/>
  <c r="AO203" i="10"/>
  <c r="AU203" i="10" s="1"/>
  <c r="AT377" i="10"/>
  <c r="BA377" i="10" s="1"/>
  <c r="BB377" i="10" s="1"/>
  <c r="BC377" i="10" s="1"/>
  <c r="BD377" i="10" s="1"/>
  <c r="AT231" i="10"/>
  <c r="BA231" i="10" s="1"/>
  <c r="BB231" i="10" s="1"/>
  <c r="BC231" i="10" s="1"/>
  <c r="BD231" i="10" s="1"/>
  <c r="AO345" i="10"/>
  <c r="AU345" i="10" s="1"/>
  <c r="AT279" i="10"/>
  <c r="BA279" i="10" s="1"/>
  <c r="BB279" i="10" s="1"/>
  <c r="BC279" i="10" s="1"/>
  <c r="BD279" i="10" s="1"/>
  <c r="AT254" i="10"/>
  <c r="BA254" i="10" s="1"/>
  <c r="BB254" i="10" s="1"/>
  <c r="BC254" i="10" s="1"/>
  <c r="BD254" i="10" s="1"/>
  <c r="AO35" i="10"/>
  <c r="AU35" i="10" s="1"/>
  <c r="AT169" i="10"/>
  <c r="BA169" i="10" s="1"/>
  <c r="BB169" i="10" s="1"/>
  <c r="BC169" i="10" s="1"/>
  <c r="BD169" i="10" s="1"/>
  <c r="AT126" i="10"/>
  <c r="BA126" i="10" s="1"/>
  <c r="BB126" i="10" s="1"/>
  <c r="BC126" i="10" s="1"/>
  <c r="BD126" i="10" s="1"/>
  <c r="AT439" i="10"/>
  <c r="BA439" i="10" s="1"/>
  <c r="BB439" i="10" s="1"/>
  <c r="BC439" i="10" s="1"/>
  <c r="BD439" i="10" s="1"/>
  <c r="AO110" i="10"/>
  <c r="AO31" i="10"/>
  <c r="AU31" i="10" s="1"/>
  <c r="BB749" i="10"/>
  <c r="AO236" i="10"/>
  <c r="AO524" i="10"/>
  <c r="AO448" i="10"/>
  <c r="AT40" i="10"/>
  <c r="BA40" i="10" s="1"/>
  <c r="BB40" i="10" s="1"/>
  <c r="BC40" i="10" s="1"/>
  <c r="BD40" i="10" s="1"/>
  <c r="AO273" i="10"/>
  <c r="AO509" i="10"/>
  <c r="AO395" i="10"/>
  <c r="AS5" i="10"/>
  <c r="AO157" i="10"/>
  <c r="BA372" i="10"/>
  <c r="BB372" i="10" s="1"/>
  <c r="BC372" i="10" s="1"/>
  <c r="BD372" i="10" s="1"/>
  <c r="AT378" i="10"/>
  <c r="BA378" i="10" s="1"/>
  <c r="BB378" i="10" s="1"/>
  <c r="BC378" i="10" s="1"/>
  <c r="BD378" i="10" s="1"/>
  <c r="AT289" i="10"/>
  <c r="BA289" i="10" s="1"/>
  <c r="BB289" i="10" s="1"/>
  <c r="BC289" i="10" s="1"/>
  <c r="BD289" i="10" s="1"/>
  <c r="AO651" i="10"/>
  <c r="AU651" i="10" s="1"/>
  <c r="BE651" i="10" s="1"/>
  <c r="AO163" i="10"/>
  <c r="AO409" i="10"/>
  <c r="AO529" i="10"/>
  <c r="AO257" i="10"/>
  <c r="AO49" i="10"/>
  <c r="AO592" i="10"/>
  <c r="AU592" i="10" s="1"/>
  <c r="AO429" i="10"/>
  <c r="AO457" i="10"/>
  <c r="AO357" i="10"/>
  <c r="AO145" i="10"/>
  <c r="AO644" i="10"/>
  <c r="AU644" i="10" s="1"/>
  <c r="BE644" i="10" s="1"/>
  <c r="BF644" i="10" s="1"/>
  <c r="BG644" i="10" s="1"/>
  <c r="BH644" i="10" s="1"/>
  <c r="BI644" i="10" s="1"/>
  <c r="F630" i="18" l="1"/>
  <c r="F554" i="18"/>
  <c r="F650" i="18"/>
  <c r="F601" i="18"/>
  <c r="F585" i="18"/>
  <c r="F645" i="18"/>
  <c r="F579" i="18"/>
  <c r="F642" i="18"/>
  <c r="F631" i="18"/>
  <c r="F555" i="18"/>
  <c r="F583" i="18"/>
  <c r="F644" i="18"/>
  <c r="F638" i="18"/>
  <c r="F570" i="18"/>
  <c r="F648" i="18"/>
  <c r="F588" i="18"/>
  <c r="F651" i="18"/>
  <c r="F602" i="18"/>
  <c r="F634" i="18"/>
  <c r="F561" i="18"/>
  <c r="F560" i="18"/>
  <c r="F633" i="18"/>
  <c r="F627" i="18"/>
  <c r="F549" i="18"/>
  <c r="F563" i="18"/>
  <c r="F636" i="18"/>
  <c r="F646" i="18"/>
  <c r="F586" i="18"/>
  <c r="F632" i="18"/>
  <c r="F557" i="18"/>
  <c r="F643" i="18"/>
  <c r="F582" i="18"/>
  <c r="F628" i="18"/>
  <c r="F552" i="18"/>
  <c r="BF617" i="10"/>
  <c r="BG617" i="10" s="1"/>
  <c r="BH617" i="10" s="1"/>
  <c r="BI617" i="10" s="1"/>
  <c r="F612" i="18" s="1"/>
  <c r="BF628" i="10"/>
  <c r="BG628" i="10" s="1"/>
  <c r="BH628" i="10" s="1"/>
  <c r="BI628" i="10" s="1"/>
  <c r="BF649" i="10"/>
  <c r="BG649" i="10" s="1"/>
  <c r="BH649" i="10" s="1"/>
  <c r="BI649" i="10" s="1"/>
  <c r="BF638" i="10"/>
  <c r="BG638" i="10" s="1"/>
  <c r="BH638" i="10" s="1"/>
  <c r="BI638" i="10" s="1"/>
  <c r="BF629" i="10"/>
  <c r="BG629" i="10" s="1"/>
  <c r="BH629" i="10" s="1"/>
  <c r="BI629" i="10" s="1"/>
  <c r="BF601" i="10"/>
  <c r="BG601" i="10" s="1"/>
  <c r="BH601" i="10" s="1"/>
  <c r="BI601" i="10" s="1"/>
  <c r="F596" i="18" s="1"/>
  <c r="BF652" i="10"/>
  <c r="BG652" i="10" s="1"/>
  <c r="BH652" i="10" s="1"/>
  <c r="BI652" i="10" s="1"/>
  <c r="BF656" i="10"/>
  <c r="BG656" i="10" s="1"/>
  <c r="BH656" i="10" s="1"/>
  <c r="BI656" i="10" s="1"/>
  <c r="BF636" i="10"/>
  <c r="BG636" i="10" s="1"/>
  <c r="BH636" i="10" s="1"/>
  <c r="BI636" i="10" s="1"/>
  <c r="BF651" i="10"/>
  <c r="BG651" i="10" s="1"/>
  <c r="BH651" i="10" s="1"/>
  <c r="BI651" i="10" s="1"/>
  <c r="BF611" i="10"/>
  <c r="BG611" i="10" s="1"/>
  <c r="BH611" i="10" s="1"/>
  <c r="BI611" i="10" s="1"/>
  <c r="F606" i="18" s="1"/>
  <c r="BF561" i="10"/>
  <c r="BG561" i="10" s="1"/>
  <c r="BH561" i="10" s="1"/>
  <c r="BI561" i="10" s="1"/>
  <c r="F556" i="18" s="1"/>
  <c r="BE610" i="10"/>
  <c r="BB610" i="10"/>
  <c r="BC610" i="10" s="1"/>
  <c r="BD610" i="10" s="1"/>
  <c r="BE616" i="10"/>
  <c r="BB616" i="10"/>
  <c r="BC616" i="10" s="1"/>
  <c r="BD616" i="10" s="1"/>
  <c r="BE603" i="10"/>
  <c r="BB603" i="10"/>
  <c r="BC603" i="10" s="1"/>
  <c r="BD603" i="10" s="1"/>
  <c r="BE642" i="10"/>
  <c r="BB642" i="10"/>
  <c r="BC642" i="10" s="1"/>
  <c r="BD642" i="10" s="1"/>
  <c r="BJ323" i="10"/>
  <c r="BF323" i="10"/>
  <c r="BG323" i="10" s="1"/>
  <c r="BH323" i="10" s="1"/>
  <c r="BI323" i="10" s="1"/>
  <c r="F318" i="18" s="1"/>
  <c r="BJ317" i="10"/>
  <c r="BF317" i="10"/>
  <c r="BG317" i="10" s="1"/>
  <c r="BH317" i="10" s="1"/>
  <c r="BI317" i="10" s="1"/>
  <c r="F312" i="18" s="1"/>
  <c r="BB133" i="10"/>
  <c r="BC133" i="10" s="1"/>
  <c r="BD133" i="10" s="1"/>
  <c r="BB180" i="10"/>
  <c r="BC180" i="10" s="1"/>
  <c r="BD180" i="10" s="1"/>
  <c r="BB410" i="10"/>
  <c r="BC410" i="10" s="1"/>
  <c r="BD410" i="10" s="1"/>
  <c r="BB624" i="10"/>
  <c r="BC624" i="10" s="1"/>
  <c r="BD624" i="10" s="1"/>
  <c r="BB484" i="10"/>
  <c r="BC484" i="10" s="1"/>
  <c r="BD484" i="10" s="1"/>
  <c r="BB605" i="10"/>
  <c r="BC605" i="10" s="1"/>
  <c r="BD605" i="10" s="1"/>
  <c r="BB623" i="10"/>
  <c r="BC623" i="10" s="1"/>
  <c r="BD623" i="10" s="1"/>
  <c r="BB614" i="10"/>
  <c r="BC614" i="10" s="1"/>
  <c r="BD614" i="10" s="1"/>
  <c r="BB609" i="10"/>
  <c r="BC609" i="10" s="1"/>
  <c r="BD609" i="10" s="1"/>
  <c r="BB184" i="10"/>
  <c r="BC184" i="10" s="1"/>
  <c r="BD184" i="10" s="1"/>
  <c r="BB430" i="10"/>
  <c r="BC430" i="10" s="1"/>
  <c r="BD430" i="10" s="1"/>
  <c r="BB46" i="10"/>
  <c r="BC46" i="10" s="1"/>
  <c r="BD46" i="10" s="1"/>
  <c r="AP665" i="10"/>
  <c r="AQ665" i="10" s="1"/>
  <c r="BE581" i="10"/>
  <c r="BF581" i="10" s="1"/>
  <c r="BG581" i="10" s="1"/>
  <c r="BH581" i="10" s="1"/>
  <c r="BI581" i="10" s="1"/>
  <c r="BE583" i="10"/>
  <c r="BF583" i="10" s="1"/>
  <c r="BG583" i="10" s="1"/>
  <c r="BH583" i="10" s="1"/>
  <c r="BI583" i="10" s="1"/>
  <c r="BE586" i="10"/>
  <c r="BF586" i="10" s="1"/>
  <c r="BG586" i="10" s="1"/>
  <c r="BH586" i="10" s="1"/>
  <c r="BI586" i="10" s="1"/>
  <c r="F581" i="18" s="1"/>
  <c r="BE567" i="10"/>
  <c r="BF567" i="10" s="1"/>
  <c r="BG567" i="10" s="1"/>
  <c r="BH567" i="10" s="1"/>
  <c r="BI567" i="10" s="1"/>
  <c r="BE579" i="10"/>
  <c r="BF579" i="10" s="1"/>
  <c r="BG579" i="10" s="1"/>
  <c r="BH579" i="10" s="1"/>
  <c r="BI579" i="10" s="1"/>
  <c r="F574" i="18" s="1"/>
  <c r="AV665" i="10"/>
  <c r="BE624" i="10"/>
  <c r="BF624" i="10" s="1"/>
  <c r="BG624" i="10" s="1"/>
  <c r="BH624" i="10" s="1"/>
  <c r="BI624" i="10" s="1"/>
  <c r="F619" i="18" s="1"/>
  <c r="BE614" i="10"/>
  <c r="BF614" i="10" s="1"/>
  <c r="BG614" i="10" s="1"/>
  <c r="BH614" i="10" s="1"/>
  <c r="BI614" i="10" s="1"/>
  <c r="F609" i="18" s="1"/>
  <c r="BE609" i="10"/>
  <c r="BF609" i="10" s="1"/>
  <c r="BG609" i="10" s="1"/>
  <c r="BH609" i="10" s="1"/>
  <c r="BI609" i="10" s="1"/>
  <c r="F604" i="18" s="1"/>
  <c r="BE623" i="10"/>
  <c r="BF623" i="10" s="1"/>
  <c r="BG623" i="10" s="1"/>
  <c r="BH623" i="10" s="1"/>
  <c r="BI623" i="10" s="1"/>
  <c r="F618" i="18" s="1"/>
  <c r="BE574" i="10"/>
  <c r="BF574" i="10" s="1"/>
  <c r="BG574" i="10" s="1"/>
  <c r="BH574" i="10" s="1"/>
  <c r="BI574" i="10" s="1"/>
  <c r="BE605" i="10"/>
  <c r="BF605" i="10" s="1"/>
  <c r="BG605" i="10" s="1"/>
  <c r="BH605" i="10" s="1"/>
  <c r="BI605" i="10" s="1"/>
  <c r="AU597" i="10"/>
  <c r="BE596" i="10"/>
  <c r="BF596" i="10" s="1"/>
  <c r="BG596" i="10" s="1"/>
  <c r="BH596" i="10" s="1"/>
  <c r="BI596" i="10" s="1"/>
  <c r="F591" i="18" s="1"/>
  <c r="BE592" i="10"/>
  <c r="BF592" i="10" s="1"/>
  <c r="BG592" i="10" s="1"/>
  <c r="BH592" i="10" s="1"/>
  <c r="BI592" i="10" s="1"/>
  <c r="BE597" i="10"/>
  <c r="BF597" i="10" s="1"/>
  <c r="BG597" i="10" s="1"/>
  <c r="BH597" i="10" s="1"/>
  <c r="BI597" i="10" s="1"/>
  <c r="F592" i="18" s="1"/>
  <c r="BE657" i="10"/>
  <c r="BF657" i="10" s="1"/>
  <c r="BG657" i="10" s="1"/>
  <c r="BH657" i="10" s="1"/>
  <c r="BI657" i="10" s="1"/>
  <c r="BE620" i="10"/>
  <c r="BF620" i="10" s="1"/>
  <c r="BG620" i="10" s="1"/>
  <c r="BH620" i="10" s="1"/>
  <c r="BI620" i="10" s="1"/>
  <c r="F615" i="18" s="1"/>
  <c r="BE558" i="10"/>
  <c r="BF558" i="10" s="1"/>
  <c r="BG558" i="10" s="1"/>
  <c r="BH558" i="10" s="1"/>
  <c r="BI558" i="10" s="1"/>
  <c r="BE582" i="10"/>
  <c r="BF582" i="10" s="1"/>
  <c r="BG582" i="10" s="1"/>
  <c r="BH582" i="10" s="1"/>
  <c r="BI582" i="10" s="1"/>
  <c r="BE635" i="10"/>
  <c r="BF635" i="10" s="1"/>
  <c r="BG635" i="10" s="1"/>
  <c r="BH635" i="10" s="1"/>
  <c r="BI635" i="10" s="1"/>
  <c r="BE585" i="10"/>
  <c r="BF585" i="10" s="1"/>
  <c r="BG585" i="10" s="1"/>
  <c r="BH585" i="10" s="1"/>
  <c r="BI585" i="10" s="1"/>
  <c r="F580" i="18" s="1"/>
  <c r="BE625" i="10"/>
  <c r="BF625" i="10" s="1"/>
  <c r="BG625" i="10" s="1"/>
  <c r="BH625" i="10" s="1"/>
  <c r="BI625" i="10" s="1"/>
  <c r="F620" i="18" s="1"/>
  <c r="BE626" i="10"/>
  <c r="BF626" i="10" s="1"/>
  <c r="BG626" i="10" s="1"/>
  <c r="BH626" i="10" s="1"/>
  <c r="BI626" i="10" s="1"/>
  <c r="F621" i="18" s="1"/>
  <c r="AP711" i="10"/>
  <c r="AV711" i="10" s="1"/>
  <c r="AP744" i="10"/>
  <c r="AQ744" i="10" s="1"/>
  <c r="AV744" i="10"/>
  <c r="AP738" i="10"/>
  <c r="AQ738" i="10" s="1"/>
  <c r="AP743" i="10"/>
  <c r="AQ743" i="10" s="1"/>
  <c r="AP724" i="10"/>
  <c r="AQ724" i="10" s="1"/>
  <c r="AP717" i="10"/>
  <c r="AQ717" i="10" s="1"/>
  <c r="AP720" i="10"/>
  <c r="AQ720" i="10" s="1"/>
  <c r="AP742" i="10"/>
  <c r="AV742" i="10" s="1"/>
  <c r="AP716" i="10"/>
  <c r="AQ716" i="10" s="1"/>
  <c r="AP713" i="10"/>
  <c r="AQ713" i="10" s="1"/>
  <c r="AP741" i="10"/>
  <c r="AV741" i="10" s="1"/>
  <c r="AP718" i="10"/>
  <c r="AQ718" i="10" s="1"/>
  <c r="AV739" i="10"/>
  <c r="AP739" i="10"/>
  <c r="AQ739" i="10" s="1"/>
  <c r="AP745" i="10"/>
  <c r="AQ745" i="10" s="1"/>
  <c r="AP726" i="10"/>
  <c r="AQ726" i="10" s="1"/>
  <c r="AP732" i="10"/>
  <c r="AQ732" i="10" s="1"/>
  <c r="AP703" i="10"/>
  <c r="AV703" i="10" s="1"/>
  <c r="AP722" i="10"/>
  <c r="AQ722" i="10" s="1"/>
  <c r="AP709" i="10"/>
  <c r="AV709" i="10" s="1"/>
  <c r="AP704" i="10"/>
  <c r="AP733" i="10"/>
  <c r="AQ733" i="10" s="1"/>
  <c r="AP707" i="10"/>
  <c r="AQ707" i="10" s="1"/>
  <c r="AP706" i="10"/>
  <c r="AQ706" i="10" s="1"/>
  <c r="AV706" i="10"/>
  <c r="AP747" i="10"/>
  <c r="AQ747" i="10" s="1"/>
  <c r="AP731" i="10"/>
  <c r="AV731" i="10" s="1"/>
  <c r="AP727" i="10"/>
  <c r="AQ727" i="10" s="1"/>
  <c r="AV736" i="10"/>
  <c r="AP736" i="10"/>
  <c r="AQ736" i="10" s="1"/>
  <c r="AP719" i="10"/>
  <c r="AQ719" i="10" s="1"/>
  <c r="AP729" i="10"/>
  <c r="AQ729" i="10" s="1"/>
  <c r="AV725" i="10"/>
  <c r="AP725" i="10"/>
  <c r="AQ725" i="10" s="1"/>
  <c r="AV705" i="10"/>
  <c r="AP705" i="10"/>
  <c r="AQ705" i="10" s="1"/>
  <c r="AV735" i="10"/>
  <c r="AP735" i="10"/>
  <c r="AQ735" i="10" s="1"/>
  <c r="AP712" i="10"/>
  <c r="AV712" i="10" s="1"/>
  <c r="AP702" i="10"/>
  <c r="AQ702" i="10" s="1"/>
  <c r="AP714" i="10"/>
  <c r="AQ714" i="10" s="1"/>
  <c r="AP728" i="10"/>
  <c r="AQ728" i="10" s="1"/>
  <c r="AP710" i="10"/>
  <c r="AQ710" i="10" s="1"/>
  <c r="AP746" i="10"/>
  <c r="AQ746" i="10" s="1"/>
  <c r="AV746" i="10"/>
  <c r="AV734" i="10"/>
  <c r="AP734" i="10"/>
  <c r="AQ734" i="10" s="1"/>
  <c r="AP701" i="10"/>
  <c r="AQ701" i="10" s="1"/>
  <c r="AP730" i="10"/>
  <c r="AQ730" i="10" s="1"/>
  <c r="AP737" i="10"/>
  <c r="AV737" i="10" s="1"/>
  <c r="AP700" i="10"/>
  <c r="AQ700" i="10" s="1"/>
  <c r="AV721" i="10"/>
  <c r="AP721" i="10"/>
  <c r="AQ721" i="10" s="1"/>
  <c r="AP740" i="10"/>
  <c r="AQ740" i="10" s="1"/>
  <c r="AP708" i="10"/>
  <c r="AQ708" i="10" s="1"/>
  <c r="AP715" i="10"/>
  <c r="AQ715" i="10" s="1"/>
  <c r="AP723" i="10"/>
  <c r="AQ723" i="10" s="1"/>
  <c r="AP696" i="10"/>
  <c r="AQ696" i="10" s="1"/>
  <c r="AP695" i="10"/>
  <c r="AV695" i="10" s="1"/>
  <c r="AP698" i="10"/>
  <c r="AQ698" i="10" s="1"/>
  <c r="AP676" i="10"/>
  <c r="AQ676" i="10" s="1"/>
  <c r="AV682" i="10"/>
  <c r="AP682" i="10"/>
  <c r="AQ682" i="10" s="1"/>
  <c r="AV684" i="10"/>
  <c r="AP684" i="10"/>
  <c r="AQ684" i="10" s="1"/>
  <c r="AV692" i="10"/>
  <c r="AP692" i="10"/>
  <c r="AQ692" i="10" s="1"/>
  <c r="AP679" i="10"/>
  <c r="AV679" i="10"/>
  <c r="AP674" i="10"/>
  <c r="AQ674" i="10" s="1"/>
  <c r="AP694" i="10"/>
  <c r="AQ694" i="10" s="1"/>
  <c r="AP677" i="10"/>
  <c r="AQ677" i="10" s="1"/>
  <c r="AV691" i="10"/>
  <c r="AP691" i="10"/>
  <c r="AQ691" i="10" s="1"/>
  <c r="AP688" i="10"/>
  <c r="AQ688" i="10" s="1"/>
  <c r="AP687" i="10"/>
  <c r="AQ687" i="10" s="1"/>
  <c r="AP697" i="10"/>
  <c r="AQ697" i="10" s="1"/>
  <c r="AP690" i="10"/>
  <c r="AQ690" i="10" s="1"/>
  <c r="AV673" i="10"/>
  <c r="AP673" i="10"/>
  <c r="AQ673" i="10" s="1"/>
  <c r="AP680" i="10"/>
  <c r="AV680" i="10" s="1"/>
  <c r="AP699" i="10"/>
  <c r="AQ699" i="10" s="1"/>
  <c r="AP686" i="10"/>
  <c r="AQ686" i="10" s="1"/>
  <c r="AQ679" i="10"/>
  <c r="AP678" i="10"/>
  <c r="AV678" i="10" s="1"/>
  <c r="AP689" i="10"/>
  <c r="AQ689" i="10" s="1"/>
  <c r="AP683" i="10"/>
  <c r="AQ683" i="10" s="1"/>
  <c r="AP685" i="10"/>
  <c r="AQ685" i="10" s="1"/>
  <c r="AP675" i="10"/>
  <c r="AQ675" i="10" s="1"/>
  <c r="AP681" i="10"/>
  <c r="AQ681" i="10" s="1"/>
  <c r="AP693" i="10"/>
  <c r="AQ693" i="10" s="1"/>
  <c r="AP672" i="10"/>
  <c r="AQ672" i="10" s="1"/>
  <c r="AV669" i="10"/>
  <c r="AP669" i="10"/>
  <c r="AQ669" i="10" s="1"/>
  <c r="AP667" i="10"/>
  <c r="AQ667" i="10" s="1"/>
  <c r="AP666" i="10"/>
  <c r="AQ666" i="10" s="1"/>
  <c r="AV664" i="10"/>
  <c r="AP664" i="10"/>
  <c r="AQ664" i="10" s="1"/>
  <c r="AP670" i="10"/>
  <c r="AQ670" i="10" s="1"/>
  <c r="AP671" i="10"/>
  <c r="AQ671" i="10" s="1"/>
  <c r="AP668" i="10"/>
  <c r="AQ668" i="10" s="1"/>
  <c r="AP663" i="10"/>
  <c r="AQ663" i="10" s="1"/>
  <c r="AP662" i="10"/>
  <c r="AQ662" i="10" s="1"/>
  <c r="AP661" i="10"/>
  <c r="AQ661" i="10" s="1"/>
  <c r="AP660" i="10"/>
  <c r="AQ660" i="10" s="1"/>
  <c r="BE207" i="10"/>
  <c r="BF207" i="10" s="1"/>
  <c r="BG207" i="10" s="1"/>
  <c r="BH207" i="10" s="1"/>
  <c r="BI207" i="10" s="1"/>
  <c r="F202" i="18" s="1"/>
  <c r="BE476" i="10"/>
  <c r="BF476" i="10" s="1"/>
  <c r="BG476" i="10" s="1"/>
  <c r="BH476" i="10" s="1"/>
  <c r="BI476" i="10" s="1"/>
  <c r="F471" i="18" s="1"/>
  <c r="BE548" i="10"/>
  <c r="BF548" i="10" s="1"/>
  <c r="BG548" i="10" s="1"/>
  <c r="BH548" i="10" s="1"/>
  <c r="BI548" i="10" s="1"/>
  <c r="F543" i="18" s="1"/>
  <c r="BE245" i="10"/>
  <c r="BF245" i="10" s="1"/>
  <c r="BG245" i="10" s="1"/>
  <c r="BH245" i="10" s="1"/>
  <c r="BI245" i="10" s="1"/>
  <c r="F240" i="18" s="1"/>
  <c r="BE65" i="10"/>
  <c r="BF65" i="10" s="1"/>
  <c r="BG65" i="10" s="1"/>
  <c r="BH65" i="10" s="1"/>
  <c r="BI65" i="10" s="1"/>
  <c r="F60" i="18" s="1"/>
  <c r="BE232" i="10"/>
  <c r="BF232" i="10" s="1"/>
  <c r="BG232" i="10" s="1"/>
  <c r="BH232" i="10" s="1"/>
  <c r="BI232" i="10" s="1"/>
  <c r="F227" i="18" s="1"/>
  <c r="BE493" i="10"/>
  <c r="BF493" i="10" s="1"/>
  <c r="BG493" i="10" s="1"/>
  <c r="BH493" i="10" s="1"/>
  <c r="BI493" i="10" s="1"/>
  <c r="F488" i="18" s="1"/>
  <c r="BE545" i="10"/>
  <c r="BF545" i="10" s="1"/>
  <c r="BG545" i="10" s="1"/>
  <c r="BH545" i="10" s="1"/>
  <c r="BI545" i="10" s="1"/>
  <c r="F540" i="18" s="1"/>
  <c r="BE324" i="10"/>
  <c r="BE275" i="10"/>
  <c r="BF275" i="10" s="1"/>
  <c r="BG275" i="10" s="1"/>
  <c r="BH275" i="10" s="1"/>
  <c r="BI275" i="10" s="1"/>
  <c r="F270" i="18" s="1"/>
  <c r="BE206" i="10"/>
  <c r="BF206" i="10" s="1"/>
  <c r="BG206" i="10" s="1"/>
  <c r="BH206" i="10" s="1"/>
  <c r="BI206" i="10" s="1"/>
  <c r="F201" i="18" s="1"/>
  <c r="BE515" i="10"/>
  <c r="BF515" i="10" s="1"/>
  <c r="BG515" i="10" s="1"/>
  <c r="BH515" i="10" s="1"/>
  <c r="BI515" i="10" s="1"/>
  <c r="F510" i="18" s="1"/>
  <c r="BE84" i="10"/>
  <c r="BF84" i="10" s="1"/>
  <c r="BG84" i="10" s="1"/>
  <c r="BH84" i="10" s="1"/>
  <c r="BI84" i="10" s="1"/>
  <c r="F79" i="18" s="1"/>
  <c r="BE62" i="10"/>
  <c r="BF62" i="10" s="1"/>
  <c r="BG62" i="10" s="1"/>
  <c r="BH62" i="10" s="1"/>
  <c r="BI62" i="10" s="1"/>
  <c r="F57" i="18" s="1"/>
  <c r="BE492" i="10"/>
  <c r="BF492" i="10" s="1"/>
  <c r="BG492" i="10" s="1"/>
  <c r="BH492" i="10" s="1"/>
  <c r="BI492" i="10" s="1"/>
  <c r="F487" i="18" s="1"/>
  <c r="BE35" i="10"/>
  <c r="BF35" i="10" s="1"/>
  <c r="BG35" i="10" s="1"/>
  <c r="BH35" i="10" s="1"/>
  <c r="BI35" i="10" s="1"/>
  <c r="F30" i="18" s="1"/>
  <c r="BE410" i="10"/>
  <c r="BF410" i="10" s="1"/>
  <c r="BG410" i="10" s="1"/>
  <c r="BH410" i="10" s="1"/>
  <c r="BI410" i="10" s="1"/>
  <c r="F405" i="18" s="1"/>
  <c r="BE449" i="10"/>
  <c r="BF449" i="10" s="1"/>
  <c r="BG449" i="10" s="1"/>
  <c r="BH449" i="10" s="1"/>
  <c r="BI449" i="10" s="1"/>
  <c r="F444" i="18" s="1"/>
  <c r="BE39" i="10"/>
  <c r="BF39" i="10" s="1"/>
  <c r="BG39" i="10" s="1"/>
  <c r="BH39" i="10" s="1"/>
  <c r="BI39" i="10" s="1"/>
  <c r="F34" i="18" s="1"/>
  <c r="BE85" i="10"/>
  <c r="BF85" i="10" s="1"/>
  <c r="BG85" i="10" s="1"/>
  <c r="BH85" i="10" s="1"/>
  <c r="BI85" i="10" s="1"/>
  <c r="F80" i="18" s="1"/>
  <c r="BE551" i="10"/>
  <c r="BF551" i="10" s="1"/>
  <c r="BG551" i="10" s="1"/>
  <c r="BH551" i="10" s="1"/>
  <c r="BI551" i="10" s="1"/>
  <c r="F546" i="18" s="1"/>
  <c r="BE116" i="10"/>
  <c r="BF116" i="10" s="1"/>
  <c r="BG116" i="10" s="1"/>
  <c r="BH116" i="10" s="1"/>
  <c r="BI116" i="10" s="1"/>
  <c r="F111" i="18" s="1"/>
  <c r="BE142" i="10"/>
  <c r="BF142" i="10" s="1"/>
  <c r="BG142" i="10" s="1"/>
  <c r="BH142" i="10" s="1"/>
  <c r="BI142" i="10" s="1"/>
  <c r="F137" i="18" s="1"/>
  <c r="BE392" i="10"/>
  <c r="BF392" i="10" s="1"/>
  <c r="BG392" i="10" s="1"/>
  <c r="BH392" i="10" s="1"/>
  <c r="BI392" i="10" s="1"/>
  <c r="F387" i="18" s="1"/>
  <c r="BE173" i="10"/>
  <c r="BF173" i="10" s="1"/>
  <c r="BG173" i="10" s="1"/>
  <c r="BH173" i="10" s="1"/>
  <c r="BI173" i="10" s="1"/>
  <c r="F168" i="18" s="1"/>
  <c r="BE218" i="10"/>
  <c r="BF218" i="10" s="1"/>
  <c r="BG218" i="10" s="1"/>
  <c r="BH218" i="10" s="1"/>
  <c r="BI218" i="10" s="1"/>
  <c r="F213" i="18" s="1"/>
  <c r="BE456" i="10"/>
  <c r="BF456" i="10" s="1"/>
  <c r="BG456" i="10" s="1"/>
  <c r="BH456" i="10" s="1"/>
  <c r="BI456" i="10" s="1"/>
  <c r="F451" i="18" s="1"/>
  <c r="BE181" i="10"/>
  <c r="BF181" i="10" s="1"/>
  <c r="BG181" i="10" s="1"/>
  <c r="BH181" i="10" s="1"/>
  <c r="BI181" i="10" s="1"/>
  <c r="F176" i="18" s="1"/>
  <c r="BE111" i="10"/>
  <c r="BF111" i="10" s="1"/>
  <c r="BG111" i="10" s="1"/>
  <c r="BH111" i="10" s="1"/>
  <c r="BI111" i="10" s="1"/>
  <c r="F106" i="18" s="1"/>
  <c r="BE82" i="10"/>
  <c r="BF82" i="10" s="1"/>
  <c r="BG82" i="10" s="1"/>
  <c r="BH82" i="10" s="1"/>
  <c r="BI82" i="10" s="1"/>
  <c r="F77" i="18" s="1"/>
  <c r="BE506" i="10"/>
  <c r="BF506" i="10" s="1"/>
  <c r="BG506" i="10" s="1"/>
  <c r="BH506" i="10" s="1"/>
  <c r="BI506" i="10" s="1"/>
  <c r="F501" i="18" s="1"/>
  <c r="BE75" i="10"/>
  <c r="BF75" i="10" s="1"/>
  <c r="BG75" i="10" s="1"/>
  <c r="BH75" i="10" s="1"/>
  <c r="BI75" i="10" s="1"/>
  <c r="F70" i="18" s="1"/>
  <c r="BE31" i="10"/>
  <c r="BF31" i="10" s="1"/>
  <c r="BG31" i="10" s="1"/>
  <c r="BH31" i="10" s="1"/>
  <c r="BI31" i="10" s="1"/>
  <c r="F26" i="18" s="1"/>
  <c r="BE124" i="10"/>
  <c r="BE399" i="10"/>
  <c r="BF399" i="10" s="1"/>
  <c r="BG399" i="10" s="1"/>
  <c r="BH399" i="10" s="1"/>
  <c r="BI399" i="10" s="1"/>
  <c r="F394" i="18" s="1"/>
  <c r="BE546" i="10"/>
  <c r="BF546" i="10" s="1"/>
  <c r="BG546" i="10" s="1"/>
  <c r="BH546" i="10" s="1"/>
  <c r="BI546" i="10" s="1"/>
  <c r="F541" i="18" s="1"/>
  <c r="BE400" i="10"/>
  <c r="BF400" i="10" s="1"/>
  <c r="BG400" i="10" s="1"/>
  <c r="BH400" i="10" s="1"/>
  <c r="BI400" i="10" s="1"/>
  <c r="F395" i="18" s="1"/>
  <c r="BE115" i="10"/>
  <c r="BF115" i="10" s="1"/>
  <c r="BG115" i="10" s="1"/>
  <c r="BH115" i="10" s="1"/>
  <c r="BI115" i="10" s="1"/>
  <c r="F110" i="18" s="1"/>
  <c r="BE521" i="10"/>
  <c r="BF521" i="10" s="1"/>
  <c r="BG521" i="10" s="1"/>
  <c r="BH521" i="10" s="1"/>
  <c r="BI521" i="10" s="1"/>
  <c r="F516" i="18" s="1"/>
  <c r="AP214" i="10"/>
  <c r="AV214" i="10" s="1"/>
  <c r="BE134" i="10"/>
  <c r="BF134" i="10" s="1"/>
  <c r="BG134" i="10" s="1"/>
  <c r="BH134" i="10" s="1"/>
  <c r="BI134" i="10" s="1"/>
  <c r="F129" i="18" s="1"/>
  <c r="BE318" i="10"/>
  <c r="BE16" i="10"/>
  <c r="BF16" i="10" s="1"/>
  <c r="BG16" i="10" s="1"/>
  <c r="BH16" i="10" s="1"/>
  <c r="BI16" i="10" s="1"/>
  <c r="F11" i="18" s="1"/>
  <c r="BE510" i="10"/>
  <c r="BF510" i="10" s="1"/>
  <c r="BG510" i="10" s="1"/>
  <c r="BH510" i="10" s="1"/>
  <c r="BI510" i="10" s="1"/>
  <c r="F505" i="18" s="1"/>
  <c r="BE455" i="10"/>
  <c r="BF455" i="10" s="1"/>
  <c r="BG455" i="10" s="1"/>
  <c r="BH455" i="10" s="1"/>
  <c r="BI455" i="10" s="1"/>
  <c r="F450" i="18" s="1"/>
  <c r="BE69" i="10"/>
  <c r="BF69" i="10" s="1"/>
  <c r="BG69" i="10" s="1"/>
  <c r="BH69" i="10" s="1"/>
  <c r="BI69" i="10" s="1"/>
  <c r="F64" i="18" s="1"/>
  <c r="BE19" i="10"/>
  <c r="BF19" i="10" s="1"/>
  <c r="BG19" i="10" s="1"/>
  <c r="BH19" i="10" s="1"/>
  <c r="BI19" i="10" s="1"/>
  <c r="F14" i="18" s="1"/>
  <c r="BE547" i="10"/>
  <c r="BF547" i="10" s="1"/>
  <c r="BG547" i="10" s="1"/>
  <c r="BH547" i="10" s="1"/>
  <c r="BI547" i="10" s="1"/>
  <c r="F542" i="18" s="1"/>
  <c r="BE296" i="10"/>
  <c r="BF296" i="10" s="1"/>
  <c r="BG296" i="10" s="1"/>
  <c r="BH296" i="10" s="1"/>
  <c r="BI296" i="10" s="1"/>
  <c r="F291" i="18" s="1"/>
  <c r="BE405" i="10"/>
  <c r="BF405" i="10" s="1"/>
  <c r="BG405" i="10" s="1"/>
  <c r="BH405" i="10" s="1"/>
  <c r="BI405" i="10" s="1"/>
  <c r="F400" i="18" s="1"/>
  <c r="BE394" i="10"/>
  <c r="BF394" i="10" s="1"/>
  <c r="BG394" i="10" s="1"/>
  <c r="BH394" i="10" s="1"/>
  <c r="BI394" i="10" s="1"/>
  <c r="F389" i="18" s="1"/>
  <c r="BE13" i="10"/>
  <c r="BF13" i="10" s="1"/>
  <c r="BG13" i="10" s="1"/>
  <c r="BH13" i="10" s="1"/>
  <c r="BI13" i="10" s="1"/>
  <c r="F8" i="18" s="1"/>
  <c r="BE79" i="10"/>
  <c r="BF79" i="10" s="1"/>
  <c r="BG79" i="10" s="1"/>
  <c r="BH79" i="10" s="1"/>
  <c r="BI79" i="10" s="1"/>
  <c r="F74" i="18" s="1"/>
  <c r="BE186" i="10"/>
  <c r="BF186" i="10" s="1"/>
  <c r="BG186" i="10" s="1"/>
  <c r="BH186" i="10" s="1"/>
  <c r="BI186" i="10" s="1"/>
  <c r="F181" i="18" s="1"/>
  <c r="BE386" i="10"/>
  <c r="BF386" i="10" s="1"/>
  <c r="BG386" i="10" s="1"/>
  <c r="BH386" i="10" s="1"/>
  <c r="BI386" i="10" s="1"/>
  <c r="F381" i="18" s="1"/>
  <c r="BE319" i="10"/>
  <c r="BE203" i="10"/>
  <c r="BF203" i="10" s="1"/>
  <c r="BG203" i="10" s="1"/>
  <c r="BH203" i="10" s="1"/>
  <c r="BI203" i="10" s="1"/>
  <c r="F198" i="18" s="1"/>
  <c r="BE469" i="10"/>
  <c r="BF469" i="10" s="1"/>
  <c r="BG469" i="10" s="1"/>
  <c r="BH469" i="10" s="1"/>
  <c r="BI469" i="10" s="1"/>
  <c r="F464" i="18" s="1"/>
  <c r="BE256" i="10"/>
  <c r="BF256" i="10" s="1"/>
  <c r="BG256" i="10" s="1"/>
  <c r="BH256" i="10" s="1"/>
  <c r="BI256" i="10" s="1"/>
  <c r="F251" i="18" s="1"/>
  <c r="BE437" i="10"/>
  <c r="BF437" i="10" s="1"/>
  <c r="BG437" i="10" s="1"/>
  <c r="BH437" i="10" s="1"/>
  <c r="BI437" i="10" s="1"/>
  <c r="F432" i="18" s="1"/>
  <c r="BE334" i="10"/>
  <c r="BF334" i="10" s="1"/>
  <c r="BG334" i="10" s="1"/>
  <c r="BH334" i="10" s="1"/>
  <c r="BI334" i="10" s="1"/>
  <c r="F329" i="18" s="1"/>
  <c r="BE500" i="10"/>
  <c r="BF500" i="10" s="1"/>
  <c r="BG500" i="10" s="1"/>
  <c r="BH500" i="10" s="1"/>
  <c r="BI500" i="10" s="1"/>
  <c r="F495" i="18" s="1"/>
  <c r="BE362" i="10"/>
  <c r="BF362" i="10" s="1"/>
  <c r="BG362" i="10" s="1"/>
  <c r="BH362" i="10" s="1"/>
  <c r="BI362" i="10" s="1"/>
  <c r="F357" i="18" s="1"/>
  <c r="BE211" i="10"/>
  <c r="BF211" i="10" s="1"/>
  <c r="BG211" i="10" s="1"/>
  <c r="BH211" i="10" s="1"/>
  <c r="BI211" i="10" s="1"/>
  <c r="F206" i="18" s="1"/>
  <c r="AP163" i="10"/>
  <c r="BE101" i="10"/>
  <c r="BF101" i="10" s="1"/>
  <c r="BG101" i="10" s="1"/>
  <c r="BH101" i="10" s="1"/>
  <c r="BI101" i="10" s="1"/>
  <c r="F96" i="18" s="1"/>
  <c r="BE51" i="10"/>
  <c r="BF51" i="10" s="1"/>
  <c r="BG51" i="10" s="1"/>
  <c r="BH51" i="10" s="1"/>
  <c r="BI51" i="10" s="1"/>
  <c r="F46" i="18" s="1"/>
  <c r="BE414" i="10"/>
  <c r="BF414" i="10" s="1"/>
  <c r="BG414" i="10" s="1"/>
  <c r="BH414" i="10" s="1"/>
  <c r="BI414" i="10" s="1"/>
  <c r="F409" i="18" s="1"/>
  <c r="BE467" i="10"/>
  <c r="BF467" i="10" s="1"/>
  <c r="BG467" i="10" s="1"/>
  <c r="BH467" i="10" s="1"/>
  <c r="BI467" i="10" s="1"/>
  <c r="F462" i="18" s="1"/>
  <c r="BE321" i="10"/>
  <c r="BE72" i="10"/>
  <c r="BF72" i="10" s="1"/>
  <c r="BG72" i="10" s="1"/>
  <c r="BH72" i="10" s="1"/>
  <c r="BI72" i="10" s="1"/>
  <c r="F67" i="18" s="1"/>
  <c r="BE255" i="10"/>
  <c r="BF255" i="10" s="1"/>
  <c r="BG255" i="10" s="1"/>
  <c r="BH255" i="10" s="1"/>
  <c r="BI255" i="10" s="1"/>
  <c r="F250" i="18" s="1"/>
  <c r="BE99" i="10"/>
  <c r="BF99" i="10" s="1"/>
  <c r="BG99" i="10" s="1"/>
  <c r="BH99" i="10" s="1"/>
  <c r="BI99" i="10" s="1"/>
  <c r="F94" i="18" s="1"/>
  <c r="BE365" i="10"/>
  <c r="BF365" i="10" s="1"/>
  <c r="BG365" i="10" s="1"/>
  <c r="BH365" i="10" s="1"/>
  <c r="BI365" i="10" s="1"/>
  <c r="F360" i="18" s="1"/>
  <c r="BE71" i="10"/>
  <c r="BF71" i="10" s="1"/>
  <c r="BG71" i="10" s="1"/>
  <c r="BH71" i="10" s="1"/>
  <c r="BI71" i="10" s="1"/>
  <c r="F66" i="18" s="1"/>
  <c r="BE242" i="10"/>
  <c r="BF242" i="10" s="1"/>
  <c r="BG242" i="10" s="1"/>
  <c r="BH242" i="10" s="1"/>
  <c r="BI242" i="10" s="1"/>
  <c r="F237" i="18" s="1"/>
  <c r="BE541" i="10"/>
  <c r="BF541" i="10" s="1"/>
  <c r="BG541" i="10" s="1"/>
  <c r="BH541" i="10" s="1"/>
  <c r="BI541" i="10" s="1"/>
  <c r="F536" i="18" s="1"/>
  <c r="BE268" i="10"/>
  <c r="BF268" i="10" s="1"/>
  <c r="BG268" i="10" s="1"/>
  <c r="BH268" i="10" s="1"/>
  <c r="BI268" i="10" s="1"/>
  <c r="F263" i="18" s="1"/>
  <c r="BE26" i="10"/>
  <c r="BF26" i="10" s="1"/>
  <c r="BG26" i="10" s="1"/>
  <c r="BH26" i="10" s="1"/>
  <c r="BI26" i="10" s="1"/>
  <c r="F21" i="18" s="1"/>
  <c r="BE343" i="10"/>
  <c r="BF343" i="10" s="1"/>
  <c r="BG343" i="10" s="1"/>
  <c r="BH343" i="10" s="1"/>
  <c r="BI343" i="10" s="1"/>
  <c r="F338" i="18" s="1"/>
  <c r="BE193" i="10"/>
  <c r="BF193" i="10" s="1"/>
  <c r="BG193" i="10" s="1"/>
  <c r="BH193" i="10" s="1"/>
  <c r="BI193" i="10" s="1"/>
  <c r="F188" i="18" s="1"/>
  <c r="BE507" i="10"/>
  <c r="BF507" i="10" s="1"/>
  <c r="BG507" i="10" s="1"/>
  <c r="BH507" i="10" s="1"/>
  <c r="BI507" i="10" s="1"/>
  <c r="F502" i="18" s="1"/>
  <c r="BE525" i="10"/>
  <c r="BF525" i="10" s="1"/>
  <c r="BG525" i="10" s="1"/>
  <c r="BH525" i="10" s="1"/>
  <c r="BI525" i="10" s="1"/>
  <c r="F520" i="18" s="1"/>
  <c r="BE159" i="10"/>
  <c r="BF159" i="10" s="1"/>
  <c r="BG159" i="10" s="1"/>
  <c r="BH159" i="10" s="1"/>
  <c r="BI159" i="10" s="1"/>
  <c r="F154" i="18" s="1"/>
  <c r="BE37" i="10"/>
  <c r="BF37" i="10" s="1"/>
  <c r="BG37" i="10" s="1"/>
  <c r="BH37" i="10" s="1"/>
  <c r="BI37" i="10" s="1"/>
  <c r="F32" i="18" s="1"/>
  <c r="BE322" i="10"/>
  <c r="BE472" i="10"/>
  <c r="BF472" i="10" s="1"/>
  <c r="BG472" i="10" s="1"/>
  <c r="BH472" i="10" s="1"/>
  <c r="BI472" i="10" s="1"/>
  <c r="F467" i="18" s="1"/>
  <c r="BE320" i="10"/>
  <c r="BF320" i="10" s="1"/>
  <c r="BG320" i="10" s="1"/>
  <c r="BH320" i="10" s="1"/>
  <c r="BI320" i="10" s="1"/>
  <c r="F315" i="18" s="1"/>
  <c r="BE419" i="10"/>
  <c r="BF419" i="10" s="1"/>
  <c r="BG419" i="10" s="1"/>
  <c r="BH419" i="10" s="1"/>
  <c r="BI419" i="10" s="1"/>
  <c r="F414" i="18" s="1"/>
  <c r="BE358" i="10"/>
  <c r="BF358" i="10" s="1"/>
  <c r="BG358" i="10" s="1"/>
  <c r="BH358" i="10" s="1"/>
  <c r="BI358" i="10" s="1"/>
  <c r="F353" i="18" s="1"/>
  <c r="BE422" i="10"/>
  <c r="BF422" i="10" s="1"/>
  <c r="BG422" i="10" s="1"/>
  <c r="BH422" i="10" s="1"/>
  <c r="BI422" i="10" s="1"/>
  <c r="F417" i="18" s="1"/>
  <c r="BE505" i="10"/>
  <c r="BF505" i="10" s="1"/>
  <c r="BG505" i="10" s="1"/>
  <c r="BH505" i="10" s="1"/>
  <c r="BI505" i="10" s="1"/>
  <c r="F500" i="18" s="1"/>
  <c r="BE473" i="10"/>
  <c r="BF473" i="10" s="1"/>
  <c r="BG473" i="10" s="1"/>
  <c r="BH473" i="10" s="1"/>
  <c r="BI473" i="10" s="1"/>
  <c r="F468" i="18" s="1"/>
  <c r="BE118" i="10"/>
  <c r="BF118" i="10" s="1"/>
  <c r="BG118" i="10" s="1"/>
  <c r="BH118" i="10" s="1"/>
  <c r="BI118" i="10" s="1"/>
  <c r="F113" i="18" s="1"/>
  <c r="BE307" i="10"/>
  <c r="BF307" i="10" s="1"/>
  <c r="BG307" i="10" s="1"/>
  <c r="BH307" i="10" s="1"/>
  <c r="BI307" i="10" s="1"/>
  <c r="F302" i="18" s="1"/>
  <c r="BE345" i="10"/>
  <c r="BF345" i="10" s="1"/>
  <c r="BG345" i="10" s="1"/>
  <c r="BH345" i="10" s="1"/>
  <c r="BI345" i="10" s="1"/>
  <c r="F340" i="18" s="1"/>
  <c r="BE316" i="10"/>
  <c r="BF316" i="10" s="1"/>
  <c r="BG316" i="10" s="1"/>
  <c r="BH316" i="10" s="1"/>
  <c r="BI316" i="10" s="1"/>
  <c r="F311" i="18" s="1"/>
  <c r="BE474" i="10"/>
  <c r="BF474" i="10" s="1"/>
  <c r="BG474" i="10" s="1"/>
  <c r="BH474" i="10" s="1"/>
  <c r="BI474" i="10" s="1"/>
  <c r="F469" i="18" s="1"/>
  <c r="BE294" i="10"/>
  <c r="BF294" i="10" s="1"/>
  <c r="BG294" i="10" s="1"/>
  <c r="BH294" i="10" s="1"/>
  <c r="BI294" i="10" s="1"/>
  <c r="F289" i="18" s="1"/>
  <c r="BE52" i="10"/>
  <c r="BF52" i="10" s="1"/>
  <c r="BG52" i="10" s="1"/>
  <c r="BH52" i="10" s="1"/>
  <c r="BI52" i="10" s="1"/>
  <c r="F47" i="18" s="1"/>
  <c r="BE425" i="10"/>
  <c r="BF425" i="10" s="1"/>
  <c r="BG425" i="10" s="1"/>
  <c r="BH425" i="10" s="1"/>
  <c r="BI425" i="10" s="1"/>
  <c r="F420" i="18" s="1"/>
  <c r="BE226" i="10"/>
  <c r="BF226" i="10" s="1"/>
  <c r="BG226" i="10" s="1"/>
  <c r="BH226" i="10" s="1"/>
  <c r="BI226" i="10" s="1"/>
  <c r="F221" i="18" s="1"/>
  <c r="BE495" i="10"/>
  <c r="BF495" i="10" s="1"/>
  <c r="BG495" i="10" s="1"/>
  <c r="BH495" i="10" s="1"/>
  <c r="BI495" i="10" s="1"/>
  <c r="F490" i="18" s="1"/>
  <c r="BE217" i="10"/>
  <c r="BF217" i="10" s="1"/>
  <c r="BG217" i="10" s="1"/>
  <c r="BH217" i="10" s="1"/>
  <c r="BI217" i="10" s="1"/>
  <c r="F212" i="18" s="1"/>
  <c r="BE17" i="10"/>
  <c r="BF17" i="10" s="1"/>
  <c r="BG17" i="10" s="1"/>
  <c r="BH17" i="10" s="1"/>
  <c r="BI17" i="10" s="1"/>
  <c r="F12" i="18" s="1"/>
  <c r="BE427" i="10"/>
  <c r="BF427" i="10" s="1"/>
  <c r="BG427" i="10" s="1"/>
  <c r="BH427" i="10" s="1"/>
  <c r="BI427" i="10" s="1"/>
  <c r="F422" i="18" s="1"/>
  <c r="BE481" i="10"/>
  <c r="BF481" i="10" s="1"/>
  <c r="BG481" i="10" s="1"/>
  <c r="BH481" i="10" s="1"/>
  <c r="BI481" i="10" s="1"/>
  <c r="F476" i="18" s="1"/>
  <c r="BE229" i="10"/>
  <c r="BF229" i="10" s="1"/>
  <c r="BG229" i="10" s="1"/>
  <c r="BH229" i="10" s="1"/>
  <c r="BI229" i="10" s="1"/>
  <c r="F224" i="18" s="1"/>
  <c r="BE539" i="10"/>
  <c r="BF539" i="10" s="1"/>
  <c r="BG539" i="10" s="1"/>
  <c r="BH539" i="10" s="1"/>
  <c r="BI539" i="10" s="1"/>
  <c r="F534" i="18" s="1"/>
  <c r="BE55" i="10"/>
  <c r="BF55" i="10" s="1"/>
  <c r="BG55" i="10" s="1"/>
  <c r="BH55" i="10" s="1"/>
  <c r="BI55" i="10" s="1"/>
  <c r="F50" i="18" s="1"/>
  <c r="BE222" i="10"/>
  <c r="BF222" i="10" s="1"/>
  <c r="BG222" i="10" s="1"/>
  <c r="BH222" i="10" s="1"/>
  <c r="BI222" i="10" s="1"/>
  <c r="F217" i="18" s="1"/>
  <c r="BE172" i="10"/>
  <c r="BF172" i="10" s="1"/>
  <c r="BG172" i="10" s="1"/>
  <c r="BH172" i="10" s="1"/>
  <c r="BI172" i="10" s="1"/>
  <c r="F167" i="18" s="1"/>
  <c r="BE335" i="10"/>
  <c r="BF335" i="10" s="1"/>
  <c r="BG335" i="10" s="1"/>
  <c r="BH335" i="10" s="1"/>
  <c r="BI335" i="10" s="1"/>
  <c r="F330" i="18" s="1"/>
  <c r="BE530" i="10"/>
  <c r="BF530" i="10" s="1"/>
  <c r="BG530" i="10" s="1"/>
  <c r="BH530" i="10" s="1"/>
  <c r="BI530" i="10" s="1"/>
  <c r="F525" i="18" s="1"/>
  <c r="BE432" i="10"/>
  <c r="BF432" i="10" s="1"/>
  <c r="BG432" i="10" s="1"/>
  <c r="BH432" i="10" s="1"/>
  <c r="BI432" i="10" s="1"/>
  <c r="F427" i="18" s="1"/>
  <c r="BE404" i="10"/>
  <c r="BF404" i="10" s="1"/>
  <c r="BG404" i="10" s="1"/>
  <c r="BH404" i="10" s="1"/>
  <c r="BI404" i="10" s="1"/>
  <c r="F399" i="18" s="1"/>
  <c r="BE201" i="10"/>
  <c r="BF201" i="10" s="1"/>
  <c r="BG201" i="10" s="1"/>
  <c r="BH201" i="10" s="1"/>
  <c r="BI201" i="10" s="1"/>
  <c r="F196" i="18" s="1"/>
  <c r="BE532" i="10"/>
  <c r="BF532" i="10" s="1"/>
  <c r="BG532" i="10" s="1"/>
  <c r="BH532" i="10" s="1"/>
  <c r="BI532" i="10" s="1"/>
  <c r="F527" i="18" s="1"/>
  <c r="BE435" i="10"/>
  <c r="BF435" i="10" s="1"/>
  <c r="BG435" i="10" s="1"/>
  <c r="BH435" i="10" s="1"/>
  <c r="BI435" i="10" s="1"/>
  <c r="F430" i="18" s="1"/>
  <c r="BE485" i="10"/>
  <c r="BF485" i="10" s="1"/>
  <c r="BG485" i="10" s="1"/>
  <c r="BH485" i="10" s="1"/>
  <c r="BI485" i="10" s="1"/>
  <c r="F480" i="18" s="1"/>
  <c r="BE112" i="10"/>
  <c r="BF112" i="10" s="1"/>
  <c r="BG112" i="10" s="1"/>
  <c r="BH112" i="10" s="1"/>
  <c r="BI112" i="10" s="1"/>
  <c r="F107" i="18" s="1"/>
  <c r="BE271" i="10"/>
  <c r="BF271" i="10" s="1"/>
  <c r="BG271" i="10" s="1"/>
  <c r="BH271" i="10" s="1"/>
  <c r="BI271" i="10" s="1"/>
  <c r="F266" i="18" s="1"/>
  <c r="BE522" i="10"/>
  <c r="BF522" i="10" s="1"/>
  <c r="BG522" i="10" s="1"/>
  <c r="BH522" i="10" s="1"/>
  <c r="BI522" i="10" s="1"/>
  <c r="F517" i="18" s="1"/>
  <c r="BE128" i="10"/>
  <c r="BF128" i="10" s="1"/>
  <c r="BG128" i="10" s="1"/>
  <c r="BH128" i="10" s="1"/>
  <c r="BI128" i="10" s="1"/>
  <c r="F123" i="18" s="1"/>
  <c r="BE503" i="10"/>
  <c r="BF503" i="10" s="1"/>
  <c r="BG503" i="10" s="1"/>
  <c r="BH503" i="10" s="1"/>
  <c r="BI503" i="10" s="1"/>
  <c r="F498" i="18" s="1"/>
  <c r="BE174" i="10"/>
  <c r="BF174" i="10" s="1"/>
  <c r="BG174" i="10" s="1"/>
  <c r="BH174" i="10" s="1"/>
  <c r="BI174" i="10" s="1"/>
  <c r="F169" i="18" s="1"/>
  <c r="BE41" i="10"/>
  <c r="BF41" i="10" s="1"/>
  <c r="BG41" i="10" s="1"/>
  <c r="BH41" i="10" s="1"/>
  <c r="BI41" i="10" s="1"/>
  <c r="F36" i="18" s="1"/>
  <c r="BE224" i="10"/>
  <c r="BF224" i="10" s="1"/>
  <c r="BG224" i="10" s="1"/>
  <c r="BH224" i="10" s="1"/>
  <c r="BI224" i="10" s="1"/>
  <c r="F219" i="18" s="1"/>
  <c r="BE328" i="10"/>
  <c r="BF328" i="10" s="1"/>
  <c r="BG328" i="10" s="1"/>
  <c r="BH328" i="10" s="1"/>
  <c r="BI328" i="10" s="1"/>
  <c r="F323" i="18" s="1"/>
  <c r="BE373" i="10"/>
  <c r="BF373" i="10" s="1"/>
  <c r="BG373" i="10" s="1"/>
  <c r="BH373" i="10" s="1"/>
  <c r="BI373" i="10" s="1"/>
  <c r="F368" i="18" s="1"/>
  <c r="BE482" i="10"/>
  <c r="BF482" i="10" s="1"/>
  <c r="BG482" i="10" s="1"/>
  <c r="BH482" i="10" s="1"/>
  <c r="BI482" i="10" s="1"/>
  <c r="F477" i="18" s="1"/>
  <c r="AP38" i="10"/>
  <c r="AQ38" i="10" s="1"/>
  <c r="BE377" i="10"/>
  <c r="BF377" i="10" s="1"/>
  <c r="BG377" i="10" s="1"/>
  <c r="BH377" i="10" s="1"/>
  <c r="BI377" i="10" s="1"/>
  <c r="F372" i="18" s="1"/>
  <c r="BE421" i="10"/>
  <c r="BF421" i="10" s="1"/>
  <c r="BG421" i="10" s="1"/>
  <c r="BH421" i="10" s="1"/>
  <c r="BI421" i="10" s="1"/>
  <c r="F416" i="18" s="1"/>
  <c r="BE445" i="10"/>
  <c r="BF445" i="10" s="1"/>
  <c r="BG445" i="10" s="1"/>
  <c r="BH445" i="10" s="1"/>
  <c r="BI445" i="10" s="1"/>
  <c r="F440" i="18" s="1"/>
  <c r="BE436" i="10"/>
  <c r="BF436" i="10" s="1"/>
  <c r="BG436" i="10" s="1"/>
  <c r="BH436" i="10" s="1"/>
  <c r="BI436" i="10" s="1"/>
  <c r="F431" i="18" s="1"/>
  <c r="BE70" i="10"/>
  <c r="BF70" i="10" s="1"/>
  <c r="BG70" i="10" s="1"/>
  <c r="BH70" i="10" s="1"/>
  <c r="BI70" i="10" s="1"/>
  <c r="F65" i="18" s="1"/>
  <c r="BE379" i="10"/>
  <c r="BF379" i="10" s="1"/>
  <c r="BG379" i="10" s="1"/>
  <c r="BH379" i="10" s="1"/>
  <c r="BI379" i="10" s="1"/>
  <c r="F374" i="18" s="1"/>
  <c r="BE185" i="10"/>
  <c r="BF185" i="10" s="1"/>
  <c r="BG185" i="10" s="1"/>
  <c r="BH185" i="10" s="1"/>
  <c r="BI185" i="10" s="1"/>
  <c r="F180" i="18" s="1"/>
  <c r="BE144" i="10"/>
  <c r="BF144" i="10" s="1"/>
  <c r="BG144" i="10" s="1"/>
  <c r="BH144" i="10" s="1"/>
  <c r="BI144" i="10" s="1"/>
  <c r="F139" i="18" s="1"/>
  <c r="BE289" i="10"/>
  <c r="BF289" i="10" s="1"/>
  <c r="BG289" i="10" s="1"/>
  <c r="BH289" i="10" s="1"/>
  <c r="BI289" i="10" s="1"/>
  <c r="F284" i="18" s="1"/>
  <c r="BE461" i="10"/>
  <c r="BF461" i="10" s="1"/>
  <c r="BG461" i="10" s="1"/>
  <c r="BH461" i="10" s="1"/>
  <c r="BI461" i="10" s="1"/>
  <c r="F456" i="18" s="1"/>
  <c r="BE42" i="10"/>
  <c r="BF42" i="10" s="1"/>
  <c r="BG42" i="10" s="1"/>
  <c r="BH42" i="10" s="1"/>
  <c r="BI42" i="10" s="1"/>
  <c r="F37" i="18" s="1"/>
  <c r="BE484" i="10"/>
  <c r="BF484" i="10" s="1"/>
  <c r="BG484" i="10" s="1"/>
  <c r="BH484" i="10" s="1"/>
  <c r="BI484" i="10" s="1"/>
  <c r="F479" i="18" s="1"/>
  <c r="BE103" i="10"/>
  <c r="BF103" i="10" s="1"/>
  <c r="BG103" i="10" s="1"/>
  <c r="BH103" i="10" s="1"/>
  <c r="BI103" i="10" s="1"/>
  <c r="F98" i="18" s="1"/>
  <c r="BE277" i="10"/>
  <c r="BF277" i="10" s="1"/>
  <c r="BG277" i="10" s="1"/>
  <c r="BH277" i="10" s="1"/>
  <c r="BI277" i="10" s="1"/>
  <c r="F272" i="18" s="1"/>
  <c r="BE498" i="10"/>
  <c r="BF498" i="10" s="1"/>
  <c r="BG498" i="10" s="1"/>
  <c r="BH498" i="10" s="1"/>
  <c r="BI498" i="10" s="1"/>
  <c r="F493" i="18" s="1"/>
  <c r="BE58" i="10"/>
  <c r="BF58" i="10" s="1"/>
  <c r="BG58" i="10" s="1"/>
  <c r="BH58" i="10" s="1"/>
  <c r="BI58" i="10" s="1"/>
  <c r="F53" i="18" s="1"/>
  <c r="BE81" i="10"/>
  <c r="BF81" i="10" s="1"/>
  <c r="BG81" i="10" s="1"/>
  <c r="BH81" i="10" s="1"/>
  <c r="BI81" i="10" s="1"/>
  <c r="F76" i="18" s="1"/>
  <c r="BE154" i="10"/>
  <c r="BF154" i="10" s="1"/>
  <c r="BG154" i="10" s="1"/>
  <c r="BH154" i="10" s="1"/>
  <c r="BI154" i="10" s="1"/>
  <c r="F149" i="18" s="1"/>
  <c r="BE18" i="10"/>
  <c r="BF18" i="10" s="1"/>
  <c r="BG18" i="10" s="1"/>
  <c r="BH18" i="10" s="1"/>
  <c r="BI18" i="10" s="1"/>
  <c r="F13" i="18" s="1"/>
  <c r="BE450" i="10"/>
  <c r="BF450" i="10" s="1"/>
  <c r="BG450" i="10" s="1"/>
  <c r="BH450" i="10" s="1"/>
  <c r="BI450" i="10" s="1"/>
  <c r="F445" i="18" s="1"/>
  <c r="BE372" i="10"/>
  <c r="BF372" i="10" s="1"/>
  <c r="BG372" i="10" s="1"/>
  <c r="BH372" i="10" s="1"/>
  <c r="BI372" i="10" s="1"/>
  <c r="F367" i="18" s="1"/>
  <c r="BE197" i="10"/>
  <c r="BF197" i="10" s="1"/>
  <c r="BG197" i="10" s="1"/>
  <c r="BH197" i="10" s="1"/>
  <c r="BI197" i="10" s="1"/>
  <c r="F192" i="18" s="1"/>
  <c r="BE480" i="10"/>
  <c r="BF480" i="10" s="1"/>
  <c r="BG480" i="10" s="1"/>
  <c r="BH480" i="10" s="1"/>
  <c r="BI480" i="10" s="1"/>
  <c r="F475" i="18" s="1"/>
  <c r="BE83" i="10"/>
  <c r="BF83" i="10" s="1"/>
  <c r="BG83" i="10" s="1"/>
  <c r="BH83" i="10" s="1"/>
  <c r="BI83" i="10" s="1"/>
  <c r="F78" i="18" s="1"/>
  <c r="BE149" i="10"/>
  <c r="BF149" i="10" s="1"/>
  <c r="BG149" i="10" s="1"/>
  <c r="BH149" i="10" s="1"/>
  <c r="BI149" i="10" s="1"/>
  <c r="F144" i="18" s="1"/>
  <c r="BE433" i="10"/>
  <c r="BF433" i="10" s="1"/>
  <c r="BG433" i="10" s="1"/>
  <c r="BH433" i="10" s="1"/>
  <c r="BI433" i="10" s="1"/>
  <c r="F428" i="18" s="1"/>
  <c r="BE479" i="10"/>
  <c r="BF479" i="10" s="1"/>
  <c r="BG479" i="10" s="1"/>
  <c r="BH479" i="10" s="1"/>
  <c r="BI479" i="10" s="1"/>
  <c r="F474" i="18" s="1"/>
  <c r="BE552" i="10"/>
  <c r="BF552" i="10" s="1"/>
  <c r="BG552" i="10" s="1"/>
  <c r="BH552" i="10" s="1"/>
  <c r="BI552" i="10" s="1"/>
  <c r="F547" i="18" s="1"/>
  <c r="BE87" i="10"/>
  <c r="BF87" i="10" s="1"/>
  <c r="BG87" i="10" s="1"/>
  <c r="BH87" i="10" s="1"/>
  <c r="BI87" i="10" s="1"/>
  <c r="F82" i="18" s="1"/>
  <c r="BE150" i="10"/>
  <c r="BF150" i="10" s="1"/>
  <c r="BG150" i="10" s="1"/>
  <c r="BH150" i="10" s="1"/>
  <c r="BI150" i="10" s="1"/>
  <c r="F145" i="18" s="1"/>
  <c r="BE370" i="10"/>
  <c r="BF370" i="10" s="1"/>
  <c r="BG370" i="10" s="1"/>
  <c r="BH370" i="10" s="1"/>
  <c r="BI370" i="10" s="1"/>
  <c r="F365" i="18" s="1"/>
  <c r="BE517" i="10"/>
  <c r="BF517" i="10" s="1"/>
  <c r="BG517" i="10" s="1"/>
  <c r="BH517" i="10" s="1"/>
  <c r="BI517" i="10" s="1"/>
  <c r="F512" i="18" s="1"/>
  <c r="BE91" i="10"/>
  <c r="BF91" i="10" s="1"/>
  <c r="BG91" i="10" s="1"/>
  <c r="BH91" i="10" s="1"/>
  <c r="BI91" i="10" s="1"/>
  <c r="F86" i="18" s="1"/>
  <c r="BE420" i="10"/>
  <c r="BF420" i="10" s="1"/>
  <c r="BG420" i="10" s="1"/>
  <c r="BH420" i="10" s="1"/>
  <c r="BI420" i="10" s="1"/>
  <c r="F415" i="18" s="1"/>
  <c r="BE305" i="10"/>
  <c r="BF305" i="10" s="1"/>
  <c r="BG305" i="10" s="1"/>
  <c r="BH305" i="10" s="1"/>
  <c r="BI305" i="10" s="1"/>
  <c r="F300" i="18" s="1"/>
  <c r="BE453" i="10"/>
  <c r="BF453" i="10" s="1"/>
  <c r="BG453" i="10" s="1"/>
  <c r="BH453" i="10" s="1"/>
  <c r="BI453" i="10" s="1"/>
  <c r="F448" i="18" s="1"/>
  <c r="BE184" i="10"/>
  <c r="BF184" i="10" s="1"/>
  <c r="BG184" i="10" s="1"/>
  <c r="BH184" i="10" s="1"/>
  <c r="BI184" i="10" s="1"/>
  <c r="F179" i="18" s="1"/>
  <c r="BE299" i="10"/>
  <c r="BF299" i="10" s="1"/>
  <c r="BG299" i="10" s="1"/>
  <c r="BH299" i="10" s="1"/>
  <c r="BI299" i="10" s="1"/>
  <c r="F294" i="18" s="1"/>
  <c r="BE375" i="10"/>
  <c r="BF375" i="10" s="1"/>
  <c r="BG375" i="10" s="1"/>
  <c r="BH375" i="10" s="1"/>
  <c r="BI375" i="10" s="1"/>
  <c r="F370" i="18" s="1"/>
  <c r="BE314" i="10"/>
  <c r="BF314" i="10" s="1"/>
  <c r="BG314" i="10" s="1"/>
  <c r="BH314" i="10" s="1"/>
  <c r="BI314" i="10" s="1"/>
  <c r="F309" i="18" s="1"/>
  <c r="BE194" i="10"/>
  <c r="BF194" i="10" s="1"/>
  <c r="BG194" i="10" s="1"/>
  <c r="BH194" i="10" s="1"/>
  <c r="BI194" i="10" s="1"/>
  <c r="F189" i="18" s="1"/>
  <c r="BE426" i="10"/>
  <c r="BF426" i="10" s="1"/>
  <c r="BG426" i="10" s="1"/>
  <c r="BH426" i="10" s="1"/>
  <c r="BI426" i="10" s="1"/>
  <c r="F421" i="18" s="1"/>
  <c r="BE527" i="10"/>
  <c r="BF527" i="10" s="1"/>
  <c r="BG527" i="10" s="1"/>
  <c r="BH527" i="10" s="1"/>
  <c r="BI527" i="10" s="1"/>
  <c r="F522" i="18" s="1"/>
  <c r="BE167" i="10"/>
  <c r="BF167" i="10" s="1"/>
  <c r="BG167" i="10" s="1"/>
  <c r="BH167" i="10" s="1"/>
  <c r="BI167" i="10" s="1"/>
  <c r="F162" i="18" s="1"/>
  <c r="BE286" i="10"/>
  <c r="BF286" i="10" s="1"/>
  <c r="BG286" i="10" s="1"/>
  <c r="BH286" i="10" s="1"/>
  <c r="BI286" i="10" s="1"/>
  <c r="F281" i="18" s="1"/>
  <c r="BE428" i="10"/>
  <c r="BF428" i="10" s="1"/>
  <c r="BG428" i="10" s="1"/>
  <c r="BH428" i="10" s="1"/>
  <c r="BI428" i="10" s="1"/>
  <c r="F423" i="18" s="1"/>
  <c r="BE50" i="10"/>
  <c r="BF50" i="10" s="1"/>
  <c r="BG50" i="10" s="1"/>
  <c r="BH50" i="10" s="1"/>
  <c r="BI50" i="10" s="1"/>
  <c r="F45" i="18" s="1"/>
  <c r="BE326" i="10"/>
  <c r="BF326" i="10" s="1"/>
  <c r="BG326" i="10" s="1"/>
  <c r="BH326" i="10" s="1"/>
  <c r="BI326" i="10" s="1"/>
  <c r="F321" i="18" s="1"/>
  <c r="BE308" i="10"/>
  <c r="BF308" i="10" s="1"/>
  <c r="BG308" i="10" s="1"/>
  <c r="BH308" i="10" s="1"/>
  <c r="BI308" i="10" s="1"/>
  <c r="F303" i="18" s="1"/>
  <c r="BE252" i="10"/>
  <c r="BF252" i="10" s="1"/>
  <c r="BG252" i="10" s="1"/>
  <c r="BH252" i="10" s="1"/>
  <c r="BI252" i="10" s="1"/>
  <c r="F247" i="18" s="1"/>
  <c r="BE86" i="10"/>
  <c r="BF86" i="10" s="1"/>
  <c r="BG86" i="10" s="1"/>
  <c r="BH86" i="10" s="1"/>
  <c r="BI86" i="10" s="1"/>
  <c r="F81" i="18" s="1"/>
  <c r="BE347" i="10"/>
  <c r="BF347" i="10" s="1"/>
  <c r="BG347" i="10" s="1"/>
  <c r="BH347" i="10" s="1"/>
  <c r="BI347" i="10" s="1"/>
  <c r="F342" i="18" s="1"/>
  <c r="BE406" i="10"/>
  <c r="BF406" i="10" s="1"/>
  <c r="BG406" i="10" s="1"/>
  <c r="BH406" i="10" s="1"/>
  <c r="BI406" i="10" s="1"/>
  <c r="F401" i="18" s="1"/>
  <c r="AP30" i="10"/>
  <c r="AQ30" i="10" s="1"/>
  <c r="AP53" i="10"/>
  <c r="AQ53" i="10" s="1"/>
  <c r="AU359" i="10"/>
  <c r="BE359" i="10" s="1"/>
  <c r="BF359" i="10" s="1"/>
  <c r="BG359" i="10" s="1"/>
  <c r="BH359" i="10" s="1"/>
  <c r="BI359" i="10" s="1"/>
  <c r="F354" i="18" s="1"/>
  <c r="AP359" i="10"/>
  <c r="AQ359" i="10" s="1"/>
  <c r="AU148" i="10"/>
  <c r="BE148" i="10" s="1"/>
  <c r="BF148" i="10" s="1"/>
  <c r="BG148" i="10" s="1"/>
  <c r="BH148" i="10" s="1"/>
  <c r="BI148" i="10" s="1"/>
  <c r="F143" i="18" s="1"/>
  <c r="AP148" i="10"/>
  <c r="AQ148" i="10" s="1"/>
  <c r="AP520" i="10"/>
  <c r="AV520" i="10" s="1"/>
  <c r="AP228" i="10"/>
  <c r="AV228" i="10" s="1"/>
  <c r="AU175" i="10"/>
  <c r="BE175" i="10" s="1"/>
  <c r="BF175" i="10" s="1"/>
  <c r="BG175" i="10" s="1"/>
  <c r="BH175" i="10" s="1"/>
  <c r="BI175" i="10" s="1"/>
  <c r="F170" i="18" s="1"/>
  <c r="AP175" i="10"/>
  <c r="AQ175" i="10" s="1"/>
  <c r="BE430" i="10"/>
  <c r="BF430" i="10" s="1"/>
  <c r="BG430" i="10" s="1"/>
  <c r="BH430" i="10" s="1"/>
  <c r="BI430" i="10" s="1"/>
  <c r="F425" i="18" s="1"/>
  <c r="BE540" i="10"/>
  <c r="BF540" i="10" s="1"/>
  <c r="BG540" i="10" s="1"/>
  <c r="BH540" i="10" s="1"/>
  <c r="BI540" i="10" s="1"/>
  <c r="F535" i="18" s="1"/>
  <c r="AP615" i="10"/>
  <c r="AQ615" i="10" s="1"/>
  <c r="AP351" i="10"/>
  <c r="AQ351" i="10" s="1"/>
  <c r="AP603" i="10"/>
  <c r="AQ603" i="10" s="1"/>
  <c r="AU190" i="10"/>
  <c r="BE190" i="10" s="1"/>
  <c r="BF190" i="10" s="1"/>
  <c r="BG190" i="10" s="1"/>
  <c r="BH190" i="10" s="1"/>
  <c r="BI190" i="10" s="1"/>
  <c r="F185" i="18" s="1"/>
  <c r="AP190" i="10"/>
  <c r="AV190" i="10" s="1"/>
  <c r="AP301" i="10"/>
  <c r="AV301" i="10" s="1"/>
  <c r="AU27" i="10"/>
  <c r="BE27" i="10" s="1"/>
  <c r="BF27" i="10" s="1"/>
  <c r="BG27" i="10" s="1"/>
  <c r="BH27" i="10" s="1"/>
  <c r="BI27" i="10" s="1"/>
  <c r="F22" i="18" s="1"/>
  <c r="AP27" i="10"/>
  <c r="AQ27" i="10" s="1"/>
  <c r="AP23" i="10"/>
  <c r="AQ23" i="10" s="1"/>
  <c r="AP438" i="10"/>
  <c r="AV438" i="10" s="1"/>
  <c r="AU491" i="10"/>
  <c r="BE491" i="10" s="1"/>
  <c r="BF491" i="10" s="1"/>
  <c r="BG491" i="10" s="1"/>
  <c r="BH491" i="10" s="1"/>
  <c r="BI491" i="10" s="1"/>
  <c r="F486" i="18" s="1"/>
  <c r="AP491" i="10"/>
  <c r="AQ491" i="10" s="1"/>
  <c r="AP632" i="10"/>
  <c r="AQ632" i="10" s="1"/>
  <c r="AP442" i="10"/>
  <c r="AQ442" i="10" s="1"/>
  <c r="AP329" i="10"/>
  <c r="AQ329" i="10" s="1"/>
  <c r="AU423" i="10"/>
  <c r="BE423" i="10" s="1"/>
  <c r="BF423" i="10" s="1"/>
  <c r="BG423" i="10" s="1"/>
  <c r="BH423" i="10" s="1"/>
  <c r="BI423" i="10" s="1"/>
  <c r="F418" i="18" s="1"/>
  <c r="AP423" i="10"/>
  <c r="AV423" i="10" s="1"/>
  <c r="BE477" i="10"/>
  <c r="BF477" i="10" s="1"/>
  <c r="BG477" i="10" s="1"/>
  <c r="BH477" i="10" s="1"/>
  <c r="BI477" i="10" s="1"/>
  <c r="F472" i="18" s="1"/>
  <c r="AV755" i="10"/>
  <c r="BJ755" i="10" s="1"/>
  <c r="AP755" i="10"/>
  <c r="AQ755" i="10" s="1"/>
  <c r="AU14" i="10"/>
  <c r="BE14" i="10" s="1"/>
  <c r="BF14" i="10" s="1"/>
  <c r="BG14" i="10" s="1"/>
  <c r="BH14" i="10" s="1"/>
  <c r="BI14" i="10" s="1"/>
  <c r="F9" i="18" s="1"/>
  <c r="AP14" i="10"/>
  <c r="AP383" i="10"/>
  <c r="AV383" i="10" s="1"/>
  <c r="AP523" i="10"/>
  <c r="AQ523" i="10" s="1"/>
  <c r="AU489" i="10"/>
  <c r="BE489" i="10" s="1"/>
  <c r="BF489" i="10" s="1"/>
  <c r="BG489" i="10" s="1"/>
  <c r="BH489" i="10" s="1"/>
  <c r="BI489" i="10" s="1"/>
  <c r="F484" i="18" s="1"/>
  <c r="AP489" i="10"/>
  <c r="AQ489" i="10" s="1"/>
  <c r="AP382" i="10"/>
  <c r="AV382" i="10" s="1"/>
  <c r="AP348" i="10"/>
  <c r="AV348" i="10" s="1"/>
  <c r="AP578" i="10"/>
  <c r="AQ578" i="10" s="1"/>
  <c r="AU168" i="10"/>
  <c r="BE168" i="10" s="1"/>
  <c r="BF168" i="10" s="1"/>
  <c r="BG168" i="10" s="1"/>
  <c r="BH168" i="10" s="1"/>
  <c r="BI168" i="10" s="1"/>
  <c r="F163" i="18" s="1"/>
  <c r="AP168" i="10"/>
  <c r="AQ168" i="10" s="1"/>
  <c r="AU68" i="10"/>
  <c r="BE68" i="10" s="1"/>
  <c r="BF68" i="10" s="1"/>
  <c r="BG68" i="10" s="1"/>
  <c r="BH68" i="10" s="1"/>
  <c r="BI68" i="10" s="1"/>
  <c r="F63" i="18" s="1"/>
  <c r="AP68" i="10"/>
  <c r="AV68" i="10" s="1"/>
  <c r="AP176" i="10"/>
  <c r="AQ176" i="10" s="1"/>
  <c r="AP645" i="10"/>
  <c r="AQ645" i="10" s="1"/>
  <c r="AU402" i="10"/>
  <c r="BE402" i="10" s="1"/>
  <c r="BF402" i="10" s="1"/>
  <c r="BG402" i="10" s="1"/>
  <c r="BH402" i="10" s="1"/>
  <c r="BI402" i="10" s="1"/>
  <c r="F397" i="18" s="1"/>
  <c r="AP402" i="10"/>
  <c r="AV402" i="10" s="1"/>
  <c r="AU244" i="10"/>
  <c r="BE244" i="10" s="1"/>
  <c r="BF244" i="10" s="1"/>
  <c r="BG244" i="10" s="1"/>
  <c r="BH244" i="10" s="1"/>
  <c r="BI244" i="10" s="1"/>
  <c r="F239" i="18" s="1"/>
  <c r="AP244" i="10"/>
  <c r="AQ244" i="10" s="1"/>
  <c r="AP407" i="10"/>
  <c r="AP563" i="10"/>
  <c r="AQ563" i="10" s="1"/>
  <c r="AU105" i="10"/>
  <c r="BE105" i="10" s="1"/>
  <c r="BF105" i="10" s="1"/>
  <c r="BG105" i="10" s="1"/>
  <c r="BH105" i="10" s="1"/>
  <c r="BI105" i="10" s="1"/>
  <c r="F100" i="18" s="1"/>
  <c r="AP105" i="10"/>
  <c r="AV105" i="10" s="1"/>
  <c r="BE212" i="10"/>
  <c r="BF212" i="10" s="1"/>
  <c r="BG212" i="10" s="1"/>
  <c r="BH212" i="10" s="1"/>
  <c r="BI212" i="10" s="1"/>
  <c r="F207" i="18" s="1"/>
  <c r="AP459" i="10"/>
  <c r="AV459" i="10" s="1"/>
  <c r="AP596" i="10"/>
  <c r="AQ596" i="10" s="1"/>
  <c r="BE107" i="10"/>
  <c r="BF107" i="10" s="1"/>
  <c r="BG107" i="10" s="1"/>
  <c r="BH107" i="10" s="1"/>
  <c r="BI107" i="10" s="1"/>
  <c r="F102" i="18" s="1"/>
  <c r="AP199" i="10"/>
  <c r="AQ199" i="10" s="1"/>
  <c r="AU196" i="10"/>
  <c r="BE196" i="10" s="1"/>
  <c r="BF196" i="10" s="1"/>
  <c r="BG196" i="10" s="1"/>
  <c r="BH196" i="10" s="1"/>
  <c r="BI196" i="10" s="1"/>
  <c r="F191" i="18" s="1"/>
  <c r="AP196" i="10"/>
  <c r="AP613" i="10"/>
  <c r="AQ613" i="10" s="1"/>
  <c r="AP162" i="10"/>
  <c r="AU341" i="10"/>
  <c r="BE341" i="10" s="1"/>
  <c r="BF341" i="10" s="1"/>
  <c r="BG341" i="10" s="1"/>
  <c r="BH341" i="10" s="1"/>
  <c r="BI341" i="10" s="1"/>
  <c r="F336" i="18" s="1"/>
  <c r="AP341" i="10"/>
  <c r="AQ341" i="10" s="1"/>
  <c r="AP21" i="10"/>
  <c r="AU210" i="10"/>
  <c r="BE210" i="10" s="1"/>
  <c r="BF210" i="10" s="1"/>
  <c r="BG210" i="10" s="1"/>
  <c r="BH210" i="10" s="1"/>
  <c r="BI210" i="10" s="1"/>
  <c r="F205" i="18" s="1"/>
  <c r="AP210" i="10"/>
  <c r="AV210" i="10" s="1"/>
  <c r="AP504" i="10"/>
  <c r="AQ504" i="10" s="1"/>
  <c r="AP95" i="10"/>
  <c r="AQ95" i="10" s="1"/>
  <c r="AP565" i="10"/>
  <c r="AQ565" i="10" s="1"/>
  <c r="AP454" i="10"/>
  <c r="AV454" i="10" s="1"/>
  <c r="AP330" i="10"/>
  <c r="AQ330" i="10" s="1"/>
  <c r="AP577" i="10"/>
  <c r="AQ577" i="10" s="1"/>
  <c r="AU290" i="10"/>
  <c r="BE290" i="10" s="1"/>
  <c r="BF290" i="10" s="1"/>
  <c r="BG290" i="10" s="1"/>
  <c r="BH290" i="10" s="1"/>
  <c r="BI290" i="10" s="1"/>
  <c r="F285" i="18" s="1"/>
  <c r="AP290" i="10"/>
  <c r="AQ290" i="10" s="1"/>
  <c r="AP497" i="10"/>
  <c r="AQ497" i="10" s="1"/>
  <c r="AU188" i="10"/>
  <c r="BE188" i="10" s="1"/>
  <c r="BF188" i="10" s="1"/>
  <c r="BG188" i="10" s="1"/>
  <c r="BH188" i="10" s="1"/>
  <c r="BI188" i="10" s="1"/>
  <c r="F183" i="18" s="1"/>
  <c r="AP188" i="10"/>
  <c r="AQ188" i="10" s="1"/>
  <c r="AP178" i="10"/>
  <c r="AP387" i="10"/>
  <c r="AV387" i="10" s="1"/>
  <c r="BE98" i="10"/>
  <c r="BF98" i="10" s="1"/>
  <c r="BG98" i="10" s="1"/>
  <c r="BH98" i="10" s="1"/>
  <c r="BI98" i="10" s="1"/>
  <c r="F93" i="18" s="1"/>
  <c r="BE458" i="10"/>
  <c r="BF458" i="10" s="1"/>
  <c r="BG458" i="10" s="1"/>
  <c r="BH458" i="10" s="1"/>
  <c r="BI458" i="10" s="1"/>
  <c r="F453" i="18" s="1"/>
  <c r="BE251" i="10"/>
  <c r="BF251" i="10" s="1"/>
  <c r="BG251" i="10" s="1"/>
  <c r="BH251" i="10" s="1"/>
  <c r="BI251" i="10" s="1"/>
  <c r="F246" i="18" s="1"/>
  <c r="AU209" i="10"/>
  <c r="BE209" i="10" s="1"/>
  <c r="BF209" i="10" s="1"/>
  <c r="BG209" i="10" s="1"/>
  <c r="BH209" i="10" s="1"/>
  <c r="BI209" i="10" s="1"/>
  <c r="F204" i="18" s="1"/>
  <c r="AP209" i="10"/>
  <c r="AV209" i="10" s="1"/>
  <c r="AP140" i="10"/>
  <c r="AV140" i="10" s="1"/>
  <c r="AU140" i="10"/>
  <c r="BE140" i="10" s="1"/>
  <c r="BF140" i="10" s="1"/>
  <c r="BG140" i="10" s="1"/>
  <c r="BH140" i="10" s="1"/>
  <c r="BI140" i="10" s="1"/>
  <c r="F135" i="18" s="1"/>
  <c r="AP146" i="10"/>
  <c r="AV146" i="10" s="1"/>
  <c r="AU336" i="10"/>
  <c r="BE336" i="10" s="1"/>
  <c r="BF336" i="10" s="1"/>
  <c r="BG336" i="10" s="1"/>
  <c r="BH336" i="10" s="1"/>
  <c r="BI336" i="10" s="1"/>
  <c r="F331" i="18" s="1"/>
  <c r="AP336" i="10"/>
  <c r="AQ336" i="10" s="1"/>
  <c r="AP136" i="10"/>
  <c r="AP564" i="10"/>
  <c r="AQ564" i="10" s="1"/>
  <c r="AP307" i="10"/>
  <c r="AO8" i="10"/>
  <c r="AP12" i="10"/>
  <c r="AV12" i="10" s="1"/>
  <c r="AP418" i="10"/>
  <c r="AV756" i="10"/>
  <c r="BJ756" i="10" s="1"/>
  <c r="AP756" i="10"/>
  <c r="AQ756" i="10" s="1"/>
  <c r="AP223" i="10"/>
  <c r="AP562" i="10"/>
  <c r="AQ562" i="10" s="1"/>
  <c r="AP600" i="10"/>
  <c r="AQ600" i="10" s="1"/>
  <c r="AP585" i="10"/>
  <c r="AQ585" i="10" s="1"/>
  <c r="AU192" i="10"/>
  <c r="BE192" i="10" s="1"/>
  <c r="BF192" i="10" s="1"/>
  <c r="BG192" i="10" s="1"/>
  <c r="BH192" i="10" s="1"/>
  <c r="BI192" i="10" s="1"/>
  <c r="F187" i="18" s="1"/>
  <c r="AP192" i="10"/>
  <c r="AV192" i="10" s="1"/>
  <c r="AP47" i="10"/>
  <c r="AQ47" i="10" s="1"/>
  <c r="AU47" i="10"/>
  <c r="BE47" i="10" s="1"/>
  <c r="BF47" i="10" s="1"/>
  <c r="BG47" i="10" s="1"/>
  <c r="BH47" i="10" s="1"/>
  <c r="BI47" i="10" s="1"/>
  <c r="F42" i="18" s="1"/>
  <c r="AP388" i="10"/>
  <c r="AV388" i="10" s="1"/>
  <c r="AP571" i="10"/>
  <c r="AQ571" i="10" s="1"/>
  <c r="AU121" i="10"/>
  <c r="BE121" i="10" s="1"/>
  <c r="BF121" i="10" s="1"/>
  <c r="BG121" i="10" s="1"/>
  <c r="BH121" i="10" s="1"/>
  <c r="BI121" i="10" s="1"/>
  <c r="F116" i="18" s="1"/>
  <c r="AP121" i="10"/>
  <c r="AQ121" i="10" s="1"/>
  <c r="AU417" i="10"/>
  <c r="BE417" i="10" s="1"/>
  <c r="BF417" i="10" s="1"/>
  <c r="BG417" i="10" s="1"/>
  <c r="BH417" i="10" s="1"/>
  <c r="BI417" i="10" s="1"/>
  <c r="F412" i="18" s="1"/>
  <c r="AP417" i="10"/>
  <c r="AV417" i="10" s="1"/>
  <c r="AP208" i="10"/>
  <c r="AV208" i="10" s="1"/>
  <c r="AP368" i="10"/>
  <c r="AQ368" i="10" s="1"/>
  <c r="AU396" i="10"/>
  <c r="BE396" i="10" s="1"/>
  <c r="BF396" i="10" s="1"/>
  <c r="BG396" i="10" s="1"/>
  <c r="BH396" i="10" s="1"/>
  <c r="BI396" i="10" s="1"/>
  <c r="F391" i="18" s="1"/>
  <c r="AP396" i="10"/>
  <c r="AV396" i="10" s="1"/>
  <c r="BE106" i="10"/>
  <c r="BF106" i="10" s="1"/>
  <c r="BG106" i="10" s="1"/>
  <c r="BH106" i="10" s="1"/>
  <c r="BI106" i="10" s="1"/>
  <c r="F101" i="18" s="1"/>
  <c r="AP269" i="10"/>
  <c r="AV269" i="10" s="1"/>
  <c r="AP526" i="10"/>
  <c r="AV526" i="10" s="1"/>
  <c r="AU20" i="10"/>
  <c r="BE20" i="10" s="1"/>
  <c r="BF20" i="10" s="1"/>
  <c r="BG20" i="10" s="1"/>
  <c r="BH20" i="10" s="1"/>
  <c r="BI20" i="10" s="1"/>
  <c r="F15" i="18" s="1"/>
  <c r="AP20" i="10"/>
  <c r="AV20" i="10" s="1"/>
  <c r="BE247" i="10"/>
  <c r="BF247" i="10" s="1"/>
  <c r="BG247" i="10" s="1"/>
  <c r="BH247" i="10" s="1"/>
  <c r="BI247" i="10" s="1"/>
  <c r="F242" i="18" s="1"/>
  <c r="AP164" i="10"/>
  <c r="AV164" i="10" s="1"/>
  <c r="BE61" i="10"/>
  <c r="BF61" i="10" s="1"/>
  <c r="BG61" i="10" s="1"/>
  <c r="BH61" i="10" s="1"/>
  <c r="BI61" i="10" s="1"/>
  <c r="F56" i="18" s="1"/>
  <c r="AU356" i="10"/>
  <c r="BE356" i="10" s="1"/>
  <c r="BF356" i="10" s="1"/>
  <c r="BG356" i="10" s="1"/>
  <c r="BH356" i="10" s="1"/>
  <c r="BI356" i="10" s="1"/>
  <c r="F351" i="18" s="1"/>
  <c r="AP356" i="10"/>
  <c r="AQ356" i="10" s="1"/>
  <c r="AU202" i="10"/>
  <c r="BE202" i="10" s="1"/>
  <c r="BF202" i="10" s="1"/>
  <c r="BG202" i="10" s="1"/>
  <c r="BH202" i="10" s="1"/>
  <c r="BI202" i="10" s="1"/>
  <c r="F197" i="18" s="1"/>
  <c r="AP202" i="10"/>
  <c r="AQ202" i="10" s="1"/>
  <c r="AP614" i="10"/>
  <c r="AQ614" i="10" s="1"/>
  <c r="AP759" i="10"/>
  <c r="AQ759" i="10" s="1"/>
  <c r="AV759" i="10"/>
  <c r="BJ759" i="10" s="1"/>
  <c r="AP248" i="10"/>
  <c r="AQ248" i="10" s="1"/>
  <c r="AU471" i="10"/>
  <c r="BE471" i="10" s="1"/>
  <c r="BF471" i="10" s="1"/>
  <c r="BG471" i="10" s="1"/>
  <c r="BH471" i="10" s="1"/>
  <c r="BI471" i="10" s="1"/>
  <c r="F466" i="18" s="1"/>
  <c r="AP471" i="10"/>
  <c r="AV471" i="10" s="1"/>
  <c r="AP391" i="10"/>
  <c r="AQ391" i="10" s="1"/>
  <c r="AP528" i="10"/>
  <c r="AP241" i="10"/>
  <c r="AV241" i="10" s="1"/>
  <c r="AP310" i="10"/>
  <c r="AV310" i="10" s="1"/>
  <c r="AP28" i="10"/>
  <c r="AQ28" i="10" s="1"/>
  <c r="AP24" i="10"/>
  <c r="AU225" i="10"/>
  <c r="BE225" i="10" s="1"/>
  <c r="BF225" i="10" s="1"/>
  <c r="BG225" i="10" s="1"/>
  <c r="BH225" i="10" s="1"/>
  <c r="BI225" i="10" s="1"/>
  <c r="F220" i="18" s="1"/>
  <c r="AP225" i="10"/>
  <c r="AQ225" i="10" s="1"/>
  <c r="BE411" i="10"/>
  <c r="BF411" i="10" s="1"/>
  <c r="BG411" i="10" s="1"/>
  <c r="BH411" i="10" s="1"/>
  <c r="BI411" i="10" s="1"/>
  <c r="F406" i="18" s="1"/>
  <c r="BE302" i="10"/>
  <c r="BF302" i="10" s="1"/>
  <c r="BG302" i="10" s="1"/>
  <c r="BH302" i="10" s="1"/>
  <c r="BI302" i="10" s="1"/>
  <c r="F297" i="18" s="1"/>
  <c r="AP549" i="10"/>
  <c r="AP369" i="10"/>
  <c r="AQ369" i="10" s="1"/>
  <c r="AP431" i="10"/>
  <c r="AP292" i="10"/>
  <c r="AQ292" i="10" s="1"/>
  <c r="AP647" i="10"/>
  <c r="AQ647" i="10" s="1"/>
  <c r="AP535" i="10"/>
  <c r="AV535" i="10" s="1"/>
  <c r="AU54" i="10"/>
  <c r="BE54" i="10" s="1"/>
  <c r="BF54" i="10" s="1"/>
  <c r="BG54" i="10" s="1"/>
  <c r="BH54" i="10" s="1"/>
  <c r="BI54" i="10" s="1"/>
  <c r="F49" i="18" s="1"/>
  <c r="AP54" i="10"/>
  <c r="AQ54" i="10" s="1"/>
  <c r="AP57" i="10"/>
  <c r="AQ57" i="10" s="1"/>
  <c r="AP200" i="10"/>
  <c r="AP311" i="10"/>
  <c r="AU267" i="10"/>
  <c r="BE267" i="10" s="1"/>
  <c r="BF267" i="10" s="1"/>
  <c r="BG267" i="10" s="1"/>
  <c r="BH267" i="10" s="1"/>
  <c r="BI267" i="10" s="1"/>
  <c r="F262" i="18" s="1"/>
  <c r="AP267" i="10"/>
  <c r="AQ267" i="10" s="1"/>
  <c r="AP64" i="10"/>
  <c r="AV64" i="10" s="1"/>
  <c r="AU64" i="10"/>
  <c r="BE64" i="10" s="1"/>
  <c r="BF64" i="10" s="1"/>
  <c r="BG64" i="10" s="1"/>
  <c r="BH64" i="10" s="1"/>
  <c r="BI64" i="10" s="1"/>
  <c r="F59" i="18" s="1"/>
  <c r="AP580" i="10"/>
  <c r="AQ580" i="10" s="1"/>
  <c r="AP609" i="10"/>
  <c r="AQ609" i="10" s="1"/>
  <c r="AV609" i="10"/>
  <c r="AV760" i="10"/>
  <c r="BJ760" i="10" s="1"/>
  <c r="AP760" i="10"/>
  <c r="AQ760" i="10" s="1"/>
  <c r="AU126" i="10"/>
  <c r="BE126" i="10" s="1"/>
  <c r="AP126" i="10"/>
  <c r="AQ126" i="10" s="1"/>
  <c r="BE231" i="10"/>
  <c r="BF231" i="10" s="1"/>
  <c r="BG231" i="10" s="1"/>
  <c r="BH231" i="10" s="1"/>
  <c r="BI231" i="10" s="1"/>
  <c r="F226" i="18" s="1"/>
  <c r="BE89" i="10"/>
  <c r="BF89" i="10" s="1"/>
  <c r="BG89" i="10" s="1"/>
  <c r="BH89" i="10" s="1"/>
  <c r="BI89" i="10" s="1"/>
  <c r="F84" i="18" s="1"/>
  <c r="AU293" i="10"/>
  <c r="BE293" i="10" s="1"/>
  <c r="BF293" i="10" s="1"/>
  <c r="BG293" i="10" s="1"/>
  <c r="BH293" i="10" s="1"/>
  <c r="BI293" i="10" s="1"/>
  <c r="F288" i="18" s="1"/>
  <c r="AP293" i="10"/>
  <c r="AQ293" i="10" s="1"/>
  <c r="AP371" i="10"/>
  <c r="AQ371" i="10" s="1"/>
  <c r="AP583" i="10"/>
  <c r="AQ583" i="10" s="1"/>
  <c r="AV583" i="10"/>
  <c r="AU366" i="10"/>
  <c r="BE366" i="10" s="1"/>
  <c r="BF366" i="10" s="1"/>
  <c r="BG366" i="10" s="1"/>
  <c r="BH366" i="10" s="1"/>
  <c r="BI366" i="10" s="1"/>
  <c r="F361" i="18" s="1"/>
  <c r="AP366" i="10"/>
  <c r="AQ366" i="10" s="1"/>
  <c r="AP487" i="10"/>
  <c r="AQ487" i="10" s="1"/>
  <c r="AP240" i="10"/>
  <c r="AQ240" i="10" s="1"/>
  <c r="AU240" i="10"/>
  <c r="BE240" i="10" s="1"/>
  <c r="BF240" i="10" s="1"/>
  <c r="BG240" i="10" s="1"/>
  <c r="BH240" i="10" s="1"/>
  <c r="BI240" i="10" s="1"/>
  <c r="F235" i="18" s="1"/>
  <c r="AU104" i="10"/>
  <c r="BE104" i="10" s="1"/>
  <c r="BF104" i="10" s="1"/>
  <c r="BG104" i="10" s="1"/>
  <c r="BH104" i="10" s="1"/>
  <c r="BI104" i="10" s="1"/>
  <c r="F99" i="18" s="1"/>
  <c r="AP104" i="10"/>
  <c r="AQ104" i="10" s="1"/>
  <c r="AP180" i="10"/>
  <c r="AV180" i="10" s="1"/>
  <c r="AU260" i="10"/>
  <c r="BE260" i="10" s="1"/>
  <c r="BF260" i="10" s="1"/>
  <c r="BG260" i="10" s="1"/>
  <c r="BH260" i="10" s="1"/>
  <c r="BI260" i="10" s="1"/>
  <c r="F255" i="18" s="1"/>
  <c r="AP260" i="10"/>
  <c r="AQ260" i="10" s="1"/>
  <c r="BE158" i="10"/>
  <c r="BF158" i="10" s="1"/>
  <c r="BG158" i="10" s="1"/>
  <c r="BH158" i="10" s="1"/>
  <c r="BI158" i="10" s="1"/>
  <c r="F153" i="18" s="1"/>
  <c r="AP653" i="10"/>
  <c r="AQ653" i="10" s="1"/>
  <c r="AP147" i="10"/>
  <c r="AV147" i="10" s="1"/>
  <c r="BE187" i="10"/>
  <c r="BF187" i="10" s="1"/>
  <c r="BG187" i="10" s="1"/>
  <c r="BH187" i="10" s="1"/>
  <c r="BI187" i="10" s="1"/>
  <c r="F182" i="18" s="1"/>
  <c r="AU25" i="10"/>
  <c r="BE25" i="10" s="1"/>
  <c r="BF25" i="10" s="1"/>
  <c r="BG25" i="10" s="1"/>
  <c r="BH25" i="10" s="1"/>
  <c r="BI25" i="10" s="1"/>
  <c r="F20" i="18" s="1"/>
  <c r="AP25" i="10"/>
  <c r="AQ25" i="10" s="1"/>
  <c r="AU544" i="10"/>
  <c r="BE544" i="10" s="1"/>
  <c r="BF544" i="10" s="1"/>
  <c r="BG544" i="10" s="1"/>
  <c r="BH544" i="10" s="1"/>
  <c r="BI544" i="10" s="1"/>
  <c r="F539" i="18" s="1"/>
  <c r="AP544" i="10"/>
  <c r="AQ544" i="10" s="1"/>
  <c r="AP412" i="10"/>
  <c r="AP166" i="10"/>
  <c r="AQ166" i="10" s="1"/>
  <c r="AU393" i="10"/>
  <c r="BE393" i="10" s="1"/>
  <c r="BF393" i="10" s="1"/>
  <c r="BG393" i="10" s="1"/>
  <c r="BH393" i="10" s="1"/>
  <c r="BI393" i="10" s="1"/>
  <c r="F388" i="18" s="1"/>
  <c r="AP393" i="10"/>
  <c r="AV393" i="10" s="1"/>
  <c r="AP486" i="10"/>
  <c r="AQ486" i="10" s="1"/>
  <c r="AP623" i="10"/>
  <c r="AQ623" i="10" s="1"/>
  <c r="AP553" i="10"/>
  <c r="AQ553" i="10" s="1"/>
  <c r="AP198" i="10"/>
  <c r="AP191" i="10"/>
  <c r="AV191" i="10" s="1"/>
  <c r="AP765" i="10"/>
  <c r="AQ765" i="10" s="1"/>
  <c r="AV765" i="10"/>
  <c r="BJ765" i="10" s="1"/>
  <c r="BE261" i="10"/>
  <c r="BF261" i="10" s="1"/>
  <c r="BG261" i="10" s="1"/>
  <c r="BH261" i="10" s="1"/>
  <c r="BI261" i="10" s="1"/>
  <c r="F256" i="18" s="1"/>
  <c r="AU499" i="10"/>
  <c r="BE499" i="10" s="1"/>
  <c r="BF499" i="10" s="1"/>
  <c r="BG499" i="10" s="1"/>
  <c r="BH499" i="10" s="1"/>
  <c r="BI499" i="10" s="1"/>
  <c r="F494" i="18" s="1"/>
  <c r="AP499" i="10"/>
  <c r="AQ499" i="10" s="1"/>
  <c r="AP533" i="10"/>
  <c r="AQ533" i="10" s="1"/>
  <c r="AP264" i="10"/>
  <c r="AV264" i="10" s="1"/>
  <c r="AU276" i="10"/>
  <c r="BE276" i="10" s="1"/>
  <c r="BF276" i="10" s="1"/>
  <c r="BG276" i="10" s="1"/>
  <c r="BH276" i="10" s="1"/>
  <c r="BI276" i="10" s="1"/>
  <c r="F271" i="18" s="1"/>
  <c r="AP276" i="10"/>
  <c r="AV276" i="10" s="1"/>
  <c r="AU443" i="10"/>
  <c r="BE443" i="10" s="1"/>
  <c r="BF443" i="10" s="1"/>
  <c r="BG443" i="10" s="1"/>
  <c r="BH443" i="10" s="1"/>
  <c r="BI443" i="10" s="1"/>
  <c r="F438" i="18" s="1"/>
  <c r="AP443" i="10"/>
  <c r="AQ443" i="10" s="1"/>
  <c r="AP397" i="10"/>
  <c r="AV397" i="10" s="1"/>
  <c r="AP460" i="10"/>
  <c r="AV460" i="10" s="1"/>
  <c r="AU460" i="10"/>
  <c r="BE460" i="10" s="1"/>
  <c r="BF460" i="10" s="1"/>
  <c r="BG460" i="10" s="1"/>
  <c r="BH460" i="10" s="1"/>
  <c r="BI460" i="10" s="1"/>
  <c r="F455" i="18" s="1"/>
  <c r="AP572" i="10"/>
  <c r="AQ572" i="10" s="1"/>
  <c r="AU22" i="10"/>
  <c r="BE22" i="10" s="1"/>
  <c r="BF22" i="10" s="1"/>
  <c r="BG22" i="10" s="1"/>
  <c r="BH22" i="10" s="1"/>
  <c r="BI22" i="10" s="1"/>
  <c r="F17" i="18" s="1"/>
  <c r="AP22" i="10"/>
  <c r="AV22" i="10" s="1"/>
  <c r="AP627" i="10"/>
  <c r="AQ627" i="10" s="1"/>
  <c r="AU284" i="10"/>
  <c r="BE284" i="10" s="1"/>
  <c r="BF284" i="10" s="1"/>
  <c r="BG284" i="10" s="1"/>
  <c r="BH284" i="10" s="1"/>
  <c r="BI284" i="10" s="1"/>
  <c r="F279" i="18" s="1"/>
  <c r="AP284" i="10"/>
  <c r="AV284" i="10" s="1"/>
  <c r="AP441" i="10"/>
  <c r="AQ441" i="10" s="1"/>
  <c r="AP641" i="10"/>
  <c r="AQ641" i="10" s="1"/>
  <c r="AP123" i="10"/>
  <c r="AQ123" i="10" s="1"/>
  <c r="BE376" i="10"/>
  <c r="BF376" i="10" s="1"/>
  <c r="BG376" i="10" s="1"/>
  <c r="BH376" i="10" s="1"/>
  <c r="BI376" i="10" s="1"/>
  <c r="F371" i="18" s="1"/>
  <c r="BE80" i="10"/>
  <c r="BF80" i="10" s="1"/>
  <c r="BG80" i="10" s="1"/>
  <c r="BH80" i="10" s="1"/>
  <c r="BI80" i="10" s="1"/>
  <c r="F75" i="18" s="1"/>
  <c r="BE215" i="10"/>
  <c r="BF215" i="10" s="1"/>
  <c r="BG215" i="10" s="1"/>
  <c r="BH215" i="10" s="1"/>
  <c r="BI215" i="10" s="1"/>
  <c r="F210" i="18" s="1"/>
  <c r="AP483" i="10"/>
  <c r="AP355" i="10"/>
  <c r="AV355" i="10" s="1"/>
  <c r="AU119" i="10"/>
  <c r="BE119" i="10" s="1"/>
  <c r="BF119" i="10" s="1"/>
  <c r="BG119" i="10" s="1"/>
  <c r="BH119" i="10" s="1"/>
  <c r="BI119" i="10" s="1"/>
  <c r="F114" i="18" s="1"/>
  <c r="AP119" i="10"/>
  <c r="AQ119" i="10" s="1"/>
  <c r="AP758" i="10"/>
  <c r="AQ758" i="10" s="1"/>
  <c r="AV758" i="10"/>
  <c r="BJ758" i="10" s="1"/>
  <c r="AP619" i="10"/>
  <c r="AQ619" i="10" s="1"/>
  <c r="AP320" i="10"/>
  <c r="AP467" i="10"/>
  <c r="AP634" i="10"/>
  <c r="AQ634" i="10" s="1"/>
  <c r="BE494" i="10"/>
  <c r="BF494" i="10" s="1"/>
  <c r="BG494" i="10" s="1"/>
  <c r="BH494" i="10" s="1"/>
  <c r="BI494" i="10" s="1"/>
  <c r="F489" i="18" s="1"/>
  <c r="AP452" i="10"/>
  <c r="AP488" i="10"/>
  <c r="AQ488" i="10" s="1"/>
  <c r="AP354" i="10"/>
  <c r="AV354" i="10" s="1"/>
  <c r="AP92" i="10"/>
  <c r="AP408" i="10"/>
  <c r="AP625" i="10"/>
  <c r="AQ625" i="10" s="1"/>
  <c r="BE233" i="10"/>
  <c r="BF233" i="10" s="1"/>
  <c r="BG233" i="10" s="1"/>
  <c r="BH233" i="10" s="1"/>
  <c r="BI233" i="10" s="1"/>
  <c r="F228" i="18" s="1"/>
  <c r="AP763" i="10"/>
  <c r="AQ763" i="10" s="1"/>
  <c r="AV763" i="10"/>
  <c r="BJ763" i="10" s="1"/>
  <c r="BE360" i="10"/>
  <c r="BF360" i="10" s="1"/>
  <c r="BG360" i="10" s="1"/>
  <c r="BH360" i="10" s="1"/>
  <c r="BI360" i="10" s="1"/>
  <c r="F355" i="18" s="1"/>
  <c r="AP644" i="10"/>
  <c r="AQ644" i="10" s="1"/>
  <c r="AV644" i="10"/>
  <c r="BJ644" i="10" s="1"/>
  <c r="AU357" i="10"/>
  <c r="BE357" i="10" s="1"/>
  <c r="BF357" i="10" s="1"/>
  <c r="BG357" i="10" s="1"/>
  <c r="BH357" i="10" s="1"/>
  <c r="BI357" i="10" s="1"/>
  <c r="F352" i="18" s="1"/>
  <c r="AP357" i="10"/>
  <c r="AU529" i="10"/>
  <c r="BE529" i="10" s="1"/>
  <c r="BF529" i="10" s="1"/>
  <c r="BG529" i="10" s="1"/>
  <c r="BH529" i="10" s="1"/>
  <c r="BI529" i="10" s="1"/>
  <c r="F524" i="18" s="1"/>
  <c r="AP529" i="10"/>
  <c r="AU157" i="10"/>
  <c r="BE157" i="10" s="1"/>
  <c r="BF157" i="10" s="1"/>
  <c r="BG157" i="10" s="1"/>
  <c r="BH157" i="10" s="1"/>
  <c r="BI157" i="10" s="1"/>
  <c r="F152" i="18" s="1"/>
  <c r="AP157" i="10"/>
  <c r="AP509" i="10"/>
  <c r="AV509" i="10" s="1"/>
  <c r="AU509" i="10"/>
  <c r="BE509" i="10" s="1"/>
  <c r="BF509" i="10" s="1"/>
  <c r="BG509" i="10" s="1"/>
  <c r="BH509" i="10" s="1"/>
  <c r="BI509" i="10" s="1"/>
  <c r="F504" i="18" s="1"/>
  <c r="BE279" i="10"/>
  <c r="BF279" i="10" s="1"/>
  <c r="BG279" i="10" s="1"/>
  <c r="BH279" i="10" s="1"/>
  <c r="BI279" i="10" s="1"/>
  <c r="F274" i="18" s="1"/>
  <c r="AP345" i="10"/>
  <c r="AQ345" i="10" s="1"/>
  <c r="AP217" i="10"/>
  <c r="AQ217" i="10" s="1"/>
  <c r="AV774" i="10"/>
  <c r="BJ774" i="10" s="1"/>
  <c r="AP774" i="10"/>
  <c r="AQ774" i="10" s="1"/>
  <c r="BE133" i="10"/>
  <c r="BF133" i="10" s="1"/>
  <c r="BG133" i="10" s="1"/>
  <c r="BH133" i="10" s="1"/>
  <c r="BI133" i="10" s="1"/>
  <c r="F128" i="18" s="1"/>
  <c r="AU243" i="10"/>
  <c r="BE243" i="10" s="1"/>
  <c r="BF243" i="10" s="1"/>
  <c r="BG243" i="10" s="1"/>
  <c r="BH243" i="10" s="1"/>
  <c r="BI243" i="10" s="1"/>
  <c r="F238" i="18" s="1"/>
  <c r="AP243" i="10"/>
  <c r="AQ243" i="10" s="1"/>
  <c r="AU514" i="10"/>
  <c r="BE514" i="10" s="1"/>
  <c r="BF514" i="10" s="1"/>
  <c r="BG514" i="10" s="1"/>
  <c r="BH514" i="10" s="1"/>
  <c r="BI514" i="10" s="1"/>
  <c r="F509" i="18" s="1"/>
  <c r="AP514" i="10"/>
  <c r="AQ514" i="10" s="1"/>
  <c r="AU32" i="10"/>
  <c r="BE32" i="10" s="1"/>
  <c r="BF32" i="10" s="1"/>
  <c r="BG32" i="10" s="1"/>
  <c r="BH32" i="10" s="1"/>
  <c r="BI32" i="10" s="1"/>
  <c r="F27" i="18" s="1"/>
  <c r="AP32" i="10"/>
  <c r="AQ32" i="10" s="1"/>
  <c r="AU46" i="10"/>
  <c r="BE46" i="10" s="1"/>
  <c r="BF46" i="10" s="1"/>
  <c r="BG46" i="10" s="1"/>
  <c r="BH46" i="10" s="1"/>
  <c r="BI46" i="10" s="1"/>
  <c r="F41" i="18" s="1"/>
  <c r="AP46" i="10"/>
  <c r="AQ46" i="10" s="1"/>
  <c r="AU312" i="10"/>
  <c r="BE312" i="10" s="1"/>
  <c r="BF312" i="10" s="1"/>
  <c r="BG312" i="10" s="1"/>
  <c r="BH312" i="10" s="1"/>
  <c r="BI312" i="10" s="1"/>
  <c r="F307" i="18" s="1"/>
  <c r="AP312" i="10"/>
  <c r="AV312" i="10" s="1"/>
  <c r="AV754" i="10"/>
  <c r="BJ754" i="10" s="1"/>
  <c r="AP754" i="10"/>
  <c r="AQ754" i="10" s="1"/>
  <c r="AP98" i="10"/>
  <c r="AP430" i="10"/>
  <c r="AQ430" i="10" s="1"/>
  <c r="AU182" i="10"/>
  <c r="BE182" i="10" s="1"/>
  <c r="BF182" i="10" s="1"/>
  <c r="BG182" i="10" s="1"/>
  <c r="BH182" i="10" s="1"/>
  <c r="BI182" i="10" s="1"/>
  <c r="F177" i="18" s="1"/>
  <c r="AP182" i="10"/>
  <c r="AQ182" i="10" s="1"/>
  <c r="AP482" i="10"/>
  <c r="AQ482" i="10" s="1"/>
  <c r="AP511" i="10"/>
  <c r="AQ511" i="10" s="1"/>
  <c r="AP458" i="10"/>
  <c r="AQ458" i="10" s="1"/>
  <c r="AP251" i="10"/>
  <c r="AV251" i="10" s="1"/>
  <c r="AP474" i="10"/>
  <c r="AV474" i="10" s="1"/>
  <c r="AU501" i="10"/>
  <c r="BE501" i="10" s="1"/>
  <c r="BF501" i="10" s="1"/>
  <c r="BG501" i="10" s="1"/>
  <c r="BH501" i="10" s="1"/>
  <c r="BI501" i="10" s="1"/>
  <c r="F496" i="18" s="1"/>
  <c r="AP501" i="10"/>
  <c r="AQ501" i="10" s="1"/>
  <c r="AU390" i="10"/>
  <c r="BE390" i="10" s="1"/>
  <c r="BF390" i="10" s="1"/>
  <c r="BG390" i="10" s="1"/>
  <c r="BH390" i="10" s="1"/>
  <c r="BI390" i="10" s="1"/>
  <c r="F385" i="18" s="1"/>
  <c r="AP390" i="10"/>
  <c r="AQ390" i="10" s="1"/>
  <c r="AU463" i="10"/>
  <c r="BE463" i="10" s="1"/>
  <c r="BF463" i="10" s="1"/>
  <c r="BG463" i="10" s="1"/>
  <c r="BH463" i="10" s="1"/>
  <c r="BI463" i="10" s="1"/>
  <c r="F458" i="18" s="1"/>
  <c r="AP463" i="10"/>
  <c r="AV463" i="10" s="1"/>
  <c r="AP26" i="10"/>
  <c r="AQ26" i="10" s="1"/>
  <c r="BE139" i="10"/>
  <c r="BF139" i="10" s="1"/>
  <c r="BG139" i="10" s="1"/>
  <c r="BH139" i="10" s="1"/>
  <c r="BI139" i="10" s="1"/>
  <c r="F134" i="18" s="1"/>
  <c r="AP159" i="10"/>
  <c r="AQ159" i="10" s="1"/>
  <c r="AU534" i="10"/>
  <c r="BE534" i="10" s="1"/>
  <c r="BF534" i="10" s="1"/>
  <c r="BG534" i="10" s="1"/>
  <c r="BH534" i="10" s="1"/>
  <c r="BI534" i="10" s="1"/>
  <c r="F529" i="18" s="1"/>
  <c r="AP534" i="10"/>
  <c r="AQ534" i="10" s="1"/>
  <c r="AP455" i="10"/>
  <c r="AQ455" i="10" s="1"/>
  <c r="AP343" i="10"/>
  <c r="AQ343" i="10" s="1"/>
  <c r="AU253" i="10"/>
  <c r="BE253" i="10" s="1"/>
  <c r="BF253" i="10" s="1"/>
  <c r="BG253" i="10" s="1"/>
  <c r="BH253" i="10" s="1"/>
  <c r="BI253" i="10" s="1"/>
  <c r="F248" i="18" s="1"/>
  <c r="AP253" i="10"/>
  <c r="AP294" i="10"/>
  <c r="AP503" i="10"/>
  <c r="AU204" i="10"/>
  <c r="BE204" i="10" s="1"/>
  <c r="BF204" i="10" s="1"/>
  <c r="BG204" i="10" s="1"/>
  <c r="BH204" i="10" s="1"/>
  <c r="BI204" i="10" s="1"/>
  <c r="F199" i="18" s="1"/>
  <c r="AP204" i="10"/>
  <c r="AU266" i="10"/>
  <c r="BE266" i="10" s="1"/>
  <c r="BF266" i="10" s="1"/>
  <c r="BG266" i="10" s="1"/>
  <c r="BH266" i="10" s="1"/>
  <c r="BI266" i="10" s="1"/>
  <c r="F261" i="18" s="1"/>
  <c r="AP266" i="10"/>
  <c r="AQ266" i="10" s="1"/>
  <c r="AU135" i="10"/>
  <c r="BE135" i="10" s="1"/>
  <c r="BF135" i="10" s="1"/>
  <c r="BG135" i="10" s="1"/>
  <c r="BH135" i="10" s="1"/>
  <c r="BI135" i="10" s="1"/>
  <c r="F130" i="18" s="1"/>
  <c r="AP135" i="10"/>
  <c r="AQ135" i="10" s="1"/>
  <c r="AP569" i="10"/>
  <c r="AQ569" i="10" s="1"/>
  <c r="AU512" i="10"/>
  <c r="BE512" i="10" s="1"/>
  <c r="BF512" i="10" s="1"/>
  <c r="BG512" i="10" s="1"/>
  <c r="BH512" i="10" s="1"/>
  <c r="BI512" i="10" s="1"/>
  <c r="F507" i="18" s="1"/>
  <c r="AP512" i="10"/>
  <c r="AV512" i="10" s="1"/>
  <c r="AP72" i="10"/>
  <c r="AQ72" i="10" s="1"/>
  <c r="BE385" i="10"/>
  <c r="BF385" i="10" s="1"/>
  <c r="BG385" i="10" s="1"/>
  <c r="BH385" i="10" s="1"/>
  <c r="BI385" i="10" s="1"/>
  <c r="F380" i="18" s="1"/>
  <c r="AP207" i="10"/>
  <c r="AQ207" i="10" s="1"/>
  <c r="AP275" i="10"/>
  <c r="AV275" i="10" s="1"/>
  <c r="AU114" i="10"/>
  <c r="BE114" i="10" s="1"/>
  <c r="BF114" i="10" s="1"/>
  <c r="BG114" i="10" s="1"/>
  <c r="BH114" i="10" s="1"/>
  <c r="BI114" i="10" s="1"/>
  <c r="F109" i="18" s="1"/>
  <c r="AP114" i="10"/>
  <c r="AV114" i="10" s="1"/>
  <c r="AP589" i="10"/>
  <c r="AQ589" i="10" s="1"/>
  <c r="AP335" i="10"/>
  <c r="AV335" i="10" s="1"/>
  <c r="AP507" i="10"/>
  <c r="AQ507" i="10" s="1"/>
  <c r="AP591" i="10"/>
  <c r="AQ591" i="10" s="1"/>
  <c r="AP215" i="10"/>
  <c r="AP492" i="10"/>
  <c r="AQ492" i="10" s="1"/>
  <c r="AP362" i="10"/>
  <c r="AU109" i="10"/>
  <c r="BE109" i="10" s="1"/>
  <c r="BF109" i="10" s="1"/>
  <c r="BG109" i="10" s="1"/>
  <c r="BH109" i="10" s="1"/>
  <c r="BI109" i="10" s="1"/>
  <c r="F104" i="18" s="1"/>
  <c r="AP109" i="10"/>
  <c r="AV109" i="10" s="1"/>
  <c r="AP118" i="10"/>
  <c r="AP144" i="10"/>
  <c r="AQ144" i="10" s="1"/>
  <c r="AU179" i="10"/>
  <c r="BE179" i="10" s="1"/>
  <c r="BF179" i="10" s="1"/>
  <c r="BG179" i="10" s="1"/>
  <c r="BH179" i="10" s="1"/>
  <c r="BI179" i="10" s="1"/>
  <c r="F174" i="18" s="1"/>
  <c r="AP179" i="10"/>
  <c r="AQ179" i="10" s="1"/>
  <c r="AU282" i="10"/>
  <c r="BE282" i="10" s="1"/>
  <c r="BF282" i="10" s="1"/>
  <c r="BG282" i="10" s="1"/>
  <c r="BH282" i="10" s="1"/>
  <c r="BI282" i="10" s="1"/>
  <c r="F277" i="18" s="1"/>
  <c r="AP282" i="10"/>
  <c r="AQ282" i="10" s="1"/>
  <c r="AT5" i="10"/>
  <c r="AT9" i="10"/>
  <c r="AP323" i="10"/>
  <c r="AP39" i="10"/>
  <c r="AQ39" i="10" s="1"/>
  <c r="AP757" i="10"/>
  <c r="AQ757" i="10" s="1"/>
  <c r="AV757" i="10"/>
  <c r="BJ757" i="10" s="1"/>
  <c r="AP19" i="10"/>
  <c r="AQ19" i="10" s="1"/>
  <c r="AP588" i="10"/>
  <c r="AQ588" i="10" s="1"/>
  <c r="AP181" i="10"/>
  <c r="AQ181" i="10" s="1"/>
  <c r="AP761" i="10"/>
  <c r="AQ761" i="10" s="1"/>
  <c r="AV761" i="10"/>
  <c r="BJ761" i="10" s="1"/>
  <c r="AU76" i="10"/>
  <c r="BE76" i="10" s="1"/>
  <c r="BF76" i="10" s="1"/>
  <c r="BG76" i="10" s="1"/>
  <c r="BH76" i="10" s="1"/>
  <c r="BI76" i="10" s="1"/>
  <c r="F71" i="18" s="1"/>
  <c r="AP76" i="10"/>
  <c r="AP405" i="10"/>
  <c r="AP318" i="10"/>
  <c r="AP42" i="10"/>
  <c r="AV42" i="10" s="1"/>
  <c r="AV753" i="10"/>
  <c r="BJ753" i="10" s="1"/>
  <c r="AP753" i="10"/>
  <c r="AQ753" i="10" s="1"/>
  <c r="AP436" i="10"/>
  <c r="AP425" i="10"/>
  <c r="AP432" i="10"/>
  <c r="AQ432" i="10" s="1"/>
  <c r="AP525" i="10"/>
  <c r="AQ525" i="10" s="1"/>
  <c r="AP346" i="10"/>
  <c r="AV346" i="10" s="1"/>
  <c r="AU346" i="10"/>
  <c r="BE346" i="10" s="1"/>
  <c r="BF346" i="10" s="1"/>
  <c r="BG346" i="10" s="1"/>
  <c r="BH346" i="10" s="1"/>
  <c r="BI346" i="10" s="1"/>
  <c r="F341" i="18" s="1"/>
  <c r="AP242" i="10"/>
  <c r="AV242" i="10" s="1"/>
  <c r="AV749" i="10"/>
  <c r="BJ749" i="10" s="1"/>
  <c r="AP749" i="10"/>
  <c r="AQ749" i="10" s="1"/>
  <c r="AP85" i="10"/>
  <c r="AQ85" i="10" s="1"/>
  <c r="AP435" i="10"/>
  <c r="AP84" i="10"/>
  <c r="AQ84" i="10" s="1"/>
  <c r="AU325" i="10"/>
  <c r="BE325" i="10" s="1"/>
  <c r="AP325" i="10"/>
  <c r="AQ325" i="10" s="1"/>
  <c r="AP277" i="10"/>
  <c r="AP419" i="10"/>
  <c r="AQ419" i="10" s="1"/>
  <c r="AU298" i="10"/>
  <c r="BE298" i="10" s="1"/>
  <c r="BF298" i="10" s="1"/>
  <c r="BG298" i="10" s="1"/>
  <c r="BH298" i="10" s="1"/>
  <c r="BI298" i="10" s="1"/>
  <c r="F293" i="18" s="1"/>
  <c r="AP298" i="10"/>
  <c r="AV298" i="10" s="1"/>
  <c r="AU475" i="10"/>
  <c r="BE475" i="10" s="1"/>
  <c r="BF475" i="10" s="1"/>
  <c r="BG475" i="10" s="1"/>
  <c r="BH475" i="10" s="1"/>
  <c r="BI475" i="10" s="1"/>
  <c r="F470" i="18" s="1"/>
  <c r="AP475" i="10"/>
  <c r="AQ475" i="10" s="1"/>
  <c r="AU258" i="10"/>
  <c r="BE258" i="10" s="1"/>
  <c r="BF258" i="10" s="1"/>
  <c r="BG258" i="10" s="1"/>
  <c r="BH258" i="10" s="1"/>
  <c r="BI258" i="10" s="1"/>
  <c r="F253" i="18" s="1"/>
  <c r="AP258" i="10"/>
  <c r="AQ258" i="10" s="1"/>
  <c r="AP41" i="10"/>
  <c r="AQ41" i="10" s="1"/>
  <c r="AP485" i="10"/>
  <c r="AP305" i="10"/>
  <c r="AU496" i="10"/>
  <c r="BE496" i="10" s="1"/>
  <c r="BF496" i="10" s="1"/>
  <c r="BG496" i="10" s="1"/>
  <c r="BH496" i="10" s="1"/>
  <c r="BI496" i="10" s="1"/>
  <c r="F491" i="18" s="1"/>
  <c r="AP496" i="10"/>
  <c r="AQ496" i="10" s="1"/>
  <c r="AP107" i="10"/>
  <c r="AV107" i="10" s="1"/>
  <c r="AP173" i="10"/>
  <c r="AQ173" i="10" s="1"/>
  <c r="AU389" i="10"/>
  <c r="BE389" i="10" s="1"/>
  <c r="BF389" i="10" s="1"/>
  <c r="BG389" i="10" s="1"/>
  <c r="BH389" i="10" s="1"/>
  <c r="BI389" i="10" s="1"/>
  <c r="F384" i="18" s="1"/>
  <c r="AP389" i="10"/>
  <c r="AV389" i="10" s="1"/>
  <c r="AP610" i="10"/>
  <c r="AQ610" i="10" s="1"/>
  <c r="AU451" i="10"/>
  <c r="BE451" i="10" s="1"/>
  <c r="BF451" i="10" s="1"/>
  <c r="BG451" i="10" s="1"/>
  <c r="BH451" i="10" s="1"/>
  <c r="BI451" i="10" s="1"/>
  <c r="F446" i="18" s="1"/>
  <c r="AP451" i="10"/>
  <c r="AQ451" i="10" s="1"/>
  <c r="AU542" i="10"/>
  <c r="BE542" i="10" s="1"/>
  <c r="BF542" i="10" s="1"/>
  <c r="BG542" i="10" s="1"/>
  <c r="BH542" i="10" s="1"/>
  <c r="BI542" i="10" s="1"/>
  <c r="F537" i="18" s="1"/>
  <c r="AP542" i="10"/>
  <c r="AU48" i="10"/>
  <c r="BE48" i="10" s="1"/>
  <c r="BF48" i="10" s="1"/>
  <c r="BG48" i="10" s="1"/>
  <c r="BH48" i="10" s="1"/>
  <c r="BI48" i="10" s="1"/>
  <c r="F43" i="18" s="1"/>
  <c r="AP48" i="10"/>
  <c r="AQ48" i="10" s="1"/>
  <c r="AV576" i="10"/>
  <c r="BJ576" i="10" s="1"/>
  <c r="AP576" i="10"/>
  <c r="AQ576" i="10" s="1"/>
  <c r="AP101" i="10"/>
  <c r="AQ101" i="10" s="1"/>
  <c r="AU165" i="10"/>
  <c r="BE165" i="10" s="1"/>
  <c r="BF165" i="10" s="1"/>
  <c r="BG165" i="10" s="1"/>
  <c r="BH165" i="10" s="1"/>
  <c r="BI165" i="10" s="1"/>
  <c r="F160" i="18" s="1"/>
  <c r="AP165" i="10"/>
  <c r="AQ165" i="10" s="1"/>
  <c r="AP55" i="10"/>
  <c r="AP65" i="10"/>
  <c r="AV65" i="10" s="1"/>
  <c r="AU361" i="10"/>
  <c r="BE361" i="10" s="1"/>
  <c r="BF361" i="10" s="1"/>
  <c r="BG361" i="10" s="1"/>
  <c r="BH361" i="10" s="1"/>
  <c r="BI361" i="10" s="1"/>
  <c r="F356" i="18" s="1"/>
  <c r="AP361" i="10"/>
  <c r="AQ361" i="10" s="1"/>
  <c r="AU239" i="10"/>
  <c r="BE239" i="10" s="1"/>
  <c r="BF239" i="10" s="1"/>
  <c r="BG239" i="10" s="1"/>
  <c r="BH239" i="10" s="1"/>
  <c r="BI239" i="10" s="1"/>
  <c r="F234" i="18" s="1"/>
  <c r="AP239" i="10"/>
  <c r="AV239" i="10" s="1"/>
  <c r="AU303" i="10"/>
  <c r="BE303" i="10" s="1"/>
  <c r="BF303" i="10" s="1"/>
  <c r="BG303" i="10" s="1"/>
  <c r="BH303" i="10" s="1"/>
  <c r="BI303" i="10" s="1"/>
  <c r="F298" i="18" s="1"/>
  <c r="AP303" i="10"/>
  <c r="AU466" i="10"/>
  <c r="BE466" i="10" s="1"/>
  <c r="BF466" i="10" s="1"/>
  <c r="BG466" i="10" s="1"/>
  <c r="BH466" i="10" s="1"/>
  <c r="BI466" i="10" s="1"/>
  <c r="F461" i="18" s="1"/>
  <c r="AP466" i="10"/>
  <c r="AU250" i="10"/>
  <c r="BE250" i="10" s="1"/>
  <c r="BF250" i="10" s="1"/>
  <c r="BG250" i="10" s="1"/>
  <c r="BH250" i="10" s="1"/>
  <c r="BI250" i="10" s="1"/>
  <c r="F245" i="18" s="1"/>
  <c r="AP250" i="10"/>
  <c r="AP61" i="10"/>
  <c r="AQ61" i="10" s="1"/>
  <c r="AP601" i="10"/>
  <c r="AQ601" i="10" s="1"/>
  <c r="AP206" i="10"/>
  <c r="AQ206" i="10" s="1"/>
  <c r="AU280" i="10"/>
  <c r="BE280" i="10" s="1"/>
  <c r="BF280" i="10" s="1"/>
  <c r="BG280" i="10" s="1"/>
  <c r="BH280" i="10" s="1"/>
  <c r="BI280" i="10" s="1"/>
  <c r="F275" i="18" s="1"/>
  <c r="AP280" i="10"/>
  <c r="AU364" i="10"/>
  <c r="BE364" i="10" s="1"/>
  <c r="BF364" i="10" s="1"/>
  <c r="BG364" i="10" s="1"/>
  <c r="BH364" i="10" s="1"/>
  <c r="BI364" i="10" s="1"/>
  <c r="F359" i="18" s="1"/>
  <c r="AP364" i="10"/>
  <c r="AP222" i="10"/>
  <c r="AV222" i="10" s="1"/>
  <c r="AU401" i="10"/>
  <c r="BE401" i="10" s="1"/>
  <c r="BF401" i="10" s="1"/>
  <c r="BG401" i="10" s="1"/>
  <c r="BH401" i="10" s="1"/>
  <c r="BI401" i="10" s="1"/>
  <c r="F396" i="18" s="1"/>
  <c r="AP401" i="10"/>
  <c r="AQ401" i="10" s="1"/>
  <c r="AP654" i="10"/>
  <c r="AQ654" i="10" s="1"/>
  <c r="AV654" i="10"/>
  <c r="BJ654" i="10" s="1"/>
  <c r="AU295" i="10"/>
  <c r="BE295" i="10" s="1"/>
  <c r="BF295" i="10" s="1"/>
  <c r="BG295" i="10" s="1"/>
  <c r="BH295" i="10" s="1"/>
  <c r="BI295" i="10" s="1"/>
  <c r="F290" i="18" s="1"/>
  <c r="AP295" i="10"/>
  <c r="AQ295" i="10" s="1"/>
  <c r="AP606" i="10"/>
  <c r="AQ606" i="10" s="1"/>
  <c r="AU205" i="10"/>
  <c r="BE205" i="10" s="1"/>
  <c r="BF205" i="10" s="1"/>
  <c r="BG205" i="10" s="1"/>
  <c r="BH205" i="10" s="1"/>
  <c r="BI205" i="10" s="1"/>
  <c r="F200" i="18" s="1"/>
  <c r="AP205" i="10"/>
  <c r="AQ205" i="10" s="1"/>
  <c r="AP80" i="10"/>
  <c r="AP515" i="10"/>
  <c r="AP590" i="10"/>
  <c r="AQ590" i="10" s="1"/>
  <c r="AP404" i="10"/>
  <c r="BE311" i="10"/>
  <c r="BF311" i="10" s="1"/>
  <c r="BG311" i="10" s="1"/>
  <c r="BH311" i="10" s="1"/>
  <c r="BI311" i="10" s="1"/>
  <c r="F306" i="18" s="1"/>
  <c r="AP584" i="10"/>
  <c r="AQ584" i="10" s="1"/>
  <c r="AP531" i="10"/>
  <c r="AP154" i="10"/>
  <c r="AQ154" i="10" s="1"/>
  <c r="AP129" i="10"/>
  <c r="AP411" i="10"/>
  <c r="AQ411" i="10" s="1"/>
  <c r="AP302" i="10"/>
  <c r="AP272" i="10"/>
  <c r="AP106" i="10"/>
  <c r="AP247" i="10"/>
  <c r="AP170" i="10"/>
  <c r="AP751" i="10"/>
  <c r="AQ751" i="10" s="1"/>
  <c r="AV751" i="10"/>
  <c r="BJ751" i="10" s="1"/>
  <c r="AP643" i="10"/>
  <c r="AQ643" i="10" s="1"/>
  <c r="AP659" i="10"/>
  <c r="AQ659" i="10" s="1"/>
  <c r="AU90" i="10"/>
  <c r="BE90" i="10" s="1"/>
  <c r="BF90" i="10" s="1"/>
  <c r="BG90" i="10" s="1"/>
  <c r="BH90" i="10" s="1"/>
  <c r="BI90" i="10" s="1"/>
  <c r="F85" i="18" s="1"/>
  <c r="AP90" i="10"/>
  <c r="AP226" i="10"/>
  <c r="AQ226" i="10" s="1"/>
  <c r="AP476" i="10"/>
  <c r="AV476" i="10" s="1"/>
  <c r="AP415" i="10"/>
  <c r="AQ415" i="10" s="1"/>
  <c r="AU415" i="10"/>
  <c r="BE415" i="10" s="1"/>
  <c r="BF415" i="10" s="1"/>
  <c r="BG415" i="10" s="1"/>
  <c r="BH415" i="10" s="1"/>
  <c r="BI415" i="10" s="1"/>
  <c r="F410" i="18" s="1"/>
  <c r="AP657" i="10"/>
  <c r="AQ657" i="10" s="1"/>
  <c r="AU344" i="10"/>
  <c r="BE344" i="10" s="1"/>
  <c r="BF344" i="10" s="1"/>
  <c r="BG344" i="10" s="1"/>
  <c r="BH344" i="10" s="1"/>
  <c r="BI344" i="10" s="1"/>
  <c r="F339" i="18" s="1"/>
  <c r="AP344" i="10"/>
  <c r="AP231" i="10"/>
  <c r="AV231" i="10" s="1"/>
  <c r="AP386" i="10"/>
  <c r="AQ386" i="10" s="1"/>
  <c r="AU339" i="10"/>
  <c r="BE339" i="10" s="1"/>
  <c r="BF339" i="10" s="1"/>
  <c r="BG339" i="10" s="1"/>
  <c r="BH339" i="10" s="1"/>
  <c r="BI339" i="10" s="1"/>
  <c r="F334" i="18" s="1"/>
  <c r="AP339" i="10"/>
  <c r="AQ339" i="10" s="1"/>
  <c r="AP762" i="10"/>
  <c r="AQ762" i="10" s="1"/>
  <c r="AV762" i="10"/>
  <c r="BJ762" i="10" s="1"/>
  <c r="AP89" i="10"/>
  <c r="AQ89" i="10" s="1"/>
  <c r="AP484" i="10"/>
  <c r="AV484" i="10" s="1"/>
  <c r="AU287" i="10"/>
  <c r="BE287" i="10" s="1"/>
  <c r="BF287" i="10" s="1"/>
  <c r="BG287" i="10" s="1"/>
  <c r="BH287" i="10" s="1"/>
  <c r="BI287" i="10" s="1"/>
  <c r="F282" i="18" s="1"/>
  <c r="AP287" i="10"/>
  <c r="AQ287" i="10" s="1"/>
  <c r="AV561" i="10"/>
  <c r="BJ561" i="10" s="1"/>
  <c r="AP561" i="10"/>
  <c r="AQ561" i="10" s="1"/>
  <c r="AP197" i="10"/>
  <c r="AQ197" i="10" s="1"/>
  <c r="AU237" i="10"/>
  <c r="BE237" i="10" s="1"/>
  <c r="BF237" i="10" s="1"/>
  <c r="BG237" i="10" s="1"/>
  <c r="BH237" i="10" s="1"/>
  <c r="BI237" i="10" s="1"/>
  <c r="F232" i="18" s="1"/>
  <c r="AP237" i="10"/>
  <c r="AQ237" i="10" s="1"/>
  <c r="AV752" i="10"/>
  <c r="BJ752" i="10" s="1"/>
  <c r="AP752" i="10"/>
  <c r="AQ752" i="10" s="1"/>
  <c r="AP158" i="10"/>
  <c r="AQ158" i="10" s="1"/>
  <c r="AU113" i="10"/>
  <c r="BE113" i="10" s="1"/>
  <c r="BF113" i="10" s="1"/>
  <c r="BG113" i="10" s="1"/>
  <c r="BH113" i="10" s="1"/>
  <c r="BI113" i="10" s="1"/>
  <c r="F108" i="18" s="1"/>
  <c r="AP113" i="10"/>
  <c r="AP187" i="10"/>
  <c r="AV187" i="10" s="1"/>
  <c r="AU367" i="10"/>
  <c r="BE367" i="10" s="1"/>
  <c r="BF367" i="10" s="1"/>
  <c r="BG367" i="10" s="1"/>
  <c r="BH367" i="10" s="1"/>
  <c r="BI367" i="10" s="1"/>
  <c r="F362" i="18" s="1"/>
  <c r="AP367" i="10"/>
  <c r="AQ367" i="10" s="1"/>
  <c r="AU93" i="10"/>
  <c r="BE93" i="10" s="1"/>
  <c r="BF93" i="10" s="1"/>
  <c r="BG93" i="10" s="1"/>
  <c r="BH93" i="10" s="1"/>
  <c r="BI93" i="10" s="1"/>
  <c r="F88" i="18" s="1"/>
  <c r="AP93" i="10"/>
  <c r="AQ93" i="10" s="1"/>
  <c r="AP437" i="10"/>
  <c r="AP593" i="10"/>
  <c r="AQ593" i="10" s="1"/>
  <c r="AP261" i="10"/>
  <c r="AQ261" i="10" s="1"/>
  <c r="AP334" i="10"/>
  <c r="AQ334" i="10" s="1"/>
  <c r="AP649" i="10"/>
  <c r="AQ649" i="10" s="1"/>
  <c r="AU333" i="10"/>
  <c r="BE333" i="10" s="1"/>
  <c r="BF333" i="10" s="1"/>
  <c r="BG333" i="10" s="1"/>
  <c r="BH333" i="10" s="1"/>
  <c r="BI333" i="10" s="1"/>
  <c r="F328" i="18" s="1"/>
  <c r="AP333" i="10"/>
  <c r="AQ333" i="10" s="1"/>
  <c r="AP527" i="10"/>
  <c r="AU332" i="10"/>
  <c r="BE332" i="10" s="1"/>
  <c r="BF332" i="10" s="1"/>
  <c r="BG332" i="10" s="1"/>
  <c r="BH332" i="10" s="1"/>
  <c r="BI332" i="10" s="1"/>
  <c r="F327" i="18" s="1"/>
  <c r="AP332" i="10"/>
  <c r="AP555" i="10"/>
  <c r="AQ555" i="10" s="1"/>
  <c r="AP560" i="10"/>
  <c r="AQ560" i="10" s="1"/>
  <c r="AP473" i="10"/>
  <c r="AP376" i="10"/>
  <c r="AQ376" i="10" s="1"/>
  <c r="AU313" i="10"/>
  <c r="BE313" i="10" s="1"/>
  <c r="BF313" i="10" s="1"/>
  <c r="BG313" i="10" s="1"/>
  <c r="BH313" i="10" s="1"/>
  <c r="BI313" i="10" s="1"/>
  <c r="F308" i="18" s="1"/>
  <c r="AP313" i="10"/>
  <c r="AP521" i="10"/>
  <c r="BE195" i="10"/>
  <c r="BF195" i="10" s="1"/>
  <c r="BG195" i="10" s="1"/>
  <c r="BH195" i="10" s="1"/>
  <c r="BI195" i="10" s="1"/>
  <c r="F190" i="18" s="1"/>
  <c r="AU60" i="10"/>
  <c r="BE60" i="10" s="1"/>
  <c r="BF60" i="10" s="1"/>
  <c r="BG60" i="10" s="1"/>
  <c r="BH60" i="10" s="1"/>
  <c r="BI60" i="10" s="1"/>
  <c r="F55" i="18" s="1"/>
  <c r="AP60" i="10"/>
  <c r="AQ60" i="10" s="1"/>
  <c r="AP498" i="10"/>
  <c r="AV498" i="10" s="1"/>
  <c r="AP428" i="10"/>
  <c r="AQ428" i="10" s="1"/>
  <c r="AP91" i="10"/>
  <c r="AP99" i="10"/>
  <c r="AP319" i="10"/>
  <c r="AP604" i="10"/>
  <c r="AQ604" i="10" s="1"/>
  <c r="AP212" i="10"/>
  <c r="AU337" i="10"/>
  <c r="BE337" i="10" s="1"/>
  <c r="BF337" i="10" s="1"/>
  <c r="BG337" i="10" s="1"/>
  <c r="BH337" i="10" s="1"/>
  <c r="BI337" i="10" s="1"/>
  <c r="F332" i="18" s="1"/>
  <c r="AP337" i="10"/>
  <c r="AQ337" i="10" s="1"/>
  <c r="AP365" i="10"/>
  <c r="AQ365" i="10" s="1"/>
  <c r="AP494" i="10"/>
  <c r="AP462" i="10"/>
  <c r="AP648" i="10"/>
  <c r="AQ648" i="10" s="1"/>
  <c r="AP233" i="10"/>
  <c r="AQ233" i="10" s="1"/>
  <c r="AP385" i="10"/>
  <c r="AU97" i="10"/>
  <c r="BE97" i="10" s="1"/>
  <c r="BF97" i="10" s="1"/>
  <c r="BG97" i="10" s="1"/>
  <c r="BH97" i="10" s="1"/>
  <c r="BI97" i="10" s="1"/>
  <c r="F92" i="18" s="1"/>
  <c r="AP97" i="10"/>
  <c r="AQ97" i="10" s="1"/>
  <c r="AP360" i="10"/>
  <c r="AQ360" i="10" s="1"/>
  <c r="AP429" i="10"/>
  <c r="AQ429" i="10" s="1"/>
  <c r="AU429" i="10"/>
  <c r="BE429" i="10" s="1"/>
  <c r="BF429" i="10" s="1"/>
  <c r="BG429" i="10" s="1"/>
  <c r="BH429" i="10" s="1"/>
  <c r="BI429" i="10" s="1"/>
  <c r="F424" i="18" s="1"/>
  <c r="AP257" i="10"/>
  <c r="AQ257" i="10" s="1"/>
  <c r="AU257" i="10"/>
  <c r="BE257" i="10" s="1"/>
  <c r="BF257" i="10" s="1"/>
  <c r="BG257" i="10" s="1"/>
  <c r="BH257" i="10" s="1"/>
  <c r="BI257" i="10" s="1"/>
  <c r="F252" i="18" s="1"/>
  <c r="BE378" i="10"/>
  <c r="BF378" i="10" s="1"/>
  <c r="BG378" i="10" s="1"/>
  <c r="BH378" i="10" s="1"/>
  <c r="BI378" i="10" s="1"/>
  <c r="F373" i="18" s="1"/>
  <c r="AP448" i="10"/>
  <c r="AQ448" i="10" s="1"/>
  <c r="AU448" i="10"/>
  <c r="BE448" i="10" s="1"/>
  <c r="BF448" i="10" s="1"/>
  <c r="BG448" i="10" s="1"/>
  <c r="BH448" i="10" s="1"/>
  <c r="BI448" i="10" s="1"/>
  <c r="F443" i="18" s="1"/>
  <c r="AU457" i="10"/>
  <c r="BE457" i="10" s="1"/>
  <c r="BF457" i="10" s="1"/>
  <c r="BG457" i="10" s="1"/>
  <c r="BH457" i="10" s="1"/>
  <c r="BI457" i="10" s="1"/>
  <c r="F452" i="18" s="1"/>
  <c r="AP457" i="10"/>
  <c r="AP592" i="10"/>
  <c r="AQ592" i="10" s="1"/>
  <c r="AU409" i="10"/>
  <c r="BE409" i="10" s="1"/>
  <c r="BF409" i="10" s="1"/>
  <c r="BG409" i="10" s="1"/>
  <c r="BH409" i="10" s="1"/>
  <c r="BI409" i="10" s="1"/>
  <c r="F404" i="18" s="1"/>
  <c r="AP409" i="10"/>
  <c r="AQ409" i="10" s="1"/>
  <c r="AV651" i="10"/>
  <c r="BJ651" i="10" s="1"/>
  <c r="AP651" i="10"/>
  <c r="AQ651" i="10" s="1"/>
  <c r="AP62" i="10"/>
  <c r="AQ62" i="10" s="1"/>
  <c r="AP617" i="10"/>
  <c r="AQ617" i="10" s="1"/>
  <c r="BE170" i="10"/>
  <c r="BF170" i="10" s="1"/>
  <c r="BG170" i="10" s="1"/>
  <c r="BH170" i="10" s="1"/>
  <c r="BI170" i="10" s="1"/>
  <c r="F165" i="18" s="1"/>
  <c r="BE300" i="10"/>
  <c r="BF300" i="10" s="1"/>
  <c r="BG300" i="10" s="1"/>
  <c r="BH300" i="10" s="1"/>
  <c r="BI300" i="10" s="1"/>
  <c r="F295" i="18" s="1"/>
  <c r="AU288" i="10"/>
  <c r="BE288" i="10" s="1"/>
  <c r="BF288" i="10" s="1"/>
  <c r="BG288" i="10" s="1"/>
  <c r="BH288" i="10" s="1"/>
  <c r="BI288" i="10" s="1"/>
  <c r="F283" i="18" s="1"/>
  <c r="AP288" i="10"/>
  <c r="AQ288" i="10" s="1"/>
  <c r="BE56" i="10"/>
  <c r="BF56" i="10" s="1"/>
  <c r="BG56" i="10" s="1"/>
  <c r="BH56" i="10" s="1"/>
  <c r="BI56" i="10" s="1"/>
  <c r="F51" i="18" s="1"/>
  <c r="AU315" i="10"/>
  <c r="BE315" i="10" s="1"/>
  <c r="AP315" i="10"/>
  <c r="AQ315" i="10" s="1"/>
  <c r="AU374" i="10"/>
  <c r="BE374" i="10" s="1"/>
  <c r="BF374" i="10" s="1"/>
  <c r="BG374" i="10" s="1"/>
  <c r="BH374" i="10" s="1"/>
  <c r="BI374" i="10" s="1"/>
  <c r="F369" i="18" s="1"/>
  <c r="AP374" i="10"/>
  <c r="AQ374" i="10" s="1"/>
  <c r="AP52" i="10"/>
  <c r="AQ52" i="10" s="1"/>
  <c r="AP229" i="10"/>
  <c r="AQ229" i="10" s="1"/>
  <c r="AP174" i="10"/>
  <c r="AQ174" i="10" s="1"/>
  <c r="BE213" i="10"/>
  <c r="BF213" i="10" s="1"/>
  <c r="BG213" i="10" s="1"/>
  <c r="BH213" i="10" s="1"/>
  <c r="BI213" i="10" s="1"/>
  <c r="F208" i="18" s="1"/>
  <c r="AP598" i="10"/>
  <c r="AQ598" i="10" s="1"/>
  <c r="AP500" i="10"/>
  <c r="AQ500" i="10" s="1"/>
  <c r="AP414" i="10"/>
  <c r="AP532" i="10"/>
  <c r="AP530" i="10"/>
  <c r="AP289" i="10"/>
  <c r="BA8" i="10"/>
  <c r="AP444" i="10"/>
  <c r="BE177" i="10"/>
  <c r="BF177" i="10" s="1"/>
  <c r="BG177" i="10" s="1"/>
  <c r="BH177" i="10" s="1"/>
  <c r="BI177" i="10" s="1"/>
  <c r="F172" i="18" s="1"/>
  <c r="AU125" i="10"/>
  <c r="BE125" i="10" s="1"/>
  <c r="AP125" i="10"/>
  <c r="AQ125" i="10" s="1"/>
  <c r="AP477" i="10"/>
  <c r="BE440" i="10"/>
  <c r="BF440" i="10" s="1"/>
  <c r="BG440" i="10" s="1"/>
  <c r="BH440" i="10" s="1"/>
  <c r="BI440" i="10" s="1"/>
  <c r="F435" i="18" s="1"/>
  <c r="AP538" i="10"/>
  <c r="AU43" i="10"/>
  <c r="BE43" i="10" s="1"/>
  <c r="BF43" i="10" s="1"/>
  <c r="BG43" i="10" s="1"/>
  <c r="BH43" i="10" s="1"/>
  <c r="BI43" i="10" s="1"/>
  <c r="F38" i="18" s="1"/>
  <c r="AP43" i="10"/>
  <c r="AQ43" i="10" s="1"/>
  <c r="AP142" i="10"/>
  <c r="AQ142" i="10" s="1"/>
  <c r="AU398" i="10"/>
  <c r="BE398" i="10" s="1"/>
  <c r="BF398" i="10" s="1"/>
  <c r="BG398" i="10" s="1"/>
  <c r="BH398" i="10" s="1"/>
  <c r="BI398" i="10" s="1"/>
  <c r="F393" i="18" s="1"/>
  <c r="AP398" i="10"/>
  <c r="AQ398" i="10" s="1"/>
  <c r="AP18" i="10"/>
  <c r="AV18" i="10" s="1"/>
  <c r="BE122" i="10"/>
  <c r="BF122" i="10" s="1"/>
  <c r="BG122" i="10" s="1"/>
  <c r="BH122" i="10" s="1"/>
  <c r="BI122" i="10" s="1"/>
  <c r="F117" i="18" s="1"/>
  <c r="AV750" i="10"/>
  <c r="BJ750" i="10" s="1"/>
  <c r="AP750" i="10"/>
  <c r="AQ750" i="10" s="1"/>
  <c r="BE94" i="10"/>
  <c r="BF94" i="10" s="1"/>
  <c r="BG94" i="10" s="1"/>
  <c r="BH94" i="10" s="1"/>
  <c r="BI94" i="10" s="1"/>
  <c r="F89" i="18" s="1"/>
  <c r="AP16" i="10"/>
  <c r="AV16" i="10" s="1"/>
  <c r="AP574" i="10"/>
  <c r="AQ574" i="10" s="1"/>
  <c r="AU381" i="10"/>
  <c r="BE381" i="10" s="1"/>
  <c r="BF381" i="10" s="1"/>
  <c r="BG381" i="10" s="1"/>
  <c r="BH381" i="10" s="1"/>
  <c r="BI381" i="10" s="1"/>
  <c r="F376" i="18" s="1"/>
  <c r="AP381" i="10"/>
  <c r="AV381" i="10" s="1"/>
  <c r="AV773" i="10"/>
  <c r="BJ773" i="10" s="1"/>
  <c r="AP773" i="10"/>
  <c r="AQ773" i="10" s="1"/>
  <c r="AU262" i="10"/>
  <c r="BE262" i="10" s="1"/>
  <c r="BF262" i="10" s="1"/>
  <c r="BG262" i="10" s="1"/>
  <c r="BH262" i="10" s="1"/>
  <c r="BI262" i="10" s="1"/>
  <c r="F257" i="18" s="1"/>
  <c r="AP262" i="10"/>
  <c r="AQ262" i="10" s="1"/>
  <c r="AP453" i="10"/>
  <c r="AU227" i="10"/>
  <c r="BE227" i="10" s="1"/>
  <c r="BF227" i="10" s="1"/>
  <c r="BG227" i="10" s="1"/>
  <c r="BH227" i="10" s="1"/>
  <c r="BI227" i="10" s="1"/>
  <c r="F222" i="18" s="1"/>
  <c r="AP227" i="10"/>
  <c r="AV227" i="10" s="1"/>
  <c r="AP422" i="10"/>
  <c r="AQ422" i="10" s="1"/>
  <c r="AV748" i="10"/>
  <c r="BJ748" i="10" s="1"/>
  <c r="AP748" i="10"/>
  <c r="AQ748" i="10" s="1"/>
  <c r="AP184" i="10"/>
  <c r="AQ184" i="10" s="1"/>
  <c r="AU88" i="10"/>
  <c r="BE88" i="10" s="1"/>
  <c r="BF88" i="10" s="1"/>
  <c r="BG88" i="10" s="1"/>
  <c r="BH88" i="10" s="1"/>
  <c r="BI88" i="10" s="1"/>
  <c r="F83" i="18" s="1"/>
  <c r="AP88" i="10"/>
  <c r="AQ88" i="10" s="1"/>
  <c r="AP587" i="10"/>
  <c r="AQ587" i="10" s="1"/>
  <c r="AU278" i="10"/>
  <c r="BE278" i="10" s="1"/>
  <c r="BF278" i="10" s="1"/>
  <c r="BG278" i="10" s="1"/>
  <c r="BH278" i="10" s="1"/>
  <c r="BI278" i="10" s="1"/>
  <c r="F273" i="18" s="1"/>
  <c r="AP278" i="10"/>
  <c r="AQ278" i="10" s="1"/>
  <c r="AP646" i="10"/>
  <c r="AQ646" i="10" s="1"/>
  <c r="BE424" i="10"/>
  <c r="BF424" i="10" s="1"/>
  <c r="BG424" i="10" s="1"/>
  <c r="BH424" i="10" s="1"/>
  <c r="BI424" i="10" s="1"/>
  <c r="F419" i="18" s="1"/>
  <c r="AP213" i="10"/>
  <c r="AP635" i="10"/>
  <c r="AQ635" i="10" s="1"/>
  <c r="AP185" i="10"/>
  <c r="BE447" i="10"/>
  <c r="BF447" i="10" s="1"/>
  <c r="BG447" i="10" s="1"/>
  <c r="BH447" i="10" s="1"/>
  <c r="BI447" i="10" s="1"/>
  <c r="F442" i="18" s="1"/>
  <c r="AP77" i="10"/>
  <c r="AQ77" i="10" s="1"/>
  <c r="AU77" i="10"/>
  <c r="BE77" i="10" s="1"/>
  <c r="BF77" i="10" s="1"/>
  <c r="BG77" i="10" s="1"/>
  <c r="BH77" i="10" s="1"/>
  <c r="BI77" i="10" s="1"/>
  <c r="F72" i="18" s="1"/>
  <c r="AP658" i="10"/>
  <c r="AQ658" i="10" s="1"/>
  <c r="AU138" i="10"/>
  <c r="BE138" i="10" s="1"/>
  <c r="BF138" i="10" s="1"/>
  <c r="BG138" i="10" s="1"/>
  <c r="BH138" i="10" s="1"/>
  <c r="BI138" i="10" s="1"/>
  <c r="F133" i="18" s="1"/>
  <c r="AP138" i="10"/>
  <c r="AV138" i="10" s="1"/>
  <c r="AU78" i="10"/>
  <c r="BE78" i="10" s="1"/>
  <c r="BF78" i="10" s="1"/>
  <c r="BG78" i="10" s="1"/>
  <c r="BH78" i="10" s="1"/>
  <c r="BI78" i="10" s="1"/>
  <c r="F73" i="18" s="1"/>
  <c r="AP78" i="10"/>
  <c r="AQ78" i="10" s="1"/>
  <c r="AP194" i="10"/>
  <c r="AU306" i="10"/>
  <c r="BE306" i="10" s="1"/>
  <c r="BF306" i="10" s="1"/>
  <c r="BG306" i="10" s="1"/>
  <c r="BH306" i="10" s="1"/>
  <c r="BI306" i="10" s="1"/>
  <c r="F301" i="18" s="1"/>
  <c r="AP306" i="10"/>
  <c r="AP493" i="10"/>
  <c r="AQ493" i="10" s="1"/>
  <c r="AV780" i="10"/>
  <c r="BJ780" i="10" s="1"/>
  <c r="AP780" i="10"/>
  <c r="AQ780" i="10" s="1"/>
  <c r="AU234" i="10"/>
  <c r="BE234" i="10" s="1"/>
  <c r="BF234" i="10" s="1"/>
  <c r="BG234" i="10" s="1"/>
  <c r="BH234" i="10" s="1"/>
  <c r="BI234" i="10" s="1"/>
  <c r="F229" i="18" s="1"/>
  <c r="AP234" i="10"/>
  <c r="AV234" i="10" s="1"/>
  <c r="BE143" i="10"/>
  <c r="BF143" i="10" s="1"/>
  <c r="BG143" i="10" s="1"/>
  <c r="BH143" i="10" s="1"/>
  <c r="BI143" i="10" s="1"/>
  <c r="F138" i="18" s="1"/>
  <c r="AP370" i="10"/>
  <c r="AP616" i="10"/>
  <c r="AQ616" i="10" s="1"/>
  <c r="BE309" i="10"/>
  <c r="BF309" i="10" s="1"/>
  <c r="BG309" i="10" s="1"/>
  <c r="BH309" i="10" s="1"/>
  <c r="BI309" i="10" s="1"/>
  <c r="F304" i="18" s="1"/>
  <c r="AP517" i="10"/>
  <c r="AQ517" i="10" s="1"/>
  <c r="AV766" i="10"/>
  <c r="BJ766" i="10" s="1"/>
  <c r="AP766" i="10"/>
  <c r="AQ766" i="10" s="1"/>
  <c r="AV557" i="10"/>
  <c r="BJ557" i="10" s="1"/>
  <c r="AP557" i="10"/>
  <c r="AQ557" i="10" s="1"/>
  <c r="AP172" i="10"/>
  <c r="AQ172" i="10" s="1"/>
  <c r="AU36" i="10"/>
  <c r="BE36" i="10" s="1"/>
  <c r="BF36" i="10" s="1"/>
  <c r="BG36" i="10" s="1"/>
  <c r="BH36" i="10" s="1"/>
  <c r="BI36" i="10" s="1"/>
  <c r="F31" i="18" s="1"/>
  <c r="AP36" i="10"/>
  <c r="AQ36" i="10" s="1"/>
  <c r="AP169" i="10"/>
  <c r="AP279" i="10"/>
  <c r="BE350" i="10"/>
  <c r="BF350" i="10" s="1"/>
  <c r="BG350" i="10" s="1"/>
  <c r="BH350" i="10" s="1"/>
  <c r="BI350" i="10" s="1"/>
  <c r="F345" i="18" s="1"/>
  <c r="BE327" i="10"/>
  <c r="BF327" i="10" s="1"/>
  <c r="BG327" i="10" s="1"/>
  <c r="BH327" i="10" s="1"/>
  <c r="BI327" i="10" s="1"/>
  <c r="F322" i="18" s="1"/>
  <c r="AP139" i="10"/>
  <c r="AP83" i="10"/>
  <c r="AP395" i="10"/>
  <c r="AQ395" i="10" s="1"/>
  <c r="AU395" i="10"/>
  <c r="BE395" i="10" s="1"/>
  <c r="BF395" i="10" s="1"/>
  <c r="BG395" i="10" s="1"/>
  <c r="BH395" i="10" s="1"/>
  <c r="BI395" i="10" s="1"/>
  <c r="F390" i="18" s="1"/>
  <c r="AU273" i="10"/>
  <c r="BE273" i="10" s="1"/>
  <c r="BF273" i="10" s="1"/>
  <c r="BG273" i="10" s="1"/>
  <c r="BH273" i="10" s="1"/>
  <c r="BI273" i="10" s="1"/>
  <c r="F268" i="18" s="1"/>
  <c r="AP273" i="10"/>
  <c r="AQ273" i="10" s="1"/>
  <c r="AU524" i="10"/>
  <c r="BE524" i="10" s="1"/>
  <c r="BF524" i="10" s="1"/>
  <c r="BG524" i="10" s="1"/>
  <c r="BH524" i="10" s="1"/>
  <c r="BI524" i="10" s="1"/>
  <c r="F519" i="18" s="1"/>
  <c r="AP524" i="10"/>
  <c r="AQ524" i="10" s="1"/>
  <c r="AP31" i="10"/>
  <c r="AQ31" i="10" s="1"/>
  <c r="BE169" i="10"/>
  <c r="BF169" i="10" s="1"/>
  <c r="BG169" i="10" s="1"/>
  <c r="BH169" i="10" s="1"/>
  <c r="BI169" i="10" s="1"/>
  <c r="F164" i="18" s="1"/>
  <c r="AP35" i="10"/>
  <c r="AQ35" i="10" s="1"/>
  <c r="AP203" i="10"/>
  <c r="AV203" i="10" s="1"/>
  <c r="AV768" i="10"/>
  <c r="BJ768" i="10" s="1"/>
  <c r="AP768" i="10"/>
  <c r="AQ768" i="10" s="1"/>
  <c r="AU29" i="10"/>
  <c r="BE29" i="10" s="1"/>
  <c r="BF29" i="10" s="1"/>
  <c r="BG29" i="10" s="1"/>
  <c r="BH29" i="10" s="1"/>
  <c r="BI29" i="10" s="1"/>
  <c r="F24" i="18" s="1"/>
  <c r="AP29" i="10"/>
  <c r="AV29" i="10" s="1"/>
  <c r="AP633" i="10"/>
  <c r="AQ633" i="10" s="1"/>
  <c r="AP17" i="10"/>
  <c r="AV17" i="10" s="1"/>
  <c r="BE490" i="10"/>
  <c r="BF490" i="10" s="1"/>
  <c r="BG490" i="10" s="1"/>
  <c r="BH490" i="10" s="1"/>
  <c r="BI490" i="10" s="1"/>
  <c r="F485" i="18" s="1"/>
  <c r="AU384" i="10"/>
  <c r="BE384" i="10" s="1"/>
  <c r="BF384" i="10" s="1"/>
  <c r="BG384" i="10" s="1"/>
  <c r="BH384" i="10" s="1"/>
  <c r="BI384" i="10" s="1"/>
  <c r="F379" i="18" s="1"/>
  <c r="AP384" i="10"/>
  <c r="AQ384" i="10" s="1"/>
  <c r="AU508" i="10"/>
  <c r="BE508" i="10" s="1"/>
  <c r="BF508" i="10" s="1"/>
  <c r="BG508" i="10" s="1"/>
  <c r="BH508" i="10" s="1"/>
  <c r="BI508" i="10" s="1"/>
  <c r="F503" i="18" s="1"/>
  <c r="AP508" i="10"/>
  <c r="AQ508" i="10" s="1"/>
  <c r="AU96" i="10"/>
  <c r="BE96" i="10" s="1"/>
  <c r="BF96" i="10" s="1"/>
  <c r="BG96" i="10" s="1"/>
  <c r="BH96" i="10" s="1"/>
  <c r="BI96" i="10" s="1"/>
  <c r="F91" i="18" s="1"/>
  <c r="AP96" i="10"/>
  <c r="AV96" i="10" s="1"/>
  <c r="AP321" i="10"/>
  <c r="AV321" i="10" s="1"/>
  <c r="AP605" i="10"/>
  <c r="AQ605" i="10" s="1"/>
  <c r="BE431" i="10"/>
  <c r="BF431" i="10" s="1"/>
  <c r="BG431" i="10" s="1"/>
  <c r="BH431" i="10" s="1"/>
  <c r="BI431" i="10" s="1"/>
  <c r="F426" i="18" s="1"/>
  <c r="AP373" i="10"/>
  <c r="AQ373" i="10" s="1"/>
  <c r="AV559" i="10"/>
  <c r="BJ559" i="10" s="1"/>
  <c r="AP559" i="10"/>
  <c r="AQ559" i="10" s="1"/>
  <c r="AP469" i="10"/>
  <c r="AQ469" i="10" s="1"/>
  <c r="AP546" i="10"/>
  <c r="AV546" i="10" s="1"/>
  <c r="AP268" i="10"/>
  <c r="AQ268" i="10" s="1"/>
  <c r="AP75" i="10"/>
  <c r="AQ75" i="10" s="1"/>
  <c r="BE502" i="10"/>
  <c r="BF502" i="10" s="1"/>
  <c r="BG502" i="10" s="1"/>
  <c r="BH502" i="10" s="1"/>
  <c r="BI502" i="10" s="1"/>
  <c r="F497" i="18" s="1"/>
  <c r="AU270" i="10"/>
  <c r="BE270" i="10" s="1"/>
  <c r="BF270" i="10" s="1"/>
  <c r="BG270" i="10" s="1"/>
  <c r="BH270" i="10" s="1"/>
  <c r="BI270" i="10" s="1"/>
  <c r="F265" i="18" s="1"/>
  <c r="AP270" i="10"/>
  <c r="AQ270" i="10" s="1"/>
  <c r="AU465" i="10"/>
  <c r="BE465" i="10" s="1"/>
  <c r="BF465" i="10" s="1"/>
  <c r="BG465" i="10" s="1"/>
  <c r="BH465" i="10" s="1"/>
  <c r="BI465" i="10" s="1"/>
  <c r="F460" i="18" s="1"/>
  <c r="AP465" i="10"/>
  <c r="AQ465" i="10" s="1"/>
  <c r="BE516" i="10"/>
  <c r="BF516" i="10" s="1"/>
  <c r="BG516" i="10" s="1"/>
  <c r="BH516" i="10" s="1"/>
  <c r="BI516" i="10" s="1"/>
  <c r="F511" i="18" s="1"/>
  <c r="AP400" i="10"/>
  <c r="AQ400" i="10" s="1"/>
  <c r="AU102" i="10"/>
  <c r="BE102" i="10" s="1"/>
  <c r="BF102" i="10" s="1"/>
  <c r="BG102" i="10" s="1"/>
  <c r="BH102" i="10" s="1"/>
  <c r="BI102" i="10" s="1"/>
  <c r="F97" i="18" s="1"/>
  <c r="AP102" i="10"/>
  <c r="AV102" i="10" s="1"/>
  <c r="AU349" i="10"/>
  <c r="BE349" i="10" s="1"/>
  <c r="BF349" i="10" s="1"/>
  <c r="BG349" i="10" s="1"/>
  <c r="BH349" i="10" s="1"/>
  <c r="BI349" i="10" s="1"/>
  <c r="F344" i="18" s="1"/>
  <c r="AP349" i="10"/>
  <c r="AQ349" i="10" s="1"/>
  <c r="AU518" i="10"/>
  <c r="BE518" i="10" s="1"/>
  <c r="BF518" i="10" s="1"/>
  <c r="BG518" i="10" s="1"/>
  <c r="BH518" i="10" s="1"/>
  <c r="BI518" i="10" s="1"/>
  <c r="F513" i="18" s="1"/>
  <c r="AP518" i="10"/>
  <c r="AV518" i="10" s="1"/>
  <c r="AP427" i="10"/>
  <c r="AV427" i="10" s="1"/>
  <c r="AP481" i="10"/>
  <c r="AQ481" i="10" s="1"/>
  <c r="AP67" i="10"/>
  <c r="AQ67" i="10" s="1"/>
  <c r="AU67" i="10"/>
  <c r="BE67" i="10" s="1"/>
  <c r="BF67" i="10" s="1"/>
  <c r="BG67" i="10" s="1"/>
  <c r="BH67" i="10" s="1"/>
  <c r="BI67" i="10" s="1"/>
  <c r="F62" i="18" s="1"/>
  <c r="AV594" i="10"/>
  <c r="BJ594" i="10" s="1"/>
  <c r="AP594" i="10"/>
  <c r="AQ594" i="10" s="1"/>
  <c r="BE130" i="10"/>
  <c r="BF130" i="10" s="1"/>
  <c r="BG130" i="10" s="1"/>
  <c r="BH130" i="10" s="1"/>
  <c r="BI130" i="10" s="1"/>
  <c r="F125" i="18" s="1"/>
  <c r="AP69" i="10"/>
  <c r="AQ69" i="10" s="1"/>
  <c r="AP324" i="10"/>
  <c r="AQ324" i="10" s="1"/>
  <c r="AP556" i="10"/>
  <c r="AQ556" i="10" s="1"/>
  <c r="AP568" i="10"/>
  <c r="AQ568" i="10" s="1"/>
  <c r="AP618" i="10"/>
  <c r="AQ618" i="10" s="1"/>
  <c r="AU137" i="10"/>
  <c r="BE137" i="10" s="1"/>
  <c r="BF137" i="10" s="1"/>
  <c r="BG137" i="10" s="1"/>
  <c r="BH137" i="10" s="1"/>
  <c r="BI137" i="10" s="1"/>
  <c r="F132" i="18" s="1"/>
  <c r="AP137" i="10"/>
  <c r="AQ137" i="10" s="1"/>
  <c r="AP551" i="10"/>
  <c r="BE59" i="10"/>
  <c r="BF59" i="10" s="1"/>
  <c r="BG59" i="10" s="1"/>
  <c r="BH59" i="10" s="1"/>
  <c r="BI59" i="10" s="1"/>
  <c r="F54" i="18" s="1"/>
  <c r="AP141" i="10"/>
  <c r="BE439" i="10"/>
  <c r="BF439" i="10" s="1"/>
  <c r="BG439" i="10" s="1"/>
  <c r="BH439" i="10" s="1"/>
  <c r="BI439" i="10" s="1"/>
  <c r="F434" i="18" s="1"/>
  <c r="AU12" i="10"/>
  <c r="BE12" i="10" s="1"/>
  <c r="BF12" i="10" s="1"/>
  <c r="BG12" i="10" s="1"/>
  <c r="BH12" i="10" s="1"/>
  <c r="BI12" i="10" s="1"/>
  <c r="F7" i="18" s="1"/>
  <c r="BE470" i="10"/>
  <c r="BF470" i="10" s="1"/>
  <c r="BG470" i="10" s="1"/>
  <c r="BH470" i="10" s="1"/>
  <c r="BI470" i="10" s="1"/>
  <c r="F465" i="18" s="1"/>
  <c r="AP461" i="10"/>
  <c r="AQ461" i="10" s="1"/>
  <c r="AP445" i="10"/>
  <c r="AQ445" i="10" s="1"/>
  <c r="BE33" i="10"/>
  <c r="BF33" i="10" s="1"/>
  <c r="BG33" i="10" s="1"/>
  <c r="BH33" i="10" s="1"/>
  <c r="BI33" i="10" s="1"/>
  <c r="F28" i="18" s="1"/>
  <c r="AP81" i="10"/>
  <c r="AQ81" i="10" s="1"/>
  <c r="AP82" i="10"/>
  <c r="AQ82" i="10" s="1"/>
  <c r="AP70" i="10"/>
  <c r="AV70" i="10" s="1"/>
  <c r="AP624" i="10"/>
  <c r="AQ624" i="10" s="1"/>
  <c r="AP379" i="10"/>
  <c r="AQ379" i="10" s="1"/>
  <c r="AP358" i="10"/>
  <c r="AV358" i="10" s="1"/>
  <c r="AV775" i="10"/>
  <c r="BJ775" i="10" s="1"/>
  <c r="AP775" i="10"/>
  <c r="AQ775" i="10" s="1"/>
  <c r="AP149" i="10"/>
  <c r="AQ149" i="10" s="1"/>
  <c r="AP479" i="10"/>
  <c r="AQ479" i="10" s="1"/>
  <c r="AP554" i="10"/>
  <c r="AQ554" i="10" s="1"/>
  <c r="AU74" i="10"/>
  <c r="BE74" i="10" s="1"/>
  <c r="BF74" i="10" s="1"/>
  <c r="BG74" i="10" s="1"/>
  <c r="BH74" i="10" s="1"/>
  <c r="BI74" i="10" s="1"/>
  <c r="F69" i="18" s="1"/>
  <c r="AP74" i="10"/>
  <c r="AP570" i="10"/>
  <c r="AQ570" i="10" s="1"/>
  <c r="AV570" i="10"/>
  <c r="BJ570" i="10" s="1"/>
  <c r="AP79" i="10"/>
  <c r="AQ79" i="10" s="1"/>
  <c r="AP195" i="10"/>
  <c r="AP626" i="10"/>
  <c r="AQ626" i="10" s="1"/>
  <c r="AP186" i="10"/>
  <c r="AV186" i="10" s="1"/>
  <c r="AP218" i="10"/>
  <c r="AQ218" i="10" s="1"/>
  <c r="AP575" i="10"/>
  <c r="AQ575" i="10" s="1"/>
  <c r="AP40" i="10"/>
  <c r="AP299" i="10"/>
  <c r="AQ299" i="10" s="1"/>
  <c r="AP326" i="10"/>
  <c r="AQ326" i="10" s="1"/>
  <c r="AU434" i="10"/>
  <c r="BE434" i="10" s="1"/>
  <c r="BF434" i="10" s="1"/>
  <c r="BG434" i="10" s="1"/>
  <c r="BH434" i="10" s="1"/>
  <c r="BI434" i="10" s="1"/>
  <c r="F429" i="18" s="1"/>
  <c r="AP434" i="10"/>
  <c r="AQ434" i="10" s="1"/>
  <c r="AP552" i="10"/>
  <c r="AQ552" i="10" s="1"/>
  <c r="BE304" i="10"/>
  <c r="BF304" i="10" s="1"/>
  <c r="BG304" i="10" s="1"/>
  <c r="BH304" i="10" s="1"/>
  <c r="BI304" i="10" s="1"/>
  <c r="F299" i="18" s="1"/>
  <c r="AU338" i="10"/>
  <c r="BE338" i="10" s="1"/>
  <c r="BF338" i="10" s="1"/>
  <c r="BG338" i="10" s="1"/>
  <c r="BH338" i="10" s="1"/>
  <c r="BI338" i="10" s="1"/>
  <c r="F333" i="18" s="1"/>
  <c r="AP338" i="10"/>
  <c r="AP224" i="10"/>
  <c r="AP620" i="10"/>
  <c r="AQ620" i="10" s="1"/>
  <c r="AP375" i="10"/>
  <c r="AP573" i="10"/>
  <c r="AQ573" i="10" s="1"/>
  <c r="AP308" i="10"/>
  <c r="AQ308" i="10" s="1"/>
  <c r="AU543" i="10"/>
  <c r="BE543" i="10" s="1"/>
  <c r="BF543" i="10" s="1"/>
  <c r="BG543" i="10" s="1"/>
  <c r="BH543" i="10" s="1"/>
  <c r="BI543" i="10" s="1"/>
  <c r="F538" i="18" s="1"/>
  <c r="AP543" i="10"/>
  <c r="AQ543" i="10" s="1"/>
  <c r="AP314" i="10"/>
  <c r="AQ314" i="10" s="1"/>
  <c r="AP230" i="10"/>
  <c r="AQ230" i="10" s="1"/>
  <c r="AU230" i="10"/>
  <c r="BE230" i="10" s="1"/>
  <c r="BF230" i="10" s="1"/>
  <c r="BG230" i="10" s="1"/>
  <c r="BH230" i="10" s="1"/>
  <c r="BI230" i="10" s="1"/>
  <c r="F225" i="18" s="1"/>
  <c r="BE254" i="10"/>
  <c r="BF254" i="10" s="1"/>
  <c r="BG254" i="10" s="1"/>
  <c r="BH254" i="10" s="1"/>
  <c r="BI254" i="10" s="1"/>
  <c r="F249" i="18" s="1"/>
  <c r="BE363" i="10"/>
  <c r="BF363" i="10" s="1"/>
  <c r="BG363" i="10" s="1"/>
  <c r="BH363" i="10" s="1"/>
  <c r="BI363" i="10" s="1"/>
  <c r="F358" i="18" s="1"/>
  <c r="AP87" i="10"/>
  <c r="AQ87" i="10" s="1"/>
  <c r="BE297" i="10"/>
  <c r="BF297" i="10" s="1"/>
  <c r="BG297" i="10" s="1"/>
  <c r="BH297" i="10" s="1"/>
  <c r="BI297" i="10" s="1"/>
  <c r="F292" i="18" s="1"/>
  <c r="AP150" i="10"/>
  <c r="AQ150" i="10" s="1"/>
  <c r="AP271" i="10"/>
  <c r="AQ271" i="10" s="1"/>
  <c r="AU259" i="10"/>
  <c r="BE259" i="10" s="1"/>
  <c r="BF259" i="10" s="1"/>
  <c r="BG259" i="10" s="1"/>
  <c r="BH259" i="10" s="1"/>
  <c r="BI259" i="10" s="1"/>
  <c r="F254" i="18" s="1"/>
  <c r="AP259" i="10"/>
  <c r="AV259" i="10" s="1"/>
  <c r="AU100" i="10"/>
  <c r="BE100" i="10" s="1"/>
  <c r="BF100" i="10" s="1"/>
  <c r="BG100" i="10" s="1"/>
  <c r="BH100" i="10" s="1"/>
  <c r="BI100" i="10" s="1"/>
  <c r="F95" i="18" s="1"/>
  <c r="AP100" i="10"/>
  <c r="AQ100" i="10" s="1"/>
  <c r="AP108" i="10"/>
  <c r="AQ108" i="10" s="1"/>
  <c r="AU108" i="10"/>
  <c r="BE108" i="10" s="1"/>
  <c r="BF108" i="10" s="1"/>
  <c r="BG108" i="10" s="1"/>
  <c r="BH108" i="10" s="1"/>
  <c r="BI108" i="10" s="1"/>
  <c r="F103" i="18" s="1"/>
  <c r="BE156" i="10"/>
  <c r="BF156" i="10" s="1"/>
  <c r="BG156" i="10" s="1"/>
  <c r="BH156" i="10" s="1"/>
  <c r="BI156" i="10" s="1"/>
  <c r="F151" i="18" s="1"/>
  <c r="AP621" i="10"/>
  <c r="AQ621" i="10" s="1"/>
  <c r="AU131" i="10"/>
  <c r="BE131" i="10" s="1"/>
  <c r="BF131" i="10" s="1"/>
  <c r="BG131" i="10" s="1"/>
  <c r="BH131" i="10" s="1"/>
  <c r="BI131" i="10" s="1"/>
  <c r="F126" i="18" s="1"/>
  <c r="AP131" i="10"/>
  <c r="AQ131" i="10" s="1"/>
  <c r="BE403" i="10"/>
  <c r="BF403" i="10" s="1"/>
  <c r="BG403" i="10" s="1"/>
  <c r="BH403" i="10" s="1"/>
  <c r="BI403" i="10" s="1"/>
  <c r="F398" i="18" s="1"/>
  <c r="AP252" i="10"/>
  <c r="AQ252" i="10" s="1"/>
  <c r="AU117" i="10"/>
  <c r="BE117" i="10" s="1"/>
  <c r="BF117" i="10" s="1"/>
  <c r="BG117" i="10" s="1"/>
  <c r="BH117" i="10" s="1"/>
  <c r="BI117" i="10" s="1"/>
  <c r="F112" i="18" s="1"/>
  <c r="AP117" i="10"/>
  <c r="AQ117" i="10" s="1"/>
  <c r="AP622" i="10"/>
  <c r="AQ622" i="10" s="1"/>
  <c r="AP167" i="10"/>
  <c r="AQ167" i="10" s="1"/>
  <c r="AP86" i="10"/>
  <c r="AQ86" i="10" s="1"/>
  <c r="BE63" i="10"/>
  <c r="BF63" i="10" s="1"/>
  <c r="BG63" i="10" s="1"/>
  <c r="BH63" i="10" s="1"/>
  <c r="BI63" i="10" s="1"/>
  <c r="F58" i="18" s="1"/>
  <c r="AP286" i="10"/>
  <c r="AQ286" i="10" s="1"/>
  <c r="AP392" i="10"/>
  <c r="AU380" i="10"/>
  <c r="BE380" i="10" s="1"/>
  <c r="BF380" i="10" s="1"/>
  <c r="BG380" i="10" s="1"/>
  <c r="BH380" i="10" s="1"/>
  <c r="BI380" i="10" s="1"/>
  <c r="F375" i="18" s="1"/>
  <c r="AP380" i="10"/>
  <c r="AQ380" i="10" s="1"/>
  <c r="AV769" i="10"/>
  <c r="BJ769" i="10" s="1"/>
  <c r="AP769" i="10"/>
  <c r="AQ769" i="10" s="1"/>
  <c r="AU151" i="10"/>
  <c r="BE151" i="10" s="1"/>
  <c r="BF151" i="10" s="1"/>
  <c r="BG151" i="10" s="1"/>
  <c r="BH151" i="10" s="1"/>
  <c r="BI151" i="10" s="1"/>
  <c r="F146" i="18" s="1"/>
  <c r="AP151" i="10"/>
  <c r="AQ151" i="10" s="1"/>
  <c r="AP472" i="10"/>
  <c r="AQ472" i="10" s="1"/>
  <c r="AP201" i="10"/>
  <c r="AQ201" i="10" s="1"/>
  <c r="AP640" i="10"/>
  <c r="AQ640" i="10" s="1"/>
  <c r="AP495" i="10"/>
  <c r="BE132" i="10"/>
  <c r="BF132" i="10" s="1"/>
  <c r="BG132" i="10" s="1"/>
  <c r="BH132" i="10" s="1"/>
  <c r="BI132" i="10" s="1"/>
  <c r="F127" i="18" s="1"/>
  <c r="BE291" i="10"/>
  <c r="BF291" i="10" s="1"/>
  <c r="BG291" i="10" s="1"/>
  <c r="BH291" i="10" s="1"/>
  <c r="BI291" i="10" s="1"/>
  <c r="F286" i="18" s="1"/>
  <c r="AP216" i="10"/>
  <c r="AP480" i="10"/>
  <c r="AQ480" i="10" s="1"/>
  <c r="AP347" i="10"/>
  <c r="AU127" i="10"/>
  <c r="BE127" i="10" s="1"/>
  <c r="BF127" i="10" s="1"/>
  <c r="BG127" i="10" s="1"/>
  <c r="BH127" i="10" s="1"/>
  <c r="BI127" i="10" s="1"/>
  <c r="F122" i="18" s="1"/>
  <c r="AP127" i="10"/>
  <c r="AQ127" i="10" s="1"/>
  <c r="AP406" i="10"/>
  <c r="AQ406" i="10" s="1"/>
  <c r="AU145" i="10"/>
  <c r="BE145" i="10" s="1"/>
  <c r="BF145" i="10" s="1"/>
  <c r="BG145" i="10" s="1"/>
  <c r="BH145" i="10" s="1"/>
  <c r="BI145" i="10" s="1"/>
  <c r="F140" i="18" s="1"/>
  <c r="AP145" i="10"/>
  <c r="AQ145" i="10" s="1"/>
  <c r="AU49" i="10"/>
  <c r="BE49" i="10" s="1"/>
  <c r="BF49" i="10" s="1"/>
  <c r="BG49" i="10" s="1"/>
  <c r="BH49" i="10" s="1"/>
  <c r="BI49" i="10" s="1"/>
  <c r="F44" i="18" s="1"/>
  <c r="AP49" i="10"/>
  <c r="AV49" i="10" s="1"/>
  <c r="AU163" i="10"/>
  <c r="BE163" i="10" s="1"/>
  <c r="BF163" i="10" s="1"/>
  <c r="BG163" i="10" s="1"/>
  <c r="BH163" i="10" s="1"/>
  <c r="BI163" i="10" s="1"/>
  <c r="F158" i="18" s="1"/>
  <c r="BE40" i="10"/>
  <c r="BF40" i="10" s="1"/>
  <c r="BG40" i="10" s="1"/>
  <c r="BH40" i="10" s="1"/>
  <c r="BI40" i="10" s="1"/>
  <c r="F35" i="18" s="1"/>
  <c r="AU236" i="10"/>
  <c r="BE236" i="10" s="1"/>
  <c r="BF236" i="10" s="1"/>
  <c r="BG236" i="10" s="1"/>
  <c r="BH236" i="10" s="1"/>
  <c r="BI236" i="10" s="1"/>
  <c r="F231" i="18" s="1"/>
  <c r="AP236" i="10"/>
  <c r="AV236" i="10" s="1"/>
  <c r="AU110" i="10"/>
  <c r="BE110" i="10" s="1"/>
  <c r="BF110" i="10" s="1"/>
  <c r="BG110" i="10" s="1"/>
  <c r="BH110" i="10" s="1"/>
  <c r="BI110" i="10" s="1"/>
  <c r="F105" i="18" s="1"/>
  <c r="AP110" i="10"/>
  <c r="AV110" i="10" s="1"/>
  <c r="AU352" i="10"/>
  <c r="BE352" i="10" s="1"/>
  <c r="BF352" i="10" s="1"/>
  <c r="BG352" i="10" s="1"/>
  <c r="BH352" i="10" s="1"/>
  <c r="BI352" i="10" s="1"/>
  <c r="F347" i="18" s="1"/>
  <c r="AP352" i="10"/>
  <c r="AQ352" i="10" s="1"/>
  <c r="AU219" i="10"/>
  <c r="BE219" i="10" s="1"/>
  <c r="BF219" i="10" s="1"/>
  <c r="BG219" i="10" s="1"/>
  <c r="BH219" i="10" s="1"/>
  <c r="BI219" i="10" s="1"/>
  <c r="F214" i="18" s="1"/>
  <c r="AP219" i="10"/>
  <c r="AV219" i="10" s="1"/>
  <c r="AU34" i="10"/>
  <c r="BE34" i="10" s="1"/>
  <c r="BF34" i="10" s="1"/>
  <c r="BG34" i="10" s="1"/>
  <c r="BH34" i="10" s="1"/>
  <c r="BI34" i="10" s="1"/>
  <c r="F29" i="18" s="1"/>
  <c r="AP34" i="10"/>
  <c r="AU30" i="10"/>
  <c r="BE30" i="10" s="1"/>
  <c r="BF30" i="10" s="1"/>
  <c r="BG30" i="10" s="1"/>
  <c r="BH30" i="10" s="1"/>
  <c r="BI30" i="10" s="1"/>
  <c r="F25" i="18" s="1"/>
  <c r="AU53" i="10"/>
  <c r="BE53" i="10" s="1"/>
  <c r="BF53" i="10" s="1"/>
  <c r="BG53" i="10" s="1"/>
  <c r="BH53" i="10" s="1"/>
  <c r="BI53" i="10" s="1"/>
  <c r="F48" i="18" s="1"/>
  <c r="AU478" i="10"/>
  <c r="BE478" i="10" s="1"/>
  <c r="BF478" i="10" s="1"/>
  <c r="BG478" i="10" s="1"/>
  <c r="BH478" i="10" s="1"/>
  <c r="BI478" i="10" s="1"/>
  <c r="F473" i="18" s="1"/>
  <c r="AP478" i="10"/>
  <c r="AQ478" i="10" s="1"/>
  <c r="AP545" i="10"/>
  <c r="AV545" i="10" s="1"/>
  <c r="AU214" i="10"/>
  <c r="BE214" i="10" s="1"/>
  <c r="BF214" i="10" s="1"/>
  <c r="BG214" i="10" s="1"/>
  <c r="BH214" i="10" s="1"/>
  <c r="BI214" i="10" s="1"/>
  <c r="F209" i="18" s="1"/>
  <c r="AU497" i="10"/>
  <c r="BE497" i="10" s="1"/>
  <c r="BF497" i="10" s="1"/>
  <c r="BG497" i="10" s="1"/>
  <c r="BH497" i="10" s="1"/>
  <c r="BI497" i="10" s="1"/>
  <c r="F492" i="18" s="1"/>
  <c r="AP490" i="10"/>
  <c r="AQ490" i="10" s="1"/>
  <c r="AP506" i="10"/>
  <c r="AQ506" i="10" s="1"/>
  <c r="AP316" i="10"/>
  <c r="AV316" i="10" s="1"/>
  <c r="AU520" i="10"/>
  <c r="BE520" i="10" s="1"/>
  <c r="BF520" i="10" s="1"/>
  <c r="BG520" i="10" s="1"/>
  <c r="BH520" i="10" s="1"/>
  <c r="BI520" i="10" s="1"/>
  <c r="F515" i="18" s="1"/>
  <c r="AU178" i="10"/>
  <c r="BE178" i="10" s="1"/>
  <c r="BF178" i="10" s="1"/>
  <c r="BG178" i="10" s="1"/>
  <c r="BH178" i="10" s="1"/>
  <c r="BI178" i="10" s="1"/>
  <c r="F173" i="18" s="1"/>
  <c r="AU228" i="10"/>
  <c r="BE228" i="10" s="1"/>
  <c r="BF228" i="10" s="1"/>
  <c r="BG228" i="10" s="1"/>
  <c r="BH228" i="10" s="1"/>
  <c r="BI228" i="10" s="1"/>
  <c r="F223" i="18" s="1"/>
  <c r="AU387" i="10"/>
  <c r="BE387" i="10" s="1"/>
  <c r="BF387" i="10" s="1"/>
  <c r="BG387" i="10" s="1"/>
  <c r="BH387" i="10" s="1"/>
  <c r="BI387" i="10" s="1"/>
  <c r="F382" i="18" s="1"/>
  <c r="AV612" i="10"/>
  <c r="BJ612" i="10" s="1"/>
  <c r="AP612" i="10"/>
  <c r="AQ612" i="10" s="1"/>
  <c r="BE216" i="10"/>
  <c r="BF216" i="10" s="1"/>
  <c r="BG216" i="10" s="1"/>
  <c r="BH216" i="10" s="1"/>
  <c r="BI216" i="10" s="1"/>
  <c r="F211" i="18" s="1"/>
  <c r="AP124" i="10"/>
  <c r="AV124" i="10" s="1"/>
  <c r="AU351" i="10"/>
  <c r="BE351" i="10" s="1"/>
  <c r="BF351" i="10" s="1"/>
  <c r="BG351" i="10" s="1"/>
  <c r="BH351" i="10" s="1"/>
  <c r="BI351" i="10" s="1"/>
  <c r="F346" i="18" s="1"/>
  <c r="AP71" i="10"/>
  <c r="AQ71" i="10" s="1"/>
  <c r="AP567" i="10"/>
  <c r="AQ567" i="10" s="1"/>
  <c r="BE171" i="10"/>
  <c r="BF171" i="10" s="1"/>
  <c r="BG171" i="10" s="1"/>
  <c r="BH171" i="10" s="1"/>
  <c r="BI171" i="10" s="1"/>
  <c r="F166" i="18" s="1"/>
  <c r="AP300" i="10"/>
  <c r="AQ300" i="10" s="1"/>
  <c r="AP502" i="10"/>
  <c r="AQ502" i="10" s="1"/>
  <c r="AU301" i="10"/>
  <c r="BE301" i="10" s="1"/>
  <c r="BF301" i="10" s="1"/>
  <c r="BG301" i="10" s="1"/>
  <c r="BH301" i="10" s="1"/>
  <c r="BI301" i="10" s="1"/>
  <c r="F296" i="18" s="1"/>
  <c r="AP111" i="10"/>
  <c r="AV111" i="10" s="1"/>
  <c r="AP56" i="10"/>
  <c r="AQ56" i="10" s="1"/>
  <c r="AP516" i="10"/>
  <c r="AV516" i="10" s="1"/>
  <c r="AU23" i="10"/>
  <c r="BE23" i="10" s="1"/>
  <c r="BF23" i="10" s="1"/>
  <c r="BG23" i="10" s="1"/>
  <c r="BH23" i="10" s="1"/>
  <c r="BI23" i="10" s="1"/>
  <c r="F18" i="18" s="1"/>
  <c r="AU438" i="10"/>
  <c r="BE438" i="10" s="1"/>
  <c r="BF438" i="10" s="1"/>
  <c r="BG438" i="10" s="1"/>
  <c r="BH438" i="10" s="1"/>
  <c r="BI438" i="10" s="1"/>
  <c r="F433" i="18" s="1"/>
  <c r="AU221" i="10"/>
  <c r="BE221" i="10" s="1"/>
  <c r="BF221" i="10" s="1"/>
  <c r="BG221" i="10" s="1"/>
  <c r="BH221" i="10" s="1"/>
  <c r="BI221" i="10" s="1"/>
  <c r="F216" i="18" s="1"/>
  <c r="AP221" i="10"/>
  <c r="AQ221" i="10" s="1"/>
  <c r="AP638" i="10"/>
  <c r="AQ638" i="10" s="1"/>
  <c r="AU442" i="10"/>
  <c r="BE442" i="10" s="1"/>
  <c r="BF442" i="10" s="1"/>
  <c r="BG442" i="10" s="1"/>
  <c r="BH442" i="10" s="1"/>
  <c r="BI442" i="10" s="1"/>
  <c r="F437" i="18" s="1"/>
  <c r="AU329" i="10"/>
  <c r="BE329" i="10" s="1"/>
  <c r="BF329" i="10" s="1"/>
  <c r="BG329" i="10" s="1"/>
  <c r="BH329" i="10" s="1"/>
  <c r="BI329" i="10" s="1"/>
  <c r="F324" i="18" s="1"/>
  <c r="AP776" i="10"/>
  <c r="AQ776" i="10" s="1"/>
  <c r="AV776" i="10"/>
  <c r="BJ776" i="10" s="1"/>
  <c r="AP134" i="10"/>
  <c r="AQ134" i="10" s="1"/>
  <c r="AP130" i="10"/>
  <c r="AV130" i="10" s="1"/>
  <c r="AP193" i="10"/>
  <c r="AQ193" i="10" s="1"/>
  <c r="AU152" i="10"/>
  <c r="BE152" i="10" s="1"/>
  <c r="BF152" i="10" s="1"/>
  <c r="BG152" i="10" s="1"/>
  <c r="BH152" i="10" s="1"/>
  <c r="BI152" i="10" s="1"/>
  <c r="F147" i="18" s="1"/>
  <c r="AP152" i="10"/>
  <c r="AQ152" i="10" s="1"/>
  <c r="AU146" i="10"/>
  <c r="BE146" i="10" s="1"/>
  <c r="BF146" i="10" s="1"/>
  <c r="BG146" i="10" s="1"/>
  <c r="BH146" i="10" s="1"/>
  <c r="BI146" i="10" s="1"/>
  <c r="F141" i="18" s="1"/>
  <c r="BE538" i="10"/>
  <c r="BF538" i="10" s="1"/>
  <c r="BG538" i="10" s="1"/>
  <c r="BH538" i="10" s="1"/>
  <c r="BI538" i="10" s="1"/>
  <c r="F533" i="18" s="1"/>
  <c r="AU383" i="10"/>
  <c r="BE383" i="10" s="1"/>
  <c r="BF383" i="10" s="1"/>
  <c r="BG383" i="10" s="1"/>
  <c r="BH383" i="10" s="1"/>
  <c r="BI383" i="10" s="1"/>
  <c r="F378" i="18" s="1"/>
  <c r="AU523" i="10"/>
  <c r="BE523" i="10" s="1"/>
  <c r="BF523" i="10" s="1"/>
  <c r="BG523" i="10" s="1"/>
  <c r="BH523" i="10" s="1"/>
  <c r="BI523" i="10" s="1"/>
  <c r="F518" i="18" s="1"/>
  <c r="AP456" i="10"/>
  <c r="AQ456" i="10" s="1"/>
  <c r="AV770" i="10"/>
  <c r="BJ770" i="10" s="1"/>
  <c r="AP770" i="10"/>
  <c r="AQ770" i="10" s="1"/>
  <c r="AP37" i="10"/>
  <c r="AU550" i="10"/>
  <c r="BE550" i="10" s="1"/>
  <c r="BF550" i="10" s="1"/>
  <c r="BG550" i="10" s="1"/>
  <c r="BH550" i="10" s="1"/>
  <c r="BI550" i="10" s="1"/>
  <c r="F545" i="18" s="1"/>
  <c r="AP550" i="10"/>
  <c r="AQ550" i="10" s="1"/>
  <c r="AV777" i="10"/>
  <c r="BJ777" i="10" s="1"/>
  <c r="AP777" i="10"/>
  <c r="AQ777" i="10" s="1"/>
  <c r="AP650" i="10"/>
  <c r="AQ650" i="10" s="1"/>
  <c r="AU382" i="10"/>
  <c r="BE382" i="10" s="1"/>
  <c r="BF382" i="10" s="1"/>
  <c r="BG382" i="10" s="1"/>
  <c r="BH382" i="10" s="1"/>
  <c r="BI382" i="10" s="1"/>
  <c r="F377" i="18" s="1"/>
  <c r="AP602" i="10"/>
  <c r="AQ602" i="10" s="1"/>
  <c r="AU348" i="10"/>
  <c r="BE348" i="10" s="1"/>
  <c r="BF348" i="10" s="1"/>
  <c r="BG348" i="10" s="1"/>
  <c r="BH348" i="10" s="1"/>
  <c r="BI348" i="10" s="1"/>
  <c r="F343" i="18" s="1"/>
  <c r="AP539" i="10"/>
  <c r="AV539" i="10" s="1"/>
  <c r="AP582" i="10"/>
  <c r="AQ582" i="10" s="1"/>
  <c r="AP630" i="10"/>
  <c r="AQ630" i="10" s="1"/>
  <c r="AU176" i="10"/>
  <c r="BE176" i="10" s="1"/>
  <c r="BF176" i="10" s="1"/>
  <c r="BG176" i="10" s="1"/>
  <c r="BH176" i="10" s="1"/>
  <c r="BI176" i="10" s="1"/>
  <c r="F171" i="18" s="1"/>
  <c r="AU285" i="10"/>
  <c r="BE285" i="10" s="1"/>
  <c r="BF285" i="10" s="1"/>
  <c r="BG285" i="10" s="1"/>
  <c r="BH285" i="10" s="1"/>
  <c r="BI285" i="10" s="1"/>
  <c r="F280" i="18" s="1"/>
  <c r="AP285" i="10"/>
  <c r="AQ285" i="10" s="1"/>
  <c r="AP59" i="10"/>
  <c r="AV59" i="10" s="1"/>
  <c r="AP597" i="10"/>
  <c r="AQ597" i="10" s="1"/>
  <c r="AP416" i="10"/>
  <c r="AP439" i="10"/>
  <c r="AP377" i="10"/>
  <c r="AQ377" i="10" s="1"/>
  <c r="AP421" i="10"/>
  <c r="AQ421" i="10" s="1"/>
  <c r="AP256" i="10"/>
  <c r="AQ256" i="10" s="1"/>
  <c r="AP631" i="10"/>
  <c r="AQ631" i="10" s="1"/>
  <c r="AT7" i="10"/>
  <c r="AN9" i="10"/>
  <c r="AP566" i="10"/>
  <c r="AQ566" i="10" s="1"/>
  <c r="AP116" i="10"/>
  <c r="AQ116" i="10" s="1"/>
  <c r="AP470" i="10"/>
  <c r="AQ470" i="10" s="1"/>
  <c r="AP540" i="10"/>
  <c r="AP171" i="10"/>
  <c r="AU66" i="10"/>
  <c r="BE66" i="10" s="1"/>
  <c r="BF66" i="10" s="1"/>
  <c r="BG66" i="10" s="1"/>
  <c r="BH66" i="10" s="1"/>
  <c r="BI66" i="10" s="1"/>
  <c r="F61" i="18" s="1"/>
  <c r="AP66" i="10"/>
  <c r="AP177" i="10"/>
  <c r="AP656" i="10"/>
  <c r="AQ656" i="10" s="1"/>
  <c r="AP608" i="10"/>
  <c r="AQ608" i="10" s="1"/>
  <c r="AP628" i="10"/>
  <c r="AQ628" i="10" s="1"/>
  <c r="AV628" i="10"/>
  <c r="BJ628" i="10" s="1"/>
  <c r="AP153" i="10"/>
  <c r="AP115" i="10"/>
  <c r="AQ115" i="10" s="1"/>
  <c r="AP58" i="10"/>
  <c r="AQ58" i="10" s="1"/>
  <c r="AP548" i="10"/>
  <c r="AQ548" i="10" s="1"/>
  <c r="AP440" i="10"/>
  <c r="AP33" i="10"/>
  <c r="AQ33" i="10" s="1"/>
  <c r="AP558" i="10"/>
  <c r="AQ558" i="10" s="1"/>
  <c r="AP771" i="10"/>
  <c r="AQ771" i="10" s="1"/>
  <c r="AV771" i="10"/>
  <c r="BJ771" i="10" s="1"/>
  <c r="AP772" i="10"/>
  <c r="AQ772" i="10" s="1"/>
  <c r="AV772" i="10"/>
  <c r="BJ772" i="10" s="1"/>
  <c r="AU15" i="10"/>
  <c r="BE15" i="10" s="1"/>
  <c r="BF15" i="10" s="1"/>
  <c r="BG15" i="10" s="1"/>
  <c r="BH15" i="10" s="1"/>
  <c r="BI15" i="10" s="1"/>
  <c r="F10" i="18" s="1"/>
  <c r="AP15" i="10"/>
  <c r="AV15" i="10" s="1"/>
  <c r="AP394" i="10"/>
  <c r="AQ394" i="10" s="1"/>
  <c r="AU388" i="10"/>
  <c r="BE388" i="10" s="1"/>
  <c r="BF388" i="10" s="1"/>
  <c r="BG388" i="10" s="1"/>
  <c r="BH388" i="10" s="1"/>
  <c r="BI388" i="10" s="1"/>
  <c r="F383" i="18" s="1"/>
  <c r="AU263" i="10"/>
  <c r="BE263" i="10" s="1"/>
  <c r="BF263" i="10" s="1"/>
  <c r="BG263" i="10" s="1"/>
  <c r="BH263" i="10" s="1"/>
  <c r="BI263" i="10" s="1"/>
  <c r="F258" i="18" s="1"/>
  <c r="AP263" i="10"/>
  <c r="AQ263" i="10" s="1"/>
  <c r="AU459" i="10"/>
  <c r="BE459" i="10" s="1"/>
  <c r="BF459" i="10" s="1"/>
  <c r="BG459" i="10" s="1"/>
  <c r="BH459" i="10" s="1"/>
  <c r="BI459" i="10" s="1"/>
  <c r="F454" i="18" s="1"/>
  <c r="AP13" i="10"/>
  <c r="AQ13" i="10" s="1"/>
  <c r="AP764" i="10"/>
  <c r="AQ764" i="10" s="1"/>
  <c r="AV764" i="10"/>
  <c r="BJ764" i="10" s="1"/>
  <c r="AP399" i="10"/>
  <c r="BE129" i="10"/>
  <c r="BF129" i="10" s="1"/>
  <c r="BG129" i="10" s="1"/>
  <c r="BH129" i="10" s="1"/>
  <c r="BI129" i="10" s="1"/>
  <c r="F124" i="18" s="1"/>
  <c r="BE24" i="10"/>
  <c r="BF24" i="10" s="1"/>
  <c r="BG24" i="10" s="1"/>
  <c r="BH24" i="10" s="1"/>
  <c r="BI24" i="10" s="1"/>
  <c r="F19" i="18" s="1"/>
  <c r="AU208" i="10"/>
  <c r="BE208" i="10" s="1"/>
  <c r="BF208" i="10" s="1"/>
  <c r="BG208" i="10" s="1"/>
  <c r="BH208" i="10" s="1"/>
  <c r="BI208" i="10" s="1"/>
  <c r="F203" i="18" s="1"/>
  <c r="AU368" i="10"/>
  <c r="BE368" i="10" s="1"/>
  <c r="BF368" i="10" s="1"/>
  <c r="BG368" i="10" s="1"/>
  <c r="BH368" i="10" s="1"/>
  <c r="BI368" i="10" s="1"/>
  <c r="F363" i="18" s="1"/>
  <c r="AP255" i="10"/>
  <c r="AQ255" i="10" s="1"/>
  <c r="AU283" i="10"/>
  <c r="BE283" i="10" s="1"/>
  <c r="BF283" i="10" s="1"/>
  <c r="BG283" i="10" s="1"/>
  <c r="BH283" i="10" s="1"/>
  <c r="BI283" i="10" s="1"/>
  <c r="F278" i="18" s="1"/>
  <c r="AP283" i="10"/>
  <c r="AQ283" i="10" s="1"/>
  <c r="AP122" i="10"/>
  <c r="AQ122" i="10" s="1"/>
  <c r="AP94" i="10"/>
  <c r="AQ94" i="10" s="1"/>
  <c r="AP112" i="10"/>
  <c r="AV112" i="10" s="1"/>
  <c r="AU199" i="10"/>
  <c r="BE199" i="10" s="1"/>
  <c r="BF199" i="10" s="1"/>
  <c r="BG199" i="10" s="1"/>
  <c r="BH199" i="10" s="1"/>
  <c r="BI199" i="10" s="1"/>
  <c r="F194" i="18" s="1"/>
  <c r="BE549" i="10"/>
  <c r="BF549" i="10" s="1"/>
  <c r="BG549" i="10" s="1"/>
  <c r="BH549" i="10" s="1"/>
  <c r="BI549" i="10" s="1"/>
  <c r="F544" i="18" s="1"/>
  <c r="AV767" i="10"/>
  <c r="BJ767" i="10" s="1"/>
  <c r="AP767" i="10"/>
  <c r="AQ767" i="10" s="1"/>
  <c r="AU269" i="10"/>
  <c r="BE269" i="10" s="1"/>
  <c r="BF269" i="10" s="1"/>
  <c r="BG269" i="10" s="1"/>
  <c r="BH269" i="10" s="1"/>
  <c r="BI269" i="10" s="1"/>
  <c r="F264" i="18" s="1"/>
  <c r="AP155" i="10"/>
  <c r="AV155" i="10" s="1"/>
  <c r="AU155" i="10"/>
  <c r="BE155" i="10" s="1"/>
  <c r="BF155" i="10" s="1"/>
  <c r="BG155" i="10" s="1"/>
  <c r="BH155" i="10" s="1"/>
  <c r="BI155" i="10" s="1"/>
  <c r="F150" i="18" s="1"/>
  <c r="AU526" i="10"/>
  <c r="BE526" i="10" s="1"/>
  <c r="BF526" i="10" s="1"/>
  <c r="BG526" i="10" s="1"/>
  <c r="BH526" i="10" s="1"/>
  <c r="BI526" i="10" s="1"/>
  <c r="F521" i="18" s="1"/>
  <c r="AU162" i="10"/>
  <c r="BE162" i="10" s="1"/>
  <c r="BF162" i="10" s="1"/>
  <c r="BG162" i="10" s="1"/>
  <c r="BH162" i="10" s="1"/>
  <c r="BI162" i="10" s="1"/>
  <c r="F157" i="18" s="1"/>
  <c r="AU164" i="10"/>
  <c r="BE164" i="10" s="1"/>
  <c r="BF164" i="10" s="1"/>
  <c r="BG164" i="10" s="1"/>
  <c r="BH164" i="10" s="1"/>
  <c r="BI164" i="10" s="1"/>
  <c r="F159" i="18" s="1"/>
  <c r="AU21" i="10"/>
  <c r="BE21" i="10" s="1"/>
  <c r="BF21" i="10" s="1"/>
  <c r="BG21" i="10" s="1"/>
  <c r="BH21" i="10" s="1"/>
  <c r="BI21" i="10" s="1"/>
  <c r="F16" i="18" s="1"/>
  <c r="AU281" i="10"/>
  <c r="BE281" i="10" s="1"/>
  <c r="BF281" i="10" s="1"/>
  <c r="BG281" i="10" s="1"/>
  <c r="BH281" i="10" s="1"/>
  <c r="BI281" i="10" s="1"/>
  <c r="F276" i="18" s="1"/>
  <c r="AP281" i="10"/>
  <c r="AQ281" i="10" s="1"/>
  <c r="AU160" i="10"/>
  <c r="BE160" i="10" s="1"/>
  <c r="BF160" i="10" s="1"/>
  <c r="BG160" i="10" s="1"/>
  <c r="BH160" i="10" s="1"/>
  <c r="BI160" i="10" s="1"/>
  <c r="F155" i="18" s="1"/>
  <c r="AP160" i="10"/>
  <c r="AQ160" i="10" s="1"/>
  <c r="AP629" i="10"/>
  <c r="AQ629" i="10" s="1"/>
  <c r="AU235" i="10"/>
  <c r="BE235" i="10" s="1"/>
  <c r="BF235" i="10" s="1"/>
  <c r="BG235" i="10" s="1"/>
  <c r="BH235" i="10" s="1"/>
  <c r="BI235" i="10" s="1"/>
  <c r="F230" i="18" s="1"/>
  <c r="AP235" i="10"/>
  <c r="AP586" i="10"/>
  <c r="AQ586" i="10" s="1"/>
  <c r="BE408" i="10"/>
  <c r="BF408" i="10" s="1"/>
  <c r="BG408" i="10" s="1"/>
  <c r="BH408" i="10" s="1"/>
  <c r="BI408" i="10" s="1"/>
  <c r="F403" i="18" s="1"/>
  <c r="AP232" i="10"/>
  <c r="AQ232" i="10" s="1"/>
  <c r="AU504" i="10"/>
  <c r="BE504" i="10" s="1"/>
  <c r="BF504" i="10" s="1"/>
  <c r="BG504" i="10" s="1"/>
  <c r="BH504" i="10" s="1"/>
  <c r="BI504" i="10" s="1"/>
  <c r="F499" i="18" s="1"/>
  <c r="AP433" i="10"/>
  <c r="AU95" i="10"/>
  <c r="BE95" i="10" s="1"/>
  <c r="BF95" i="10" s="1"/>
  <c r="BG95" i="10" s="1"/>
  <c r="BH95" i="10" s="1"/>
  <c r="BI95" i="10" s="1"/>
  <c r="F90" i="18" s="1"/>
  <c r="AP579" i="10"/>
  <c r="AQ579" i="10" s="1"/>
  <c r="AU454" i="10"/>
  <c r="BE454" i="10" s="1"/>
  <c r="BF454" i="10" s="1"/>
  <c r="BG454" i="10" s="1"/>
  <c r="BH454" i="10" s="1"/>
  <c r="BI454" i="10" s="1"/>
  <c r="F449" i="18" s="1"/>
  <c r="AU446" i="10"/>
  <c r="BE446" i="10" s="1"/>
  <c r="BF446" i="10" s="1"/>
  <c r="BG446" i="10" s="1"/>
  <c r="BH446" i="10" s="1"/>
  <c r="BI446" i="10" s="1"/>
  <c r="F441" i="18" s="1"/>
  <c r="AP446" i="10"/>
  <c r="AQ446" i="10" s="1"/>
  <c r="AU330" i="10"/>
  <c r="BE330" i="10" s="1"/>
  <c r="BF330" i="10" s="1"/>
  <c r="BG330" i="10" s="1"/>
  <c r="BH330" i="10" s="1"/>
  <c r="BI330" i="10" s="1"/>
  <c r="F325" i="18" s="1"/>
  <c r="BE223" i="10"/>
  <c r="BF223" i="10" s="1"/>
  <c r="BG223" i="10" s="1"/>
  <c r="BH223" i="10" s="1"/>
  <c r="BI223" i="10" s="1"/>
  <c r="F218" i="18" s="1"/>
  <c r="AU238" i="10"/>
  <c r="BE238" i="10" s="1"/>
  <c r="BF238" i="10" s="1"/>
  <c r="BG238" i="10" s="1"/>
  <c r="BH238" i="10" s="1"/>
  <c r="BI238" i="10" s="1"/>
  <c r="F233" i="18" s="1"/>
  <c r="AP238" i="10"/>
  <c r="AQ238" i="10" s="1"/>
  <c r="AU248" i="10"/>
  <c r="BE248" i="10" s="1"/>
  <c r="BF248" i="10" s="1"/>
  <c r="BG248" i="10" s="1"/>
  <c r="BH248" i="10" s="1"/>
  <c r="BI248" i="10" s="1"/>
  <c r="F243" i="18" s="1"/>
  <c r="AP655" i="10"/>
  <c r="AQ655" i="10" s="1"/>
  <c r="AU391" i="10"/>
  <c r="BE391" i="10" s="1"/>
  <c r="BF391" i="10" s="1"/>
  <c r="BG391" i="10" s="1"/>
  <c r="BH391" i="10" s="1"/>
  <c r="BI391" i="10" s="1"/>
  <c r="F386" i="18" s="1"/>
  <c r="AP249" i="10"/>
  <c r="AP189" i="10"/>
  <c r="AP378" i="10"/>
  <c r="AP331" i="10"/>
  <c r="AP317" i="10"/>
  <c r="AU241" i="10"/>
  <c r="BE241" i="10" s="1"/>
  <c r="BF241" i="10" s="1"/>
  <c r="BG241" i="10" s="1"/>
  <c r="BH241" i="10" s="1"/>
  <c r="BI241" i="10" s="1"/>
  <c r="F236" i="18" s="1"/>
  <c r="AP642" i="10"/>
  <c r="AQ642" i="10" s="1"/>
  <c r="AV642" i="10"/>
  <c r="AU310" i="10"/>
  <c r="BE310" i="10" s="1"/>
  <c r="BF310" i="10" s="1"/>
  <c r="BG310" i="10" s="1"/>
  <c r="BH310" i="10" s="1"/>
  <c r="BI310" i="10" s="1"/>
  <c r="F305" i="18" s="1"/>
  <c r="AU28" i="10"/>
  <c r="BE28" i="10" s="1"/>
  <c r="BF28" i="10" s="1"/>
  <c r="BG28" i="10" s="1"/>
  <c r="BH28" i="10" s="1"/>
  <c r="BI28" i="10" s="1"/>
  <c r="F23" i="18" s="1"/>
  <c r="AP133" i="10"/>
  <c r="AU369" i="10"/>
  <c r="BE369" i="10" s="1"/>
  <c r="BF369" i="10" s="1"/>
  <c r="BG369" i="10" s="1"/>
  <c r="BH369" i="10" s="1"/>
  <c r="BI369" i="10" s="1"/>
  <c r="F364" i="18" s="1"/>
  <c r="AP450" i="10"/>
  <c r="AQ450" i="10" s="1"/>
  <c r="AU292" i="10"/>
  <c r="BE292" i="10" s="1"/>
  <c r="BF292" i="10" s="1"/>
  <c r="BG292" i="10" s="1"/>
  <c r="BH292" i="10" s="1"/>
  <c r="BI292" i="10" s="1"/>
  <c r="F287" i="18" s="1"/>
  <c r="AP304" i="10"/>
  <c r="AQ304" i="10" s="1"/>
  <c r="AV779" i="10"/>
  <c r="BJ779" i="10" s="1"/>
  <c r="AP779" i="10"/>
  <c r="AQ779" i="10" s="1"/>
  <c r="AU535" i="10"/>
  <c r="BE535" i="10" s="1"/>
  <c r="BF535" i="10" s="1"/>
  <c r="BG535" i="10" s="1"/>
  <c r="BH535" i="10" s="1"/>
  <c r="BI535" i="10" s="1"/>
  <c r="F530" i="18" s="1"/>
  <c r="AP599" i="10"/>
  <c r="AQ599" i="10" s="1"/>
  <c r="AP424" i="10"/>
  <c r="AQ424" i="10" s="1"/>
  <c r="AU220" i="10"/>
  <c r="BE220" i="10" s="1"/>
  <c r="BF220" i="10" s="1"/>
  <c r="BG220" i="10" s="1"/>
  <c r="BH220" i="10" s="1"/>
  <c r="BI220" i="10" s="1"/>
  <c r="F215" i="18" s="1"/>
  <c r="AP220" i="10"/>
  <c r="AQ220" i="10" s="1"/>
  <c r="AU57" i="10"/>
  <c r="BE57" i="10" s="1"/>
  <c r="BF57" i="10" s="1"/>
  <c r="BG57" i="10" s="1"/>
  <c r="BH57" i="10" s="1"/>
  <c r="BI57" i="10" s="1"/>
  <c r="F52" i="18" s="1"/>
  <c r="AP447" i="10"/>
  <c r="AU200" i="10"/>
  <c r="BE200" i="10" s="1"/>
  <c r="BF200" i="10" s="1"/>
  <c r="BG200" i="10" s="1"/>
  <c r="BH200" i="10" s="1"/>
  <c r="BI200" i="10" s="1"/>
  <c r="F195" i="18" s="1"/>
  <c r="AP372" i="10"/>
  <c r="AQ372" i="10" s="1"/>
  <c r="AP245" i="10"/>
  <c r="AQ245" i="10" s="1"/>
  <c r="AU45" i="10"/>
  <c r="BE45" i="10" s="1"/>
  <c r="BF45" i="10" s="1"/>
  <c r="BG45" i="10" s="1"/>
  <c r="BH45" i="10" s="1"/>
  <c r="BI45" i="10" s="1"/>
  <c r="F40" i="18" s="1"/>
  <c r="AP45" i="10"/>
  <c r="AQ45" i="10" s="1"/>
  <c r="AP254" i="10"/>
  <c r="AV254" i="10" s="1"/>
  <c r="AP328" i="10"/>
  <c r="AQ328" i="10" s="1"/>
  <c r="AU513" i="10"/>
  <c r="BE513" i="10" s="1"/>
  <c r="BF513" i="10" s="1"/>
  <c r="BG513" i="10" s="1"/>
  <c r="BH513" i="10" s="1"/>
  <c r="BI513" i="10" s="1"/>
  <c r="F508" i="18" s="1"/>
  <c r="AP513" i="10"/>
  <c r="AQ513" i="10" s="1"/>
  <c r="AP363" i="10"/>
  <c r="AQ363" i="10" s="1"/>
  <c r="AP611" i="10"/>
  <c r="AQ611" i="10" s="1"/>
  <c r="AV611" i="10"/>
  <c r="BJ611" i="10" s="1"/>
  <c r="AV652" i="10"/>
  <c r="BJ652" i="10" s="1"/>
  <c r="AP652" i="10"/>
  <c r="AQ652" i="10" s="1"/>
  <c r="AP297" i="10"/>
  <c r="AV297" i="10" s="1"/>
  <c r="AU371" i="10"/>
  <c r="BE371" i="10" s="1"/>
  <c r="BF371" i="10" s="1"/>
  <c r="BG371" i="10" s="1"/>
  <c r="BH371" i="10" s="1"/>
  <c r="BI371" i="10" s="1"/>
  <c r="F366" i="18" s="1"/>
  <c r="AU246" i="10"/>
  <c r="BE246" i="10" s="1"/>
  <c r="BF246" i="10" s="1"/>
  <c r="BG246" i="10" s="1"/>
  <c r="BH246" i="10" s="1"/>
  <c r="BI246" i="10" s="1"/>
  <c r="F241" i="18" s="1"/>
  <c r="AP246" i="10"/>
  <c r="AQ246" i="10" s="1"/>
  <c r="AP410" i="10"/>
  <c r="AQ410" i="10" s="1"/>
  <c r="AP595" i="10"/>
  <c r="AQ595" i="10" s="1"/>
  <c r="AP296" i="10"/>
  <c r="AQ296" i="10" s="1"/>
  <c r="AU353" i="10"/>
  <c r="BE353" i="10" s="1"/>
  <c r="BF353" i="10" s="1"/>
  <c r="BG353" i="10" s="1"/>
  <c r="BH353" i="10" s="1"/>
  <c r="BI353" i="10" s="1"/>
  <c r="F348" i="18" s="1"/>
  <c r="AP353" i="10"/>
  <c r="AQ353" i="10" s="1"/>
  <c r="AU487" i="10"/>
  <c r="BE487" i="10" s="1"/>
  <c r="BF487" i="10" s="1"/>
  <c r="BG487" i="10" s="1"/>
  <c r="BH487" i="10" s="1"/>
  <c r="BI487" i="10" s="1"/>
  <c r="F482" i="18" s="1"/>
  <c r="AU413" i="10"/>
  <c r="BE413" i="10" s="1"/>
  <c r="BF413" i="10" s="1"/>
  <c r="BG413" i="10" s="1"/>
  <c r="BH413" i="10" s="1"/>
  <c r="BI413" i="10" s="1"/>
  <c r="F408" i="18" s="1"/>
  <c r="AP413" i="10"/>
  <c r="AQ413" i="10" s="1"/>
  <c r="AU120" i="10"/>
  <c r="BE120" i="10" s="1"/>
  <c r="BF120" i="10" s="1"/>
  <c r="BG120" i="10" s="1"/>
  <c r="BH120" i="10" s="1"/>
  <c r="BI120" i="10" s="1"/>
  <c r="F115" i="18" s="1"/>
  <c r="AP120" i="10"/>
  <c r="AQ120" i="10" s="1"/>
  <c r="AP51" i="10"/>
  <c r="AQ51" i="10" s="1"/>
  <c r="AU180" i="10"/>
  <c r="BE180" i="10" s="1"/>
  <c r="BF180" i="10" s="1"/>
  <c r="BG180" i="10" s="1"/>
  <c r="BH180" i="10" s="1"/>
  <c r="BI180" i="10" s="1"/>
  <c r="F175" i="18" s="1"/>
  <c r="AP449" i="10"/>
  <c r="AP156" i="10"/>
  <c r="AQ156" i="10" s="1"/>
  <c r="AU147" i="10"/>
  <c r="BE147" i="10" s="1"/>
  <c r="BF147" i="10" s="1"/>
  <c r="BG147" i="10" s="1"/>
  <c r="BH147" i="10" s="1"/>
  <c r="BI147" i="10" s="1"/>
  <c r="F142" i="18" s="1"/>
  <c r="AP547" i="10"/>
  <c r="AQ547" i="10" s="1"/>
  <c r="AU274" i="10"/>
  <c r="BE274" i="10" s="1"/>
  <c r="BF274" i="10" s="1"/>
  <c r="BG274" i="10" s="1"/>
  <c r="BH274" i="10" s="1"/>
  <c r="BI274" i="10" s="1"/>
  <c r="F269" i="18" s="1"/>
  <c r="AP274" i="10"/>
  <c r="AQ274" i="10" s="1"/>
  <c r="BE511" i="10"/>
  <c r="BF511" i="10" s="1"/>
  <c r="BG511" i="10" s="1"/>
  <c r="BH511" i="10" s="1"/>
  <c r="BI511" i="10" s="1"/>
  <c r="F506" i="18" s="1"/>
  <c r="AU536" i="10"/>
  <c r="BE536" i="10" s="1"/>
  <c r="BF536" i="10" s="1"/>
  <c r="BG536" i="10" s="1"/>
  <c r="BH536" i="10" s="1"/>
  <c r="BI536" i="10" s="1"/>
  <c r="F531" i="18" s="1"/>
  <c r="AP536" i="10"/>
  <c r="AU412" i="10"/>
  <c r="BE412" i="10" s="1"/>
  <c r="BF412" i="10" s="1"/>
  <c r="BG412" i="10" s="1"/>
  <c r="BH412" i="10" s="1"/>
  <c r="BI412" i="10" s="1"/>
  <c r="F407" i="18" s="1"/>
  <c r="AU166" i="10"/>
  <c r="BE166" i="10" s="1"/>
  <c r="BF166" i="10" s="1"/>
  <c r="BG166" i="10" s="1"/>
  <c r="BH166" i="10" s="1"/>
  <c r="BI166" i="10" s="1"/>
  <c r="F161" i="18" s="1"/>
  <c r="AP322" i="10"/>
  <c r="AQ322" i="10" s="1"/>
  <c r="AU537" i="10"/>
  <c r="BE537" i="10" s="1"/>
  <c r="BF537" i="10" s="1"/>
  <c r="BG537" i="10" s="1"/>
  <c r="BH537" i="10" s="1"/>
  <c r="BI537" i="10" s="1"/>
  <c r="F532" i="18" s="1"/>
  <c r="AP537" i="10"/>
  <c r="AQ537" i="10" s="1"/>
  <c r="AU486" i="10"/>
  <c r="BE486" i="10" s="1"/>
  <c r="BF486" i="10" s="1"/>
  <c r="BG486" i="10" s="1"/>
  <c r="BH486" i="10" s="1"/>
  <c r="BI486" i="10" s="1"/>
  <c r="F481" i="18" s="1"/>
  <c r="AU553" i="10"/>
  <c r="BE553" i="10" s="1"/>
  <c r="BF553" i="10" s="1"/>
  <c r="BG553" i="10" s="1"/>
  <c r="BH553" i="10" s="1"/>
  <c r="BI553" i="10" s="1"/>
  <c r="F548" i="18" s="1"/>
  <c r="AU198" i="10"/>
  <c r="BE198" i="10" s="1"/>
  <c r="BF198" i="10" s="1"/>
  <c r="BG198" i="10" s="1"/>
  <c r="BH198" i="10" s="1"/>
  <c r="BI198" i="10" s="1"/>
  <c r="F193" i="18" s="1"/>
  <c r="AU191" i="10"/>
  <c r="BE191" i="10" s="1"/>
  <c r="BF191" i="10" s="1"/>
  <c r="BG191" i="10" s="1"/>
  <c r="BH191" i="10" s="1"/>
  <c r="BI191" i="10" s="1"/>
  <c r="F186" i="18" s="1"/>
  <c r="AP403" i="10"/>
  <c r="AQ403" i="10" s="1"/>
  <c r="AP636" i="10"/>
  <c r="AQ636" i="10" s="1"/>
  <c r="AV636" i="10"/>
  <c r="BJ636" i="10" s="1"/>
  <c r="AU340" i="10"/>
  <c r="BE340" i="10" s="1"/>
  <c r="BF340" i="10" s="1"/>
  <c r="BG340" i="10" s="1"/>
  <c r="BH340" i="10" s="1"/>
  <c r="BI340" i="10" s="1"/>
  <c r="F335" i="18" s="1"/>
  <c r="AP340" i="10"/>
  <c r="AV340" i="10" s="1"/>
  <c r="AP510" i="10"/>
  <c r="AQ510" i="10" s="1"/>
  <c r="AP426" i="10"/>
  <c r="AQ426" i="10" s="1"/>
  <c r="AU533" i="10"/>
  <c r="BE533" i="10" s="1"/>
  <c r="BF533" i="10" s="1"/>
  <c r="BG533" i="10" s="1"/>
  <c r="BH533" i="10" s="1"/>
  <c r="BI533" i="10" s="1"/>
  <c r="F528" i="18" s="1"/>
  <c r="AU264" i="10"/>
  <c r="BE264" i="10" s="1"/>
  <c r="BF264" i="10" s="1"/>
  <c r="BG264" i="10" s="1"/>
  <c r="BH264" i="10" s="1"/>
  <c r="BI264" i="10" s="1"/>
  <c r="F259" i="18" s="1"/>
  <c r="AU44" i="10"/>
  <c r="BE44" i="10" s="1"/>
  <c r="BF44" i="10" s="1"/>
  <c r="BG44" i="10" s="1"/>
  <c r="BH44" i="10" s="1"/>
  <c r="BI44" i="10" s="1"/>
  <c r="F39" i="18" s="1"/>
  <c r="AP44" i="10"/>
  <c r="AU73" i="10"/>
  <c r="BE73" i="10" s="1"/>
  <c r="BF73" i="10" s="1"/>
  <c r="BG73" i="10" s="1"/>
  <c r="BH73" i="10" s="1"/>
  <c r="BI73" i="10" s="1"/>
  <c r="F68" i="18" s="1"/>
  <c r="AP73" i="10"/>
  <c r="AQ73" i="10" s="1"/>
  <c r="AP143" i="10"/>
  <c r="AV143" i="10" s="1"/>
  <c r="AP639" i="10"/>
  <c r="AQ639" i="10" s="1"/>
  <c r="AU397" i="10"/>
  <c r="BE397" i="10" s="1"/>
  <c r="BF397" i="10" s="1"/>
  <c r="BG397" i="10" s="1"/>
  <c r="BH397" i="10" s="1"/>
  <c r="BI397" i="10" s="1"/>
  <c r="F392" i="18" s="1"/>
  <c r="AU342" i="10"/>
  <c r="BE342" i="10" s="1"/>
  <c r="BF342" i="10" s="1"/>
  <c r="BG342" i="10" s="1"/>
  <c r="BH342" i="10" s="1"/>
  <c r="BI342" i="10" s="1"/>
  <c r="F337" i="18" s="1"/>
  <c r="AP342" i="10"/>
  <c r="AQ342" i="10" s="1"/>
  <c r="AP309" i="10"/>
  <c r="AQ309" i="10" s="1"/>
  <c r="AP581" i="10"/>
  <c r="AQ581" i="10" s="1"/>
  <c r="AU161" i="10"/>
  <c r="BE161" i="10" s="1"/>
  <c r="BF161" i="10" s="1"/>
  <c r="BG161" i="10" s="1"/>
  <c r="BH161" i="10" s="1"/>
  <c r="BI161" i="10" s="1"/>
  <c r="F156" i="18" s="1"/>
  <c r="AP161" i="10"/>
  <c r="AQ161" i="10" s="1"/>
  <c r="AP541" i="10"/>
  <c r="AP505" i="10"/>
  <c r="AU441" i="10"/>
  <c r="BE441" i="10" s="1"/>
  <c r="BF441" i="10" s="1"/>
  <c r="BG441" i="10" s="1"/>
  <c r="BH441" i="10" s="1"/>
  <c r="BI441" i="10" s="1"/>
  <c r="F436" i="18" s="1"/>
  <c r="AP103" i="10"/>
  <c r="AQ103" i="10" s="1"/>
  <c r="AP63" i="10"/>
  <c r="AU123" i="10"/>
  <c r="BE123" i="10" s="1"/>
  <c r="BF123" i="10" s="1"/>
  <c r="BG123" i="10" s="1"/>
  <c r="BH123" i="10" s="1"/>
  <c r="BI123" i="10" s="1"/>
  <c r="F118" i="18" s="1"/>
  <c r="AU468" i="10"/>
  <c r="BE468" i="10" s="1"/>
  <c r="BF468" i="10" s="1"/>
  <c r="BG468" i="10" s="1"/>
  <c r="BH468" i="10" s="1"/>
  <c r="BI468" i="10" s="1"/>
  <c r="F463" i="18" s="1"/>
  <c r="AP468" i="10"/>
  <c r="AQ468" i="10" s="1"/>
  <c r="AP522" i="10"/>
  <c r="AQ522" i="10" s="1"/>
  <c r="AP128" i="10"/>
  <c r="AQ128" i="10" s="1"/>
  <c r="AU483" i="10"/>
  <c r="BE483" i="10" s="1"/>
  <c r="BF483" i="10" s="1"/>
  <c r="BG483" i="10" s="1"/>
  <c r="BH483" i="10" s="1"/>
  <c r="BI483" i="10" s="1"/>
  <c r="F478" i="18" s="1"/>
  <c r="AU355" i="10"/>
  <c r="BE355" i="10" s="1"/>
  <c r="BF355" i="10" s="1"/>
  <c r="BG355" i="10" s="1"/>
  <c r="BH355" i="10" s="1"/>
  <c r="BI355" i="10" s="1"/>
  <c r="F350" i="18" s="1"/>
  <c r="AP211" i="10"/>
  <c r="AQ211" i="10" s="1"/>
  <c r="AU183" i="10"/>
  <c r="BE183" i="10" s="1"/>
  <c r="BF183" i="10" s="1"/>
  <c r="BG183" i="10" s="1"/>
  <c r="BH183" i="10" s="1"/>
  <c r="BI183" i="10" s="1"/>
  <c r="F178" i="18" s="1"/>
  <c r="AP183" i="10"/>
  <c r="AQ183" i="10" s="1"/>
  <c r="AU265" i="10"/>
  <c r="BE265" i="10" s="1"/>
  <c r="BF265" i="10" s="1"/>
  <c r="BG265" i="10" s="1"/>
  <c r="BH265" i="10" s="1"/>
  <c r="BI265" i="10" s="1"/>
  <c r="F260" i="18" s="1"/>
  <c r="AP265" i="10"/>
  <c r="AQ265" i="10" s="1"/>
  <c r="AP607" i="10"/>
  <c r="AQ607" i="10" s="1"/>
  <c r="AP132" i="10"/>
  <c r="AP291" i="10"/>
  <c r="AP350" i="10"/>
  <c r="AQ350" i="10" s="1"/>
  <c r="AU519" i="10"/>
  <c r="BE519" i="10" s="1"/>
  <c r="BF519" i="10" s="1"/>
  <c r="BG519" i="10" s="1"/>
  <c r="BH519" i="10" s="1"/>
  <c r="BI519" i="10" s="1"/>
  <c r="F514" i="18" s="1"/>
  <c r="AP519" i="10"/>
  <c r="AV778" i="10"/>
  <c r="BJ778" i="10" s="1"/>
  <c r="AP778" i="10"/>
  <c r="AQ778" i="10" s="1"/>
  <c r="AP327" i="10"/>
  <c r="AU452" i="10"/>
  <c r="BE452" i="10" s="1"/>
  <c r="BF452" i="10" s="1"/>
  <c r="BG452" i="10" s="1"/>
  <c r="BH452" i="10" s="1"/>
  <c r="BI452" i="10" s="1"/>
  <c r="F447" i="18" s="1"/>
  <c r="AU488" i="10"/>
  <c r="BE488" i="10" s="1"/>
  <c r="BF488" i="10" s="1"/>
  <c r="BG488" i="10" s="1"/>
  <c r="BH488" i="10" s="1"/>
  <c r="BI488" i="10" s="1"/>
  <c r="F483" i="18" s="1"/>
  <c r="AU354" i="10"/>
  <c r="BE354" i="10" s="1"/>
  <c r="BF354" i="10" s="1"/>
  <c r="BG354" i="10" s="1"/>
  <c r="BH354" i="10" s="1"/>
  <c r="BI354" i="10" s="1"/>
  <c r="F349" i="18" s="1"/>
  <c r="AU92" i="10"/>
  <c r="BE92" i="10" s="1"/>
  <c r="BF92" i="10" s="1"/>
  <c r="BG92" i="10" s="1"/>
  <c r="BH92" i="10" s="1"/>
  <c r="BI92" i="10" s="1"/>
  <c r="F87" i="18" s="1"/>
  <c r="AP464" i="10"/>
  <c r="AV637" i="10"/>
  <c r="BJ637" i="10" s="1"/>
  <c r="AP637" i="10"/>
  <c r="AQ637" i="10" s="1"/>
  <c r="AP50" i="10"/>
  <c r="AP420" i="10"/>
  <c r="F640" i="18" l="1"/>
  <c r="F577" i="18"/>
  <c r="F600" i="18"/>
  <c r="F649" i="18"/>
  <c r="F635" i="18"/>
  <c r="F562" i="18"/>
  <c r="F624" i="18"/>
  <c r="F653" i="18"/>
  <c r="F553" i="18"/>
  <c r="F629" i="18"/>
  <c r="F647" i="18"/>
  <c r="F587" i="18"/>
  <c r="F569" i="18"/>
  <c r="F637" i="18"/>
  <c r="F578" i="18"/>
  <c r="F641" i="18"/>
  <c r="F639" i="18"/>
  <c r="F576" i="18"/>
  <c r="F623" i="18"/>
  <c r="F652" i="18"/>
  <c r="AV638" i="10"/>
  <c r="BJ638" i="10" s="1"/>
  <c r="AV575" i="10"/>
  <c r="BJ575" i="10" s="1"/>
  <c r="AV616" i="10"/>
  <c r="BJ616" i="10" s="1"/>
  <c r="AV593" i="10"/>
  <c r="BJ593" i="10" s="1"/>
  <c r="AV601" i="10"/>
  <c r="BJ601" i="10" s="1"/>
  <c r="AV610" i="10"/>
  <c r="AV647" i="10"/>
  <c r="BJ647" i="10" s="1"/>
  <c r="AV632" i="10"/>
  <c r="BJ632" i="10" s="1"/>
  <c r="AV603" i="10"/>
  <c r="BF603" i="10"/>
  <c r="BG603" i="10" s="1"/>
  <c r="BH603" i="10" s="1"/>
  <c r="BI603" i="10" s="1"/>
  <c r="F598" i="18" s="1"/>
  <c r="BJ603" i="10"/>
  <c r="AV581" i="10"/>
  <c r="AV595" i="10"/>
  <c r="BJ595" i="10" s="1"/>
  <c r="AV599" i="10"/>
  <c r="BJ599" i="10" s="1"/>
  <c r="AV579" i="10"/>
  <c r="BJ579" i="10" s="1"/>
  <c r="AV633" i="10"/>
  <c r="BJ633" i="10" s="1"/>
  <c r="AV635" i="10"/>
  <c r="AV598" i="10"/>
  <c r="BJ598" i="10" s="1"/>
  <c r="AV617" i="10"/>
  <c r="BJ617" i="10" s="1"/>
  <c r="AV648" i="10"/>
  <c r="BJ648" i="10" s="1"/>
  <c r="AV629" i="10"/>
  <c r="BJ629" i="10" s="1"/>
  <c r="AV656" i="10"/>
  <c r="BJ656" i="10" s="1"/>
  <c r="AV618" i="10"/>
  <c r="BJ618" i="10" s="1"/>
  <c r="AV649" i="10"/>
  <c r="BJ649" i="10" s="1"/>
  <c r="AV578" i="10"/>
  <c r="BJ578" i="10" s="1"/>
  <c r="BF642" i="10"/>
  <c r="BG642" i="10" s="1"/>
  <c r="BH642" i="10" s="1"/>
  <c r="BI642" i="10" s="1"/>
  <c r="BJ642" i="10"/>
  <c r="BF616" i="10"/>
  <c r="BG616" i="10" s="1"/>
  <c r="BH616" i="10" s="1"/>
  <c r="BI616" i="10" s="1"/>
  <c r="F611" i="18" s="1"/>
  <c r="BF610" i="10"/>
  <c r="BG610" i="10" s="1"/>
  <c r="BH610" i="10" s="1"/>
  <c r="BI610" i="10" s="1"/>
  <c r="F605" i="18" s="1"/>
  <c r="BJ610" i="10"/>
  <c r="BJ126" i="10"/>
  <c r="BF126" i="10"/>
  <c r="BG126" i="10" s="1"/>
  <c r="BH126" i="10" s="1"/>
  <c r="BI126" i="10" s="1"/>
  <c r="F121" i="18" s="1"/>
  <c r="BJ315" i="10"/>
  <c r="BF315" i="10"/>
  <c r="BG315" i="10" s="1"/>
  <c r="BH315" i="10" s="1"/>
  <c r="BI315" i="10" s="1"/>
  <c r="F310" i="18" s="1"/>
  <c r="BJ322" i="10"/>
  <c r="BF322" i="10"/>
  <c r="BG322" i="10" s="1"/>
  <c r="BH322" i="10" s="1"/>
  <c r="BI322" i="10" s="1"/>
  <c r="F317" i="18" s="1"/>
  <c r="BJ125" i="10"/>
  <c r="BF125" i="10"/>
  <c r="BG125" i="10" s="1"/>
  <c r="BH125" i="10" s="1"/>
  <c r="BI125" i="10" s="1"/>
  <c r="F120" i="18" s="1"/>
  <c r="BJ325" i="10"/>
  <c r="BF325" i="10"/>
  <c r="BG325" i="10" s="1"/>
  <c r="BH325" i="10" s="1"/>
  <c r="BI325" i="10" s="1"/>
  <c r="F320" i="18" s="1"/>
  <c r="BJ324" i="10"/>
  <c r="BF324" i="10"/>
  <c r="BG324" i="10" s="1"/>
  <c r="BH324" i="10" s="1"/>
  <c r="BI324" i="10" s="1"/>
  <c r="F319" i="18" s="1"/>
  <c r="BJ321" i="10"/>
  <c r="BF321" i="10"/>
  <c r="BG321" i="10" s="1"/>
  <c r="BH321" i="10" s="1"/>
  <c r="BI321" i="10" s="1"/>
  <c r="F316" i="18" s="1"/>
  <c r="BJ319" i="10"/>
  <c r="BF319" i="10"/>
  <c r="BG319" i="10" s="1"/>
  <c r="BH319" i="10" s="1"/>
  <c r="BI319" i="10" s="1"/>
  <c r="F314" i="18" s="1"/>
  <c r="BJ318" i="10"/>
  <c r="BF318" i="10"/>
  <c r="BG318" i="10" s="1"/>
  <c r="BH318" i="10" s="1"/>
  <c r="BI318" i="10" s="1"/>
  <c r="F313" i="18" s="1"/>
  <c r="BJ124" i="10"/>
  <c r="BF124" i="10"/>
  <c r="BG124" i="10" s="1"/>
  <c r="BH124" i="10" s="1"/>
  <c r="BI124" i="10" s="1"/>
  <c r="F119" i="18" s="1"/>
  <c r="AV590" i="10"/>
  <c r="BJ590" i="10" s="1"/>
  <c r="BJ581" i="10"/>
  <c r="AV586" i="10"/>
  <c r="BJ586" i="10" s="1"/>
  <c r="AV558" i="10"/>
  <c r="BJ558" i="10" s="1"/>
  <c r="AV573" i="10"/>
  <c r="BJ573" i="10" s="1"/>
  <c r="BJ583" i="10"/>
  <c r="AV567" i="10"/>
  <c r="AV587" i="10"/>
  <c r="BJ587" i="10" s="1"/>
  <c r="AV588" i="10"/>
  <c r="BJ588" i="10" s="1"/>
  <c r="AV569" i="10"/>
  <c r="BJ569" i="10" s="1"/>
  <c r="AV564" i="10"/>
  <c r="BJ564" i="10" s="1"/>
  <c r="BJ567" i="10"/>
  <c r="AQ712" i="10"/>
  <c r="AV607" i="10"/>
  <c r="BJ607" i="10" s="1"/>
  <c r="AV655" i="10"/>
  <c r="BJ655" i="10" s="1"/>
  <c r="AV622" i="10"/>
  <c r="BJ622" i="10" s="1"/>
  <c r="BJ70" i="10"/>
  <c r="AV592" i="10"/>
  <c r="AV604" i="10"/>
  <c r="BJ604" i="10" s="1"/>
  <c r="AV560" i="10"/>
  <c r="BJ560" i="10" s="1"/>
  <c r="AV627" i="10"/>
  <c r="BJ627" i="10" s="1"/>
  <c r="AV572" i="10"/>
  <c r="BJ572" i="10" s="1"/>
  <c r="AV580" i="10"/>
  <c r="BJ580" i="10" s="1"/>
  <c r="AV600" i="10"/>
  <c r="BJ600" i="10" s="1"/>
  <c r="AV660" i="10"/>
  <c r="AV662" i="10"/>
  <c r="AV668" i="10"/>
  <c r="AV667" i="10"/>
  <c r="AV672" i="10"/>
  <c r="AV681" i="10"/>
  <c r="AV686" i="10"/>
  <c r="AV688" i="10"/>
  <c r="AV694" i="10"/>
  <c r="AQ709" i="10"/>
  <c r="AV733" i="10"/>
  <c r="AV726" i="10"/>
  <c r="AV745" i="10"/>
  <c r="AQ742" i="10"/>
  <c r="AV713" i="10"/>
  <c r="AV720" i="10"/>
  <c r="AV724" i="10"/>
  <c r="AV657" i="10"/>
  <c r="AV643" i="10"/>
  <c r="BJ643" i="10" s="1"/>
  <c r="AV619" i="10"/>
  <c r="BJ619" i="10" s="1"/>
  <c r="AV615" i="10"/>
  <c r="BJ615" i="10" s="1"/>
  <c r="AV639" i="10"/>
  <c r="BJ639" i="10" s="1"/>
  <c r="AV624" i="10"/>
  <c r="BJ624" i="10" s="1"/>
  <c r="AV659" i="10"/>
  <c r="BJ659" i="10" s="1"/>
  <c r="AV625" i="10"/>
  <c r="AV571" i="10"/>
  <c r="BJ571" i="10" s="1"/>
  <c r="AV585" i="10"/>
  <c r="AV562" i="10"/>
  <c r="BJ562" i="10" s="1"/>
  <c r="AV613" i="10"/>
  <c r="BJ613" i="10" s="1"/>
  <c r="AV596" i="10"/>
  <c r="AV563" i="10"/>
  <c r="BJ563" i="10" s="1"/>
  <c r="AV661" i="10"/>
  <c r="AV663" i="10"/>
  <c r="AV671" i="10"/>
  <c r="AV693" i="10"/>
  <c r="AV699" i="10"/>
  <c r="AV690" i="10"/>
  <c r="AV708" i="10"/>
  <c r="AQ737" i="10"/>
  <c r="AQ741" i="10"/>
  <c r="AQ711" i="10"/>
  <c r="AV727" i="10"/>
  <c r="AV717" i="10"/>
  <c r="AV605" i="10"/>
  <c r="AV658" i="10"/>
  <c r="BJ658" i="10" s="1"/>
  <c r="AV646" i="10"/>
  <c r="BJ646" i="10" s="1"/>
  <c r="AV555" i="10"/>
  <c r="BJ555" i="10" s="1"/>
  <c r="AV606" i="10"/>
  <c r="BJ606" i="10" s="1"/>
  <c r="AQ704" i="10"/>
  <c r="AV704" i="10"/>
  <c r="BJ657" i="10"/>
  <c r="BJ596" i="10"/>
  <c r="AV602" i="10"/>
  <c r="BJ602" i="10" s="1"/>
  <c r="AV621" i="10"/>
  <c r="BJ621" i="10" s="1"/>
  <c r="AV626" i="10"/>
  <c r="BJ626" i="10" s="1"/>
  <c r="AV554" i="10"/>
  <c r="BJ554" i="10" s="1"/>
  <c r="AV568" i="10"/>
  <c r="BJ568" i="10" s="1"/>
  <c r="AV574" i="10"/>
  <c r="BJ574" i="10" s="1"/>
  <c r="AV584" i="10"/>
  <c r="BJ584" i="10" s="1"/>
  <c r="AV589" i="10"/>
  <c r="BJ589" i="10" s="1"/>
  <c r="AV634" i="10"/>
  <c r="BJ634" i="10" s="1"/>
  <c r="AV623" i="10"/>
  <c r="BJ623" i="10" s="1"/>
  <c r="AV577" i="10"/>
  <c r="BJ577" i="10" s="1"/>
  <c r="AV565" i="10"/>
  <c r="BJ565" i="10" s="1"/>
  <c r="AV670" i="10"/>
  <c r="AV666" i="10"/>
  <c r="AV675" i="10"/>
  <c r="AV683" i="10"/>
  <c r="AQ678" i="10"/>
  <c r="AQ680" i="10"/>
  <c r="AV697" i="10"/>
  <c r="AV676" i="10"/>
  <c r="AQ695" i="10"/>
  <c r="AV696" i="10"/>
  <c r="AV715" i="10"/>
  <c r="AV740" i="10"/>
  <c r="AV700" i="10"/>
  <c r="AV710" i="10"/>
  <c r="AV728" i="10"/>
  <c r="AV702" i="10"/>
  <c r="AV729" i="10"/>
  <c r="AQ731" i="10"/>
  <c r="AV747" i="10"/>
  <c r="AV707" i="10"/>
  <c r="AQ703" i="10"/>
  <c r="AV732" i="10"/>
  <c r="AV718" i="10"/>
  <c r="AV716" i="10"/>
  <c r="AV743" i="10"/>
  <c r="BJ585" i="10"/>
  <c r="BJ605" i="10"/>
  <c r="BJ609" i="10"/>
  <c r="BJ592" i="10"/>
  <c r="AV608" i="10"/>
  <c r="BJ608" i="10" s="1"/>
  <c r="AV566" i="10"/>
  <c r="BJ566" i="10" s="1"/>
  <c r="AV631" i="10"/>
  <c r="BJ631" i="10" s="1"/>
  <c r="AV630" i="10"/>
  <c r="BJ630" i="10" s="1"/>
  <c r="AV582" i="10"/>
  <c r="BJ582" i="10" s="1"/>
  <c r="AV650" i="10"/>
  <c r="BJ650" i="10" s="1"/>
  <c r="AV640" i="10"/>
  <c r="BJ640" i="10" s="1"/>
  <c r="AV620" i="10"/>
  <c r="BJ620" i="10" s="1"/>
  <c r="AV556" i="10"/>
  <c r="BJ556" i="10" s="1"/>
  <c r="AV591" i="10"/>
  <c r="BJ591" i="10" s="1"/>
  <c r="AV641" i="10"/>
  <c r="BJ641" i="10" s="1"/>
  <c r="AV653" i="10"/>
  <c r="BJ653" i="10" s="1"/>
  <c r="AV614" i="10"/>
  <c r="BJ614" i="10" s="1"/>
  <c r="AV645" i="10"/>
  <c r="BJ645" i="10" s="1"/>
  <c r="AV685" i="10"/>
  <c r="AV689" i="10"/>
  <c r="AV687" i="10"/>
  <c r="AV677" i="10"/>
  <c r="AV674" i="10"/>
  <c r="AV698" i="10"/>
  <c r="AV723" i="10"/>
  <c r="AV730" i="10"/>
  <c r="AV701" i="10"/>
  <c r="AV714" i="10"/>
  <c r="AV719" i="10"/>
  <c r="AV722" i="10"/>
  <c r="AV738" i="10"/>
  <c r="BJ625" i="10"/>
  <c r="BJ635" i="10"/>
  <c r="AV597" i="10"/>
  <c r="BJ597" i="10" s="1"/>
  <c r="BJ476" i="10"/>
  <c r="BJ275" i="10"/>
  <c r="BJ545" i="10"/>
  <c r="BJ297" i="10"/>
  <c r="BJ65" i="10"/>
  <c r="BJ147" i="10"/>
  <c r="BJ242" i="10"/>
  <c r="AQ18" i="10"/>
  <c r="BJ382" i="10"/>
  <c r="BJ335" i="10"/>
  <c r="BJ111" i="10"/>
  <c r="BJ358" i="10"/>
  <c r="BJ484" i="10"/>
  <c r="BJ112" i="10"/>
  <c r="BJ355" i="10"/>
  <c r="BJ208" i="10"/>
  <c r="BJ203" i="10"/>
  <c r="BJ16" i="10"/>
  <c r="AQ354" i="10"/>
  <c r="BJ459" i="10"/>
  <c r="BJ423" i="10"/>
  <c r="BJ383" i="10"/>
  <c r="BJ214" i="10"/>
  <c r="AQ42" i="10"/>
  <c r="BJ186" i="10"/>
  <c r="AQ214" i="10"/>
  <c r="AQ59" i="10"/>
  <c r="BJ310" i="10"/>
  <c r="BJ546" i="10"/>
  <c r="BJ264" i="10"/>
  <c r="BJ301" i="10"/>
  <c r="AV458" i="10"/>
  <c r="BJ458" i="10" s="1"/>
  <c r="AV511" i="10"/>
  <c r="BJ511" i="10" s="1"/>
  <c r="AV57" i="10"/>
  <c r="BJ57" i="10" s="1"/>
  <c r="AQ191" i="10"/>
  <c r="AQ107" i="10"/>
  <c r="BJ387" i="10"/>
  <c r="AQ402" i="10"/>
  <c r="BJ42" i="10"/>
  <c r="BJ254" i="10"/>
  <c r="BJ241" i="10"/>
  <c r="AQ310" i="10"/>
  <c r="AQ459" i="10"/>
  <c r="BJ397" i="10"/>
  <c r="BJ269" i="10"/>
  <c r="AQ241" i="10"/>
  <c r="AV53" i="10"/>
  <c r="BJ53" i="10" s="1"/>
  <c r="AV482" i="10"/>
  <c r="BJ482" i="10" s="1"/>
  <c r="AV238" i="10"/>
  <c r="BJ238" i="10" s="1"/>
  <c r="AV304" i="10"/>
  <c r="BJ304" i="10" s="1"/>
  <c r="AV450" i="10"/>
  <c r="BJ450" i="10" s="1"/>
  <c r="AV308" i="10"/>
  <c r="BJ308" i="10" s="1"/>
  <c r="BJ381" i="10"/>
  <c r="AV163" i="10"/>
  <c r="BJ163" i="10" s="1"/>
  <c r="AQ163" i="10"/>
  <c r="AV289" i="10"/>
  <c r="BJ289" i="10" s="1"/>
  <c r="AQ289" i="10"/>
  <c r="AV457" i="10"/>
  <c r="BJ457" i="10" s="1"/>
  <c r="AQ457" i="10"/>
  <c r="AV198" i="10"/>
  <c r="BJ198" i="10" s="1"/>
  <c r="AQ198" i="10"/>
  <c r="AV453" i="10"/>
  <c r="BJ453" i="10" s="1"/>
  <c r="AQ453" i="10"/>
  <c r="AQ113" i="10"/>
  <c r="AV113" i="10"/>
  <c r="BJ113" i="10" s="1"/>
  <c r="AQ452" i="10"/>
  <c r="AV452" i="10"/>
  <c r="BJ452" i="10" s="1"/>
  <c r="AV200" i="10"/>
  <c r="BJ200" i="10" s="1"/>
  <c r="AQ200" i="10"/>
  <c r="BJ535" i="10"/>
  <c r="BJ526" i="10"/>
  <c r="BJ17" i="10"/>
  <c r="BJ18" i="10"/>
  <c r="BJ474" i="10"/>
  <c r="AV13" i="10"/>
  <c r="BJ13" i="10" s="1"/>
  <c r="AV263" i="10"/>
  <c r="BJ263" i="10" s="1"/>
  <c r="AQ186" i="10"/>
  <c r="AV27" i="10"/>
  <c r="BJ27" i="10" s="1"/>
  <c r="AV479" i="10"/>
  <c r="BJ479" i="10" s="1"/>
  <c r="BJ102" i="10"/>
  <c r="AQ321" i="10"/>
  <c r="AV411" i="10"/>
  <c r="BJ411" i="10" s="1"/>
  <c r="AQ389" i="10"/>
  <c r="AV243" i="10"/>
  <c r="BJ243" i="10" s="1"/>
  <c r="AV217" i="10"/>
  <c r="BJ217" i="10" s="1"/>
  <c r="AV126" i="10"/>
  <c r="AV148" i="10"/>
  <c r="BJ148" i="10" s="1"/>
  <c r="AV21" i="10"/>
  <c r="BJ21" i="10" s="1"/>
  <c r="AQ21" i="10"/>
  <c r="AQ440" i="10"/>
  <c r="AV440" i="10"/>
  <c r="BJ440" i="10" s="1"/>
  <c r="AQ332" i="10"/>
  <c r="AV332" i="10"/>
  <c r="BJ332" i="10" s="1"/>
  <c r="AV515" i="10"/>
  <c r="BJ515" i="10" s="1"/>
  <c r="AQ515" i="10"/>
  <c r="AV178" i="10"/>
  <c r="BJ178" i="10" s="1"/>
  <c r="AQ178" i="10"/>
  <c r="AQ14" i="10"/>
  <c r="AV14" i="10"/>
  <c r="BJ14" i="10" s="1"/>
  <c r="AQ98" i="10"/>
  <c r="AV98" i="10"/>
  <c r="BJ98" i="10" s="1"/>
  <c r="AQ483" i="10"/>
  <c r="AV483" i="10"/>
  <c r="BJ483" i="10" s="1"/>
  <c r="AQ234" i="10"/>
  <c r="AV34" i="10"/>
  <c r="BJ34" i="10" s="1"/>
  <c r="AQ34" i="10"/>
  <c r="AQ473" i="10"/>
  <c r="AV473" i="10"/>
  <c r="BJ473" i="10" s="1"/>
  <c r="AV529" i="10"/>
  <c r="BJ529" i="10" s="1"/>
  <c r="AQ529" i="10"/>
  <c r="AV362" i="10"/>
  <c r="BJ362" i="10" s="1"/>
  <c r="AQ362" i="10"/>
  <c r="AV161" i="10"/>
  <c r="BJ161" i="10" s="1"/>
  <c r="AQ449" i="10"/>
  <c r="AV449" i="10"/>
  <c r="BJ449" i="10" s="1"/>
  <c r="AQ527" i="10"/>
  <c r="AV527" i="10"/>
  <c r="BJ527" i="10" s="1"/>
  <c r="AQ157" i="10"/>
  <c r="AV157" i="10"/>
  <c r="BJ157" i="10" s="1"/>
  <c r="BJ259" i="10"/>
  <c r="AQ96" i="10"/>
  <c r="AV181" i="10"/>
  <c r="BJ181" i="10" s="1"/>
  <c r="AV19" i="10"/>
  <c r="BJ19" i="10" s="1"/>
  <c r="AV266" i="10"/>
  <c r="BJ266" i="10" s="1"/>
  <c r="AV166" i="10"/>
  <c r="BJ166" i="10" s="1"/>
  <c r="BJ520" i="10"/>
  <c r="BJ427" i="10"/>
  <c r="BJ180" i="10"/>
  <c r="BJ348" i="10"/>
  <c r="BJ276" i="10"/>
  <c r="BJ346" i="10"/>
  <c r="BJ354" i="10"/>
  <c r="BJ388" i="10"/>
  <c r="AQ545" i="10"/>
  <c r="AQ164" i="10"/>
  <c r="BJ222" i="10"/>
  <c r="BJ298" i="10"/>
  <c r="AV159" i="10"/>
  <c r="BJ159" i="10" s="1"/>
  <c r="AV26" i="10"/>
  <c r="BJ26" i="10" s="1"/>
  <c r="AQ251" i="10"/>
  <c r="AQ312" i="10"/>
  <c r="BJ393" i="10"/>
  <c r="AV371" i="10"/>
  <c r="BJ371" i="10" s="1"/>
  <c r="AV28" i="10"/>
  <c r="BJ28" i="10" s="1"/>
  <c r="AV491" i="10"/>
  <c r="BJ491" i="10" s="1"/>
  <c r="AV359" i="10"/>
  <c r="BJ359" i="10" s="1"/>
  <c r="AQ471" i="10"/>
  <c r="BJ438" i="10"/>
  <c r="AQ138" i="10"/>
  <c r="AQ192" i="10"/>
  <c r="AQ140" i="10"/>
  <c r="AV38" i="10"/>
  <c r="BJ38" i="10" s="1"/>
  <c r="AQ276" i="10"/>
  <c r="AV128" i="10"/>
  <c r="BJ128" i="10" s="1"/>
  <c r="AV522" i="10"/>
  <c r="BJ522" i="10" s="1"/>
  <c r="AV410" i="10"/>
  <c r="BJ410" i="10" s="1"/>
  <c r="BJ164" i="10"/>
  <c r="AQ112" i="10"/>
  <c r="BJ192" i="10"/>
  <c r="BJ539" i="10"/>
  <c r="AV550" i="10"/>
  <c r="BJ550" i="10" s="1"/>
  <c r="BJ316" i="10"/>
  <c r="BJ219" i="10"/>
  <c r="BJ110" i="10"/>
  <c r="AV543" i="10"/>
  <c r="BJ543" i="10" s="1"/>
  <c r="AQ68" i="10"/>
  <c r="AV360" i="10"/>
  <c r="BJ360" i="10" s="1"/>
  <c r="BJ498" i="10"/>
  <c r="AV173" i="10"/>
  <c r="BJ173" i="10" s="1"/>
  <c r="AV475" i="10"/>
  <c r="BJ475" i="10" s="1"/>
  <c r="AQ298" i="10"/>
  <c r="AQ388" i="10"/>
  <c r="AV123" i="10"/>
  <c r="BJ123" i="10" s="1"/>
  <c r="BJ22" i="10"/>
  <c r="AV553" i="10"/>
  <c r="BJ553" i="10" s="1"/>
  <c r="BJ64" i="10"/>
  <c r="AV54" i="10"/>
  <c r="BJ54" i="10" s="1"/>
  <c r="BJ140" i="10"/>
  <c r="AV523" i="10"/>
  <c r="BJ523" i="10" s="1"/>
  <c r="AQ228" i="10"/>
  <c r="AV350" i="10"/>
  <c r="BJ350" i="10" s="1"/>
  <c r="AV73" i="10"/>
  <c r="BJ73" i="10" s="1"/>
  <c r="AV510" i="10"/>
  <c r="BJ510" i="10" s="1"/>
  <c r="AV413" i="10"/>
  <c r="BJ413" i="10" s="1"/>
  <c r="AV353" i="10"/>
  <c r="BJ353" i="10" s="1"/>
  <c r="AQ297" i="10"/>
  <c r="AV372" i="10"/>
  <c r="BJ372" i="10" s="1"/>
  <c r="AV424" i="10"/>
  <c r="BJ424" i="10" s="1"/>
  <c r="AV160" i="10"/>
  <c r="BJ160" i="10" s="1"/>
  <c r="AV281" i="10"/>
  <c r="BJ281" i="10" s="1"/>
  <c r="AV33" i="10"/>
  <c r="BJ33" i="10" s="1"/>
  <c r="AV58" i="10"/>
  <c r="BJ58" i="10" s="1"/>
  <c r="AQ124" i="10"/>
  <c r="AV349" i="10"/>
  <c r="BJ349" i="10" s="1"/>
  <c r="AV465" i="10"/>
  <c r="BJ465" i="10" s="1"/>
  <c r="AQ546" i="10"/>
  <c r="BJ227" i="10"/>
  <c r="AV374" i="10"/>
  <c r="BJ374" i="10" s="1"/>
  <c r="AV315" i="10"/>
  <c r="AV62" i="10"/>
  <c r="BJ62" i="10" s="1"/>
  <c r="AV448" i="10"/>
  <c r="BJ448" i="10" s="1"/>
  <c r="AV451" i="10"/>
  <c r="BJ451" i="10" s="1"/>
  <c r="AQ146" i="10"/>
  <c r="AQ190" i="10"/>
  <c r="AV288" i="10"/>
  <c r="BJ288" i="10" s="1"/>
  <c r="AV233" i="10"/>
  <c r="BJ233" i="10" s="1"/>
  <c r="AV365" i="10"/>
  <c r="BJ365" i="10" s="1"/>
  <c r="AQ498" i="10"/>
  <c r="AQ239" i="10"/>
  <c r="AV165" i="10"/>
  <c r="BJ165" i="10" s="1"/>
  <c r="AV101" i="10"/>
  <c r="BJ101" i="10" s="1"/>
  <c r="AQ512" i="10"/>
  <c r="AV534" i="10"/>
  <c r="BJ534" i="10" s="1"/>
  <c r="AV514" i="10"/>
  <c r="BJ514" i="10" s="1"/>
  <c r="BJ460" i="10"/>
  <c r="AV240" i="10"/>
  <c r="BJ240" i="10" s="1"/>
  <c r="AV487" i="10"/>
  <c r="BJ487" i="10" s="1"/>
  <c r="AV330" i="10"/>
  <c r="BJ330" i="10" s="1"/>
  <c r="AV176" i="10"/>
  <c r="BJ176" i="10" s="1"/>
  <c r="AV168" i="10"/>
  <c r="BJ168" i="10" s="1"/>
  <c r="AQ423" i="10"/>
  <c r="AV377" i="10"/>
  <c r="BJ377" i="10" s="1"/>
  <c r="AV300" i="10"/>
  <c r="BJ300" i="10" s="1"/>
  <c r="AV406" i="10"/>
  <c r="BJ406" i="10" s="1"/>
  <c r="AV395" i="10"/>
  <c r="BJ395" i="10" s="1"/>
  <c r="AV415" i="10"/>
  <c r="BJ415" i="10" s="1"/>
  <c r="AV401" i="10"/>
  <c r="BJ401" i="10" s="1"/>
  <c r="AQ65" i="10"/>
  <c r="AV325" i="10"/>
  <c r="AV282" i="10"/>
  <c r="BJ282" i="10" s="1"/>
  <c r="AQ109" i="10"/>
  <c r="AV492" i="10"/>
  <c r="BJ492" i="10" s="1"/>
  <c r="AV507" i="10"/>
  <c r="BJ507" i="10" s="1"/>
  <c r="AV207" i="10"/>
  <c r="BJ207" i="10" s="1"/>
  <c r="AV72" i="10"/>
  <c r="BJ72" i="10" s="1"/>
  <c r="AV343" i="10"/>
  <c r="BJ343" i="10" s="1"/>
  <c r="BJ463" i="10"/>
  <c r="AQ397" i="10"/>
  <c r="AQ147" i="10"/>
  <c r="BJ471" i="10"/>
  <c r="BJ190" i="10"/>
  <c r="BJ340" i="10"/>
  <c r="BJ234" i="10"/>
  <c r="AV391" i="10"/>
  <c r="BJ391" i="10" s="1"/>
  <c r="BJ396" i="10"/>
  <c r="AQ208" i="10"/>
  <c r="AV95" i="10"/>
  <c r="BJ95" i="10" s="1"/>
  <c r="AV403" i="10"/>
  <c r="BJ403" i="10" s="1"/>
  <c r="AV547" i="10"/>
  <c r="BJ547" i="10" s="1"/>
  <c r="AV51" i="10"/>
  <c r="BJ51" i="10" s="1"/>
  <c r="AQ254" i="10"/>
  <c r="AV45" i="10"/>
  <c r="BJ45" i="10" s="1"/>
  <c r="AV394" i="10"/>
  <c r="BJ394" i="10" s="1"/>
  <c r="AV116" i="10"/>
  <c r="BJ116" i="10" s="1"/>
  <c r="AQ539" i="10"/>
  <c r="AV71" i="10"/>
  <c r="BJ71" i="10" s="1"/>
  <c r="AV490" i="10"/>
  <c r="BJ490" i="10" s="1"/>
  <c r="BJ236" i="10"/>
  <c r="BJ49" i="10"/>
  <c r="AV299" i="10"/>
  <c r="BJ299" i="10" s="1"/>
  <c r="AV445" i="10"/>
  <c r="BJ445" i="10" s="1"/>
  <c r="AV137" i="10"/>
  <c r="BJ137" i="10" s="1"/>
  <c r="AV67" i="10"/>
  <c r="BJ67" i="10" s="1"/>
  <c r="AQ427" i="10"/>
  <c r="AV384" i="10"/>
  <c r="BJ384" i="10" s="1"/>
  <c r="AQ17" i="10"/>
  <c r="AV31" i="10"/>
  <c r="BJ31" i="10" s="1"/>
  <c r="AV78" i="10"/>
  <c r="BJ78" i="10" s="1"/>
  <c r="AV184" i="10"/>
  <c r="BJ184" i="10" s="1"/>
  <c r="AV174" i="10"/>
  <c r="BJ174" i="10" s="1"/>
  <c r="AV257" i="10"/>
  <c r="BJ257" i="10" s="1"/>
  <c r="AV60" i="10"/>
  <c r="BJ60" i="10" s="1"/>
  <c r="AV376" i="10"/>
  <c r="BJ376" i="10" s="1"/>
  <c r="AV261" i="10"/>
  <c r="BJ261" i="10" s="1"/>
  <c r="AQ484" i="10"/>
  <c r="AV339" i="10"/>
  <c r="BJ339" i="10" s="1"/>
  <c r="AV386" i="10"/>
  <c r="BJ386" i="10" s="1"/>
  <c r="AQ222" i="10"/>
  <c r="AV206" i="10"/>
  <c r="BJ206" i="10" s="1"/>
  <c r="AV61" i="10"/>
  <c r="BJ61" i="10" s="1"/>
  <c r="BJ239" i="10"/>
  <c r="AV48" i="10"/>
  <c r="BJ48" i="10" s="1"/>
  <c r="AV258" i="10"/>
  <c r="BJ258" i="10" s="1"/>
  <c r="AQ242" i="10"/>
  <c r="AQ346" i="10"/>
  <c r="AV432" i="10"/>
  <c r="BJ432" i="10" s="1"/>
  <c r="BJ109" i="10"/>
  <c r="AQ284" i="10"/>
  <c r="AQ22" i="10"/>
  <c r="AQ460" i="10"/>
  <c r="AQ393" i="10"/>
  <c r="AV248" i="10"/>
  <c r="BJ248" i="10" s="1"/>
  <c r="BJ210" i="10"/>
  <c r="AQ438" i="10"/>
  <c r="AQ520" i="10"/>
  <c r="AV183" i="10"/>
  <c r="BJ183" i="10" s="1"/>
  <c r="AV211" i="10"/>
  <c r="BJ211" i="10" s="1"/>
  <c r="AV468" i="10"/>
  <c r="BJ468" i="10" s="1"/>
  <c r="AV309" i="10"/>
  <c r="BJ309" i="10" s="1"/>
  <c r="AV322" i="10"/>
  <c r="AV274" i="10"/>
  <c r="BJ274" i="10" s="1"/>
  <c r="AV122" i="10"/>
  <c r="BJ122" i="10" s="1"/>
  <c r="AV283" i="10"/>
  <c r="BJ283" i="10" s="1"/>
  <c r="AV115" i="10"/>
  <c r="BJ115" i="10" s="1"/>
  <c r="AV256" i="10"/>
  <c r="BJ256" i="10" s="1"/>
  <c r="AV456" i="10"/>
  <c r="BJ456" i="10" s="1"/>
  <c r="AV134" i="10"/>
  <c r="BJ134" i="10" s="1"/>
  <c r="AV352" i="10"/>
  <c r="BJ352" i="10" s="1"/>
  <c r="AV151" i="10"/>
  <c r="BJ151" i="10" s="1"/>
  <c r="AV286" i="10"/>
  <c r="BJ286" i="10" s="1"/>
  <c r="AV87" i="10"/>
  <c r="BJ87" i="10" s="1"/>
  <c r="AV434" i="10"/>
  <c r="BJ434" i="10" s="1"/>
  <c r="AV149" i="10"/>
  <c r="BJ149" i="10" s="1"/>
  <c r="AV81" i="10"/>
  <c r="BJ81" i="10" s="1"/>
  <c r="AV373" i="10"/>
  <c r="BJ373" i="10" s="1"/>
  <c r="AV35" i="10"/>
  <c r="BJ35" i="10" s="1"/>
  <c r="BJ138" i="10"/>
  <c r="AV409" i="10"/>
  <c r="BJ409" i="10" s="1"/>
  <c r="AV97" i="10"/>
  <c r="BJ97" i="10" s="1"/>
  <c r="AV287" i="10"/>
  <c r="BJ287" i="10" s="1"/>
  <c r="AV226" i="10"/>
  <c r="BJ226" i="10" s="1"/>
  <c r="AV154" i="10"/>
  <c r="BJ154" i="10" s="1"/>
  <c r="AV295" i="10"/>
  <c r="BJ295" i="10" s="1"/>
  <c r="AQ114" i="10"/>
  <c r="AV135" i="10"/>
  <c r="BJ135" i="10" s="1"/>
  <c r="BJ312" i="10"/>
  <c r="BJ509" i="10"/>
  <c r="AV533" i="10"/>
  <c r="BJ533" i="10" s="1"/>
  <c r="AQ180" i="10"/>
  <c r="AV366" i="10"/>
  <c r="BJ366" i="10" s="1"/>
  <c r="AQ64" i="10"/>
  <c r="AV290" i="10"/>
  <c r="BJ290" i="10" s="1"/>
  <c r="AQ454" i="10"/>
  <c r="AV504" i="10"/>
  <c r="BJ504" i="10" s="1"/>
  <c r="AV341" i="10"/>
  <c r="BJ341" i="10" s="1"/>
  <c r="AV244" i="10"/>
  <c r="BJ244" i="10" s="1"/>
  <c r="AV225" i="10"/>
  <c r="BJ225" i="10" s="1"/>
  <c r="AV47" i="10"/>
  <c r="BJ47" i="10" s="1"/>
  <c r="AV336" i="10"/>
  <c r="BJ336" i="10" s="1"/>
  <c r="AV188" i="10"/>
  <c r="BJ188" i="10" s="1"/>
  <c r="AQ210" i="10"/>
  <c r="BJ68" i="10"/>
  <c r="AQ348" i="10"/>
  <c r="AV489" i="10"/>
  <c r="BJ489" i="10" s="1"/>
  <c r="AV329" i="10"/>
  <c r="BJ329" i="10" s="1"/>
  <c r="AQ301" i="10"/>
  <c r="AV351" i="10"/>
  <c r="BJ351" i="10" s="1"/>
  <c r="AV175" i="10"/>
  <c r="BJ175" i="10" s="1"/>
  <c r="BJ59" i="10"/>
  <c r="BJ29" i="10"/>
  <c r="BJ114" i="10"/>
  <c r="AV420" i="10"/>
  <c r="BJ420" i="10" s="1"/>
  <c r="AQ420" i="10"/>
  <c r="AV505" i="10"/>
  <c r="BJ505" i="10" s="1"/>
  <c r="AQ505" i="10"/>
  <c r="AV120" i="10"/>
  <c r="BJ120" i="10" s="1"/>
  <c r="AV246" i="10"/>
  <c r="BJ246" i="10" s="1"/>
  <c r="AV363" i="10"/>
  <c r="BJ363" i="10" s="1"/>
  <c r="AV513" i="10"/>
  <c r="BJ513" i="10" s="1"/>
  <c r="AV245" i="10"/>
  <c r="BJ245" i="10" s="1"/>
  <c r="AV447" i="10"/>
  <c r="BJ447" i="10" s="1"/>
  <c r="AQ447" i="10"/>
  <c r="AV189" i="10"/>
  <c r="BJ189" i="10" s="1"/>
  <c r="AQ189" i="10"/>
  <c r="AV446" i="10"/>
  <c r="BJ446" i="10" s="1"/>
  <c r="AV235" i="10"/>
  <c r="BJ235" i="10" s="1"/>
  <c r="AQ235" i="10"/>
  <c r="AQ155" i="10"/>
  <c r="AV255" i="10"/>
  <c r="BJ255" i="10" s="1"/>
  <c r="AQ15" i="10"/>
  <c r="AV66" i="10"/>
  <c r="BJ66" i="10" s="1"/>
  <c r="AQ66" i="10"/>
  <c r="AV439" i="10"/>
  <c r="BJ439" i="10" s="1"/>
  <c r="AQ439" i="10"/>
  <c r="AV285" i="10"/>
  <c r="BJ285" i="10" s="1"/>
  <c r="AV152" i="10"/>
  <c r="BJ152" i="10" s="1"/>
  <c r="AV56" i="10"/>
  <c r="BJ56" i="10" s="1"/>
  <c r="AV506" i="10"/>
  <c r="BJ506" i="10" s="1"/>
  <c r="AV478" i="10"/>
  <c r="BJ478" i="10" s="1"/>
  <c r="AV127" i="10"/>
  <c r="BJ127" i="10" s="1"/>
  <c r="AV86" i="10"/>
  <c r="BJ86" i="10" s="1"/>
  <c r="AV117" i="10"/>
  <c r="BJ117" i="10" s="1"/>
  <c r="AV252" i="10"/>
  <c r="BJ252" i="10" s="1"/>
  <c r="AV131" i="10"/>
  <c r="BJ131" i="10" s="1"/>
  <c r="AV150" i="10"/>
  <c r="BJ150" i="10" s="1"/>
  <c r="AV230" i="10"/>
  <c r="BJ230" i="10" s="1"/>
  <c r="AV314" i="10"/>
  <c r="BJ314" i="10" s="1"/>
  <c r="AV375" i="10"/>
  <c r="BJ375" i="10" s="1"/>
  <c r="AQ375" i="10"/>
  <c r="AV552" i="10"/>
  <c r="BJ552" i="10" s="1"/>
  <c r="AV326" i="10"/>
  <c r="BJ326" i="10" s="1"/>
  <c r="AQ40" i="10"/>
  <c r="AV40" i="10"/>
  <c r="BJ40" i="10" s="1"/>
  <c r="AQ358" i="10"/>
  <c r="AV379" i="10"/>
  <c r="BJ379" i="10" s="1"/>
  <c r="AV324" i="10"/>
  <c r="AV481" i="10"/>
  <c r="BJ481" i="10" s="1"/>
  <c r="AQ518" i="10"/>
  <c r="AQ102" i="10"/>
  <c r="AV400" i="10"/>
  <c r="BJ400" i="10" s="1"/>
  <c r="BJ516" i="10"/>
  <c r="AV270" i="10"/>
  <c r="BJ270" i="10" s="1"/>
  <c r="AV36" i="10"/>
  <c r="BJ36" i="10" s="1"/>
  <c r="AV517" i="10"/>
  <c r="BJ517" i="10" s="1"/>
  <c r="BJ143" i="10"/>
  <c r="AV493" i="10"/>
  <c r="BJ493" i="10" s="1"/>
  <c r="AV194" i="10"/>
  <c r="BJ194" i="10" s="1"/>
  <c r="AQ194" i="10"/>
  <c r="AV77" i="10"/>
  <c r="BJ77" i="10" s="1"/>
  <c r="AV185" i="10"/>
  <c r="BJ185" i="10" s="1"/>
  <c r="AQ185" i="10"/>
  <c r="AV278" i="10"/>
  <c r="BJ278" i="10" s="1"/>
  <c r="AV398" i="10"/>
  <c r="BJ398" i="10" s="1"/>
  <c r="BE8" i="10"/>
  <c r="BJ12" i="10"/>
  <c r="AV429" i="10"/>
  <c r="BJ429" i="10" s="1"/>
  <c r="AV333" i="10"/>
  <c r="BJ333" i="10" s="1"/>
  <c r="AV367" i="10"/>
  <c r="BJ367" i="10" s="1"/>
  <c r="AV158" i="10"/>
  <c r="BJ158" i="10" s="1"/>
  <c r="AV237" i="10"/>
  <c r="BJ237" i="10" s="1"/>
  <c r="AQ106" i="10"/>
  <c r="AV106" i="10"/>
  <c r="BJ106" i="10" s="1"/>
  <c r="AV250" i="10"/>
  <c r="BJ250" i="10" s="1"/>
  <c r="AQ250" i="10"/>
  <c r="AV55" i="10"/>
  <c r="BJ55" i="10" s="1"/>
  <c r="AQ55" i="10"/>
  <c r="AV39" i="10"/>
  <c r="BJ39" i="10" s="1"/>
  <c r="AV503" i="10"/>
  <c r="BJ503" i="10" s="1"/>
  <c r="AQ503" i="10"/>
  <c r="BJ187" i="10"/>
  <c r="AQ418" i="10"/>
  <c r="AV418" i="10"/>
  <c r="BJ418" i="10" s="1"/>
  <c r="AV307" i="10"/>
  <c r="BJ307" i="10" s="1"/>
  <c r="AQ307" i="10"/>
  <c r="AV50" i="10"/>
  <c r="BJ50" i="10" s="1"/>
  <c r="AQ50" i="10"/>
  <c r="AV132" i="10"/>
  <c r="BJ132" i="10" s="1"/>
  <c r="AQ132" i="10"/>
  <c r="AV540" i="10"/>
  <c r="BJ540" i="10" s="1"/>
  <c r="AQ540" i="10"/>
  <c r="AV416" i="10"/>
  <c r="BJ416" i="10" s="1"/>
  <c r="AQ416" i="10"/>
  <c r="AV37" i="10"/>
  <c r="BJ37" i="10" s="1"/>
  <c r="AQ37" i="10"/>
  <c r="AV347" i="10"/>
  <c r="BJ347" i="10" s="1"/>
  <c r="AQ347" i="10"/>
  <c r="AV392" i="10"/>
  <c r="BJ392" i="10" s="1"/>
  <c r="AQ392" i="10"/>
  <c r="AV195" i="10"/>
  <c r="BJ195" i="10" s="1"/>
  <c r="AQ195" i="10"/>
  <c r="BJ130" i="10"/>
  <c r="AQ213" i="10"/>
  <c r="AV213" i="10"/>
  <c r="BJ213" i="10" s="1"/>
  <c r="AV477" i="10"/>
  <c r="BJ477" i="10" s="1"/>
  <c r="AQ477" i="10"/>
  <c r="AV530" i="10"/>
  <c r="BJ530" i="10" s="1"/>
  <c r="AQ530" i="10"/>
  <c r="AQ462" i="10"/>
  <c r="AV462" i="10"/>
  <c r="BJ462" i="10" s="1"/>
  <c r="AV319" i="10"/>
  <c r="AQ319" i="10"/>
  <c r="AV437" i="10"/>
  <c r="BJ437" i="10" s="1"/>
  <c r="AQ437" i="10"/>
  <c r="AV344" i="10"/>
  <c r="BJ344" i="10" s="1"/>
  <c r="AQ344" i="10"/>
  <c r="AV90" i="10"/>
  <c r="BJ90" i="10" s="1"/>
  <c r="AQ90" i="10"/>
  <c r="AV170" i="10"/>
  <c r="BJ170" i="10" s="1"/>
  <c r="AQ170" i="10"/>
  <c r="AV272" i="10"/>
  <c r="BJ272" i="10" s="1"/>
  <c r="AQ272" i="10"/>
  <c r="AQ129" i="10"/>
  <c r="AV129" i="10"/>
  <c r="BJ129" i="10" s="1"/>
  <c r="AV404" i="10"/>
  <c r="BJ404" i="10" s="1"/>
  <c r="AQ404" i="10"/>
  <c r="AQ80" i="10"/>
  <c r="AV80" i="10"/>
  <c r="BJ80" i="10" s="1"/>
  <c r="AV280" i="10"/>
  <c r="BJ280" i="10" s="1"/>
  <c r="AQ280" i="10"/>
  <c r="BJ389" i="10"/>
  <c r="AV305" i="10"/>
  <c r="BJ305" i="10" s="1"/>
  <c r="AQ305" i="10"/>
  <c r="AV436" i="10"/>
  <c r="BJ436" i="10" s="1"/>
  <c r="AQ436" i="10"/>
  <c r="AV76" i="10"/>
  <c r="BJ76" i="10" s="1"/>
  <c r="AQ76" i="10"/>
  <c r="AQ118" i="10"/>
  <c r="AV118" i="10"/>
  <c r="BJ118" i="10" s="1"/>
  <c r="BJ512" i="10"/>
  <c r="AV294" i="10"/>
  <c r="BJ294" i="10" s="1"/>
  <c r="AQ294" i="10"/>
  <c r="AV92" i="10"/>
  <c r="BJ92" i="10" s="1"/>
  <c r="AQ92" i="10"/>
  <c r="AV467" i="10"/>
  <c r="BJ467" i="10" s="1"/>
  <c r="AQ467" i="10"/>
  <c r="AV320" i="10"/>
  <c r="BJ320" i="10" s="1"/>
  <c r="AQ320" i="10"/>
  <c r="BJ284" i="10"/>
  <c r="BJ191" i="10"/>
  <c r="AV431" i="10"/>
  <c r="BJ431" i="10" s="1"/>
  <c r="AQ431" i="10"/>
  <c r="BJ20" i="10"/>
  <c r="BJ417" i="10"/>
  <c r="AV223" i="10"/>
  <c r="BJ223" i="10" s="1"/>
  <c r="AQ223" i="10"/>
  <c r="AV136" i="10"/>
  <c r="BJ136" i="10" s="1"/>
  <c r="AQ136" i="10"/>
  <c r="BJ146" i="10"/>
  <c r="BJ251" i="10"/>
  <c r="BJ454" i="10"/>
  <c r="AV162" i="10"/>
  <c r="BJ162" i="10" s="1"/>
  <c r="AQ162" i="10"/>
  <c r="AV196" i="10"/>
  <c r="BJ196" i="10" s="1"/>
  <c r="AQ196" i="10"/>
  <c r="BJ107" i="10"/>
  <c r="BJ105" i="10"/>
  <c r="AV407" i="10"/>
  <c r="BJ407" i="10" s="1"/>
  <c r="AQ407" i="10"/>
  <c r="BJ402" i="10"/>
  <c r="AQ219" i="10"/>
  <c r="AQ381" i="10"/>
  <c r="AV541" i="10"/>
  <c r="BJ541" i="10" s="1"/>
  <c r="AQ541" i="10"/>
  <c r="AV327" i="10"/>
  <c r="BJ327" i="10" s="1"/>
  <c r="AQ327" i="10"/>
  <c r="AV519" i="10"/>
  <c r="BJ519" i="10" s="1"/>
  <c r="AQ519" i="10"/>
  <c r="AV63" i="10"/>
  <c r="BJ63" i="10" s="1"/>
  <c r="AQ63" i="10"/>
  <c r="AV133" i="10"/>
  <c r="BJ133" i="10" s="1"/>
  <c r="AQ133" i="10"/>
  <c r="AQ331" i="10"/>
  <c r="AV331" i="10"/>
  <c r="BJ331" i="10" s="1"/>
  <c r="AV399" i="10"/>
  <c r="BJ399" i="10" s="1"/>
  <c r="AQ399" i="10"/>
  <c r="BJ15" i="10"/>
  <c r="AQ171" i="10"/>
  <c r="AV171" i="10"/>
  <c r="BJ171" i="10" s="1"/>
  <c r="AV470" i="10"/>
  <c r="BJ470" i="10" s="1"/>
  <c r="AQ111" i="10"/>
  <c r="AQ316" i="10"/>
  <c r="AQ110" i="10"/>
  <c r="AQ236" i="10"/>
  <c r="AQ49" i="10"/>
  <c r="AV145" i="10"/>
  <c r="BJ145" i="10" s="1"/>
  <c r="AV480" i="10"/>
  <c r="BJ480" i="10" s="1"/>
  <c r="AV216" i="10"/>
  <c r="BJ216" i="10" s="1"/>
  <c r="AQ216" i="10"/>
  <c r="AV108" i="10"/>
  <c r="BJ108" i="10" s="1"/>
  <c r="AV100" i="10"/>
  <c r="BJ100" i="10" s="1"/>
  <c r="AV271" i="10"/>
  <c r="BJ271" i="10" s="1"/>
  <c r="BJ518" i="10"/>
  <c r="BJ96" i="10"/>
  <c r="AQ29" i="10"/>
  <c r="AV83" i="10"/>
  <c r="BJ83" i="10" s="1"/>
  <c r="AQ83" i="10"/>
  <c r="AQ279" i="10"/>
  <c r="AV279" i="10"/>
  <c r="BJ279" i="10" s="1"/>
  <c r="AV306" i="10"/>
  <c r="BJ306" i="10" s="1"/>
  <c r="AQ306" i="10"/>
  <c r="AQ227" i="10"/>
  <c r="AV262" i="10"/>
  <c r="BJ262" i="10" s="1"/>
  <c r="AV43" i="10"/>
  <c r="BJ43" i="10" s="1"/>
  <c r="AV538" i="10"/>
  <c r="BJ538" i="10" s="1"/>
  <c r="AQ538" i="10"/>
  <c r="AQ444" i="10"/>
  <c r="AV444" i="10"/>
  <c r="BJ444" i="10" s="1"/>
  <c r="AQ532" i="10"/>
  <c r="AV532" i="10"/>
  <c r="BJ532" i="10" s="1"/>
  <c r="AQ385" i="10"/>
  <c r="AV385" i="10"/>
  <c r="BJ385" i="10" s="1"/>
  <c r="AV99" i="10"/>
  <c r="BJ99" i="10" s="1"/>
  <c r="AQ99" i="10"/>
  <c r="AV91" i="10"/>
  <c r="BJ91" i="10" s="1"/>
  <c r="AQ91" i="10"/>
  <c r="AV521" i="10"/>
  <c r="BJ521" i="10" s="1"/>
  <c r="AQ521" i="10"/>
  <c r="AV313" i="10"/>
  <c r="BJ313" i="10" s="1"/>
  <c r="AQ313" i="10"/>
  <c r="AQ247" i="10"/>
  <c r="AV247" i="10"/>
  <c r="BJ247" i="10" s="1"/>
  <c r="AV302" i="10"/>
  <c r="BJ302" i="10" s="1"/>
  <c r="AQ302" i="10"/>
  <c r="AQ531" i="10"/>
  <c r="AV531" i="10"/>
  <c r="BJ531" i="10" s="1"/>
  <c r="AV466" i="10"/>
  <c r="BJ466" i="10" s="1"/>
  <c r="AQ466" i="10"/>
  <c r="AV303" i="10"/>
  <c r="BJ303" i="10" s="1"/>
  <c r="AQ303" i="10"/>
  <c r="AV542" i="10"/>
  <c r="BJ542" i="10" s="1"/>
  <c r="AQ542" i="10"/>
  <c r="AV485" i="10"/>
  <c r="BJ485" i="10" s="1"/>
  <c r="AQ485" i="10"/>
  <c r="AV435" i="10"/>
  <c r="BJ435" i="10" s="1"/>
  <c r="AQ435" i="10"/>
  <c r="AV425" i="10"/>
  <c r="BJ425" i="10" s="1"/>
  <c r="AQ425" i="10"/>
  <c r="AV318" i="10"/>
  <c r="AQ318" i="10"/>
  <c r="AV323" i="10"/>
  <c r="AQ323" i="10"/>
  <c r="AQ215" i="10"/>
  <c r="AV215" i="10"/>
  <c r="BJ215" i="10" s="1"/>
  <c r="AV204" i="10"/>
  <c r="BJ204" i="10" s="1"/>
  <c r="AQ204" i="10"/>
  <c r="AV253" i="10"/>
  <c r="BJ253" i="10" s="1"/>
  <c r="AQ253" i="10"/>
  <c r="AQ463" i="10"/>
  <c r="AV501" i="10"/>
  <c r="BJ501" i="10" s="1"/>
  <c r="AV430" i="10"/>
  <c r="BJ430" i="10" s="1"/>
  <c r="AQ509" i="10"/>
  <c r="AV357" i="10"/>
  <c r="BJ357" i="10" s="1"/>
  <c r="AQ357" i="10"/>
  <c r="AQ355" i="10"/>
  <c r="AV441" i="10"/>
  <c r="BJ441" i="10" s="1"/>
  <c r="AQ264" i="10"/>
  <c r="AV499" i="10"/>
  <c r="BJ499" i="10" s="1"/>
  <c r="BJ209" i="10"/>
  <c r="AV486" i="10"/>
  <c r="BJ486" i="10" s="1"/>
  <c r="AV412" i="10"/>
  <c r="BJ412" i="10" s="1"/>
  <c r="AQ412" i="10"/>
  <c r="AV25" i="10"/>
  <c r="BJ25" i="10" s="1"/>
  <c r="AV260" i="10"/>
  <c r="BJ260" i="10" s="1"/>
  <c r="AV293" i="10"/>
  <c r="BJ293" i="10" s="1"/>
  <c r="BJ231" i="10"/>
  <c r="AV311" i="10"/>
  <c r="BJ311" i="10" s="1"/>
  <c r="AQ311" i="10"/>
  <c r="AV369" i="10"/>
  <c r="BJ369" i="10" s="1"/>
  <c r="AV356" i="10"/>
  <c r="BJ356" i="10" s="1"/>
  <c r="AQ526" i="10"/>
  <c r="AQ269" i="10"/>
  <c r="AQ396" i="10"/>
  <c r="AV368" i="10"/>
  <c r="BJ368" i="10" s="1"/>
  <c r="AV121" i="10"/>
  <c r="BJ121" i="10" s="1"/>
  <c r="AQ12" i="10"/>
  <c r="AP8" i="10"/>
  <c r="BJ228" i="10"/>
  <c r="AQ143" i="10"/>
  <c r="AV291" i="10"/>
  <c r="BJ291" i="10" s="1"/>
  <c r="AQ291" i="10"/>
  <c r="AV317" i="10"/>
  <c r="AQ317" i="10"/>
  <c r="AV249" i="10"/>
  <c r="BJ249" i="10" s="1"/>
  <c r="AQ249" i="10"/>
  <c r="AV464" i="10"/>
  <c r="BJ464" i="10" s="1"/>
  <c r="AQ464" i="10"/>
  <c r="AV265" i="10"/>
  <c r="BJ265" i="10" s="1"/>
  <c r="AV103" i="10"/>
  <c r="BJ103" i="10" s="1"/>
  <c r="AV342" i="10"/>
  <c r="BJ342" i="10" s="1"/>
  <c r="AV44" i="10"/>
  <c r="BJ44" i="10" s="1"/>
  <c r="AQ44" i="10"/>
  <c r="AV426" i="10"/>
  <c r="BJ426" i="10" s="1"/>
  <c r="AQ340" i="10"/>
  <c r="AV537" i="10"/>
  <c r="BJ537" i="10" s="1"/>
  <c r="AV536" i="10"/>
  <c r="BJ536" i="10" s="1"/>
  <c r="AQ536" i="10"/>
  <c r="AV156" i="10"/>
  <c r="BJ156" i="10" s="1"/>
  <c r="AV296" i="10"/>
  <c r="BJ296" i="10" s="1"/>
  <c r="AV328" i="10"/>
  <c r="BJ328" i="10" s="1"/>
  <c r="AV220" i="10"/>
  <c r="BJ220" i="10" s="1"/>
  <c r="AV378" i="10"/>
  <c r="BJ378" i="10" s="1"/>
  <c r="AQ378" i="10"/>
  <c r="AV433" i="10"/>
  <c r="BJ433" i="10" s="1"/>
  <c r="AQ433" i="10"/>
  <c r="AV232" i="10"/>
  <c r="BJ232" i="10" s="1"/>
  <c r="BJ155" i="10"/>
  <c r="AV94" i="10"/>
  <c r="BJ94" i="10" s="1"/>
  <c r="AV548" i="10"/>
  <c r="BJ548" i="10" s="1"/>
  <c r="AV153" i="10"/>
  <c r="BJ153" i="10" s="1"/>
  <c r="AQ153" i="10"/>
  <c r="AV177" i="10"/>
  <c r="BJ177" i="10" s="1"/>
  <c r="AQ177" i="10"/>
  <c r="AV421" i="10"/>
  <c r="BJ421" i="10" s="1"/>
  <c r="AV193" i="10"/>
  <c r="BJ193" i="10" s="1"/>
  <c r="AQ130" i="10"/>
  <c r="AV221" i="10"/>
  <c r="BJ221" i="10" s="1"/>
  <c r="AQ516" i="10"/>
  <c r="AV502" i="10"/>
  <c r="BJ502" i="10" s="1"/>
  <c r="AQ495" i="10"/>
  <c r="AV495" i="10"/>
  <c r="BJ495" i="10" s="1"/>
  <c r="AV201" i="10"/>
  <c r="BJ201" i="10" s="1"/>
  <c r="AV472" i="10"/>
  <c r="BJ472" i="10" s="1"/>
  <c r="AV380" i="10"/>
  <c r="BJ380" i="10" s="1"/>
  <c r="AV167" i="10"/>
  <c r="BJ167" i="10" s="1"/>
  <c r="AV224" i="10"/>
  <c r="BJ224" i="10" s="1"/>
  <c r="AQ224" i="10"/>
  <c r="AV338" i="10"/>
  <c r="BJ338" i="10" s="1"/>
  <c r="AQ338" i="10"/>
  <c r="AV218" i="10"/>
  <c r="BJ218" i="10" s="1"/>
  <c r="AV79" i="10"/>
  <c r="BJ79" i="10" s="1"/>
  <c r="AV74" i="10"/>
  <c r="BJ74" i="10" s="1"/>
  <c r="AQ74" i="10"/>
  <c r="AQ70" i="10"/>
  <c r="AV82" i="10"/>
  <c r="BJ82" i="10" s="1"/>
  <c r="AV461" i="10"/>
  <c r="BJ461" i="10" s="1"/>
  <c r="AU5" i="10"/>
  <c r="AU9" i="10"/>
  <c r="AQ141" i="10"/>
  <c r="AV141" i="10"/>
  <c r="BJ141" i="10" s="1"/>
  <c r="AV551" i="10"/>
  <c r="BJ551" i="10" s="1"/>
  <c r="AQ551" i="10"/>
  <c r="AV69" i="10"/>
  <c r="BJ69" i="10" s="1"/>
  <c r="AV75" i="10"/>
  <c r="BJ75" i="10" s="1"/>
  <c r="AV268" i="10"/>
  <c r="BJ268" i="10" s="1"/>
  <c r="AV469" i="10"/>
  <c r="BJ469" i="10" s="1"/>
  <c r="AV508" i="10"/>
  <c r="BJ508" i="10" s="1"/>
  <c r="AQ203" i="10"/>
  <c r="AV524" i="10"/>
  <c r="BJ524" i="10" s="1"/>
  <c r="AV273" i="10"/>
  <c r="BJ273" i="10" s="1"/>
  <c r="AQ139" i="10"/>
  <c r="AV139" i="10"/>
  <c r="BJ139" i="10" s="1"/>
  <c r="AQ169" i="10"/>
  <c r="AV169" i="10"/>
  <c r="BJ169" i="10" s="1"/>
  <c r="AV172" i="10"/>
  <c r="BJ172" i="10" s="1"/>
  <c r="AV370" i="10"/>
  <c r="BJ370" i="10" s="1"/>
  <c r="AQ370" i="10"/>
  <c r="AV88" i="10"/>
  <c r="BJ88" i="10" s="1"/>
  <c r="AV422" i="10"/>
  <c r="BJ422" i="10" s="1"/>
  <c r="AQ16" i="10"/>
  <c r="AV142" i="10"/>
  <c r="BJ142" i="10" s="1"/>
  <c r="AV125" i="10"/>
  <c r="AV414" i="10"/>
  <c r="BJ414" i="10" s="1"/>
  <c r="AQ414" i="10"/>
  <c r="AV500" i="10"/>
  <c r="BJ500" i="10" s="1"/>
  <c r="AV229" i="10"/>
  <c r="BJ229" i="10" s="1"/>
  <c r="AV52" i="10"/>
  <c r="BJ52" i="10" s="1"/>
  <c r="AV494" i="10"/>
  <c r="BJ494" i="10" s="1"/>
  <c r="AQ494" i="10"/>
  <c r="AV337" i="10"/>
  <c r="BJ337" i="10" s="1"/>
  <c r="AQ212" i="10"/>
  <c r="AV212" i="10"/>
  <c r="BJ212" i="10" s="1"/>
  <c r="AV428" i="10"/>
  <c r="BJ428" i="10" s="1"/>
  <c r="AV334" i="10"/>
  <c r="BJ334" i="10" s="1"/>
  <c r="AV93" i="10"/>
  <c r="BJ93" i="10" s="1"/>
  <c r="AQ187" i="10"/>
  <c r="AV197" i="10"/>
  <c r="BJ197" i="10" s="1"/>
  <c r="AV89" i="10"/>
  <c r="BJ89" i="10" s="1"/>
  <c r="AQ231" i="10"/>
  <c r="AQ476" i="10"/>
  <c r="AV205" i="10"/>
  <c r="BJ205" i="10" s="1"/>
  <c r="AV364" i="10"/>
  <c r="BJ364" i="10" s="1"/>
  <c r="AQ364" i="10"/>
  <c r="AV361" i="10"/>
  <c r="BJ361" i="10" s="1"/>
  <c r="AV496" i="10"/>
  <c r="BJ496" i="10" s="1"/>
  <c r="AV41" i="10"/>
  <c r="BJ41" i="10" s="1"/>
  <c r="AV419" i="10"/>
  <c r="BJ419" i="10" s="1"/>
  <c r="AV277" i="10"/>
  <c r="BJ277" i="10" s="1"/>
  <c r="AQ277" i="10"/>
  <c r="AV84" i="10"/>
  <c r="BJ84" i="10" s="1"/>
  <c r="AV85" i="10"/>
  <c r="BJ85" i="10" s="1"/>
  <c r="AV525" i="10"/>
  <c r="BJ525" i="10" s="1"/>
  <c r="AV405" i="10"/>
  <c r="BJ405" i="10" s="1"/>
  <c r="AQ405" i="10"/>
  <c r="AV179" i="10"/>
  <c r="BJ179" i="10" s="1"/>
  <c r="AV144" i="10"/>
  <c r="BJ144" i="10" s="1"/>
  <c r="AQ335" i="10"/>
  <c r="AQ275" i="10"/>
  <c r="AV455" i="10"/>
  <c r="BJ455" i="10" s="1"/>
  <c r="AV390" i="10"/>
  <c r="BJ390" i="10" s="1"/>
  <c r="AQ474" i="10"/>
  <c r="AV182" i="10"/>
  <c r="BJ182" i="10" s="1"/>
  <c r="AV46" i="10"/>
  <c r="BJ46" i="10" s="1"/>
  <c r="AV32" i="10"/>
  <c r="BJ32" i="10" s="1"/>
  <c r="AV345" i="10"/>
  <c r="BJ345" i="10" s="1"/>
  <c r="AQ535" i="10"/>
  <c r="AQ408" i="10"/>
  <c r="AV408" i="10"/>
  <c r="BJ408" i="10" s="1"/>
  <c r="AV488" i="10"/>
  <c r="BJ488" i="10" s="1"/>
  <c r="AV119" i="10"/>
  <c r="BJ119" i="10" s="1"/>
  <c r="AV443" i="10"/>
  <c r="BJ443" i="10" s="1"/>
  <c r="AV544" i="10"/>
  <c r="BJ544" i="10" s="1"/>
  <c r="AV104" i="10"/>
  <c r="BJ104" i="10" s="1"/>
  <c r="AV267" i="10"/>
  <c r="BJ267" i="10" s="1"/>
  <c r="AV292" i="10"/>
  <c r="BJ292" i="10" s="1"/>
  <c r="AV549" i="10"/>
  <c r="BJ549" i="10" s="1"/>
  <c r="AQ549" i="10"/>
  <c r="AQ24" i="10"/>
  <c r="AV24" i="10"/>
  <c r="BJ24" i="10" s="1"/>
  <c r="AV528" i="10"/>
  <c r="BJ528" i="10" s="1"/>
  <c r="AQ528" i="10"/>
  <c r="AV202" i="10"/>
  <c r="BJ202" i="10" s="1"/>
  <c r="AQ20" i="10"/>
  <c r="AQ417" i="10"/>
  <c r="AU7" i="10"/>
  <c r="AO9" i="10"/>
  <c r="AQ209" i="10"/>
  <c r="AQ387" i="10"/>
  <c r="AV497" i="10"/>
  <c r="BJ497" i="10" s="1"/>
  <c r="AV199" i="10"/>
  <c r="BJ199" i="10" s="1"/>
  <c r="AQ105" i="10"/>
  <c r="AQ382" i="10"/>
  <c r="AQ383" i="10"/>
  <c r="AV442" i="10"/>
  <c r="BJ442" i="10" s="1"/>
  <c r="AV23" i="10"/>
  <c r="BJ23" i="10" s="1"/>
  <c r="AV30" i="10"/>
  <c r="BJ30" i="10" s="1"/>
  <c r="AQ259" i="10"/>
  <c r="BJ8" i="10" l="1"/>
  <c r="AV5" i="10"/>
  <c r="AQ8" i="10"/>
  <c r="AQ9" i="10" s="1"/>
  <c r="AV7" i="10"/>
  <c r="AP9" i="10"/>
  <c r="AV9" i="10"/>
</calcChain>
</file>

<file path=xl/comments1.xml><?xml version="1.0" encoding="utf-8"?>
<comments xmlns="http://schemas.openxmlformats.org/spreadsheetml/2006/main">
  <authors>
    <author>Natalie Lindsay</author>
  </authors>
  <commentList>
    <comment ref="AC4" authorId="0" shapeId="0">
      <text>
        <r>
          <rPr>
            <b/>
            <sz val="8"/>
            <color indexed="81"/>
            <rFont val="Tahoma"/>
            <family val="2"/>
          </rPr>
          <t>Natalie Lindsay:</t>
        </r>
        <r>
          <rPr>
            <sz val="8"/>
            <color indexed="81"/>
            <rFont val="Tahoma"/>
            <family val="2"/>
          </rPr>
          <t xml:space="preserve">
Goal seek this value by setting cell AA9 to "0'
</t>
        </r>
      </text>
    </comment>
  </commentList>
</comments>
</file>

<file path=xl/sharedStrings.xml><?xml version="1.0" encoding="utf-8"?>
<sst xmlns="http://schemas.openxmlformats.org/spreadsheetml/2006/main" count="4908" uniqueCount="1412">
  <si>
    <t>Item</t>
  </si>
  <si>
    <t>2014/15</t>
  </si>
  <si>
    <t>2015/16</t>
  </si>
  <si>
    <t>2016/17</t>
  </si>
  <si>
    <t>2017/18</t>
  </si>
  <si>
    <t>2018/19</t>
  </si>
  <si>
    <t>CPI</t>
  </si>
  <si>
    <t>Labour Escalator (&gt; CPI)</t>
  </si>
  <si>
    <t>Total Uplift %</t>
  </si>
  <si>
    <t>Uplift factor from base year (2013/14)</t>
  </si>
  <si>
    <t>Corporate &amp; Divisional Overheads</t>
  </si>
  <si>
    <t>2013/14 $</t>
  </si>
  <si>
    <t>ANNUALTARIFF_ID</t>
  </si>
  <si>
    <t>Opex proportion of tariff</t>
  </si>
  <si>
    <t>Tariff Type</t>
  </si>
  <si>
    <t>Capital code</t>
  </si>
  <si>
    <t>T1 Capex SLUOS</t>
  </si>
  <si>
    <t>T3 Capex SLUOS</t>
  </si>
  <si>
    <t>T5 Capex SLUOS</t>
  </si>
  <si>
    <t>SLUOS OPEX</t>
  </si>
  <si>
    <t>TOTAL SLUOS 2013/14</t>
  </si>
  <si>
    <t>TOTAL SLUOS 2014/15 (Not used, modelling only)</t>
  </si>
  <si>
    <t>TOTAL SLUOS 2015/16</t>
  </si>
  <si>
    <t>TOTAL SLUOS 2016/17</t>
  </si>
  <si>
    <t>TOTAL SLUOS 2017/18</t>
  </si>
  <si>
    <t>TOTAL SLUOS 2018/19</t>
  </si>
  <si>
    <t>FLU0010-ST-0990-001-B</t>
  </si>
  <si>
    <t>FLU0050-ST-0010-001-B</t>
  </si>
  <si>
    <t>FLU0050-ST-0740-001-B</t>
  </si>
  <si>
    <t>FLU0060-ST-0010-001-B</t>
  </si>
  <si>
    <t>FLU0060-ST-0810-001-B</t>
  </si>
  <si>
    <t>FLU0060-ST-0990-001-B</t>
  </si>
  <si>
    <t>FLU0080-ST-0010-001-B</t>
  </si>
  <si>
    <t>FLU0100-ST-0010-001-B</t>
  </si>
  <si>
    <t>FLU0130-ST-0010-001-B</t>
  </si>
  <si>
    <t>FLU0130-ST-0740-001-B</t>
  </si>
  <si>
    <t>FLU0130-ST-0810-001-B</t>
  </si>
  <si>
    <t>FLU0130-ST-0990-001-B</t>
  </si>
  <si>
    <t>FLU0130-ST-1000-001-B</t>
  </si>
  <si>
    <t>FLU0140-ST-0010-001-B</t>
  </si>
  <si>
    <t>FLU0140-ST-0810-001-B</t>
  </si>
  <si>
    <t>FLU0190-ST-0010-001-B</t>
  </si>
  <si>
    <t>FLU0240-ST-0010-001-B</t>
  </si>
  <si>
    <t>FLU0350-ST-1620-001-B</t>
  </si>
  <si>
    <t>HPS0010-ST-0040-001-B</t>
  </si>
  <si>
    <t>HPS0010-ST-0360-001-B</t>
  </si>
  <si>
    <t>HPS0010-TA-0090-001-B</t>
  </si>
  <si>
    <t>HPS0010-TA-0140-001-B</t>
  </si>
  <si>
    <t>HPS0010-TA-0170-001-B</t>
  </si>
  <si>
    <t>HPS0010-TA-1210-001-B</t>
  </si>
  <si>
    <t>HPS0020-ST-0040-001-B</t>
  </si>
  <si>
    <t>HPS0020-ST-0350-001-B</t>
  </si>
  <si>
    <t>HPS0020-ST-0360-001-B</t>
  </si>
  <si>
    <t>HPS0020-ST-0730-001-B</t>
  </si>
  <si>
    <t>HPS0020-ST-0750-001-B</t>
  </si>
  <si>
    <t>HPS0020-ST-0890-001-B</t>
  </si>
  <si>
    <t>HPS0020-ST-0910-001-B</t>
  </si>
  <si>
    <t>HPS0020-TA-0090-001-B</t>
  </si>
  <si>
    <t>HPS0020-TA-0140-001-B</t>
  </si>
  <si>
    <t>HPS0020-TA-0170-001-B</t>
  </si>
  <si>
    <t>HPS0070-ST-0040-001-B</t>
  </si>
  <si>
    <t>HPS0090-ST-0050-001-B</t>
  </si>
  <si>
    <t>HPS0090-ST-0220-001-B</t>
  </si>
  <si>
    <t>HPS0090-ST-0310-001-B</t>
  </si>
  <si>
    <t>HPS0090-ST-0690-001-B</t>
  </si>
  <si>
    <t>HPS0090-ST-0710-001-B</t>
  </si>
  <si>
    <t>HPS0090-ST-0980-001-B</t>
  </si>
  <si>
    <t>HPS0090-ST-1010-001-B</t>
  </si>
  <si>
    <t>HPS0090-ST-1360-001-B</t>
  </si>
  <si>
    <t>HPS0090-TA-0050-001-B</t>
  </si>
  <si>
    <t>HPS0090-TA-0220-001-B</t>
  </si>
  <si>
    <t>HPS0090-TA-0310-001-B</t>
  </si>
  <si>
    <t>HPS0090-TA-0690-001-B</t>
  </si>
  <si>
    <t>HPS0090-TA-1010-001-B</t>
  </si>
  <si>
    <t>HPS0090-TA-1370-001-B</t>
  </si>
  <si>
    <t>HPS0100-ST-0230-001-B</t>
  </si>
  <si>
    <t>HPS0100-ST-0430-001-B</t>
  </si>
  <si>
    <t>HPS0100-ST-0610-001-B</t>
  </si>
  <si>
    <t>HPS0100-ST-1070-001-B</t>
  </si>
  <si>
    <t>HPS0110-ST-0060-001-B</t>
  </si>
  <si>
    <t>HPS0110-ST-0230-001-B</t>
  </si>
  <si>
    <t>HPS0110-ST-0320-001-B</t>
  </si>
  <si>
    <t>HPS0110-ST-0390-001-B</t>
  </si>
  <si>
    <t>HPS0110-ST-0470-001-B</t>
  </si>
  <si>
    <t>HPS0110-ST-0550-001-B</t>
  </si>
  <si>
    <t>HPS0110-ST-0590-001-B</t>
  </si>
  <si>
    <t>HPS0110-ST-0610-001-B</t>
  </si>
  <si>
    <t>HPS0110-ST-0760-001-B</t>
  </si>
  <si>
    <t>HPS0110-ST-0930-001-B</t>
  </si>
  <si>
    <t>HPS0110-ST-0960-001-B</t>
  </si>
  <si>
    <t>HPS0110-ST-1070-001-B</t>
  </si>
  <si>
    <t>HPS0110-ST-1120-001-B</t>
  </si>
  <si>
    <t>HPS0110-ST-1160-001-B</t>
  </si>
  <si>
    <t>HPS0110-ST-1450-001-B</t>
  </si>
  <si>
    <t>HPS0110-TA-0060-001-B</t>
  </si>
  <si>
    <t>HPS0110-TA-0230-001-B</t>
  </si>
  <si>
    <t>HPS0110-TA-0320-001-B</t>
  </si>
  <si>
    <t>HPS0110-TA-0390-001-B</t>
  </si>
  <si>
    <t>HPS0110-TA-0590-001-B</t>
  </si>
  <si>
    <t>HPS0110-TA-0960-001-B</t>
  </si>
  <si>
    <t>HPS0110-TA-1120-001-B</t>
  </si>
  <si>
    <t>HPS0110-TA-1450-001-B</t>
  </si>
  <si>
    <t>HPS0140-ST-0070-001-B</t>
  </si>
  <si>
    <t>HPS0140-ST-0330-001-B</t>
  </si>
  <si>
    <t>HPS0140-ST-0400-001-B</t>
  </si>
  <si>
    <t>HPS0140-ST-1030-001-B</t>
  </si>
  <si>
    <t>HPS0160-ST-0070-001-B</t>
  </si>
  <si>
    <t>HPS0160-ST-0240-001-B</t>
  </si>
  <si>
    <t>HPS0160-ST-0330-001-B</t>
  </si>
  <si>
    <t>HPS0160-ST-0620-001-B</t>
  </si>
  <si>
    <t>HPS0160-ST-0770-001-B</t>
  </si>
  <si>
    <t>HPS0170-ST-0070-001-B</t>
  </si>
  <si>
    <t>HPS0170-ST-0240-001-B</t>
  </si>
  <si>
    <t>HPS0170-ST-0330-001-B</t>
  </si>
  <si>
    <t>HPS0170-ST-0400-001-B</t>
  </si>
  <si>
    <t>HPS0170-ST-0600-001-B</t>
  </si>
  <si>
    <t>HPS0170-ST-0620-001-B</t>
  </si>
  <si>
    <t>HPS0170-ST-0660-001-B</t>
  </si>
  <si>
    <t>HPS0170-ST-0770-001-B</t>
  </si>
  <si>
    <t>HPS0170-ST-0900-001-B</t>
  </si>
  <si>
    <t>HPS0170-ST-1030-001-B</t>
  </si>
  <si>
    <t>HPS0170-ST-1080-001-B</t>
  </si>
  <si>
    <t>HPS0170-ST-1130-001-B</t>
  </si>
  <si>
    <t>HPS0170-ST-1170-001-B</t>
  </si>
  <si>
    <t>HPS0170-ST-1250-001-B</t>
  </si>
  <si>
    <t>HPS0170-TA-0070-001-B</t>
  </si>
  <si>
    <t>HPS0170-TA-0240-001-B</t>
  </si>
  <si>
    <t>HPS0170-TA-0330-001-B</t>
  </si>
  <si>
    <t>HPS0170-TA-0400-001-B</t>
  </si>
  <si>
    <t>HPS0170-TA-0600-001-B</t>
  </si>
  <si>
    <t>HPS0170-TA-1080-001-B</t>
  </si>
  <si>
    <t>HPS0180-ST-0860-001-B</t>
  </si>
  <si>
    <t>HPS0180-ST-0870-001-B</t>
  </si>
  <si>
    <t>HPS0180-ST-1490-001-B</t>
  </si>
  <si>
    <t>HPS0250-ST-0120-001-B</t>
  </si>
  <si>
    <t>HPS0250-ST-0840-001-B</t>
  </si>
  <si>
    <t>HPS0250-ST-0850-001-B</t>
  </si>
  <si>
    <t>HPS0250-ST-1050-001-B</t>
  </si>
  <si>
    <t>INC0030-ST-0010-001-B</t>
  </si>
  <si>
    <t>INC0040-ST-0010-001-B</t>
  </si>
  <si>
    <t>INC0050-ST-0010-001-B</t>
  </si>
  <si>
    <t>INC0100-ST-0810-001-B</t>
  </si>
  <si>
    <t>INC0100-ST-0990-001-B</t>
  </si>
  <si>
    <t>LPS0030-ST-0040-001-B</t>
  </si>
  <si>
    <t>LPS0030-ST-0350-001-B</t>
  </si>
  <si>
    <t>LPS0030-ST-0360-001-B</t>
  </si>
  <si>
    <t>LPS0030-ST-0890-001-B</t>
  </si>
  <si>
    <t>LPS0040-ST-0050-001-B</t>
  </si>
  <si>
    <t>LPS0040-ST-0220-001-B</t>
  </si>
  <si>
    <t>LPS0040-ST-0310-001-B</t>
  </si>
  <si>
    <t>LPS0050-ST-0060-001-B</t>
  </si>
  <si>
    <t>LPS0050-ST-0230-001-B</t>
  </si>
  <si>
    <t>LPS0050-ST-0320-001-B</t>
  </si>
  <si>
    <t>LPS0060-ST-0060-001-B</t>
  </si>
  <si>
    <t>MHR0060-ST-0060-001-B</t>
  </si>
  <si>
    <t>MHR0060-ST-0320-001-B</t>
  </si>
  <si>
    <t>MHR0060-ST-0610-001-B</t>
  </si>
  <si>
    <t>MHR0060-ST-1070-001-B</t>
  </si>
  <si>
    <t>MHR0060-ST-1120-001-B</t>
  </si>
  <si>
    <t>MHR0070-ST-0060-001-B</t>
  </si>
  <si>
    <t>MHR0070-ST-0320-001-B</t>
  </si>
  <si>
    <t>MHR0070-ST-0620-001-B</t>
  </si>
  <si>
    <t>MHR0070-ST-1080-001-B</t>
  </si>
  <si>
    <t>MHR0070-ST-1130-001-B</t>
  </si>
  <si>
    <t>MHR0070-ST-1170-001-B</t>
  </si>
  <si>
    <t>MVA0010-ST-0010-001-B</t>
  </si>
  <si>
    <t>MVA0010-ST-0740-001-B</t>
  </si>
  <si>
    <t>MVA0010-ST-0810-001-B</t>
  </si>
  <si>
    <t>MVA0010-ST-0990-001-B</t>
  </si>
  <si>
    <t>MVA0020-ST-0010-001-B</t>
  </si>
  <si>
    <t>MVA0020-ST-0740-001-B</t>
  </si>
  <si>
    <t>MVA0020-ST-0810-001-B</t>
  </si>
  <si>
    <t>MVA0020-ST-0990-001-B</t>
  </si>
  <si>
    <t>MVA0020-ST-1000-001-B</t>
  </si>
  <si>
    <t>MVA0020-ST-1260-001-B</t>
  </si>
  <si>
    <t>MVA0080-ST-0010-001-B</t>
  </si>
  <si>
    <t>MVA0080-ST-0810-001-B</t>
  </si>
  <si>
    <t>MVA0080-ST-0820-001-B</t>
  </si>
  <si>
    <t>MVA0080-ST-0990-001-B</t>
  </si>
  <si>
    <t>MVA0080-ST-1000-001-B</t>
  </si>
  <si>
    <t>MVA0170-ST-0020-001-B</t>
  </si>
  <si>
    <t>MVA0190-ST-0020-001-B</t>
  </si>
  <si>
    <t>MVA0190-ST-0200-001-B</t>
  </si>
  <si>
    <t>MVA0190-ST-0290-001-B</t>
  </si>
  <si>
    <t>MVA0190-ST-0370-001-B</t>
  </si>
  <si>
    <t>MVA0190-ST-0940-001-B</t>
  </si>
  <si>
    <t>MVA0220-ST-0030-001-B</t>
  </si>
  <si>
    <t>MVA0220-ST-0210-001-B</t>
  </si>
  <si>
    <t>MVA0220-ST-0300-001-B</t>
  </si>
  <si>
    <t>MVA0220-ST-0380-001-B</t>
  </si>
  <si>
    <t>MVA0220-ST-0950-001-B</t>
  </si>
  <si>
    <t>MVA0250-ST-0300-001-B</t>
  </si>
  <si>
    <t>FLU0010-ST-0010-002-B</t>
  </si>
  <si>
    <t>FLU0010-ST-0990-002-B</t>
  </si>
  <si>
    <t>FLU0040-ST-0010-002-B</t>
  </si>
  <si>
    <t>FLU0050-ST-0010-002-B</t>
  </si>
  <si>
    <t>FLU0050-ST-0990-002-B</t>
  </si>
  <si>
    <t>FLU0060-ST-0010-002-B</t>
  </si>
  <si>
    <t>FLU0060-ST-0740-002-B</t>
  </si>
  <si>
    <t>FLU0060-ST-0810-002-B</t>
  </si>
  <si>
    <t>FLU0060-ST-0830-002-B</t>
  </si>
  <si>
    <t>FLU0060-ST-0990-002-B</t>
  </si>
  <si>
    <t>FLU0060-ST-1000-002-B</t>
  </si>
  <si>
    <t>FLU0070-ST-0010-002-B</t>
  </si>
  <si>
    <t>FLU0080-ST-0010-002-B</t>
  </si>
  <si>
    <t>FLU0080-ST-0990-002-B</t>
  </si>
  <si>
    <t>FLU0100-ST-0010-002-B</t>
  </si>
  <si>
    <t>FLU0100-ST-0990-002-B</t>
  </si>
  <si>
    <t>FLU0100-ST-1000-002-B</t>
  </si>
  <si>
    <t>FLU0130-ST-0010-002-B</t>
  </si>
  <si>
    <t>FLU0130-ST-0740-002-B</t>
  </si>
  <si>
    <t>FLU0130-ST-0810-002-B</t>
  </si>
  <si>
    <t>FLU0130-ST-0990-002-B</t>
  </si>
  <si>
    <t>FLU0130-ST-1000-002-B</t>
  </si>
  <si>
    <t>FLU0140-ST-0010-002-B</t>
  </si>
  <si>
    <t>FLU0140-ST-0740-002-B</t>
  </si>
  <si>
    <t>FLU0140-ST-0830-002-B</t>
  </si>
  <si>
    <t>FLU0140-ST-0990-002-B</t>
  </si>
  <si>
    <t>FLU0140-ST-1260-002-B</t>
  </si>
  <si>
    <t>FLU0220-ST-0990-002-B</t>
  </si>
  <si>
    <t>FLU0240-ST-0010-002-B</t>
  </si>
  <si>
    <t>FLU0240-ST-0810-002-B</t>
  </si>
  <si>
    <t>FLU0240-ST-0990-002-B</t>
  </si>
  <si>
    <t>FLU0250-ST-0010-002-B</t>
  </si>
  <si>
    <t>FLU0350-ST-1620-002-B</t>
  </si>
  <si>
    <t>FLU0350-ST-1660-002-B</t>
  </si>
  <si>
    <t>FLU0350-ST-1700-002-B</t>
  </si>
  <si>
    <t>HPS0010-ST-0040-002-B</t>
  </si>
  <si>
    <t>HPS0010-ST-0350-002-B</t>
  </si>
  <si>
    <t>HPS0010-ST-0360-002-B</t>
  </si>
  <si>
    <t>HPS0010-ST-0890-002-B</t>
  </si>
  <si>
    <t>HPS0010-ST-0910-002-B</t>
  </si>
  <si>
    <t>HPS0010-TA-0090-002-B</t>
  </si>
  <si>
    <t>HPS0010-TA-0140-002-B</t>
  </si>
  <si>
    <t>HPS0010-TA-0170-002-B</t>
  </si>
  <si>
    <t>HPS0020-ST-0040-002-B</t>
  </si>
  <si>
    <t>HPS0020-ST-0350-002-B</t>
  </si>
  <si>
    <t>HPS0020-ST-0360-002-B</t>
  </si>
  <si>
    <t>HPS0020-ST-0730-002-B</t>
  </si>
  <si>
    <t>HPS0020-ST-0750-002-B</t>
  </si>
  <si>
    <t>HPS0020-ST-0880-002-B</t>
  </si>
  <si>
    <t>HPS0020-ST-0890-002-B</t>
  </si>
  <si>
    <t>HPS0020-ST-0910-002-B</t>
  </si>
  <si>
    <t>HPS0020-TA-0090-002-B</t>
  </si>
  <si>
    <t>HPS0020-TA-0140-002-B</t>
  </si>
  <si>
    <t>HPS0020-TA-0170-002-B</t>
  </si>
  <si>
    <t>HPS0070-ST-0040-002-B</t>
  </si>
  <si>
    <t>HPS0070-ST-0350-002-B</t>
  </si>
  <si>
    <t>HPS0070-ST-0360-002-B</t>
  </si>
  <si>
    <t>HPS0080-ST-0050-002-B</t>
  </si>
  <si>
    <t>HPS0080-ST-0310-002-B</t>
  </si>
  <si>
    <t>HPS0090-ST-0050-002-B</t>
  </si>
  <si>
    <t>HPS0090-ST-0220-002-B</t>
  </si>
  <si>
    <t>HPS0090-ST-0310-002-B</t>
  </si>
  <si>
    <t>HPS0090-ST-0690-002-B</t>
  </si>
  <si>
    <t>HPS0090-ST-0710-002-B</t>
  </si>
  <si>
    <t>HPS0090-ST-0720-002-B</t>
  </si>
  <si>
    <t>HPS0090-ST-0980-002-B</t>
  </si>
  <si>
    <t>HPS0090-ST-1010-002-B</t>
  </si>
  <si>
    <t>HPS0090-ST-1360-002-B</t>
  </si>
  <si>
    <t>HPS0090-ST-1370-002-B</t>
  </si>
  <si>
    <t>HPS0090-TA-0050-002-B</t>
  </si>
  <si>
    <t>HPS0090-TA-0220-002-B</t>
  </si>
  <si>
    <t>HPS0090-TA-0310-002-B</t>
  </si>
  <si>
    <t>HPS0100-ST-0060-002-B</t>
  </si>
  <si>
    <t>HPS0100-ST-0230-002-B</t>
  </si>
  <si>
    <t>HPS0100-ST-0320-002-B</t>
  </si>
  <si>
    <t>HPS0100-ST-0390-002-B</t>
  </si>
  <si>
    <t>HPS0100-ST-0610-002-B</t>
  </si>
  <si>
    <t>HPS0100-ST-1070-002-B</t>
  </si>
  <si>
    <t>HPS0100-ST-1120-002-B</t>
  </si>
  <si>
    <t>HPS0100-ST-1160-002-B</t>
  </si>
  <si>
    <t>HPS0110-ST-0060-002-B</t>
  </si>
  <si>
    <t>HPS0110-ST-0230-002-B</t>
  </si>
  <si>
    <t>HPS0110-ST-0320-002-B</t>
  </si>
  <si>
    <t>HPS0110-ST-0390-002-B</t>
  </si>
  <si>
    <t>HPS0110-ST-0430-002-B</t>
  </si>
  <si>
    <t>HPS0110-ST-0470-002-B</t>
  </si>
  <si>
    <t>HPS0110-ST-0510-002-B</t>
  </si>
  <si>
    <t>HPS0110-ST-0550-002-B</t>
  </si>
  <si>
    <t>HPS0110-ST-0590-002-B</t>
  </si>
  <si>
    <t>HPS0110-ST-0610-002-B</t>
  </si>
  <si>
    <t>HPS0110-ST-0650-002-B</t>
  </si>
  <si>
    <t>HPS0110-ST-0760-002-B</t>
  </si>
  <si>
    <t>HPS0110-ST-0960-002-B</t>
  </si>
  <si>
    <t>HPS0110-ST-0970-002-B</t>
  </si>
  <si>
    <t>HPS0110-ST-1070-002-B</t>
  </si>
  <si>
    <t>HPS0110-ST-1120-002-B</t>
  </si>
  <si>
    <t>HPS0110-ST-1140-002-B</t>
  </si>
  <si>
    <t>HPS0110-ST-1160-002-B</t>
  </si>
  <si>
    <t>HPS0110-ST-1380-002-B</t>
  </si>
  <si>
    <t>HPS0110-ST-1450-002-B</t>
  </si>
  <si>
    <t>HPS0110-TA-0060-002-B</t>
  </si>
  <si>
    <t>HPS0110-TA-0230-002-B</t>
  </si>
  <si>
    <t>HPS0110-TA-0320-002-B</t>
  </si>
  <si>
    <t>HPS0110-TA-0590-002-B</t>
  </si>
  <si>
    <t>HPS0110-TA-1070-002-B</t>
  </si>
  <si>
    <t>HPS0120-ST-0860-002-B</t>
  </si>
  <si>
    <t>HPS0120-ST-1490-002-B</t>
  </si>
  <si>
    <t>HPS0140-ST-0070-002-B</t>
  </si>
  <si>
    <t>HPS0140-ST-0330-002-B</t>
  </si>
  <si>
    <t>HPS0160-ST-0070-002-B</t>
  </si>
  <si>
    <t>HPS0160-ST-0240-002-B</t>
  </si>
  <si>
    <t>HPS0160-ST-0330-002-B</t>
  </si>
  <si>
    <t>HPS0160-ST-0400-002-B</t>
  </si>
  <si>
    <t>HPS0160-ST-0620-002-B</t>
  </si>
  <si>
    <t>HPS0160-ST-1130-002-B</t>
  </si>
  <si>
    <t>HPS0160-ST-1170-002-B</t>
  </si>
  <si>
    <t>HPS0170-ST-0070-002-B</t>
  </si>
  <si>
    <t>HPS0170-ST-0240-002-B</t>
  </si>
  <si>
    <t>HPS0170-ST-0270-002-B</t>
  </si>
  <si>
    <t>HPS0170-ST-0330-002-B</t>
  </si>
  <si>
    <t>HPS0170-ST-0400-002-B</t>
  </si>
  <si>
    <t>HPS0170-ST-0440-002-B</t>
  </si>
  <si>
    <t>HPS0170-ST-0480-002-B</t>
  </si>
  <si>
    <t>HPS0170-ST-0560-002-B</t>
  </si>
  <si>
    <t>HPS0170-ST-0600-002-B</t>
  </si>
  <si>
    <t>HPS0170-ST-0620-002-B</t>
  </si>
  <si>
    <t>HPS0170-ST-0660-002-B</t>
  </si>
  <si>
    <t>HPS0170-ST-0770-002-B</t>
  </si>
  <si>
    <t>HPS0170-ST-1030-002-B</t>
  </si>
  <si>
    <t>HPS0170-ST-1080-002-B</t>
  </si>
  <si>
    <t>HPS0170-ST-1130-002-B</t>
  </si>
  <si>
    <t>HPS0170-ST-1170-002-B</t>
  </si>
  <si>
    <t>HPS0170-TA-0600-002-B</t>
  </si>
  <si>
    <t>HPS0180-ST-0870-002-B</t>
  </si>
  <si>
    <t>HPS0190-ST-1470-002-B</t>
  </si>
  <si>
    <t>HPS0250-ST-0120-002-B</t>
  </si>
  <si>
    <t>HPS0250-ST-1050-002-B</t>
  </si>
  <si>
    <t>INC0030-ST-0010-002-B</t>
  </si>
  <si>
    <t>INC0030-ST-0810-002-B</t>
  </si>
  <si>
    <t>INC0030-ST-0820-002-B</t>
  </si>
  <si>
    <t>INC0030-ST-0990-002-B</t>
  </si>
  <si>
    <t>INC0050-ST-0010-002-B</t>
  </si>
  <si>
    <t>INC0050-ST-0810-002-B</t>
  </si>
  <si>
    <t>INC0080-ST-0010-002-B</t>
  </si>
  <si>
    <t>INC0090-ST-0010-002-B</t>
  </si>
  <si>
    <t>INC0100-ST-0740-002-B</t>
  </si>
  <si>
    <t>INC0110-ST-0010-002-B</t>
  </si>
  <si>
    <t>INC0160-ST-0620-002-B</t>
  </si>
  <si>
    <t>LPS0030-ST-0040-002-B</t>
  </si>
  <si>
    <t>LPS0030-ST-0360-002-B</t>
  </si>
  <si>
    <t>LPS0030-ST-0890-002-B</t>
  </si>
  <si>
    <t>LPS0040-ST-0050-002-B</t>
  </si>
  <si>
    <t>LPS0040-ST-0220-002-B</t>
  </si>
  <si>
    <t>LPS0040-ST-0310-002-B</t>
  </si>
  <si>
    <t>LPS0050-ST-0060-002-B</t>
  </si>
  <si>
    <t>LPS0060-ST-0060-002-B</t>
  </si>
  <si>
    <t>LPS0060-ST-0230-002-B</t>
  </si>
  <si>
    <t>LPS0060-ST-0320-002-B</t>
  </si>
  <si>
    <t>LPS0060-ST-0390-002-B</t>
  </si>
  <si>
    <t>LPS0060-ST-0590-002-B</t>
  </si>
  <si>
    <t>LPS0060-ST-0960-002-B</t>
  </si>
  <si>
    <t>LPS0090-ST-0070-002-B</t>
  </si>
  <si>
    <t>MHR0010-ST-0040-002-B</t>
  </si>
  <si>
    <t>MHR0010-ST-0360-002-B</t>
  </si>
  <si>
    <t>MHR0010-ST-0730-002-B</t>
  </si>
  <si>
    <t>MHR0030-ST-0050-002-B</t>
  </si>
  <si>
    <t>MHR0030-ST-0310-002-B</t>
  </si>
  <si>
    <t>MHR0030-ST-0690-002-B</t>
  </si>
  <si>
    <t>MHR0030-ST-0710-002-B</t>
  </si>
  <si>
    <t>MHR0060-ST-0060-002-B</t>
  </si>
  <si>
    <t>MHR0060-ST-0320-002-B</t>
  </si>
  <si>
    <t>MHR0060-ST-0390-002-B</t>
  </si>
  <si>
    <t>MHR0060-ST-0590-002-B</t>
  </si>
  <si>
    <t>MHR0060-ST-0610-002-B</t>
  </si>
  <si>
    <t>MHR0060-ST-0650-002-B</t>
  </si>
  <si>
    <t>MHR0060-ST-1070-002-B</t>
  </si>
  <si>
    <t>MHR0060-ST-1120-002-B</t>
  </si>
  <si>
    <t>MHR0060-ST-1160-002-B</t>
  </si>
  <si>
    <t>MHR0070-ST-0060-002-B</t>
  </si>
  <si>
    <t>MHR0070-ST-0320-002-B</t>
  </si>
  <si>
    <t>MHR0070-ST-0390-002-B</t>
  </si>
  <si>
    <t>MHR0070-ST-0470-002-B</t>
  </si>
  <si>
    <t>MHR0070-ST-0620-002-B</t>
  </si>
  <si>
    <t>MHR0070-ST-0660-002-B</t>
  </si>
  <si>
    <t>MHR0070-ST-1080-002-B</t>
  </si>
  <si>
    <t>MHR0070-ST-1170-002-B</t>
  </si>
  <si>
    <t>MHR0100-ST-0120-002-B</t>
  </si>
  <si>
    <t>MVA0010-ST-0010-002-B</t>
  </si>
  <si>
    <t>MVA0010-ST-0810-002-B</t>
  </si>
  <si>
    <t>MVA0010-ST-0990-002-B</t>
  </si>
  <si>
    <t>MVA0010-ST-1000-002-B</t>
  </si>
  <si>
    <t>MVA0020-ST-0010-002-B</t>
  </si>
  <si>
    <t>MVA0020-ST-0740-002-B</t>
  </si>
  <si>
    <t>MVA0020-ST-0810-002-B</t>
  </si>
  <si>
    <t>MVA0020-ST-0820-002-B</t>
  </si>
  <si>
    <t>MVA0020-ST-0990-002-B</t>
  </si>
  <si>
    <t>MVA0020-ST-1000-002-B</t>
  </si>
  <si>
    <t>MVA0020-ST-1260-002-B</t>
  </si>
  <si>
    <t>MVA0020-ST-1460-002-B</t>
  </si>
  <si>
    <t>MVA0080-ST-0010-002-B</t>
  </si>
  <si>
    <t>MVA0080-ST-0740-002-B</t>
  </si>
  <si>
    <t>MVA0080-ST-0810-002-B</t>
  </si>
  <si>
    <t>MVA0080-ST-0990-002-B</t>
  </si>
  <si>
    <t>MVA0190-ST-0020-002-B</t>
  </si>
  <si>
    <t>MVA0190-ST-0200-002-B</t>
  </si>
  <si>
    <t>MVA0190-ST-0290-002-B</t>
  </si>
  <si>
    <t>MVA0190-ST-0370-002-B</t>
  </si>
  <si>
    <t>MVA0190-ST-0450-002-B</t>
  </si>
  <si>
    <t>MVA0190-ST-0780-002-B</t>
  </si>
  <si>
    <t>MVA0190-ST-0940-002-B</t>
  </si>
  <si>
    <t>MVA0220-ST-0030-002-B</t>
  </si>
  <si>
    <t>MVA0220-ST-0210-002-B</t>
  </si>
  <si>
    <t>MVA0220-ST-0300-002-B</t>
  </si>
  <si>
    <t>MVA0220-ST-0380-002-B</t>
  </si>
  <si>
    <t>MVA0220-ST-0460-002-B</t>
  </si>
  <si>
    <t>MVA0220-ST-0790-002-B</t>
  </si>
  <si>
    <t>MVA0220-ST-0950-002-B</t>
  </si>
  <si>
    <t>MVA0260-ST-0250-002-B</t>
  </si>
  <si>
    <t>MVA0290-ST-1040-002-B</t>
  </si>
  <si>
    <t>FLU0350-ST-1620-003-B</t>
  </si>
  <si>
    <t>FLU0350-ST-1630-003-B</t>
  </si>
  <si>
    <t>FLU0350-ST-1660-003-B</t>
  </si>
  <si>
    <t>FLU0350-ST-1670-003-B</t>
  </si>
  <si>
    <t>FLU0350-ST-1700-003-B</t>
  </si>
  <si>
    <t>FLU0350-ST-1710-003-B</t>
  </si>
  <si>
    <t>FLU0355-ST-1980-003-B</t>
  </si>
  <si>
    <t>FLU0355-ST-2060-003-B</t>
  </si>
  <si>
    <t>HPS0010-TA-0090-003-B</t>
  </si>
  <si>
    <t>HPS0010-TA-0140-003-B</t>
  </si>
  <si>
    <t>HPS0010-TA-0170-003-B</t>
  </si>
  <si>
    <t>HPS0020-ST-0040-003-B</t>
  </si>
  <si>
    <t>HPS0020-ST-0350-003-B</t>
  </si>
  <si>
    <t>HPS0020-ST-0360-003-B</t>
  </si>
  <si>
    <t>HPS0020-ST-0730-003-B</t>
  </si>
  <si>
    <t>HPS0020-ST-0890-003-B</t>
  </si>
  <si>
    <t>HPS0020-TA-0090-003-B</t>
  </si>
  <si>
    <t>HPS0020-TA-0140-003-B</t>
  </si>
  <si>
    <t>HPS0020-TA-0170-003-B</t>
  </si>
  <si>
    <t>HPS0090-ST-0050-003-B</t>
  </si>
  <si>
    <t>HPS0090-ST-0220-003-B</t>
  </si>
  <si>
    <t>HPS0090-ST-0310-003-B</t>
  </si>
  <si>
    <t>HPS0090-ST-0690-003-B</t>
  </si>
  <si>
    <t>HPS0090-TA-0220-003-B</t>
  </si>
  <si>
    <t>HPS0090-TA-0310-003-B</t>
  </si>
  <si>
    <t>HPS0110-ST-0060-003-B</t>
  </si>
  <si>
    <t>HPS0110-ST-0230-003-B</t>
  </si>
  <si>
    <t>HPS0110-ST-0320-003-B</t>
  </si>
  <si>
    <t>HPS0110-ST-0390-003-B</t>
  </si>
  <si>
    <t>HPS0110-ST-0590-003-B</t>
  </si>
  <si>
    <t>HPS0110-ST-0610-003-B</t>
  </si>
  <si>
    <t>HPS0110-ST-0760-003-B</t>
  </si>
  <si>
    <t>HPS0110-ST-0960-003-B</t>
  </si>
  <si>
    <t>HPS0110-ST-1070-003-B</t>
  </si>
  <si>
    <t>HPS0110-ST-1120-003-B</t>
  </si>
  <si>
    <t>HPS0110-TA-0060-003-B</t>
  </si>
  <si>
    <t>HPS0110-TA-0230-003-B</t>
  </si>
  <si>
    <t>HPS0110-TA-0320-003-B</t>
  </si>
  <si>
    <t>HPS0170-ST-0070-003-B</t>
  </si>
  <si>
    <t>HPS0170-ST-0240-003-B</t>
  </si>
  <si>
    <t>HPS0170-ST-0330-003-B</t>
  </si>
  <si>
    <t>HPS0170-ST-0620-003-B</t>
  </si>
  <si>
    <t>HPS0170-ST-1130-003-B</t>
  </si>
  <si>
    <t>HPS0170-ST-1170-003-B</t>
  </si>
  <si>
    <t>MHR0060-ST-0060-003-B</t>
  </si>
  <si>
    <t>MHR0060-ST-0320-003-B</t>
  </si>
  <si>
    <t>MHR0060-ST-0610-003-B</t>
  </si>
  <si>
    <t>MHR0060-ST-1120-003-B</t>
  </si>
  <si>
    <t>MHR0070-ST-0620-003-B</t>
  </si>
  <si>
    <t>MVA0020-ST-0010-003-B</t>
  </si>
  <si>
    <t>MVA0020-ST-0810-003-B</t>
  </si>
  <si>
    <t>MVA0020-ST-0990-003-B</t>
  </si>
  <si>
    <t>MVA0190-ST-0020-003-B</t>
  </si>
  <si>
    <t>MVA0190-ST-0200-003-B</t>
  </si>
  <si>
    <t>MVA0190-ST-0290-003-B</t>
  </si>
  <si>
    <t>FLU0130-ST-0010-004-B</t>
  </si>
  <si>
    <t>FLU0240-ST-0010-004-B</t>
  </si>
  <si>
    <t>FLU0350-ST-1620-004-B</t>
  </si>
  <si>
    <t>FLU0350-ST-1630-004-B</t>
  </si>
  <si>
    <t>FLU0350-ST-1640-004-B</t>
  </si>
  <si>
    <t>FLU0350-ST-1650-004-B</t>
  </si>
  <si>
    <t>FLU0350-ST-1660-004-B</t>
  </si>
  <si>
    <t>FLU0350-ST-1670-004-B</t>
  </si>
  <si>
    <t>FLU0350-ST-1700-004-B</t>
  </si>
  <si>
    <t>FLU0350-ST-1710-004-B</t>
  </si>
  <si>
    <t>FLU0350-ST-1720-004-B</t>
  </si>
  <si>
    <t>FLU0350-ST-1730-004-B</t>
  </si>
  <si>
    <t>FLU0355-ST-1980-004-B</t>
  </si>
  <si>
    <t>FLU0355-ST-2060-004-B</t>
  </si>
  <si>
    <t>HPS0010-TA-0090-004-B</t>
  </si>
  <si>
    <t>HPS0010-TA-0140-004-B</t>
  </si>
  <si>
    <t>HPS0010-TA-0170-004-B</t>
  </si>
  <si>
    <t>HPS0020-ST-0040-004-B</t>
  </si>
  <si>
    <t>HPS0020-ST-0350-004-B</t>
  </si>
  <si>
    <t>HPS0020-ST-0360-004-B</t>
  </si>
  <si>
    <t>HPS0020-ST-0730-004-B</t>
  </si>
  <si>
    <t>HPS0020-ST-0880-004-B</t>
  </si>
  <si>
    <t>HPS0020-ST-0890-004-B</t>
  </si>
  <si>
    <t>HPS0020-ST-0910-004-B</t>
  </si>
  <si>
    <t>HPS0020-TA-0090-004-B</t>
  </si>
  <si>
    <t>HPS0020-TA-0140-004-B</t>
  </si>
  <si>
    <t>HPS0020-TA-0170-004-B</t>
  </si>
  <si>
    <t>HPS0090-ST-0050-004-B</t>
  </si>
  <si>
    <t>HPS0090-ST-0220-004-B</t>
  </si>
  <si>
    <t>HPS0090-ST-0310-004-B</t>
  </si>
  <si>
    <t>HPS0090-ST-0690-004-B</t>
  </si>
  <si>
    <t>HPS0090-ST-0710-004-B</t>
  </si>
  <si>
    <t>HPS0090-ST-0720-004-B</t>
  </si>
  <si>
    <t>HPS0090-ST-0980-004-B</t>
  </si>
  <si>
    <t>HPS0090-ST-1010-004-B</t>
  </si>
  <si>
    <t>HPS0090-ST-1360-004-B</t>
  </si>
  <si>
    <t>HPS0090-TA-0050-004-B</t>
  </si>
  <si>
    <t>HPS0090-TA-0310-004-B</t>
  </si>
  <si>
    <t>HPS0110-ST-0060-004-B</t>
  </si>
  <si>
    <t>HPS0110-ST-0230-004-B</t>
  </si>
  <si>
    <t>HPS0110-ST-0320-004-B</t>
  </si>
  <si>
    <t>HPS0110-ST-0390-004-B</t>
  </si>
  <si>
    <t>HPS0110-ST-0430-004-B</t>
  </si>
  <si>
    <t>HPS0110-ST-0470-004-B</t>
  </si>
  <si>
    <t>HPS0110-ST-0550-004-B</t>
  </si>
  <si>
    <t>HPS0110-ST-0590-004-B</t>
  </si>
  <si>
    <t>HPS0110-ST-0610-004-B</t>
  </si>
  <si>
    <t>HPS0110-ST-0650-004-B</t>
  </si>
  <si>
    <t>HPS0110-ST-0760-004-B</t>
  </si>
  <si>
    <t>HPS0110-ST-0960-004-B</t>
  </si>
  <si>
    <t>HPS0110-ST-0970-004-B</t>
  </si>
  <si>
    <t>HPS0110-ST-1070-004-B</t>
  </si>
  <si>
    <t>HPS0110-ST-1120-004-B</t>
  </si>
  <si>
    <t>HPS0110-ST-1160-004-B</t>
  </si>
  <si>
    <t>HPS0110-ST-1380-004-B</t>
  </si>
  <si>
    <t>HPS0110-ST-1450-004-B</t>
  </si>
  <si>
    <t>HPS0110-TA-0060-004-B</t>
  </si>
  <si>
    <t>HPS0110-TA-0230-004-B</t>
  </si>
  <si>
    <t>HPS0110-TA-0320-004-B</t>
  </si>
  <si>
    <t>HPS0110-TA-0590-004-B</t>
  </si>
  <si>
    <t>HPS0120-ST-0860-004-B</t>
  </si>
  <si>
    <t>HPS0170-ST-0070-004-B</t>
  </si>
  <si>
    <t>HPS0170-ST-0240-004-B</t>
  </si>
  <si>
    <t>HPS0170-ST-0270-004-B</t>
  </si>
  <si>
    <t>HPS0170-ST-0330-004-B</t>
  </si>
  <si>
    <t>HPS0170-ST-0400-004-B</t>
  </si>
  <si>
    <t>HPS0170-ST-0440-004-B</t>
  </si>
  <si>
    <t>HPS0170-ST-0480-004-B</t>
  </si>
  <si>
    <t>HPS0170-ST-0560-004-B</t>
  </si>
  <si>
    <t>HPS0170-ST-0600-004-B</t>
  </si>
  <si>
    <t>HPS0170-ST-0620-004-B</t>
  </si>
  <si>
    <t>HPS0170-ST-0660-004-B</t>
  </si>
  <si>
    <t>HPS0170-ST-0900-004-B</t>
  </si>
  <si>
    <t>HPS0170-ST-1030-004-B</t>
  </si>
  <si>
    <t>HPS0170-ST-1130-004-B</t>
  </si>
  <si>
    <t>HPS0170-ST-1170-004-B</t>
  </si>
  <si>
    <t>HPS0190-ST-1470-004-B</t>
  </si>
  <si>
    <t>HPS0250-ST-1050-004-B</t>
  </si>
  <si>
    <t>MHR0010-ST-0040-004-B</t>
  </si>
  <si>
    <t>MHR0010-ST-0360-004-B</t>
  </si>
  <si>
    <t>MHR0060-ST-0060-004-B</t>
  </si>
  <si>
    <t>MHR0060-ST-0320-004-B</t>
  </si>
  <si>
    <t>MHR0060-ST-0390-004-B</t>
  </si>
  <si>
    <t>MHR0060-ST-0610-004-B</t>
  </si>
  <si>
    <t>MHR0070-ST-0060-004-B</t>
  </si>
  <si>
    <t>MHR0070-ST-0320-004-B</t>
  </si>
  <si>
    <t>MHR0070-ST-0620-004-B</t>
  </si>
  <si>
    <t>MHR0070-ST-1170-004-B</t>
  </si>
  <si>
    <t>MHR0100-ST-0120-004-B</t>
  </si>
  <si>
    <t>MVA0010-ST-0010-004-B</t>
  </si>
  <si>
    <t>MVA0010-ST-0990-004-B</t>
  </si>
  <si>
    <t>MVA0020-ST-0010-004-B</t>
  </si>
  <si>
    <t>MVA0020-ST-0740-004-B</t>
  </si>
  <si>
    <t>MVA0020-ST-0810-004-B</t>
  </si>
  <si>
    <t>MVA0020-ST-0990-004-B</t>
  </si>
  <si>
    <t>MVA0020-ST-1000-004-B</t>
  </si>
  <si>
    <t>MVA0190-ST-0020-004-B</t>
  </si>
  <si>
    <t>MVA0190-ST-0200-004-B</t>
  </si>
  <si>
    <t>MVA0190-ST-0290-004-B</t>
  </si>
  <si>
    <t>MVA0190-ST-0570-004-B</t>
  </si>
  <si>
    <t>MVA0220-ST-0030-004-B</t>
  </si>
  <si>
    <t>MVA0220-ST-0210-004-B</t>
  </si>
  <si>
    <t>FLU0350-ST-1620-005-B</t>
  </si>
  <si>
    <t>HPS0010-ST-0040-005-B</t>
  </si>
  <si>
    <t>HPS0010-ST-0360-005-B</t>
  </si>
  <si>
    <t>HPS0020-ST-0040-005-B</t>
  </si>
  <si>
    <t>HPS0020-ST-0350-005-B</t>
  </si>
  <si>
    <t>HPS0020-ST-0360-005-B</t>
  </si>
  <si>
    <t>HPS0020-ST-0730-005-B</t>
  </si>
  <si>
    <t>HPS0020-ST-0750-005-B</t>
  </si>
  <si>
    <t>HPS0020-ST-0890-005-B</t>
  </si>
  <si>
    <t>HPS0020-ST-0910-005-B</t>
  </si>
  <si>
    <t>HPS0070-ST-0040-005-B</t>
  </si>
  <si>
    <t>HPS0090-ST-0050-005-B</t>
  </si>
  <si>
    <t>HPS0090-ST-0220-005-B</t>
  </si>
  <si>
    <t>HPS0090-ST-0310-005-B</t>
  </si>
  <si>
    <t>HPS0090-ST-0690-005-B</t>
  </si>
  <si>
    <t>HPS0090-ST-0710-005-B</t>
  </si>
  <si>
    <t>HPS0090-ST-0980-005-B</t>
  </si>
  <si>
    <t>HPS0090-ST-1010-005-B</t>
  </si>
  <si>
    <t>HPS0090-ST-1360-005-B</t>
  </si>
  <si>
    <t>HPS0090-TA-0050-005-B</t>
  </si>
  <si>
    <t>HPS0090-TA-0220-005-B</t>
  </si>
  <si>
    <t>HPS0090-TA-0310-005-B</t>
  </si>
  <si>
    <t>HPS0090-TA-0690-005-B</t>
  </si>
  <si>
    <t>HPS0090-TA-1010-005-B</t>
  </si>
  <si>
    <t>HPS0090-TA-1370-005-B</t>
  </si>
  <si>
    <t>HPS0100-ST-0230-005-B</t>
  </si>
  <si>
    <t>HPS0100-ST-0430-005-B</t>
  </si>
  <si>
    <t>HPS0110-ST-0060-005-B</t>
  </si>
  <si>
    <t>HPS0110-ST-0230-005-B</t>
  </si>
  <si>
    <t>HPS0110-ST-0320-005-B</t>
  </si>
  <si>
    <t>HPS0110-ST-0390-005-B</t>
  </si>
  <si>
    <t>HPS0110-ST-0470-005-B</t>
  </si>
  <si>
    <t>HPS0110-ST-0550-005-B</t>
  </si>
  <si>
    <t>HPS0110-ST-0590-005-B</t>
  </si>
  <si>
    <t>HPS0110-ST-0760-005-B</t>
  </si>
  <si>
    <t>HPS0110-ST-0930-005-B</t>
  </si>
  <si>
    <t>HPS0110-ST-0960-005-B</t>
  </si>
  <si>
    <t>HPS0110-TA-0060-005-B</t>
  </si>
  <si>
    <t>HPS0110-TA-0230-005-B</t>
  </si>
  <si>
    <t>HPS0110-TA-0320-005-B</t>
  </si>
  <si>
    <t>HPS0110-TA-0390-005-B</t>
  </si>
  <si>
    <t>HPS0110-TA-0590-005-B</t>
  </si>
  <si>
    <t>HPS0110-TA-0960-005-B</t>
  </si>
  <si>
    <t>HPS0140-ST-0070-005-B</t>
  </si>
  <si>
    <t>HPS0140-ST-0330-005-B</t>
  </si>
  <si>
    <t>HPS0140-ST-0400-005-B</t>
  </si>
  <si>
    <t>HPS0140-ST-1030-005-B</t>
  </si>
  <si>
    <t>HPS0160-ST-0070-005-B</t>
  </si>
  <si>
    <t>HPS0160-ST-0240-005-B</t>
  </si>
  <si>
    <t>HPS0160-ST-0330-005-B</t>
  </si>
  <si>
    <t>HPS0160-ST-0770-005-B</t>
  </si>
  <si>
    <t>HPS0170-ST-0070-005-B</t>
  </si>
  <si>
    <t>HPS0170-ST-0240-005-B</t>
  </si>
  <si>
    <t>HPS0170-ST-0330-005-B</t>
  </si>
  <si>
    <t>HPS0170-ST-0400-005-B</t>
  </si>
  <si>
    <t>HPS0170-ST-0600-005-B</t>
  </si>
  <si>
    <t>HPS0170-ST-0770-005-B</t>
  </si>
  <si>
    <t>HPS0170-ST-1030-005-B</t>
  </si>
  <si>
    <t>HPS0170-TA-0070-005-B</t>
  </si>
  <si>
    <t>HPS0170-TA-0240-005-B</t>
  </si>
  <si>
    <t>HPS0170-TA-0330-005-B</t>
  </si>
  <si>
    <t>HPS0170-TA-0400-005-B</t>
  </si>
  <si>
    <t>HPS0170-TA-0600-005-B</t>
  </si>
  <si>
    <t>LPS0030-ST-0040-005-B</t>
  </si>
  <si>
    <t>LPS0030-ST-0350-005-B</t>
  </si>
  <si>
    <t>LPS0030-ST-0360-005-B</t>
  </si>
  <si>
    <t>LPS0030-ST-0890-005-B</t>
  </si>
  <si>
    <t>LPS0040-ST-0050-005-B</t>
  </si>
  <si>
    <t>LPS0040-ST-0220-005-B</t>
  </si>
  <si>
    <t>LPS0040-ST-0310-005-B</t>
  </si>
  <si>
    <t>LPS0050-ST-0060-005-B</t>
  </si>
  <si>
    <t>LPS0050-ST-0230-005-B</t>
  </si>
  <si>
    <t>LPS0050-ST-0320-005-B</t>
  </si>
  <si>
    <t>LPS0060-ST-0060-005-B</t>
  </si>
  <si>
    <t>MHR0060-ST-0060-005-B</t>
  </si>
  <si>
    <t>MHR0060-ST-0320-005-B</t>
  </si>
  <si>
    <t>MHR0070-ST-0060-005-B</t>
  </si>
  <si>
    <t>MHR0070-ST-0320-005-B</t>
  </si>
  <si>
    <t>MVA0190-ST-0290-005-B</t>
  </si>
  <si>
    <t>FLU0010-ST-0001-006-B</t>
  </si>
  <si>
    <t>FLU0040-ST-0001-006-B</t>
  </si>
  <si>
    <t>FLU0050-ST-0001-006-B</t>
  </si>
  <si>
    <t>FLU0060-ST-0001-006-B</t>
  </si>
  <si>
    <t>FLU0080-ST-0001-006-B</t>
  </si>
  <si>
    <t>FLU0100-ST-0001-006-B</t>
  </si>
  <si>
    <t>FLU0130-ST-0001-006-B</t>
  </si>
  <si>
    <t>FLU0140-ST-0001-006-B</t>
  </si>
  <si>
    <t>FLU0240-ST-0001-006-B</t>
  </si>
  <si>
    <t>FLU0350-ST-0001-006-B</t>
  </si>
  <si>
    <t>HPS0010-ST-0001-006-B</t>
  </si>
  <si>
    <t>HPS0020-ST-0001-006-B</t>
  </si>
  <si>
    <t>HPS0080-ST-0001-006-B</t>
  </si>
  <si>
    <t>HPS0090-ST-0001-006-B</t>
  </si>
  <si>
    <t>HPS0110-ST-0001-006-B</t>
  </si>
  <si>
    <t>HPS0170-ST-0001-006-B</t>
  </si>
  <si>
    <t>INC0030-ST-0001-006-B</t>
  </si>
  <si>
    <t>INC0040-ST-0001-006-B</t>
  </si>
  <si>
    <t>INC0050-ST-0001-006-B</t>
  </si>
  <si>
    <t>INC0080-ST-0001-006-B</t>
  </si>
  <si>
    <t>INC0100-ST-0001-006-B</t>
  </si>
  <si>
    <t>INC0110-ST-0001-006-B</t>
  </si>
  <si>
    <t>MHR0010-ST-0001-006-B</t>
  </si>
  <si>
    <t>MHR0020-ST-0001-006-B</t>
  </si>
  <si>
    <t>MHR0030-ST-0001-006-B</t>
  </si>
  <si>
    <t>MHR0070-ST-0001-006-B</t>
  </si>
  <si>
    <t>MHR0100-ST-0001-006-B</t>
  </si>
  <si>
    <t>MVA0010-ST-0001-006-B</t>
  </si>
  <si>
    <t>MVA0020-ST-0001-006-B</t>
  </si>
  <si>
    <t>MVA0080-ST-0001-006-B</t>
  </si>
  <si>
    <t>MVA0120-ST-0001-006-B</t>
  </si>
  <si>
    <t>MVA0220-ST-0001-006-B</t>
  </si>
  <si>
    <t>MVA0290-ST-0001-006-B</t>
  </si>
  <si>
    <t>SLUOS OPEX 2015/16</t>
  </si>
  <si>
    <t>SLUOS CAPEX 2015/16</t>
  </si>
  <si>
    <t>Check</t>
  </si>
  <si>
    <t>Qty</t>
  </si>
  <si>
    <t>15/16</t>
  </si>
  <si>
    <t>16/17</t>
  </si>
  <si>
    <t>17/18</t>
  </si>
  <si>
    <t>18/19</t>
  </si>
  <si>
    <t>Revenue requirement</t>
  </si>
  <si>
    <t>Discount rate</t>
  </si>
  <si>
    <t>NPV</t>
  </si>
  <si>
    <t>Av annual change</t>
  </si>
  <si>
    <t>prop of total incr</t>
  </si>
  <si>
    <t>Incr period</t>
  </si>
  <si>
    <t>Smoothed revenue</t>
  </si>
  <si>
    <r>
      <t xml:space="preserve">TOTAL SLUOS 2014/15 </t>
    </r>
    <r>
      <rPr>
        <b/>
        <i/>
        <sz val="10"/>
        <rFont val="Calibri"/>
        <family val="2"/>
        <scheme val="minor"/>
      </rPr>
      <t>(in 13/14$ - CPI increase applied to Trasntional year)</t>
    </r>
  </si>
  <si>
    <t>16/17 Smoothed Revenue</t>
  </si>
  <si>
    <t>17/18 Smoothed Revenue</t>
  </si>
  <si>
    <t>18/19 Smoothed Revenue</t>
  </si>
  <si>
    <t>Tariff increases</t>
  </si>
  <si>
    <t>Smoothed Sluos tariffs</t>
  </si>
  <si>
    <t>(as per standard control PTRM)</t>
  </si>
  <si>
    <t>14/15 transtional year</t>
  </si>
  <si>
    <t>Code</t>
  </si>
  <si>
    <t>14/15 transitional year</t>
  </si>
  <si>
    <t>15/16 Revenue requirement</t>
  </si>
  <si>
    <t>16/17 Revenue requirement</t>
  </si>
  <si>
    <t>17/18 Revenue requirement</t>
  </si>
  <si>
    <t>18/19 Revenue requirement</t>
  </si>
  <si>
    <t>NPV Neutral</t>
  </si>
  <si>
    <t>Annual revenue Increase</t>
  </si>
  <si>
    <t>Increase required</t>
  </si>
  <si>
    <t>Check total</t>
  </si>
  <si>
    <t>Total revenue</t>
  </si>
  <si>
    <t>Apportion NPV neutral revenue increases in line with revenue requirement increases</t>
  </si>
  <si>
    <t>Maximum increases</t>
  </si>
  <si>
    <t>Average increases</t>
  </si>
  <si>
    <t>Minimum increases</t>
  </si>
  <si>
    <t>Count</t>
  </si>
  <si>
    <t>Page</t>
  </si>
  <si>
    <t>Notes</t>
  </si>
  <si>
    <t>Quantities</t>
  </si>
  <si>
    <t>Prices</t>
  </si>
  <si>
    <t>Copy of prices tab with a new column inserted linking through quantities for each tariff in column B</t>
  </si>
  <si>
    <t>calaculate revenue requirement and smoothed revenue - Goal seek cell U4 by setting cell AA9 to "0'</t>
  </si>
  <si>
    <t>Modified tariff Model</t>
  </si>
  <si>
    <t>This tab contains the original tariff model data</t>
  </si>
  <si>
    <t>Count of inventory against SLUoS tariff</t>
  </si>
  <si>
    <t>Calculation of Price X Quantity to determine revenue requirement</t>
  </si>
  <si>
    <t>Calculates the increase required for the entire period by subtracting the first year revenue from the final year</t>
  </si>
  <si>
    <t>Applies the proportion of the NPV smoothed increases required to each tariff</t>
  </si>
  <si>
    <t>Tariff code</t>
  </si>
  <si>
    <t>corporate and divisional overheads</t>
  </si>
  <si>
    <t>revenue</t>
  </si>
  <si>
    <t>DESCRIPTION</t>
  </si>
  <si>
    <t>EFFECTIVEDATE</t>
  </si>
  <si>
    <t>FINISHDATE</t>
  </si>
  <si>
    <t>CHARGE</t>
  </si>
  <si>
    <t>FLU0010-ST-0110-001-B</t>
  </si>
  <si>
    <t>FLU0020-ST-0010-001-B</t>
  </si>
  <si>
    <t>FLU0030-ST-0001-006-B</t>
  </si>
  <si>
    <t>FLU0030-ST-0110-002-B</t>
  </si>
  <si>
    <t>FLU0050-ST-0110-002-B</t>
  </si>
  <si>
    <t>FLU0050-ST-0810-002-B</t>
  </si>
  <si>
    <t>FLU0050-ST-0990-001-B</t>
  </si>
  <si>
    <t>FLU0050-ST-1000-001-B</t>
  </si>
  <si>
    <t>FLU0050-ST-1260-002-B</t>
  </si>
  <si>
    <t>FLU0050-ST-1500-002-B</t>
  </si>
  <si>
    <t>FLU0060-ST-0010-004-B</t>
  </si>
  <si>
    <t>FLU0060-ST-0740-001-B</t>
  </si>
  <si>
    <t>FLU0060-ST-1260-002-B</t>
  </si>
  <si>
    <t>FLU0060-ST-1500-002-B</t>
  </si>
  <si>
    <t>FLU0070-ST-0001-006-B</t>
  </si>
  <si>
    <t>FLU0070-ST-0010-001-B</t>
  </si>
  <si>
    <t>FLU0070-ST-0010-004-B</t>
  </si>
  <si>
    <t>FLU0070-ST-0990-001-B</t>
  </si>
  <si>
    <t>FLU0070-ST-0990-002-B</t>
  </si>
  <si>
    <t>FLU0070-ST-1000-002-B</t>
  </si>
  <si>
    <t>FLU0080-ST-0990-001-B</t>
  </si>
  <si>
    <t>FLU0100-ST-0010-004-B</t>
  </si>
  <si>
    <t>FLU0110-ST-0010-002-B</t>
  </si>
  <si>
    <t>FLU0120-ST-0990-002-B</t>
  </si>
  <si>
    <t>FLU0130-ST-0001-001-B</t>
  </si>
  <si>
    <t>FLU0130-ST-0010-003-B</t>
  </si>
  <si>
    <t>FLU0130-ST-0110-001-B</t>
  </si>
  <si>
    <t>FLU0130-ST-0110-002-B</t>
  </si>
  <si>
    <t>FLU0130-ST-0810-004-B</t>
  </si>
  <si>
    <t>FLU0130-ST-0820-002-B</t>
  </si>
  <si>
    <t>FLU0130-ST-0990-003-B</t>
  </si>
  <si>
    <t>FLU0130-ST-1260-001-B</t>
  </si>
  <si>
    <t>FLU0140-ST-0010-004-B</t>
  </si>
  <si>
    <t>FLU0140-ST-0810-002-B</t>
  </si>
  <si>
    <t>FLU0140-ST-0820-002-B</t>
  </si>
  <si>
    <t>FLU0140-ST-0990-001-B</t>
  </si>
  <si>
    <t>FLU0150-ST-0001-006-B</t>
  </si>
  <si>
    <t>FLU0150-ST-0010-001-B</t>
  </si>
  <si>
    <t>FLU0150-ST-0010-002-B</t>
  </si>
  <si>
    <t>FLU0150-ST-0810-002-B</t>
  </si>
  <si>
    <t>FLU0150-ST-0990-002-B</t>
  </si>
  <si>
    <t>FLU0150-ST-1000-002-B</t>
  </si>
  <si>
    <t>FLU0160-ST-0001-006-B</t>
  </si>
  <si>
    <t>FLU0160-ST-0010-001-B</t>
  </si>
  <si>
    <t>FLU0160-ST-0010-002-B</t>
  </si>
  <si>
    <t>FLU0160-ST-0810-002-B</t>
  </si>
  <si>
    <t>FLU0160-ST-0830-002-B</t>
  </si>
  <si>
    <t>FLU0160-ST-0990-001-B</t>
  </si>
  <si>
    <t>FLU0160-ST-0990-002-B</t>
  </si>
  <si>
    <t>FLU0160-ST-1000-002-B</t>
  </si>
  <si>
    <t>FLU0170-ST-0001-006-B</t>
  </si>
  <si>
    <t>FLU0170-ST-0010-002-B</t>
  </si>
  <si>
    <t>FLU0180-ST-0010-001-B</t>
  </si>
  <si>
    <t>FLU0190-ST-0001-006-B</t>
  </si>
  <si>
    <t>FLU0190-ST-0010-002-B</t>
  </si>
  <si>
    <t>FLU0190-ST-0010-004-B</t>
  </si>
  <si>
    <t>FLU0200-ST-0010-002-B</t>
  </si>
  <si>
    <t>FLU0240-ST-0810-004-B</t>
  </si>
  <si>
    <t>FLU0240-ST-0990-001-B</t>
  </si>
  <si>
    <t>FLU0240-ST-0990-004-B</t>
  </si>
  <si>
    <t>FLU0240-ST-1000-002-B</t>
  </si>
  <si>
    <t>FLU0240-ST-1260-002-B</t>
  </si>
  <si>
    <t>FLU0250-ST-0001-006-B</t>
  </si>
  <si>
    <t>FLU0250-ST-0010-001-B</t>
  </si>
  <si>
    <t>FLU0260-ST-0010-002-B</t>
  </si>
  <si>
    <t>FLU0270-ST-0010-002-B</t>
  </si>
  <si>
    <t>FLU0300-ST-0010-002-B</t>
  </si>
  <si>
    <t>FLU0350-ST-1630-002-B</t>
  </si>
  <si>
    <t>FLU0350-ST-1630-005-B</t>
  </si>
  <si>
    <t>FLU0350-ST-1640-002-B</t>
  </si>
  <si>
    <t>FLU0350-ST-1640-003-B</t>
  </si>
  <si>
    <t>FLU0350-ST-1640-005-B</t>
  </si>
  <si>
    <t>FLU0350-ST-1650-002-B</t>
  </si>
  <si>
    <t>FLU0350-ST-1650-003-B</t>
  </si>
  <si>
    <t>FLU0350-ST-1650-005-B</t>
  </si>
  <si>
    <t>FLU0350-ST-1660-005-B</t>
  </si>
  <si>
    <t>FLU0350-ST-1670-002-B</t>
  </si>
  <si>
    <t>FLU0350-ST-1670-005-B</t>
  </si>
  <si>
    <t>FLU0350-ST-1680-002-B</t>
  </si>
  <si>
    <t>FLU0350-ST-1680-003-B</t>
  </si>
  <si>
    <t>FLU0350-ST-1680-004-B</t>
  </si>
  <si>
    <t>FLU0350-ST-1680-005-B</t>
  </si>
  <si>
    <t>FLU0350-ST-1690-002-B</t>
  </si>
  <si>
    <t>FLU0350-ST-1690-003-B</t>
  </si>
  <si>
    <t>FLU0350-ST-1690-004-B</t>
  </si>
  <si>
    <t>FLU0350-ST-1690-005-B</t>
  </si>
  <si>
    <t>FLU0350-ST-1700-001-B</t>
  </si>
  <si>
    <t>FLU0350-ST-1700-005-B</t>
  </si>
  <si>
    <t>FLU0350-ST-1710-002-B</t>
  </si>
  <si>
    <t>FLU0350-ST-1710-005-B</t>
  </si>
  <si>
    <t>FLU0350-ST-1720-002-B</t>
  </si>
  <si>
    <t>FLU0350-ST-1720-003-B</t>
  </si>
  <si>
    <t>FLU0350-ST-1720-005-B</t>
  </si>
  <si>
    <t>FLU0350-ST-1730-002-B</t>
  </si>
  <si>
    <t>FLU0350-ST-1730-003-B</t>
  </si>
  <si>
    <t>FLU0350-ST-1730-005-B</t>
  </si>
  <si>
    <t>FLU0355-ST-0001-006-B</t>
  </si>
  <si>
    <t>FLU0355-ST-1990-003-B</t>
  </si>
  <si>
    <t>FLU0355-ST-1990-004-B</t>
  </si>
  <si>
    <t>FLU0355-ST-2000-003-B</t>
  </si>
  <si>
    <t>FLU0355-ST-2000-004-B</t>
  </si>
  <si>
    <t>FLU0355-ST-2010-003-B</t>
  </si>
  <si>
    <t>FLU0355-ST-2010-004-B</t>
  </si>
  <si>
    <t>FLU0355-ST-2020-003-B</t>
  </si>
  <si>
    <t>FLU0355-ST-2020-004-B</t>
  </si>
  <si>
    <t>FLU0355-ST-2030-003-B</t>
  </si>
  <si>
    <t>FLU0355-ST-2030-004-B</t>
  </si>
  <si>
    <t>FLU0355-ST-2040-003-B</t>
  </si>
  <si>
    <t>FLU0355-ST-2040-004-B</t>
  </si>
  <si>
    <t>FLU0355-ST-2050-003-B</t>
  </si>
  <si>
    <t>FLU0355-ST-2050-004-B</t>
  </si>
  <si>
    <t>FLU0355-ST-2070-003-B</t>
  </si>
  <si>
    <t>FLU0355-ST-2070-004-B</t>
  </si>
  <si>
    <t>FLU0355-ST-2080-003-B</t>
  </si>
  <si>
    <t>FLU0355-ST-2080-004-B</t>
  </si>
  <si>
    <t>FLU0355-ST-2090-003-B</t>
  </si>
  <si>
    <t>FLU0355-ST-2090-004-B</t>
  </si>
  <si>
    <t>FLU0360-ST-1740-002-B</t>
  </si>
  <si>
    <t>FLU0360-ST-1740-003-B</t>
  </si>
  <si>
    <t>FLU0360-ST-1740-004-B</t>
  </si>
  <si>
    <t>FLU0360-ST-1740-005-B</t>
  </si>
  <si>
    <t>FLU0360-ST-1750-002-B</t>
  </si>
  <si>
    <t>FLU0360-ST-1750-003-B</t>
  </si>
  <si>
    <t>FLU0360-ST-1750-004-B</t>
  </si>
  <si>
    <t>FLU0360-ST-1750-005-B</t>
  </si>
  <si>
    <t>FLU0360-ST-1760-002-B</t>
  </si>
  <si>
    <t>FLU0360-ST-1760-003-B</t>
  </si>
  <si>
    <t>FLU0360-ST-1760-004-B</t>
  </si>
  <si>
    <t>FLU0360-ST-1760-005-B</t>
  </si>
  <si>
    <t>FLU0360-ST-1770-002-B</t>
  </si>
  <si>
    <t>FLU0360-ST-1770-003-B</t>
  </si>
  <si>
    <t>FLU0360-ST-1770-004-B</t>
  </si>
  <si>
    <t>FLU0360-ST-1770-005-B</t>
  </si>
  <si>
    <t>FLU0360-ST-1780-002-B</t>
  </si>
  <si>
    <t>FLU0360-ST-1780-003-B</t>
  </si>
  <si>
    <t>FLU0360-ST-1780-004-B</t>
  </si>
  <si>
    <t>FLU0360-ST-1780-005-B</t>
  </si>
  <si>
    <t>FLU0360-ST-1790-002-B</t>
  </si>
  <si>
    <t>FLU0360-ST-1790-003-B</t>
  </si>
  <si>
    <t>FLU0360-ST-1790-004-B</t>
  </si>
  <si>
    <t>FLU0360-ST-1790-005-B</t>
  </si>
  <si>
    <t>FLU0360-ST-1800-002-B</t>
  </si>
  <si>
    <t>FLU0360-ST-1800-003-B</t>
  </si>
  <si>
    <t>FLU0360-ST-1800-004-B</t>
  </si>
  <si>
    <t>FLU0360-ST-1800-005-B</t>
  </si>
  <si>
    <t>FLU0360-ST-1810-002-B</t>
  </si>
  <si>
    <t>FLU0360-ST-1810-003-B</t>
  </si>
  <si>
    <t>FLU0360-ST-1810-004-B</t>
  </si>
  <si>
    <t>FLU0360-ST-1810-005-B</t>
  </si>
  <si>
    <t>FLU0360-ST-1820-002-B</t>
  </si>
  <si>
    <t>FLU0360-ST-1820-003-B</t>
  </si>
  <si>
    <t>FLU0360-ST-1820-004-B</t>
  </si>
  <si>
    <t>FLU0360-ST-1820-005-B</t>
  </si>
  <si>
    <t>FLU0360-ST-1830-002-B</t>
  </si>
  <si>
    <t>FLU0360-ST-1830-003-B</t>
  </si>
  <si>
    <t>FLU0360-ST-1830-004-B</t>
  </si>
  <si>
    <t>FLU0360-ST-1830-005-B</t>
  </si>
  <si>
    <t>FLU0360-ST-1840-002-B</t>
  </si>
  <si>
    <t>FLU0360-ST-1840-003-B</t>
  </si>
  <si>
    <t>FLU0360-ST-1840-004-B</t>
  </si>
  <si>
    <t>FLU0360-ST-1840-005-B</t>
  </si>
  <si>
    <t>FLU0360-ST-1850-002-B</t>
  </si>
  <si>
    <t>FLU0360-ST-1850-003-B</t>
  </si>
  <si>
    <t>FLU0360-ST-1850-004-B</t>
  </si>
  <si>
    <t>FLU0360-ST-1850-005-B</t>
  </si>
  <si>
    <t>FLU0370-ST-1860-002-B</t>
  </si>
  <si>
    <t>FLU0370-ST-1860-003-B</t>
  </si>
  <si>
    <t>FLU0370-ST-1860-004-B</t>
  </si>
  <si>
    <t>FLU0370-ST-1860-005-B</t>
  </si>
  <si>
    <t>FLU0370-ST-1870-002-B</t>
  </si>
  <si>
    <t>FLU0370-ST-1870-003-B</t>
  </si>
  <si>
    <t>FLU0370-ST-1870-004-B</t>
  </si>
  <si>
    <t>FLU0370-ST-1870-005-B</t>
  </si>
  <si>
    <t>FLU0370-ST-1880-002-B</t>
  </si>
  <si>
    <t>FLU0370-ST-1880-003-B</t>
  </si>
  <si>
    <t>FLU0370-ST-1880-004-B</t>
  </si>
  <si>
    <t>FLU0370-ST-1880-005-B</t>
  </si>
  <si>
    <t>FLU0370-ST-1890-003-B</t>
  </si>
  <si>
    <t>FLU0370-ST-1890-005-B</t>
  </si>
  <si>
    <t>FLU0370-ST-1900-002-B</t>
  </si>
  <si>
    <t>FLU0370-ST-1900-004-B</t>
  </si>
  <si>
    <t>FLU0370-ST-1910-002-B</t>
  </si>
  <si>
    <t>FLU0370-ST-1910-003-B</t>
  </si>
  <si>
    <t>FLU0370-ST-1910-004-B</t>
  </si>
  <si>
    <t>FLU0370-ST-1910-005-B</t>
  </si>
  <si>
    <t>FLU0370-ST-1920-002-B</t>
  </si>
  <si>
    <t>FLU0370-ST-1920-003-B</t>
  </si>
  <si>
    <t>FLU0370-ST-1920-004-B</t>
  </si>
  <si>
    <t>FLU0370-ST-1920-005-B</t>
  </si>
  <si>
    <t>FLU0370-ST-1930-002-B</t>
  </si>
  <si>
    <t>FLU0370-ST-1930-003-B</t>
  </si>
  <si>
    <t>FLU0370-ST-1930-004-B</t>
  </si>
  <si>
    <t>FLU0370-ST-1930-005-B</t>
  </si>
  <si>
    <t>FLU0370-ST-1940-002-B</t>
  </si>
  <si>
    <t>FLU0370-ST-1940-003-B</t>
  </si>
  <si>
    <t>FLU0370-ST-1940-004-B</t>
  </si>
  <si>
    <t>FLU0370-ST-1940-005-B</t>
  </si>
  <si>
    <t>FLU0370-ST-1950-002-B</t>
  </si>
  <si>
    <t>FLU0370-ST-1950-003-B</t>
  </si>
  <si>
    <t>FLU0370-ST-1950-004-B</t>
  </si>
  <si>
    <t>FLU0370-ST-1950-005-B</t>
  </si>
  <si>
    <t>FLU0370-ST-1960-002-B</t>
  </si>
  <si>
    <t>FLU0370-ST-1960-003-B</t>
  </si>
  <si>
    <t>FLU0370-ST-1960-004-B</t>
  </si>
  <si>
    <t>FLU0370-ST-1960-005-B</t>
  </si>
  <si>
    <t>FLU0370-ST-1970-002-B</t>
  </si>
  <si>
    <t>FLU0370-ST-1970-003-B</t>
  </si>
  <si>
    <t>FLU0370-ST-1970-004-B</t>
  </si>
  <si>
    <t>FLU0370-ST-1970-005-B</t>
  </si>
  <si>
    <t>HPS0010-ST-0040-003-B</t>
  </si>
  <si>
    <t>HPS0010-ST-0040-004-B</t>
  </si>
  <si>
    <t>HPS0010-ST-0090-002-B</t>
  </si>
  <si>
    <t>HPS0010-ST-0350-001-B</t>
  </si>
  <si>
    <t>HPS0010-ST-0360-003-B</t>
  </si>
  <si>
    <t>HPS0010-ST-0360-004-B</t>
  </si>
  <si>
    <t>HPS0010-ST-0730-002-B</t>
  </si>
  <si>
    <t>HPS0010-ST-0750-001-B</t>
  </si>
  <si>
    <t>HPS0010-TA-0080-003-B</t>
  </si>
  <si>
    <t>HPS0010-TA-0080-004-B</t>
  </si>
  <si>
    <t>HPS0010-TA-1180-001-B</t>
  </si>
  <si>
    <t>HPS0010-TA-1180-003-B</t>
  </si>
  <si>
    <t>HPS0010-TA-1180-004-B</t>
  </si>
  <si>
    <t>HPS0010-TA-1200-001-B</t>
  </si>
  <si>
    <t>HPS0010-TA-1210-003-B</t>
  </si>
  <si>
    <t>HPS0010-TA-1210-004-B</t>
  </si>
  <si>
    <t>HPS0010-TA-1220-003-B</t>
  </si>
  <si>
    <t>HPS0010-TA-1220-004-B</t>
  </si>
  <si>
    <t>HPS0020-ST-0005-001-B</t>
  </si>
  <si>
    <t>HPS0020-ST-0005-006-B</t>
  </si>
  <si>
    <t>HPS0020-ST-0170-002-B</t>
  </si>
  <si>
    <t>HPS0020-ST-0170-004-B</t>
  </si>
  <si>
    <t>HPS0020-ST-0750-003-B</t>
  </si>
  <si>
    <t>HPS0020-ST-0750-004-B</t>
  </si>
  <si>
    <t>HPS0020-ST-0910-003-B</t>
  </si>
  <si>
    <t>HPS0020-TA-0001-006-B</t>
  </si>
  <si>
    <t>HPS0020-TA-0090-005-B</t>
  </si>
  <si>
    <t>HPS0020-TA-0140-005-B</t>
  </si>
  <si>
    <t>HPS0020-TA-0170-005-B</t>
  </si>
  <si>
    <t>HPS0020-TA-1210-003-B</t>
  </si>
  <si>
    <t>HPS0020-TA-1210-004-B</t>
  </si>
  <si>
    <t>HPS0070-ST-0001-006-B</t>
  </si>
  <si>
    <t>HPS0070-ST-0350-001-B</t>
  </si>
  <si>
    <t>HPS0070-ST-0360-001-B</t>
  </si>
  <si>
    <t>HPS0070-ST-0360-004-B</t>
  </si>
  <si>
    <t>HPS0070-ST-0730-001-B</t>
  </si>
  <si>
    <t>HPS0070-ST-0730-002-B</t>
  </si>
  <si>
    <t>HPS0080-ST-0050-001-B</t>
  </si>
  <si>
    <t>HPS0080-ST-0220-002-B</t>
  </si>
  <si>
    <t>HPS0080-ST-0360-002-B</t>
  </si>
  <si>
    <t>HPS0090-ST-0005-001-B</t>
  </si>
  <si>
    <t>HPS0090-ST-0005-006-B</t>
  </si>
  <si>
    <t>HPS0090-ST-0720-001-B</t>
  </si>
  <si>
    <t>HPS0090-ST-0720-003-B</t>
  </si>
  <si>
    <t>HPS0090-ST-0720-005-B</t>
  </si>
  <si>
    <t>HPS0090-ST-0980-003-B</t>
  </si>
  <si>
    <t>HPS0090-ST-1010-003-B</t>
  </si>
  <si>
    <t>HPS0090-ST-1370-004-B</t>
  </si>
  <si>
    <t>HPS0090-TA-0050-003-B</t>
  </si>
  <si>
    <t>HPS0100-ST-0001-006-B</t>
  </si>
  <si>
    <t>HPS0100-ST-0060-001-B</t>
  </si>
  <si>
    <t>HPS0100-ST-0320-001-B</t>
  </si>
  <si>
    <t>HPS0100-ST-0760-001-B</t>
  </si>
  <si>
    <t>HPS0100-ST-0930-002-B</t>
  </si>
  <si>
    <t>HPS0100-ST-1020-002-B</t>
  </si>
  <si>
    <t>HPS0110-ST-0005-001-B</t>
  </si>
  <si>
    <t>HPS0110-ST-0005-006-B</t>
  </si>
  <si>
    <t>HPS0110-ST-0470-003-B</t>
  </si>
  <si>
    <t>HPS0110-ST-0550-003-B</t>
  </si>
  <si>
    <t>HPS0110-ST-0610-005-B</t>
  </si>
  <si>
    <t>HPS0110-ST-0930-002-B</t>
  </si>
  <si>
    <t>HPS0110-ST-0930-004-B</t>
  </si>
  <si>
    <t>HPS0110-ST-1020-002-B</t>
  </si>
  <si>
    <t>HPS0110-ST-1020-004-B</t>
  </si>
  <si>
    <t>HPS0110-ST-1070-005-B</t>
  </si>
  <si>
    <t>HPS0110-ST-1120-005-B</t>
  </si>
  <si>
    <t>HPS0110-ST-1160-003-B</t>
  </si>
  <si>
    <t>HPS0110-ST-1160-005-B</t>
  </si>
  <si>
    <t>HPS0110-ST-1330-002-B</t>
  </si>
  <si>
    <t>HPS0110-ST-1330-004-B</t>
  </si>
  <si>
    <t>HPS0110-ST-1340-002-B</t>
  </si>
  <si>
    <t>HPS0110-ST-1340-004-B</t>
  </si>
  <si>
    <t>HPS0110-TA-0390-003-B</t>
  </si>
  <si>
    <t>HPS0110-TA-0390-004-B</t>
  </si>
  <si>
    <t>HPS0110-TA-0470-001-B</t>
  </si>
  <si>
    <t>HPS0110-TA-0470-003-B</t>
  </si>
  <si>
    <t>HPS0110-TA-0470-005-B</t>
  </si>
  <si>
    <t>HPS0110-TA-0550-002-B</t>
  </si>
  <si>
    <t>HPS0110-TA-0590-003-B</t>
  </si>
  <si>
    <t>HPS0110-TA-0960-003-B</t>
  </si>
  <si>
    <t>HPS0110-TA-0960-004-B</t>
  </si>
  <si>
    <t>HPS0110-TA-1070-003-B</t>
  </si>
  <si>
    <t>HPS0110-TA-1120-002-B</t>
  </si>
  <si>
    <t>HPS0110-TA-1120-004-B</t>
  </si>
  <si>
    <t>HPS0120-ST-0870-002-B</t>
  </si>
  <si>
    <t>HPS0140-ST-0240-001-B</t>
  </si>
  <si>
    <t>HPS0140-ST-0240-002-B</t>
  </si>
  <si>
    <t>HPS0140-ST-0400-002-B</t>
  </si>
  <si>
    <t>HPS0160-ST-0070-004-B</t>
  </si>
  <si>
    <t>HPS0160-ST-0330-004-B</t>
  </si>
  <si>
    <t>HPS0160-ST-0770-003-B</t>
  </si>
  <si>
    <t>HPS0160-ST-1020-001-B</t>
  </si>
  <si>
    <t>HPS0160-ST-1030-001-B</t>
  </si>
  <si>
    <t>HPS0170-ST-0400-003-B</t>
  </si>
  <si>
    <t>HPS0170-ST-0440-001-B</t>
  </si>
  <si>
    <t>HPS0170-ST-0440-003-B</t>
  </si>
  <si>
    <t>HPS0170-ST-0440-005-B</t>
  </si>
  <si>
    <t>HPS0170-ST-0480-001-B</t>
  </si>
  <si>
    <t>HPS0170-ST-0560-001-B</t>
  </si>
  <si>
    <t>HPS0170-ST-0620-005-B</t>
  </si>
  <si>
    <t>HPS0170-ST-0660-003-B</t>
  </si>
  <si>
    <t>HPS0170-ST-0770-003-B</t>
  </si>
  <si>
    <t>HPS0170-ST-0770-004-B</t>
  </si>
  <si>
    <t>HPS0170-ST-0900-002-B</t>
  </si>
  <si>
    <t>HPS0170-ST-1030-003-B</t>
  </si>
  <si>
    <t>HPS0170-ST-1060-001-B</t>
  </si>
  <si>
    <t>HPS0170-ST-1060-002-B</t>
  </si>
  <si>
    <t>HPS0170-ST-1080-003-B</t>
  </si>
  <si>
    <t>HPS0170-ST-1080-004-B</t>
  </si>
  <si>
    <t>HPS0170-ST-1100-001-B</t>
  </si>
  <si>
    <t>HPS0170-ST-1100-002-B</t>
  </si>
  <si>
    <t>HPS0170-ST-1100-003-B</t>
  </si>
  <si>
    <t>HPS0170-ST-1100-004-B</t>
  </si>
  <si>
    <t>HPS0170-ST-1100-005-B</t>
  </si>
  <si>
    <t>HPS0170-ST-1130-005-B</t>
  </si>
  <si>
    <t>HPS0170-ST-1170-005-B</t>
  </si>
  <si>
    <t>HPS0170-ST-1250-003-B</t>
  </si>
  <si>
    <t>HPS0170-ST-1250-004-B</t>
  </si>
  <si>
    <t>HPS0170-ST-1250-005-B</t>
  </si>
  <si>
    <t>HPS0170-TA-0070-003-B</t>
  </si>
  <si>
    <t>HPS0170-TA-0070-004-B</t>
  </si>
  <si>
    <t>HPS0170-TA-1080-003-B</t>
  </si>
  <si>
    <t>HPS0180-ST-0860-003-B</t>
  </si>
  <si>
    <t>HPS0180-ST-0860-004-B</t>
  </si>
  <si>
    <t>HPS0180-ST-0870-003-B</t>
  </si>
  <si>
    <t>HPS0180-ST-0870-004-B</t>
  </si>
  <si>
    <t>HPS0190-ST-1470-001-B</t>
  </si>
  <si>
    <t>HPS0190-ST-1470-003-B</t>
  </si>
  <si>
    <t>HPS0210-ST-0190-001-B</t>
  </si>
  <si>
    <t>HPS0210-ST-0250-001-B</t>
  </si>
  <si>
    <t>HPS0210-ST-0340-004-B</t>
  </si>
  <si>
    <t>HPS0210-ST-0345-004-B</t>
  </si>
  <si>
    <t>HPS0250-ST-0001-006-B</t>
  </si>
  <si>
    <t>HPS0250-ST-0840-003-B</t>
  </si>
  <si>
    <t>HPS0250-ST-0840-004-B</t>
  </si>
  <si>
    <t>HPS0250-ST-0850-003-B</t>
  </si>
  <si>
    <t>HPS0250-ST-0850-004-B</t>
  </si>
  <si>
    <t>HPS0250-ST-1050-003-B</t>
  </si>
  <si>
    <t>INC0010-ST-0001-006-B</t>
  </si>
  <si>
    <t>INC0010-ST-0010-002-B</t>
  </si>
  <si>
    <t>INC0010-ST-0810-001-B</t>
  </si>
  <si>
    <t>INC0010-ST-0990-002-B</t>
  </si>
  <si>
    <t>INC0020-ST-0010-001-B</t>
  </si>
  <si>
    <t>INC0020-ST-0010-002-B</t>
  </si>
  <si>
    <t>INC0020-ST-0810-001-B</t>
  </si>
  <si>
    <t>INC0020-ST-0830-002-B</t>
  </si>
  <si>
    <t>INC0040-ST-0010-002-B</t>
  </si>
  <si>
    <t>INC0040-ST-0810-001-B</t>
  </si>
  <si>
    <t>INC0040-ST-0990-001-B</t>
  </si>
  <si>
    <t>INC0050-ST-0110-002-B</t>
  </si>
  <si>
    <t>INC0050-ST-0810-001-B</t>
  </si>
  <si>
    <t>INC0050-ST-0990-001-B</t>
  </si>
  <si>
    <t>INC0050-ST-0990-002-B</t>
  </si>
  <si>
    <t>INC0070-ST-0740-002-B</t>
  </si>
  <si>
    <t>INC0080-ST-0010-001-B</t>
  </si>
  <si>
    <t>INC0080-ST-0110-002-B</t>
  </si>
  <si>
    <t>INC0080-ST-0810-001-B</t>
  </si>
  <si>
    <t>INC0080-ST-0820-002-B</t>
  </si>
  <si>
    <t>INC0080-ST-1000-002-B</t>
  </si>
  <si>
    <t>INC0090-ST-0001-006-B</t>
  </si>
  <si>
    <t>INC0090-ST-0010-001-B</t>
  </si>
  <si>
    <t>INC0090-ST-0810-001-B</t>
  </si>
  <si>
    <t>INC0100-ST-0010-001-B</t>
  </si>
  <si>
    <t>INC0100-ST-0010-002-B</t>
  </si>
  <si>
    <t>INC0100-ST-0610-001-B</t>
  </si>
  <si>
    <t>INC0110-ST-0010-001-B</t>
  </si>
  <si>
    <t>INC0110-ST-0110-001-B</t>
  </si>
  <si>
    <t>INC0110-ST-0810-001-B</t>
  </si>
  <si>
    <t>INC0110-ST-0990-001-B</t>
  </si>
  <si>
    <t>INC0130-ST-0001-006-B</t>
  </si>
  <si>
    <t>INC0130-ST-0010-001-B</t>
  </si>
  <si>
    <t>INC0140-ST-0001-006-B</t>
  </si>
  <si>
    <t>INC0140-ST-0680-002-B</t>
  </si>
  <si>
    <t>INC0140-ST-0900-002-B</t>
  </si>
  <si>
    <t>INC0140-ST-1130-002-B</t>
  </si>
  <si>
    <t>INC0160-ST-0001-006-B</t>
  </si>
  <si>
    <t>INC0160-ST-0620-001-B</t>
  </si>
  <si>
    <t>INC0160-ST-0640-001-B</t>
  </si>
  <si>
    <t>INC0160-ST-0640-002-B</t>
  </si>
  <si>
    <t>INC0160-ST-1170-002-B</t>
  </si>
  <si>
    <t>LED0010-ST-0001-006-B</t>
  </si>
  <si>
    <t>LED0018-ST-0001-006-B</t>
  </si>
  <si>
    <t>LED0018-ST-3180-003-B</t>
  </si>
  <si>
    <t>LED0018-ST-3180-004-B</t>
  </si>
  <si>
    <t>LED0018-ST-3190-003-B</t>
  </si>
  <si>
    <t>LED0018-ST-3190-004-B</t>
  </si>
  <si>
    <t>LED0018-ST-3200-003-B</t>
  </si>
  <si>
    <t>LED0018-ST-3200-004-B</t>
  </si>
  <si>
    <t>LED0018-ST-3210-003-B</t>
  </si>
  <si>
    <t>LED0018-ST-3210-004-B</t>
  </si>
  <si>
    <t>LED0018-ST-3220-003-B</t>
  </si>
  <si>
    <t>LED0018-ST-3220-004-B</t>
  </si>
  <si>
    <t>LED0018-ST-3230-003-B</t>
  </si>
  <si>
    <t>LED0018-ST-3230-004-B</t>
  </si>
  <si>
    <t>LED0018-ST-3240-003-B</t>
  </si>
  <si>
    <t>LED0018-ST-3240-004-B</t>
  </si>
  <si>
    <t>LED0018-ST-3250-003-B</t>
  </si>
  <si>
    <t>LED0018-ST-3250-004-B</t>
  </si>
  <si>
    <t>LED0018-ST-3260-003-B</t>
  </si>
  <si>
    <t>LED0018-ST-3260-004-B</t>
  </si>
  <si>
    <t>LED0018-ST-3270-003-B</t>
  </si>
  <si>
    <t>LED0018-ST-3270-004-B</t>
  </si>
  <si>
    <t>LED0018-ST-3280-003-B</t>
  </si>
  <si>
    <t>LED0018-ST-3280-004-B</t>
  </si>
  <si>
    <t>LED0018-ST-3290-003-B</t>
  </si>
  <si>
    <t>LED0018-ST-3290-004-B</t>
  </si>
  <si>
    <t>LED0020-ST-0001-006-B</t>
  </si>
  <si>
    <t>LED0025-ST-0001-006-B</t>
  </si>
  <si>
    <t>LED0025-ST-3060-003-B</t>
  </si>
  <si>
    <t>LED0025-ST-3060-004-B</t>
  </si>
  <si>
    <t>LED0025-ST-3070-003-B</t>
  </si>
  <si>
    <t>LED0025-ST-3070-004-B</t>
  </si>
  <si>
    <t>LED0025-ST-3080-003-B</t>
  </si>
  <si>
    <t>LED0025-ST-3080-004-B</t>
  </si>
  <si>
    <t>LED0025-ST-3090-003-B</t>
  </si>
  <si>
    <t>LED0025-ST-3090-004-B</t>
  </si>
  <si>
    <t>LED0025-ST-3100-003-B</t>
  </si>
  <si>
    <t>LED0025-ST-3100-004-B</t>
  </si>
  <si>
    <t>LED0025-ST-3110-003-B</t>
  </si>
  <si>
    <t>LED0025-ST-3110-004-B</t>
  </si>
  <si>
    <t>LED0025-ST-3120-003-B</t>
  </si>
  <si>
    <t>LED0025-ST-3120-004-B</t>
  </si>
  <si>
    <t>LED0025-ST-3130-003-B</t>
  </si>
  <si>
    <t>LED0025-ST-3130-004-B</t>
  </si>
  <si>
    <t>LED0025-ST-3140-003-B</t>
  </si>
  <si>
    <t>LED0025-ST-3140-004-B</t>
  </si>
  <si>
    <t>LED0025-ST-3150-003-B</t>
  </si>
  <si>
    <t>LED0025-ST-3150-004-B</t>
  </si>
  <si>
    <t>LED0025-ST-3160-003-B</t>
  </si>
  <si>
    <t>LED0025-ST-3160-004-B</t>
  </si>
  <si>
    <t>LED0025-ST-3170-003-B</t>
  </si>
  <si>
    <t>LED0025-ST-3170-004-B</t>
  </si>
  <si>
    <t>LED0025-ST-3180-004-B</t>
  </si>
  <si>
    <t>LED0030-ST-0001-006-B</t>
  </si>
  <si>
    <t>LED0040-ST-0001-006-B</t>
  </si>
  <si>
    <t>LED0050-ST-0001-006-B</t>
  </si>
  <si>
    <t>LED0090-ST-0001-006-B</t>
  </si>
  <si>
    <t>LED0090-ST-3030-003-B</t>
  </si>
  <si>
    <t>LED0090-ST-3040-003-B</t>
  </si>
  <si>
    <t>LED0090-ST-3050-003-B</t>
  </si>
  <si>
    <t>LPS0010-ST-0001-006-B</t>
  </si>
  <si>
    <t>LPS0010-ST-0040-001-B</t>
  </si>
  <si>
    <t>LPS0010-ST-0350-001-B</t>
  </si>
  <si>
    <t>LPS0010-ST-0350-002-B</t>
  </si>
  <si>
    <t>LPS0010-ST-0360-001-B</t>
  </si>
  <si>
    <t>LPS0020-ST-0040-001-B</t>
  </si>
  <si>
    <t>LPS0020-ST-0040-002-B</t>
  </si>
  <si>
    <t>LPS0020-ST-0360-001-B</t>
  </si>
  <si>
    <t>LPS0030-ST-0040-003-B</t>
  </si>
  <si>
    <t>LPS0030-ST-0350-002-B</t>
  </si>
  <si>
    <t>LPS0040-ST-0001-006-B</t>
  </si>
  <si>
    <t>LPS0040-ST-0060-001-B</t>
  </si>
  <si>
    <t>LPS0050-ST-0230-002-B</t>
  </si>
  <si>
    <t>LPS0050-ST-0320-002-B</t>
  </si>
  <si>
    <t>LPS0060-ST-0060-004-B</t>
  </si>
  <si>
    <t>LPS0060-ST-0230-001-B</t>
  </si>
  <si>
    <t>LPS0060-ST-0230-004-B</t>
  </si>
  <si>
    <t>LPS0060-ST-0320-001-B</t>
  </si>
  <si>
    <t>LPS0060-ST-0320-004-B</t>
  </si>
  <si>
    <t>LPS0060-ST-0470-002-B</t>
  </si>
  <si>
    <t>LPS0080-ST-0060-001-B</t>
  </si>
  <si>
    <t>LPS0080-ST-0060-002-B</t>
  </si>
  <si>
    <t>LPS0080-ST-0070-001-B</t>
  </si>
  <si>
    <t>LPS0080-ST-0230-001-B</t>
  </si>
  <si>
    <t>LPS0080-ST-0240-001-B</t>
  </si>
  <si>
    <t>MAVA0190-ST-0530-004-B</t>
  </si>
  <si>
    <t>MHC0020-ST-0001-006-B</t>
  </si>
  <si>
    <t>MHR0020-ST-0730-001-B</t>
  </si>
  <si>
    <t>MHR0020-ST-0730-003-B</t>
  </si>
  <si>
    <t>MHR0020-ST-0730-004-B</t>
  </si>
  <si>
    <t>MHR0030-ST-0050-004-B</t>
  </si>
  <si>
    <t>MHR0030-ST-0220-002-B</t>
  </si>
  <si>
    <t>MHR0030-ST-0220-004-B</t>
  </si>
  <si>
    <t>MHR0030-ST-0310-004-B</t>
  </si>
  <si>
    <t>MHR0050-ST-0001-006-B</t>
  </si>
  <si>
    <t>MHR0060-ST-0001-006-B</t>
  </si>
  <si>
    <t>MHR0060-ST-0430-002-B</t>
  </si>
  <si>
    <t>MHR0060-ST-0430-004-B</t>
  </si>
  <si>
    <t>MHR0060-ST-0610-005-B</t>
  </si>
  <si>
    <t>MHR0060-ST-0960-002-B</t>
  </si>
  <si>
    <t>MHR0060-ST-0960-004-B</t>
  </si>
  <si>
    <t>MHR0060-ST-1070-003-B</t>
  </si>
  <si>
    <t>MHR0060-ST-1070-004-B</t>
  </si>
  <si>
    <t>MHR0060-ST-1120-004-B</t>
  </si>
  <si>
    <t>MHR0060-ST-1270-002-B</t>
  </si>
  <si>
    <t>MHR0060-ST-1270-004-B</t>
  </si>
  <si>
    <t>MHR0060-ST-1280-002-B</t>
  </si>
  <si>
    <t>MHR0060-ST-1280-004-B</t>
  </si>
  <si>
    <t>MHR0060-ST-1290-002-B</t>
  </si>
  <si>
    <t>MHR0060-ST-1290-004-B</t>
  </si>
  <si>
    <t>MHR0070-ST-0060-003-B</t>
  </si>
  <si>
    <t>MHR0070-ST-0070-001-B</t>
  </si>
  <si>
    <t>MHR0070-ST-0070-002-B</t>
  </si>
  <si>
    <t>MHR0070-ST-0070-003-B</t>
  </si>
  <si>
    <t>MHR0070-ST-0070-004-B</t>
  </si>
  <si>
    <t>MHR0070-ST-0070-005-B</t>
  </si>
  <si>
    <t>MHR0070-ST-0270-001-B</t>
  </si>
  <si>
    <t>MHR0070-ST-0270-003-B</t>
  </si>
  <si>
    <t>MHR0070-ST-0270-004-B</t>
  </si>
  <si>
    <t>MHR0070-ST-0320-003-B</t>
  </si>
  <si>
    <t>MHR0070-ST-0330-001-B</t>
  </si>
  <si>
    <t>MHR0070-ST-0620-005-B</t>
  </si>
  <si>
    <t>MHR0070-ST-0640-001-B</t>
  </si>
  <si>
    <t>MHR0070-ST-0640-002-B</t>
  </si>
  <si>
    <t>MHR0070-ST-0640-003-B</t>
  </si>
  <si>
    <t>MHR0070-ST-0640-004-B</t>
  </si>
  <si>
    <t>MHR0070-ST-0640-005-B</t>
  </si>
  <si>
    <t>MHR0070-ST-0660-001-B</t>
  </si>
  <si>
    <t>MHR0070-ST-0660-003-B</t>
  </si>
  <si>
    <t>MHR0070-ST-0660-004-B</t>
  </si>
  <si>
    <t>MHR0070-ST-0680-002-B</t>
  </si>
  <si>
    <t>MHR0070-ST-0680-004-B</t>
  </si>
  <si>
    <t>MHR0070-ST-1100-001-B</t>
  </si>
  <si>
    <t>MHR0070-ST-1100-002-B</t>
  </si>
  <si>
    <t>MHR0070-ST-1100-003-B</t>
  </si>
  <si>
    <t>MHR0070-ST-1100-004-B</t>
  </si>
  <si>
    <t>MHR0070-ST-1100-005-B</t>
  </si>
  <si>
    <t>MHR0070-ST-1130-003-B</t>
  </si>
  <si>
    <t>MHR0070-ST-1130-004-B</t>
  </si>
  <si>
    <t>MHR0070-ST-1170-003-B</t>
  </si>
  <si>
    <t>MHR0090-ST-0001-006-B</t>
  </si>
  <si>
    <t>MHR0100-ST-0120-001-B</t>
  </si>
  <si>
    <t>MHR0100-ST-1050-002-B</t>
  </si>
  <si>
    <t>MHR0110-ST-0120-002-B</t>
  </si>
  <si>
    <t>MVA0010-ST-0010-003-B</t>
  </si>
  <si>
    <t>MVA0010-ST-0740-002-B</t>
  </si>
  <si>
    <t>MVA0010-ST-0990-003-B</t>
  </si>
  <si>
    <t>MVA0010-ST-1260-002-B</t>
  </si>
  <si>
    <t>MVA0020-ST-0005-001-B</t>
  </si>
  <si>
    <t>MVA0020-ST-0005-006-B</t>
  </si>
  <si>
    <t>MVA0020-ST-0010-005-B</t>
  </si>
  <si>
    <t>MVA0020-ST-0110-002-B</t>
  </si>
  <si>
    <t>MVA0020-ST-0110-004-B</t>
  </si>
  <si>
    <t>MVA0020-ST-0740-003-B</t>
  </si>
  <si>
    <t>MVA0020-ST-0740-005-B</t>
  </si>
  <si>
    <t>MVA0020-ST-0810-005-B</t>
  </si>
  <si>
    <t>MVA0020-ST-0820-001-B</t>
  </si>
  <si>
    <t>MVA0020-ST-0830-002-B</t>
  </si>
  <si>
    <t>MVA0020-ST-0990-005-B</t>
  </si>
  <si>
    <t>MVA0020-ST-1260-004-B</t>
  </si>
  <si>
    <t>MVA0020-ST-1500-002-B</t>
  </si>
  <si>
    <t>MVA0040-ST-0001-006-B</t>
  </si>
  <si>
    <t>MVA0080-ST-0005-001-B</t>
  </si>
  <si>
    <t>MVA0080-ST-0005-006-B</t>
  </si>
  <si>
    <t>MVA0080-ST-0010-004-B</t>
  </si>
  <si>
    <t>MVA0080-ST-0820-003-B</t>
  </si>
  <si>
    <t>MVA0080-ST-0990-004-B</t>
  </si>
  <si>
    <t>MVA0080-ST-1000-002-B</t>
  </si>
  <si>
    <t>MVA0120-ST-0010-002-B</t>
  </si>
  <si>
    <t>MVA0120-ST-0740-002-B</t>
  </si>
  <si>
    <t>MVA0120-ST-1000-002-B</t>
  </si>
  <si>
    <t>MVA0170-ST-0290-002-B</t>
  </si>
  <si>
    <t>MVA0190-ST-0001-006-B</t>
  </si>
  <si>
    <t>MVA0190-ST-0020-005-B</t>
  </si>
  <si>
    <t>MVA0190-ST-0200-005-B</t>
  </si>
  <si>
    <t>MVA0190-ST-0370-003-B</t>
  </si>
  <si>
    <t>MVA0190-ST-0370-004-B</t>
  </si>
  <si>
    <t>MVA0190-ST-0370-005-B</t>
  </si>
  <si>
    <t>MVA0190-ST-0450-001-B</t>
  </si>
  <si>
    <t>MVA0190-ST-0530-002-B</t>
  </si>
  <si>
    <t>MVA0190-ST-0530-004-B</t>
  </si>
  <si>
    <t>MVA0190-ST-0570-001-B</t>
  </si>
  <si>
    <t>MVA0190-ST-0570-002-B</t>
  </si>
  <si>
    <t>MVA0190-ST-0780-001-B</t>
  </si>
  <si>
    <t>MVA0190-ST-0780-003-B</t>
  </si>
  <si>
    <t>MVA0190-ST-0940-003-B</t>
  </si>
  <si>
    <t>MVA0190-ST-0940-005-B</t>
  </si>
  <si>
    <t>MVA0220-ST-0030-003-B</t>
  </si>
  <si>
    <t>MVA0220-ST-0300-004-B</t>
  </si>
  <si>
    <t>MVA0220-ST-0380-004-B</t>
  </si>
  <si>
    <t>MVA0220-ST-0420-002-B</t>
  </si>
  <si>
    <t>MVA0220-ST-0460-001-B</t>
  </si>
  <si>
    <t>MVA0220-ST-0540-001-B</t>
  </si>
  <si>
    <t>MVA0220-ST-0540-002-B</t>
  </si>
  <si>
    <t>MVA0220-ST-0580-001-B</t>
  </si>
  <si>
    <t>MVA0220-ST-0580-002-B</t>
  </si>
  <si>
    <t>MVA0220-ST-0790-001-B</t>
  </si>
  <si>
    <t>MVA0250-ST-0001-006-B</t>
  </si>
  <si>
    <t>MVA0260-ST-0190-001-B</t>
  </si>
  <si>
    <t>MVA0260-ST-0190-002-B</t>
  </si>
  <si>
    <t>MVA0260-ST-0250-001-B</t>
  </si>
  <si>
    <t>MVA0260-ST-0340-001-B</t>
  </si>
  <si>
    <t>MVA0260-ST-0340-002-B</t>
  </si>
  <si>
    <t>MVA0260-ST-0700-001-B</t>
  </si>
  <si>
    <t>MVA0290-ST-0120-002-B</t>
  </si>
  <si>
    <t>MVA0290-ST-1050-004-B</t>
  </si>
  <si>
    <t xml:space="preserve">negative prices </t>
  </si>
  <si>
    <t>15/16 Smoothed Revenue adj for CPI</t>
  </si>
  <si>
    <t>16/17 incl CPI for 15/16</t>
  </si>
  <si>
    <t>HPS0010-TA-0090-005-B</t>
  </si>
  <si>
    <t>HPS0010-TA-0140-005-B</t>
  </si>
  <si>
    <t>HPS0010-TA-0170-005-B</t>
  </si>
  <si>
    <t>HPS0020-ST-0170-005-B</t>
  </si>
  <si>
    <t>HPS0020-ST-0880-005-B</t>
  </si>
  <si>
    <t>HPS0090-ST-1370-005-B</t>
  </si>
  <si>
    <t>HPS0090-TA-0220-004-B</t>
  </si>
  <si>
    <t>HPS0090-TA-0690-004-B</t>
  </si>
  <si>
    <t>HPS0090-TA-1010-004-B</t>
  </si>
  <si>
    <t>HPS0090-TA-1370-004-B</t>
  </si>
  <si>
    <t>HPS0110-ST-0430-005-B</t>
  </si>
  <si>
    <t>HPS0110-ST-0510-004-B</t>
  </si>
  <si>
    <t>HPS0110-ST-0510-005-B</t>
  </si>
  <si>
    <t>HPS0110-ST-0650-005-B</t>
  </si>
  <si>
    <t>HPS0110-ST-0970-005-B</t>
  </si>
  <si>
    <t>HPS0110-ST-1020-005-B</t>
  </si>
  <si>
    <t>HPS0110-ST-1380-005-B</t>
  </si>
  <si>
    <t>HPS0110-ST-1450-005-B</t>
  </si>
  <si>
    <t>HPS0110-TA-1070-005-B</t>
  </si>
  <si>
    <t>HPS0110-TA-1120-005-B</t>
  </si>
  <si>
    <t>HPS0120-ST-0860-005-B</t>
  </si>
  <si>
    <t>HPS0170-ST-0270-005-B</t>
  </si>
  <si>
    <t>HPS0170-ST-0480-005-B</t>
  </si>
  <si>
    <t>HPS0170-ST-0560-005-B</t>
  </si>
  <si>
    <t>HPS0170-ST-0660-005-B</t>
  </si>
  <si>
    <t>HPS0170-ST-0900-005-B</t>
  </si>
  <si>
    <t>HPS0170-ST-1080-005-B</t>
  </si>
  <si>
    <t>MHR0070-ST-1130-005-B</t>
  </si>
  <si>
    <t xml:space="preserve">Essential Energy </t>
  </si>
  <si>
    <t>Public Lighting Pricelist</t>
  </si>
  <si>
    <t>Dedicated Support Type</t>
  </si>
  <si>
    <t>No. of Lights</t>
  </si>
  <si>
    <t>STEEL POLE</t>
  </si>
  <si>
    <t>SHARED OR NO POLE</t>
  </si>
  <si>
    <t>WOOD POLE</t>
  </si>
  <si>
    <t>R/BOUT COLUMN</t>
  </si>
  <si>
    <t>16/17 incl CPI for 14/15</t>
  </si>
  <si>
    <t>16/17 incl CPI for 16/17</t>
  </si>
  <si>
    <t>TOTAL SLUOS 2015/16 (in 13/14 $)</t>
  </si>
  <si>
    <t>New Prices (No smoothing) - TOTAL SLUOS 2016/17 (in 16/17 $)</t>
  </si>
  <si>
    <t>New Prices (No smoothing) - TOTAL SLUOS 2016/17 (in 14/15 $)</t>
  </si>
  <si>
    <t>New Prices (No smoothing) - TOTAL SLUOS 2016/17 (in 15/16 $)</t>
  </si>
  <si>
    <t>17/18 incl CPI for 14/15</t>
  </si>
  <si>
    <t>17/18 incl CPI for 15/16</t>
  </si>
  <si>
    <t>17/18 incl CPI for 16/17</t>
  </si>
  <si>
    <t>17/18 incl CPI for 17/18</t>
  </si>
  <si>
    <t>New Prices (No smoothing) - TOTAL SLUOS 2017/18 (in 14/15 $)</t>
  </si>
  <si>
    <t>New Prices (No smoothing) - TOTAL SLUOS 2017/18 (in 15/16 $)</t>
  </si>
  <si>
    <t>New Prices (No smoothing) - TOTAL SLUOS 2017/18 (in 16/17 $)</t>
  </si>
  <si>
    <t>New Prices (No smoothing) - TOTAL SLUOS 2017/18 (in 17/18 $)</t>
  </si>
  <si>
    <t>New Prices (No smoothing) - TOTAL SLUOS 2017/18 (in 13/14 $)</t>
  </si>
  <si>
    <t>2017/18 - excl GST</t>
  </si>
  <si>
    <t>Effective 1 July 2017</t>
  </si>
  <si>
    <t>Commercial in Confidence</t>
  </si>
  <si>
    <t>14-15 prices used in the original model.</t>
  </si>
  <si>
    <t>14-15 current pricing</t>
  </si>
  <si>
    <t>Calculation of CPI price increases for new prices added since the original model was developed.</t>
  </si>
  <si>
    <t>Prices updated for CPI</t>
  </si>
  <si>
    <t>Calculates the tariff by multiplying the original prices by the percentage increase, if the QTY is zero the original price applies</t>
  </si>
  <si>
    <t>Pricelist 201718</t>
  </si>
  <si>
    <t>Columns AC-AG</t>
  </si>
  <si>
    <t xml:space="preserve">Cell AC4 </t>
  </si>
  <si>
    <t xml:space="preserve">Goal seek cell AC4 by setting cell AI9 to "0' to calculate revenue requirement and smoothed revenue </t>
  </si>
  <si>
    <t>Column AI</t>
  </si>
  <si>
    <t>Column AJ</t>
  </si>
  <si>
    <t>Columns AL-AQ</t>
  </si>
  <si>
    <t>Columns AS-AV</t>
  </si>
  <si>
    <t>Columns AX-BJ</t>
  </si>
  <si>
    <t>Columns M-T</t>
  </si>
  <si>
    <t>Columns BE-BI</t>
  </si>
  <si>
    <t>Calculation of CPI increases for 2017/18 prices which were originally calculated in 2013/14$</t>
  </si>
  <si>
    <t>This tab has a printable pricelist of 2017-18 prices available for publishing</t>
  </si>
  <si>
    <t>Columns A-L and U-Z</t>
  </si>
  <si>
    <t>Calculates the percentage an individual tariff contributes to the total increase required over the period</t>
  </si>
  <si>
    <t>Calculates the percentage change in revenue each year for each tariff</t>
  </si>
  <si>
    <t>$2013/14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</si>
</sst>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00"/>
    <numFmt numFmtId="166" formatCode="0.00000%"/>
    <numFmt numFmtId="167" formatCode="_-&quot;$&quot;* #,##0.0000_-;\-&quot;$&quot;* #,##0.0000_-;_-&quot;$&quot;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Verdana"/>
      <family val="2"/>
    </font>
    <font>
      <b/>
      <i/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6A71"/>
        <bgColor indexed="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26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1" fillId="8" borderId="8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38">
    <xf numFmtId="0" fontId="0" fillId="0" borderId="0" xfId="0"/>
    <xf numFmtId="0" fontId="18" fillId="0" borderId="10" xfId="0" applyFont="1" applyBorder="1" applyAlignment="1"/>
    <xf numFmtId="0" fontId="19" fillId="0" borderId="0" xfId="0" applyFont="1"/>
    <xf numFmtId="0" fontId="18" fillId="0" borderId="11" xfId="0" applyFont="1" applyBorder="1" applyAlignment="1"/>
    <xf numFmtId="0" fontId="18" fillId="0" borderId="12" xfId="0" applyFont="1" applyBorder="1" applyAlignment="1"/>
    <xf numFmtId="0" fontId="18" fillId="0" borderId="13" xfId="0" applyFont="1" applyBorder="1"/>
    <xf numFmtId="0" fontId="18" fillId="0" borderId="0" xfId="0" applyFont="1"/>
    <xf numFmtId="10" fontId="20" fillId="33" borderId="13" xfId="0" applyNumberFormat="1" applyFont="1" applyFill="1" applyBorder="1"/>
    <xf numFmtId="164" fontId="20" fillId="33" borderId="13" xfId="0" applyNumberFormat="1" applyFont="1" applyFill="1" applyBorder="1"/>
    <xf numFmtId="165" fontId="20" fillId="33" borderId="13" xfId="0" applyNumberFormat="1" applyFont="1" applyFill="1" applyBorder="1"/>
    <xf numFmtId="0" fontId="21" fillId="34" borderId="14" xfId="0" applyFont="1" applyFill="1" applyBorder="1" applyAlignment="1">
      <alignment wrapText="1"/>
    </xf>
    <xf numFmtId="0" fontId="22" fillId="34" borderId="10" xfId="0" applyFont="1" applyFill="1" applyBorder="1" applyAlignment="1">
      <alignment wrapText="1"/>
    </xf>
    <xf numFmtId="0" fontId="22" fillId="34" borderId="15" xfId="0" applyFont="1" applyFill="1" applyBorder="1" applyAlignment="1">
      <alignment wrapText="1"/>
    </xf>
    <xf numFmtId="0" fontId="22" fillId="34" borderId="16" xfId="0" applyFont="1" applyFill="1" applyBorder="1" applyAlignment="1">
      <alignment wrapText="1"/>
    </xf>
    <xf numFmtId="0" fontId="21" fillId="34" borderId="17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13" xfId="0" applyFont="1" applyFill="1" applyBorder="1" applyAlignment="1">
      <alignment wrapText="1"/>
    </xf>
    <xf numFmtId="0" fontId="23" fillId="0" borderId="13" xfId="0" applyFont="1" applyFill="1" applyBorder="1"/>
    <xf numFmtId="9" fontId="23" fillId="0" borderId="13" xfId="2" applyFont="1" applyFill="1" applyBorder="1"/>
    <xf numFmtId="0" fontId="22" fillId="0" borderId="13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44" fontId="19" fillId="0" borderId="18" xfId="1" applyFont="1" applyBorder="1"/>
    <xf numFmtId="44" fontId="19" fillId="0" borderId="13" xfId="1" applyFont="1" applyBorder="1"/>
    <xf numFmtId="44" fontId="18" fillId="0" borderId="19" xfId="0" applyNumberFormat="1" applyFont="1" applyBorder="1"/>
    <xf numFmtId="44" fontId="19" fillId="0" borderId="12" xfId="1" applyFont="1" applyBorder="1"/>
    <xf numFmtId="44" fontId="19" fillId="0" borderId="0" xfId="0" applyNumberFormat="1" applyFont="1"/>
    <xf numFmtId="0" fontId="23" fillId="0" borderId="13" xfId="0" applyFont="1" applyBorder="1"/>
    <xf numFmtId="44" fontId="19" fillId="0" borderId="20" xfId="1" applyFont="1" applyBorder="1"/>
    <xf numFmtId="44" fontId="19" fillId="0" borderId="21" xfId="1" applyFont="1" applyBorder="1"/>
    <xf numFmtId="44" fontId="18" fillId="0" borderId="22" xfId="0" applyNumberFormat="1" applyFont="1" applyBorder="1"/>
    <xf numFmtId="0" fontId="22" fillId="34" borderId="13" xfId="0" applyFont="1" applyFill="1" applyBorder="1" applyAlignment="1">
      <alignment wrapText="1"/>
    </xf>
    <xf numFmtId="44" fontId="19" fillId="0" borderId="13" xfId="0" applyNumberFormat="1" applyFont="1" applyBorder="1"/>
    <xf numFmtId="44" fontId="19" fillId="0" borderId="13" xfId="1" applyFont="1" applyFill="1" applyBorder="1"/>
    <xf numFmtId="44" fontId="19" fillId="0" borderId="13" xfId="0" applyNumberFormat="1" applyFont="1" applyFill="1" applyBorder="1"/>
    <xf numFmtId="44" fontId="19" fillId="0" borderId="0" xfId="0" applyNumberFormat="1" applyFont="1" applyFill="1"/>
    <xf numFmtId="0" fontId="19" fillId="0" borderId="0" xfId="0" applyFont="1" applyFill="1"/>
    <xf numFmtId="0" fontId="18" fillId="0" borderId="0" xfId="0" applyFont="1" applyBorder="1" applyAlignment="1"/>
    <xf numFmtId="8" fontId="19" fillId="0" borderId="0" xfId="0" applyNumberFormat="1" applyFont="1"/>
    <xf numFmtId="0" fontId="21" fillId="34" borderId="11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Fill="1"/>
    <xf numFmtId="44" fontId="22" fillId="37" borderId="13" xfId="0" applyNumberFormat="1" applyFont="1" applyFill="1" applyBorder="1"/>
    <xf numFmtId="44" fontId="22" fillId="37" borderId="13" xfId="1" applyFont="1" applyFill="1" applyBorder="1"/>
    <xf numFmtId="10" fontId="19" fillId="0" borderId="0" xfId="0" applyNumberFormat="1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19" fillId="0" borderId="13" xfId="0" applyFont="1" applyBorder="1"/>
    <xf numFmtId="10" fontId="19" fillId="0" borderId="13" xfId="2" applyNumberFormat="1" applyFont="1" applyBorder="1"/>
    <xf numFmtId="0" fontId="18" fillId="0" borderId="23" xfId="0" applyFont="1" applyBorder="1" applyAlignment="1">
      <alignment horizontal="center"/>
    </xf>
    <xf numFmtId="44" fontId="19" fillId="39" borderId="13" xfId="0" applyNumberFormat="1" applyFont="1" applyFill="1" applyBorder="1"/>
    <xf numFmtId="8" fontId="19" fillId="39" borderId="13" xfId="0" applyNumberFormat="1" applyFont="1" applyFill="1" applyBorder="1"/>
    <xf numFmtId="166" fontId="19" fillId="39" borderId="13" xfId="2" applyNumberFormat="1" applyFont="1" applyFill="1" applyBorder="1"/>
    <xf numFmtId="8" fontId="19" fillId="35" borderId="13" xfId="0" applyNumberFormat="1" applyFont="1" applyFill="1" applyBorder="1" applyAlignment="1">
      <alignment horizontal="center"/>
    </xf>
    <xf numFmtId="8" fontId="19" fillId="38" borderId="13" xfId="0" applyNumberFormat="1" applyFont="1" applyFill="1" applyBorder="1" applyAlignment="1">
      <alignment horizontal="center"/>
    </xf>
    <xf numFmtId="0" fontId="32" fillId="0" borderId="0" xfId="0" applyFont="1"/>
    <xf numFmtId="44" fontId="32" fillId="0" borderId="0" xfId="0" applyNumberFormat="1" applyFont="1"/>
    <xf numFmtId="8" fontId="32" fillId="0" borderId="0" xfId="0" applyNumberFormat="1" applyFont="1"/>
    <xf numFmtId="10" fontId="19" fillId="0" borderId="0" xfId="2" applyNumberFormat="1" applyFont="1" applyFill="1"/>
    <xf numFmtId="0" fontId="18" fillId="0" borderId="13" xfId="0" applyFont="1" applyFill="1" applyBorder="1" applyAlignment="1">
      <alignment horizontal="center"/>
    </xf>
    <xf numFmtId="8" fontId="19" fillId="0" borderId="0" xfId="0" applyNumberFormat="1" applyFont="1" applyFill="1"/>
    <xf numFmtId="0" fontId="19" fillId="0" borderId="0" xfId="0" applyFont="1" applyFill="1" applyBorder="1" applyAlignment="1">
      <alignment vertical="top" wrapText="1"/>
    </xf>
    <xf numFmtId="166" fontId="19" fillId="0" borderId="0" xfId="2" applyNumberFormat="1" applyFont="1" applyFill="1" applyBorder="1"/>
    <xf numFmtId="8" fontId="19" fillId="0" borderId="13" xfId="0" applyNumberFormat="1" applyFont="1" applyFill="1" applyBorder="1"/>
    <xf numFmtId="8" fontId="32" fillId="0" borderId="13" xfId="0" applyNumberFormat="1" applyFont="1" applyFill="1" applyBorder="1" applyAlignment="1">
      <alignment horizontal="right"/>
    </xf>
    <xf numFmtId="44" fontId="32" fillId="0" borderId="13" xfId="0" applyNumberFormat="1" applyFont="1" applyFill="1" applyBorder="1"/>
    <xf numFmtId="8" fontId="32" fillId="0" borderId="13" xfId="0" applyNumberFormat="1" applyFont="1" applyFill="1" applyBorder="1"/>
    <xf numFmtId="8" fontId="18" fillId="0" borderId="13" xfId="0" applyNumberFormat="1" applyFont="1" applyFill="1" applyBorder="1" applyAlignment="1">
      <alignment horizontal="right"/>
    </xf>
    <xf numFmtId="0" fontId="33" fillId="41" borderId="13" xfId="0" applyFont="1" applyFill="1" applyBorder="1" applyAlignment="1">
      <alignment horizontal="center" vertical="top" wrapText="1"/>
    </xf>
    <xf numFmtId="0" fontId="33" fillId="40" borderId="13" xfId="0" applyFont="1" applyFill="1" applyBorder="1" applyAlignment="1">
      <alignment horizontal="center" vertical="top" wrapText="1"/>
    </xf>
    <xf numFmtId="44" fontId="19" fillId="42" borderId="13" xfId="0" applyNumberFormat="1" applyFont="1" applyFill="1" applyBorder="1"/>
    <xf numFmtId="8" fontId="19" fillId="42" borderId="13" xfId="0" applyNumberFormat="1" applyFont="1" applyFill="1" applyBorder="1"/>
    <xf numFmtId="0" fontId="18" fillId="0" borderId="0" xfId="0" applyFont="1" applyFill="1" applyAlignment="1">
      <alignment horizontal="center"/>
    </xf>
    <xf numFmtId="10" fontId="19" fillId="0" borderId="13" xfId="0" applyNumberFormat="1" applyFont="1" applyBorder="1" applyAlignment="1">
      <alignment horizontal="center"/>
    </xf>
    <xf numFmtId="0" fontId="34" fillId="43" borderId="13" xfId="0" applyFont="1" applyFill="1" applyBorder="1" applyAlignment="1">
      <alignment horizontal="center" vertical="top"/>
    </xf>
    <xf numFmtId="10" fontId="19" fillId="44" borderId="13" xfId="2" applyNumberFormat="1" applyFont="1" applyFill="1" applyBorder="1" applyAlignment="1">
      <alignment horizontal="center"/>
    </xf>
    <xf numFmtId="0" fontId="33" fillId="45" borderId="13" xfId="0" applyFont="1" applyFill="1" applyBorder="1" applyAlignment="1">
      <alignment vertical="top" wrapText="1"/>
    </xf>
    <xf numFmtId="10" fontId="34" fillId="36" borderId="13" xfId="2" applyNumberFormat="1" applyFont="1" applyFill="1" applyBorder="1"/>
    <xf numFmtId="0" fontId="18" fillId="35" borderId="13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13" xfId="0" applyFont="1" applyBorder="1" applyAlignment="1">
      <alignment vertical="top" wrapText="1"/>
    </xf>
    <xf numFmtId="0" fontId="37" fillId="0" borderId="25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10" fontId="19" fillId="46" borderId="13" xfId="2" applyNumberFormat="1" applyFont="1" applyFill="1" applyBorder="1"/>
    <xf numFmtId="2" fontId="19" fillId="0" borderId="0" xfId="0" applyNumberFormat="1" applyFont="1"/>
    <xf numFmtId="0" fontId="39" fillId="0" borderId="27" xfId="0" applyFont="1" applyFill="1" applyBorder="1" applyAlignment="1">
      <alignment wrapText="1"/>
    </xf>
    <xf numFmtId="0" fontId="22" fillId="0" borderId="13" xfId="0" applyFont="1" applyFill="1" applyBorder="1"/>
    <xf numFmtId="44" fontId="22" fillId="46" borderId="13" xfId="1" applyFont="1" applyFill="1" applyBorder="1"/>
    <xf numFmtId="0" fontId="18" fillId="0" borderId="13" xfId="0" applyFont="1" applyBorder="1" applyAlignment="1">
      <alignment horizontal="center"/>
    </xf>
    <xf numFmtId="10" fontId="19" fillId="0" borderId="0" xfId="0" applyNumberFormat="1" applyFont="1" applyFill="1"/>
    <xf numFmtId="10" fontId="19" fillId="0" borderId="0" xfId="0" applyNumberFormat="1" applyFont="1"/>
    <xf numFmtId="0" fontId="23" fillId="35" borderId="13" xfId="0" applyFont="1" applyFill="1" applyBorder="1"/>
    <xf numFmtId="0" fontId="23" fillId="35" borderId="24" xfId="0" applyFont="1" applyFill="1" applyBorder="1"/>
    <xf numFmtId="0" fontId="22" fillId="35" borderId="13" xfId="0" applyNumberFormat="1" applyFont="1" applyFill="1" applyBorder="1" applyAlignment="1">
      <alignment horizontal="center"/>
    </xf>
    <xf numFmtId="0" fontId="22" fillId="35" borderId="10" xfId="0" applyNumberFormat="1" applyFont="1" applyFill="1" applyBorder="1" applyAlignment="1">
      <alignment horizontal="center"/>
    </xf>
    <xf numFmtId="9" fontId="23" fillId="35" borderId="13" xfId="2" applyFont="1" applyFill="1" applyBorder="1"/>
    <xf numFmtId="0" fontId="23" fillId="46" borderId="13" xfId="0" applyFont="1" applyFill="1" applyBorder="1"/>
    <xf numFmtId="9" fontId="23" fillId="46" borderId="13" xfId="2" applyFont="1" applyFill="1" applyBorder="1"/>
    <xf numFmtId="0" fontId="22" fillId="46" borderId="13" xfId="0" applyNumberFormat="1" applyFont="1" applyFill="1" applyBorder="1" applyAlignment="1">
      <alignment horizontal="center"/>
    </xf>
    <xf numFmtId="0" fontId="22" fillId="46" borderId="10" xfId="0" applyNumberFormat="1" applyFont="1" applyFill="1" applyBorder="1" applyAlignment="1">
      <alignment horizontal="center"/>
    </xf>
    <xf numFmtId="44" fontId="19" fillId="46" borderId="18" xfId="1" applyFont="1" applyFill="1" applyBorder="1"/>
    <xf numFmtId="44" fontId="19" fillId="46" borderId="13" xfId="1" applyFont="1" applyFill="1" applyBorder="1"/>
    <xf numFmtId="44" fontId="18" fillId="46" borderId="19" xfId="0" applyNumberFormat="1" applyFont="1" applyFill="1" applyBorder="1"/>
    <xf numFmtId="44" fontId="19" fillId="46" borderId="12" xfId="1" applyFont="1" applyFill="1" applyBorder="1"/>
    <xf numFmtId="44" fontId="19" fillId="46" borderId="13" xfId="0" applyNumberFormat="1" applyFont="1" applyFill="1" applyBorder="1"/>
    <xf numFmtId="44" fontId="19" fillId="46" borderId="0" xfId="0" applyNumberFormat="1" applyFont="1" applyFill="1"/>
    <xf numFmtId="0" fontId="19" fillId="46" borderId="0" xfId="0" applyFont="1" applyFill="1"/>
    <xf numFmtId="8" fontId="19" fillId="46" borderId="13" xfId="0" applyNumberFormat="1" applyFont="1" applyFill="1" applyBorder="1"/>
    <xf numFmtId="166" fontId="19" fillId="46" borderId="13" xfId="2" applyNumberFormat="1" applyFont="1" applyFill="1" applyBorder="1"/>
    <xf numFmtId="166" fontId="19" fillId="46" borderId="0" xfId="2" applyNumberFormat="1" applyFont="1" applyFill="1" applyBorder="1"/>
    <xf numFmtId="10" fontId="19" fillId="46" borderId="13" xfId="2" applyNumberFormat="1" applyFont="1" applyFill="1" applyBorder="1" applyAlignment="1">
      <alignment horizontal="center"/>
    </xf>
    <xf numFmtId="10" fontId="19" fillId="46" borderId="0" xfId="2" applyNumberFormat="1" applyFont="1" applyFill="1" applyAlignment="1">
      <alignment horizontal="center"/>
    </xf>
    <xf numFmtId="44" fontId="22" fillId="46" borderId="13" xfId="0" applyNumberFormat="1" applyFont="1" applyFill="1" applyBorder="1"/>
    <xf numFmtId="44" fontId="19" fillId="35" borderId="18" xfId="1" applyFont="1" applyFill="1" applyBorder="1"/>
    <xf numFmtId="44" fontId="19" fillId="35" borderId="13" xfId="1" applyFont="1" applyFill="1" applyBorder="1"/>
    <xf numFmtId="44" fontId="18" fillId="35" borderId="19" xfId="0" applyNumberFormat="1" applyFont="1" applyFill="1" applyBorder="1"/>
    <xf numFmtId="44" fontId="19" fillId="35" borderId="12" xfId="1" applyFont="1" applyFill="1" applyBorder="1"/>
    <xf numFmtId="44" fontId="19" fillId="35" borderId="13" xfId="0" applyNumberFormat="1" applyFont="1" applyFill="1" applyBorder="1"/>
    <xf numFmtId="44" fontId="19" fillId="35" borderId="0" xfId="0" applyNumberFormat="1" applyFont="1" applyFill="1"/>
    <xf numFmtId="0" fontId="19" fillId="35" borderId="0" xfId="0" applyFont="1" applyFill="1"/>
    <xf numFmtId="8" fontId="19" fillId="35" borderId="13" xfId="0" applyNumberFormat="1" applyFont="1" applyFill="1" applyBorder="1"/>
    <xf numFmtId="166" fontId="19" fillId="35" borderId="13" xfId="2" applyNumberFormat="1" applyFont="1" applyFill="1" applyBorder="1"/>
    <xf numFmtId="166" fontId="19" fillId="35" borderId="0" xfId="2" applyNumberFormat="1" applyFont="1" applyFill="1" applyBorder="1"/>
    <xf numFmtId="10" fontId="19" fillId="35" borderId="13" xfId="2" applyNumberFormat="1" applyFont="1" applyFill="1" applyBorder="1" applyAlignment="1">
      <alignment horizontal="center"/>
    </xf>
    <xf numFmtId="10" fontId="19" fillId="35" borderId="0" xfId="2" applyNumberFormat="1" applyFont="1" applyFill="1" applyAlignment="1">
      <alignment horizontal="center"/>
    </xf>
    <xf numFmtId="44" fontId="22" fillId="35" borderId="13" xfId="0" applyNumberFormat="1" applyFont="1" applyFill="1" applyBorder="1"/>
    <xf numFmtId="44" fontId="22" fillId="35" borderId="13" xfId="1" applyFont="1" applyFill="1" applyBorder="1"/>
    <xf numFmtId="0" fontId="0" fillId="0" borderId="0" xfId="0" applyAlignment="1">
      <alignment horizontal="center"/>
    </xf>
    <xf numFmtId="0" fontId="16" fillId="47" borderId="28" xfId="0" applyFont="1" applyFill="1" applyBorder="1"/>
    <xf numFmtId="0" fontId="16" fillId="47" borderId="29" xfId="0" applyFont="1" applyFill="1" applyBorder="1" applyAlignment="1">
      <alignment horizontal="center"/>
    </xf>
    <xf numFmtId="0" fontId="0" fillId="47" borderId="29" xfId="0" applyFill="1" applyBorder="1"/>
    <xf numFmtId="0" fontId="0" fillId="47" borderId="29" xfId="0" applyFill="1" applyBorder="1" applyAlignment="1">
      <alignment horizontal="center"/>
    </xf>
    <xf numFmtId="0" fontId="0" fillId="47" borderId="30" xfId="0" applyFill="1" applyBorder="1"/>
    <xf numFmtId="0" fontId="16" fillId="47" borderId="31" xfId="0" applyFont="1" applyFill="1" applyBorder="1"/>
    <xf numFmtId="0" fontId="16" fillId="47" borderId="0" xfId="0" applyFont="1" applyFill="1" applyBorder="1" applyAlignment="1">
      <alignment horizontal="center"/>
    </xf>
    <xf numFmtId="0" fontId="0" fillId="47" borderId="0" xfId="0" applyFill="1" applyBorder="1"/>
    <xf numFmtId="0" fontId="0" fillId="47" borderId="0" xfId="0" applyFill="1" applyBorder="1" applyAlignment="1">
      <alignment horizontal="center"/>
    </xf>
    <xf numFmtId="0" fontId="0" fillId="47" borderId="32" xfId="0" applyFill="1" applyBorder="1"/>
    <xf numFmtId="0" fontId="0" fillId="47" borderId="33" xfId="0" applyFill="1" applyBorder="1"/>
    <xf numFmtId="0" fontId="0" fillId="47" borderId="34" xfId="0" applyFill="1" applyBorder="1" applyAlignment="1">
      <alignment horizontal="center"/>
    </xf>
    <xf numFmtId="0" fontId="0" fillId="47" borderId="34" xfId="0" applyFill="1" applyBorder="1"/>
    <xf numFmtId="0" fontId="0" fillId="47" borderId="35" xfId="0" applyFill="1" applyBorder="1"/>
    <xf numFmtId="0" fontId="40" fillId="48" borderId="36" xfId="0" applyFont="1" applyFill="1" applyBorder="1" applyAlignment="1">
      <alignment vertical="center" wrapText="1"/>
    </xf>
    <xf numFmtId="0" fontId="40" fillId="48" borderId="36" xfId="0" applyFont="1" applyFill="1" applyBorder="1" applyAlignment="1">
      <alignment horizontal="center" vertical="center" wrapText="1"/>
    </xf>
    <xf numFmtId="0" fontId="0" fillId="0" borderId="31" xfId="0" applyBorder="1"/>
    <xf numFmtId="167" fontId="0" fillId="0" borderId="32" xfId="1" applyNumberFormat="1" applyFont="1" applyBorder="1"/>
    <xf numFmtId="0" fontId="0" fillId="35" borderId="31" xfId="0" applyFill="1" applyBorder="1"/>
    <xf numFmtId="0" fontId="0" fillId="35" borderId="0" xfId="0" applyFill="1" applyAlignment="1">
      <alignment horizontal="center"/>
    </xf>
    <xf numFmtId="0" fontId="0" fillId="35" borderId="0" xfId="0" applyFill="1"/>
    <xf numFmtId="167" fontId="0" fillId="35" borderId="32" xfId="1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2" fillId="0" borderId="0" xfId="0" applyFont="1" applyFill="1" applyAlignment="1">
      <alignment horizontal="right"/>
    </xf>
    <xf numFmtId="10" fontId="22" fillId="0" borderId="0" xfId="0" applyNumberFormat="1" applyFont="1" applyFill="1" applyAlignment="1">
      <alignment horizontal="right"/>
    </xf>
    <xf numFmtId="44" fontId="22" fillId="0" borderId="0" xfId="0" applyNumberFormat="1" applyFont="1" applyFill="1"/>
    <xf numFmtId="0" fontId="21" fillId="38" borderId="10" xfId="0" applyFont="1" applyFill="1" applyBorder="1" applyAlignment="1">
      <alignment wrapText="1"/>
    </xf>
    <xf numFmtId="0" fontId="0" fillId="35" borderId="37" xfId="0" applyFill="1" applyBorder="1"/>
    <xf numFmtId="0" fontId="0" fillId="35" borderId="38" xfId="0" applyFill="1" applyBorder="1" applyAlignment="1">
      <alignment horizontal="center"/>
    </xf>
    <xf numFmtId="0" fontId="0" fillId="35" borderId="38" xfId="0" applyFill="1" applyBorder="1"/>
    <xf numFmtId="167" fontId="0" fillId="35" borderId="39" xfId="1" applyNumberFormat="1" applyFont="1" applyFill="1" applyBorder="1"/>
    <xf numFmtId="0" fontId="0" fillId="35" borderId="0" xfId="0" applyFill="1" applyBorder="1" applyAlignment="1">
      <alignment horizontal="center"/>
    </xf>
    <xf numFmtId="0" fontId="0" fillId="35" borderId="0" xfId="0" applyFill="1" applyBorder="1"/>
    <xf numFmtId="0" fontId="33" fillId="38" borderId="13" xfId="0" applyFont="1" applyFill="1" applyBorder="1" applyAlignment="1">
      <alignment vertical="top" wrapText="1"/>
    </xf>
    <xf numFmtId="10" fontId="0" fillId="0" borderId="0" xfId="2" applyNumberFormat="1" applyFont="1"/>
    <xf numFmtId="44" fontId="18" fillId="0" borderId="0" xfId="0" applyNumberFormat="1" applyFont="1" applyBorder="1" applyAlignment="1"/>
    <xf numFmtId="0" fontId="21" fillId="0" borderId="0" xfId="0" applyFont="1" applyFill="1" applyAlignment="1">
      <alignment horizontal="center"/>
    </xf>
    <xf numFmtId="10" fontId="22" fillId="0" borderId="0" xfId="0" applyNumberFormat="1" applyFont="1" applyFill="1"/>
    <xf numFmtId="0" fontId="21" fillId="37" borderId="10" xfId="0" applyFont="1" applyFill="1" applyBorder="1" applyAlignment="1">
      <alignment wrapText="1"/>
    </xf>
    <xf numFmtId="0" fontId="37" fillId="0" borderId="13" xfId="0" applyFont="1" applyBorder="1" applyAlignment="1">
      <alignment vertical="top" wrapText="1"/>
    </xf>
    <xf numFmtId="0" fontId="38" fillId="48" borderId="36" xfId="0" applyFont="1" applyFill="1" applyBorder="1" applyAlignment="1">
      <alignment vertical="center" wrapText="1"/>
    </xf>
    <xf numFmtId="0" fontId="38" fillId="48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38" fillId="48" borderId="37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40" fillId="48" borderId="40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3" fillId="45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18" fillId="0" borderId="13" xfId="0" applyFont="1" applyBorder="1" applyAlignment="1">
      <alignment horizontal="center"/>
    </xf>
    <xf numFmtId="0" fontId="33" fillId="40" borderId="13" xfId="0" applyFont="1" applyFill="1" applyBorder="1" applyAlignment="1">
      <alignment horizontal="center"/>
    </xf>
    <xf numFmtId="0" fontId="33" fillId="41" borderId="13" xfId="0" applyFont="1" applyFill="1" applyBorder="1" applyAlignment="1">
      <alignment horizontal="center"/>
    </xf>
    <xf numFmtId="0" fontId="34" fillId="43" borderId="13" xfId="0" applyFont="1" applyFill="1" applyBorder="1" applyAlignment="1">
      <alignment horizontal="center"/>
    </xf>
    <xf numFmtId="0" fontId="41" fillId="0" borderId="10" xfId="0" applyFont="1" applyBorder="1" applyAlignment="1"/>
    <xf numFmtId="0" fontId="41" fillId="0" borderId="0" xfId="0" applyFont="1" applyBorder="1" applyAlignment="1"/>
    <xf numFmtId="0" fontId="27" fillId="0" borderId="0" xfId="0" applyFont="1"/>
    <xf numFmtId="0" fontId="41" fillId="0" borderId="11" xfId="0" applyFont="1" applyBorder="1" applyAlignment="1"/>
    <xf numFmtId="0" fontId="41" fillId="0" borderId="12" xfId="0" applyFont="1" applyBorder="1" applyAlignment="1"/>
    <xf numFmtId="0" fontId="41" fillId="0" borderId="13" xfId="0" applyFont="1" applyBorder="1"/>
    <xf numFmtId="0" fontId="41" fillId="0" borderId="0" xfId="0" applyFont="1"/>
    <xf numFmtId="10" fontId="27" fillId="0" borderId="0" xfId="2" applyNumberFormat="1" applyFont="1"/>
    <xf numFmtId="10" fontId="42" fillId="33" borderId="13" xfId="0" applyNumberFormat="1" applyFont="1" applyFill="1" applyBorder="1"/>
    <xf numFmtId="9" fontId="27" fillId="0" borderId="0" xfId="2" applyFont="1"/>
    <xf numFmtId="44" fontId="27" fillId="0" borderId="0" xfId="0" applyNumberFormat="1" applyFont="1"/>
    <xf numFmtId="165" fontId="42" fillId="33" borderId="13" xfId="0" applyNumberFormat="1" applyFont="1" applyFill="1" applyBorder="1"/>
    <xf numFmtId="44" fontId="27" fillId="0" borderId="0" xfId="1" applyFont="1"/>
    <xf numFmtId="0" fontId="44" fillId="48" borderId="10" xfId="0" applyFont="1" applyFill="1" applyBorder="1" applyAlignment="1">
      <alignment wrapText="1"/>
    </xf>
    <xf numFmtId="0" fontId="44" fillId="48" borderId="15" xfId="0" applyFont="1" applyFill="1" applyBorder="1" applyAlignment="1">
      <alignment wrapText="1"/>
    </xf>
    <xf numFmtId="0" fontId="44" fillId="48" borderId="16" xfId="0" applyFont="1" applyFill="1" applyBorder="1" applyAlignment="1">
      <alignment wrapText="1"/>
    </xf>
    <xf numFmtId="0" fontId="45" fillId="48" borderId="17" xfId="0" applyFont="1" applyFill="1" applyBorder="1" applyAlignment="1">
      <alignment wrapText="1"/>
    </xf>
    <xf numFmtId="0" fontId="45" fillId="48" borderId="11" xfId="0" applyFont="1" applyFill="1" applyBorder="1" applyAlignment="1">
      <alignment wrapText="1"/>
    </xf>
    <xf numFmtId="0" fontId="45" fillId="48" borderId="10" xfId="0" applyFont="1" applyFill="1" applyBorder="1" applyAlignment="1">
      <alignment wrapText="1"/>
    </xf>
    <xf numFmtId="0" fontId="45" fillId="48" borderId="13" xfId="0" applyFont="1" applyFill="1" applyBorder="1" applyAlignment="1">
      <alignment wrapText="1"/>
    </xf>
    <xf numFmtId="0" fontId="44" fillId="48" borderId="13" xfId="0" applyFont="1" applyFill="1" applyBorder="1" applyAlignment="1">
      <alignment wrapText="1"/>
    </xf>
    <xf numFmtId="0" fontId="46" fillId="0" borderId="13" xfId="0" applyFont="1" applyFill="1" applyBorder="1"/>
    <xf numFmtId="9" fontId="46" fillId="0" borderId="13" xfId="2" applyFont="1" applyFill="1" applyBorder="1"/>
    <xf numFmtId="0" fontId="24" fillId="0" borderId="13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44" fontId="27" fillId="0" borderId="18" xfId="1" applyFont="1" applyBorder="1"/>
    <xf numFmtId="44" fontId="27" fillId="0" borderId="13" xfId="1" applyFont="1" applyBorder="1"/>
    <xf numFmtId="44" fontId="41" fillId="0" borderId="19" xfId="0" applyNumberFormat="1" applyFont="1" applyBorder="1"/>
    <xf numFmtId="44" fontId="27" fillId="0" borderId="12" xfId="1" applyFont="1" applyBorder="1"/>
    <xf numFmtId="44" fontId="27" fillId="0" borderId="13" xfId="0" applyNumberFormat="1" applyFont="1" applyBorder="1"/>
    <xf numFmtId="0" fontId="46" fillId="0" borderId="13" xfId="0" applyFont="1" applyBorder="1"/>
    <xf numFmtId="44" fontId="27" fillId="0" borderId="13" xfId="1" applyFont="1" applyFill="1" applyBorder="1"/>
    <xf numFmtId="44" fontId="27" fillId="0" borderId="13" xfId="0" applyNumberFormat="1" applyFont="1" applyFill="1" applyBorder="1"/>
    <xf numFmtId="44" fontId="27" fillId="0" borderId="0" xfId="0" applyNumberFormat="1" applyFont="1" applyFill="1"/>
    <xf numFmtId="0" fontId="27" fillId="0" borderId="0" xfId="0" applyFont="1" applyFill="1"/>
    <xf numFmtId="44" fontId="27" fillId="0" borderId="20" xfId="1" applyFont="1" applyBorder="1"/>
    <xf numFmtId="44" fontId="27" fillId="0" borderId="21" xfId="1" applyFont="1" applyBorder="1"/>
    <xf numFmtId="44" fontId="41" fillId="0" borderId="22" xfId="0" applyNumberFormat="1" applyFont="1" applyBorder="1"/>
    <xf numFmtId="0" fontId="43" fillId="49" borderId="14" xfId="0" applyFont="1" applyFill="1" applyBorder="1" applyAlignment="1">
      <alignment wrapText="1"/>
    </xf>
    <xf numFmtId="0" fontId="38" fillId="48" borderId="13" xfId="0" applyFont="1" applyFill="1" applyBorder="1"/>
    <xf numFmtId="0" fontId="35" fillId="0" borderId="0" xfId="0" applyFont="1"/>
    <xf numFmtId="0" fontId="35" fillId="0" borderId="13" xfId="0" applyFont="1" applyBorder="1"/>
    <xf numFmtId="14" fontId="39" fillId="0" borderId="27" xfId="0" applyNumberFormat="1" applyFont="1" applyFill="1" applyBorder="1" applyAlignment="1">
      <alignment horizontal="right" wrapText="1"/>
    </xf>
    <xf numFmtId="0" fontId="39" fillId="0" borderId="27" xfId="0" applyFont="1" applyFill="1" applyBorder="1" applyAlignment="1">
      <alignment horizontal="right" wrapText="1"/>
    </xf>
    <xf numFmtId="0" fontId="44" fillId="50" borderId="26" xfId="0" applyFont="1" applyFill="1" applyBorder="1" applyAlignment="1">
      <alignment horizontal="center"/>
    </xf>
  </cellXfs>
  <cellStyles count="89">
    <cellStyle name="20% - Accent1 2" xfId="36"/>
    <cellStyle name="20% - Accent2 2" xfId="37"/>
    <cellStyle name="20% - Accent3 2" xfId="38"/>
    <cellStyle name="20% - Accent4 2" xfId="39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/>
    <cellStyle name="60% - Accent4 2" xfId="42"/>
    <cellStyle name="60% - Accent5" xfId="31" builtinId="48" customBuiltin="1"/>
    <cellStyle name="60% - Accent6 2" xfId="43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5"/>
    <cellStyle name="Comma 2 2" xfId="46"/>
    <cellStyle name="Comma 2 3" xfId="47"/>
    <cellStyle name="Comma 2 4" xfId="48"/>
    <cellStyle name="Comma 3" xfId="49"/>
    <cellStyle name="Comma 3 2" xfId="50"/>
    <cellStyle name="Comma 3 3" xfId="51"/>
    <cellStyle name="Comma 4" xfId="52"/>
    <cellStyle name="Comma 5" xfId="53"/>
    <cellStyle name="Comma 6" xfId="54"/>
    <cellStyle name="Comma 7" xfId="55"/>
    <cellStyle name="Comma 8" xfId="44"/>
    <cellStyle name="Currency" xfId="1" builtinId="4"/>
    <cellStyle name="Currency 2" xfId="57"/>
    <cellStyle name="Currency 3" xfId="58"/>
    <cellStyle name="Currency 3 2" xfId="59"/>
    <cellStyle name="Currency 3 3" xfId="60"/>
    <cellStyle name="Currency 3 4" xfId="61"/>
    <cellStyle name="Currency 4" xfId="62"/>
    <cellStyle name="Currency 4 2" xfId="63"/>
    <cellStyle name="Currency 4 3" xfId="64"/>
    <cellStyle name="Currency 5" xfId="65"/>
    <cellStyle name="Currency 6" xfId="66"/>
    <cellStyle name="Currency 7" xfId="67"/>
    <cellStyle name="Currency 8" xfId="5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68"/>
    <cellStyle name="Normal 2 2" xfId="69"/>
    <cellStyle name="Normal 2 3" xfId="70"/>
    <cellStyle name="Normal 3" xfId="71"/>
    <cellStyle name="Normal 3 2" xfId="72"/>
    <cellStyle name="Normal 3 3" xfId="73"/>
    <cellStyle name="Normal 4" xfId="74"/>
    <cellStyle name="Normal 5" xfId="35"/>
    <cellStyle name="Normal 6" xfId="75"/>
    <cellStyle name="Note 2" xfId="76"/>
    <cellStyle name="Output" xfId="12" builtinId="21" customBuiltin="1"/>
    <cellStyle name="Percent" xfId="2" builtinId="5"/>
    <cellStyle name="Percent 2" xfId="78"/>
    <cellStyle name="Percent 2 2" xfId="79"/>
    <cellStyle name="Percent 2 3" xfId="80"/>
    <cellStyle name="Percent 2 4" xfId="81"/>
    <cellStyle name="Percent 3" xfId="82"/>
    <cellStyle name="Percent 3 2" xfId="83"/>
    <cellStyle name="Percent 3 3" xfId="84"/>
    <cellStyle name="Percent 4" xfId="85"/>
    <cellStyle name="Percent 5" xfId="86"/>
    <cellStyle name="Percent 5 2" xfId="87"/>
    <cellStyle name="Percent 6" xfId="88"/>
    <cellStyle name="Percent 7" xfId="77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3362325</xdr:colOff>
      <xdr:row>0</xdr:row>
      <xdr:rowOff>0</xdr:rowOff>
    </xdr:from>
    <xdr:to>
      <xdr:col>4</xdr:col>
      <xdr:colOff>9524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FE910-A5AD-4F24-B531-CEC6F83D5E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0"/>
          <a:ext cx="1257299" cy="638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9525</xdr:rowOff>
    </xdr:from>
    <xdr:to>
      <xdr:col>6</xdr:col>
      <xdr:colOff>9524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CE1E6-BBB4-4017-9831-3110144719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09550"/>
          <a:ext cx="1257299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workbookViewId="0">
      <selection activeCell="D16" sqref="D16"/>
    </sheetView>
  </sheetViews>
  <sheetFormatPr defaultRowHeight="14.25" x14ac:dyDescent="0.2"/>
  <cols>
    <col min="1" max="1" width="9.140625" style="79"/>
    <col min="2" max="2" width="25" style="80" customWidth="1"/>
    <col min="3" max="3" width="23.5703125" style="80" customWidth="1"/>
    <col min="4" max="4" width="69.140625" style="80" customWidth="1"/>
    <col min="5" max="16384" width="9.140625" style="79"/>
  </cols>
  <sheetData>
    <row r="2" spans="2:4" ht="15" x14ac:dyDescent="0.2">
      <c r="B2" s="81" t="s">
        <v>725</v>
      </c>
    </row>
    <row r="3" spans="2:4" ht="34.5" customHeight="1" x14ac:dyDescent="0.2"/>
    <row r="4" spans="2:4" ht="15.75" thickBot="1" x14ac:dyDescent="0.25">
      <c r="B4" s="172" t="s">
        <v>719</v>
      </c>
      <c r="C4" s="180" t="s">
        <v>720</v>
      </c>
      <c r="D4" s="181"/>
    </row>
    <row r="5" spans="2:4" ht="15.75" thickBot="1" x14ac:dyDescent="0.25">
      <c r="B5" s="182"/>
      <c r="C5" s="183"/>
      <c r="D5" s="184"/>
    </row>
    <row r="6" spans="2:4" ht="15" x14ac:dyDescent="0.2">
      <c r="B6" s="82" t="s">
        <v>1395</v>
      </c>
      <c r="C6" s="176" t="s">
        <v>1407</v>
      </c>
      <c r="D6" s="177"/>
    </row>
    <row r="7" spans="2:4" ht="15" customHeight="1" thickBot="1" x14ac:dyDescent="0.25">
      <c r="B7" s="173" t="s">
        <v>1389</v>
      </c>
      <c r="C7" s="174"/>
      <c r="D7" s="175"/>
    </row>
    <row r="8" spans="2:4" ht="15" x14ac:dyDescent="0.2">
      <c r="B8" s="82" t="s">
        <v>722</v>
      </c>
      <c r="C8" s="176" t="s">
        <v>726</v>
      </c>
      <c r="D8" s="177"/>
    </row>
    <row r="9" spans="2:4" ht="15" customHeight="1" thickBot="1" x14ac:dyDescent="0.25">
      <c r="B9" s="173" t="s">
        <v>1389</v>
      </c>
      <c r="C9" s="174"/>
      <c r="D9" s="175"/>
    </row>
    <row r="10" spans="2:4" ht="15" x14ac:dyDescent="0.2">
      <c r="B10" s="82" t="s">
        <v>721</v>
      </c>
      <c r="C10" s="176" t="s">
        <v>727</v>
      </c>
      <c r="D10" s="177"/>
    </row>
    <row r="11" spans="2:4" ht="15" customHeight="1" thickBot="1" x14ac:dyDescent="0.25">
      <c r="B11" s="173" t="s">
        <v>1389</v>
      </c>
      <c r="C11" s="174"/>
      <c r="D11" s="175"/>
    </row>
    <row r="12" spans="2:4" ht="28.5" customHeight="1" x14ac:dyDescent="0.2">
      <c r="B12" s="178" t="s">
        <v>1393</v>
      </c>
      <c r="C12" s="83" t="s">
        <v>1408</v>
      </c>
      <c r="D12" s="84" t="s">
        <v>723</v>
      </c>
    </row>
    <row r="13" spans="2:4" ht="28.5" customHeight="1" x14ac:dyDescent="0.2">
      <c r="B13" s="179"/>
      <c r="C13" s="85" t="s">
        <v>1396</v>
      </c>
      <c r="D13" s="84" t="s">
        <v>728</v>
      </c>
    </row>
    <row r="14" spans="2:4" ht="28.5" customHeight="1" x14ac:dyDescent="0.2">
      <c r="B14" s="179"/>
      <c r="C14" s="85" t="s">
        <v>1397</v>
      </c>
      <c r="D14" s="84" t="s">
        <v>1398</v>
      </c>
    </row>
    <row r="15" spans="2:4" ht="28.5" customHeight="1" x14ac:dyDescent="0.2">
      <c r="B15" s="179"/>
      <c r="C15" s="83" t="s">
        <v>1399</v>
      </c>
      <c r="D15" s="84" t="s">
        <v>729</v>
      </c>
    </row>
    <row r="16" spans="2:4" ht="28.5" customHeight="1" x14ac:dyDescent="0.2">
      <c r="B16" s="179"/>
      <c r="C16" s="85" t="s">
        <v>1400</v>
      </c>
      <c r="D16" s="84" t="s">
        <v>1409</v>
      </c>
    </row>
    <row r="17" spans="2:4" ht="28.5" customHeight="1" x14ac:dyDescent="0.2">
      <c r="B17" s="179"/>
      <c r="C17" s="85" t="s">
        <v>1401</v>
      </c>
      <c r="D17" s="84" t="s">
        <v>730</v>
      </c>
    </row>
    <row r="18" spans="2:4" ht="28.5" customHeight="1" x14ac:dyDescent="0.2">
      <c r="B18" s="179"/>
      <c r="C18" s="85" t="s">
        <v>1402</v>
      </c>
      <c r="D18" s="84" t="s">
        <v>1410</v>
      </c>
    </row>
    <row r="19" spans="2:4" ht="28.5" customHeight="1" x14ac:dyDescent="0.2">
      <c r="B19" s="179"/>
      <c r="C19" s="171" t="s">
        <v>1403</v>
      </c>
      <c r="D19" s="84" t="s">
        <v>1394</v>
      </c>
    </row>
    <row r="20" spans="2:4" ht="30.75" customHeight="1" x14ac:dyDescent="0.2">
      <c r="B20" s="179"/>
      <c r="C20" s="83" t="s">
        <v>1404</v>
      </c>
      <c r="D20" s="84" t="s">
        <v>1392</v>
      </c>
    </row>
    <row r="21" spans="2:4" ht="28.5" x14ac:dyDescent="0.2">
      <c r="B21" s="179"/>
      <c r="C21" s="83" t="s">
        <v>1405</v>
      </c>
      <c r="D21" s="84" t="s">
        <v>1406</v>
      </c>
    </row>
    <row r="22" spans="2:4" ht="15" customHeight="1" thickBot="1" x14ac:dyDescent="0.25">
      <c r="B22" s="173" t="s">
        <v>1389</v>
      </c>
      <c r="C22" s="174"/>
      <c r="D22" s="175"/>
    </row>
    <row r="23" spans="2:4" ht="15" customHeight="1" x14ac:dyDescent="0.2">
      <c r="B23" s="82" t="s">
        <v>1391</v>
      </c>
      <c r="C23" s="176" t="s">
        <v>1390</v>
      </c>
      <c r="D23" s="177"/>
    </row>
    <row r="24" spans="2:4" ht="15" customHeight="1" thickBot="1" x14ac:dyDescent="0.25">
      <c r="B24" s="173" t="s">
        <v>1389</v>
      </c>
      <c r="C24" s="174"/>
      <c r="D24" s="175"/>
    </row>
  </sheetData>
  <mergeCells count="12">
    <mergeCell ref="B9:D9"/>
    <mergeCell ref="B12:B21"/>
    <mergeCell ref="C4:D4"/>
    <mergeCell ref="B5:D5"/>
    <mergeCell ref="C6:D6"/>
    <mergeCell ref="B7:D7"/>
    <mergeCell ref="C8:D8"/>
    <mergeCell ref="B22:D22"/>
    <mergeCell ref="C23:D23"/>
    <mergeCell ref="C10:D10"/>
    <mergeCell ref="B11:D11"/>
    <mergeCell ref="B24:D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2"/>
  <sheetViews>
    <sheetView tabSelected="1" workbookViewId="0">
      <pane xSplit="2" ySplit="6" topLeftCell="C29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5" x14ac:dyDescent="0.25"/>
  <cols>
    <col min="2" max="2" width="26.140625" customWidth="1"/>
    <col min="3" max="3" width="9.5703125" style="130" customWidth="1"/>
    <col min="4" max="4" width="19.42578125" customWidth="1"/>
    <col min="5" max="5" width="9.140625" style="130"/>
    <col min="6" max="6" width="15.42578125" customWidth="1"/>
  </cols>
  <sheetData>
    <row r="1" spans="2:6" ht="15.75" thickBot="1" x14ac:dyDescent="0.3"/>
    <row r="2" spans="2:6" x14ac:dyDescent="0.25">
      <c r="B2" s="131" t="s">
        <v>1364</v>
      </c>
      <c r="C2" s="132"/>
      <c r="D2" s="133"/>
      <c r="E2" s="134"/>
      <c r="F2" s="135"/>
    </row>
    <row r="3" spans="2:6" x14ac:dyDescent="0.25">
      <c r="B3" s="136" t="s">
        <v>1365</v>
      </c>
      <c r="C3" s="137"/>
      <c r="D3" s="138"/>
      <c r="E3" s="139"/>
      <c r="F3" s="140"/>
    </row>
    <row r="4" spans="2:6" x14ac:dyDescent="0.25">
      <c r="B4" s="136" t="s">
        <v>1388</v>
      </c>
      <c r="C4" s="137"/>
      <c r="D4" s="138"/>
      <c r="E4" s="139"/>
      <c r="F4" s="140"/>
    </row>
    <row r="5" spans="2:6" ht="7.5" customHeight="1" x14ac:dyDescent="0.25">
      <c r="B5" s="141"/>
      <c r="C5" s="142"/>
      <c r="D5" s="143"/>
      <c r="E5" s="142"/>
      <c r="F5" s="144"/>
    </row>
    <row r="6" spans="2:6" ht="24.75" thickBot="1" x14ac:dyDescent="0.3">
      <c r="B6" s="145" t="s">
        <v>703</v>
      </c>
      <c r="C6" s="146" t="s">
        <v>14</v>
      </c>
      <c r="D6" s="145" t="s">
        <v>1366</v>
      </c>
      <c r="E6" s="146" t="s">
        <v>1367</v>
      </c>
      <c r="F6" s="146" t="s">
        <v>1387</v>
      </c>
    </row>
    <row r="7" spans="2:6" x14ac:dyDescent="0.25">
      <c r="B7" s="147" t="s">
        <v>26</v>
      </c>
      <c r="C7" s="130">
        <v>1</v>
      </c>
      <c r="D7" t="s">
        <v>1368</v>
      </c>
      <c r="E7" s="130">
        <v>1</v>
      </c>
      <c r="F7" s="148">
        <f>VLOOKUP(B7,'Prices updated for CPI'!$A$12:$BJ$780,61,0)</f>
        <v>146.4190520763342</v>
      </c>
    </row>
    <row r="8" spans="2:6" x14ac:dyDescent="0.25">
      <c r="B8" s="147" t="s">
        <v>27</v>
      </c>
      <c r="C8" s="130">
        <v>1</v>
      </c>
      <c r="D8" t="s">
        <v>1369</v>
      </c>
      <c r="E8" s="130">
        <v>1</v>
      </c>
      <c r="F8" s="148">
        <f>VLOOKUP(B8,'Prices updated for CPI'!$A$12:$BJ$780,61,0)</f>
        <v>65.155775747866102</v>
      </c>
    </row>
    <row r="9" spans="2:6" x14ac:dyDescent="0.25">
      <c r="B9" s="147" t="s">
        <v>28</v>
      </c>
      <c r="C9" s="130">
        <v>1</v>
      </c>
      <c r="D9" t="s">
        <v>1369</v>
      </c>
      <c r="E9" s="130">
        <v>2</v>
      </c>
      <c r="F9" s="148">
        <f>VLOOKUP(B9,'Prices updated for CPI'!$A$12:$BJ$780,61,0)</f>
        <v>71.501019629702299</v>
      </c>
    </row>
    <row r="10" spans="2:6" x14ac:dyDescent="0.25">
      <c r="B10" s="147" t="s">
        <v>29</v>
      </c>
      <c r="C10" s="130">
        <v>1</v>
      </c>
      <c r="D10" t="s">
        <v>1369</v>
      </c>
      <c r="E10" s="130">
        <v>1</v>
      </c>
      <c r="F10" s="148">
        <f>VLOOKUP(B10,'Prices updated for CPI'!$A$12:$BJ$780,61,0)</f>
        <v>66.69043850938742</v>
      </c>
    </row>
    <row r="11" spans="2:6" x14ac:dyDescent="0.25">
      <c r="B11" s="147" t="s">
        <v>30</v>
      </c>
      <c r="C11" s="130">
        <v>1</v>
      </c>
      <c r="D11" t="s">
        <v>1370</v>
      </c>
      <c r="E11" s="130">
        <v>1</v>
      </c>
      <c r="F11" s="148">
        <f>VLOOKUP(B11,'Prices updated for CPI'!$A$12:$BJ$780,61,0)</f>
        <v>116.19012478432501</v>
      </c>
    </row>
    <row r="12" spans="2:6" x14ac:dyDescent="0.25">
      <c r="B12" s="147" t="s">
        <v>31</v>
      </c>
      <c r="C12" s="130">
        <v>1</v>
      </c>
      <c r="D12" t="s">
        <v>1368</v>
      </c>
      <c r="E12" s="130">
        <v>1</v>
      </c>
      <c r="F12" s="148">
        <f>VLOOKUP(B12,'Prices updated for CPI'!$A$12:$BJ$780,61,0)</f>
        <v>148.08368038715409</v>
      </c>
    </row>
    <row r="13" spans="2:6" x14ac:dyDescent="0.25">
      <c r="B13" s="147" t="s">
        <v>32</v>
      </c>
      <c r="C13" s="130">
        <v>1</v>
      </c>
      <c r="D13" t="s">
        <v>1369</v>
      </c>
      <c r="E13" s="130">
        <v>1</v>
      </c>
      <c r="F13" s="148">
        <f>VLOOKUP(B13,'Prices updated for CPI'!$A$12:$BJ$780,61,0)</f>
        <v>70.736417253112506</v>
      </c>
    </row>
    <row r="14" spans="2:6" x14ac:dyDescent="0.25">
      <c r="B14" s="147" t="s">
        <v>33</v>
      </c>
      <c r="C14" s="130">
        <v>1</v>
      </c>
      <c r="D14" t="s">
        <v>1369</v>
      </c>
      <c r="E14" s="130">
        <v>1</v>
      </c>
      <c r="F14" s="148">
        <f>VLOOKUP(B14,'Prices updated for CPI'!$A$12:$BJ$780,61,0)</f>
        <v>64.966739118442021</v>
      </c>
    </row>
    <row r="15" spans="2:6" x14ac:dyDescent="0.25">
      <c r="B15" s="147" t="s">
        <v>34</v>
      </c>
      <c r="C15" s="130">
        <v>1</v>
      </c>
      <c r="D15" t="s">
        <v>1369</v>
      </c>
      <c r="E15" s="130">
        <v>1</v>
      </c>
      <c r="F15" s="148">
        <f>VLOOKUP(B15,'Prices updated for CPI'!$A$12:$BJ$780,61,0)</f>
        <v>63.487145851067794</v>
      </c>
    </row>
    <row r="16" spans="2:6" x14ac:dyDescent="0.25">
      <c r="B16" s="147" t="s">
        <v>35</v>
      </c>
      <c r="C16" s="130">
        <v>1</v>
      </c>
      <c r="D16" t="s">
        <v>1369</v>
      </c>
      <c r="E16" s="130">
        <v>2</v>
      </c>
      <c r="F16" s="148">
        <f>VLOOKUP(B16,'Prices updated for CPI'!$A$12:$BJ$780,61,0)</f>
        <v>69.832389732903962</v>
      </c>
    </row>
    <row r="17" spans="2:6" x14ac:dyDescent="0.25">
      <c r="B17" s="147" t="s">
        <v>36</v>
      </c>
      <c r="C17" s="130">
        <v>1</v>
      </c>
      <c r="D17" t="s">
        <v>1370</v>
      </c>
      <c r="E17" s="130">
        <v>1</v>
      </c>
      <c r="F17" s="148">
        <f>VLOOKUP(B17,'Prices updated for CPI'!$A$12:$BJ$780,61,0)</f>
        <v>112.98683212600531</v>
      </c>
    </row>
    <row r="18" spans="2:6" x14ac:dyDescent="0.25">
      <c r="B18" s="147" t="s">
        <v>37</v>
      </c>
      <c r="C18" s="130">
        <v>1</v>
      </c>
      <c r="D18" t="s">
        <v>1368</v>
      </c>
      <c r="E18" s="130">
        <v>1</v>
      </c>
      <c r="F18" s="148">
        <f>VLOOKUP(B18,'Prices updated for CPI'!$A$12:$BJ$780,61,0)</f>
        <v>144.88038772883445</v>
      </c>
    </row>
    <row r="19" spans="2:6" x14ac:dyDescent="0.25">
      <c r="B19" s="147" t="s">
        <v>38</v>
      </c>
      <c r="C19" s="130">
        <v>1</v>
      </c>
      <c r="D19" t="s">
        <v>1368</v>
      </c>
      <c r="E19" s="130">
        <v>2</v>
      </c>
      <c r="F19" s="148">
        <f>VLOOKUP(B19,'Prices updated for CPI'!$A$12:$BJ$780,61,0)</f>
        <v>142.0190820572036</v>
      </c>
    </row>
    <row r="20" spans="2:6" x14ac:dyDescent="0.25">
      <c r="B20" s="147" t="s">
        <v>39</v>
      </c>
      <c r="C20" s="130">
        <v>1</v>
      </c>
      <c r="D20" t="s">
        <v>1369</v>
      </c>
      <c r="E20" s="130">
        <v>1</v>
      </c>
      <c r="F20" s="148">
        <f>VLOOKUP(B20,'Prices updated for CPI'!$A$12:$BJ$780,61,0)</f>
        <v>64.016679045415003</v>
      </c>
    </row>
    <row r="21" spans="2:6" x14ac:dyDescent="0.25">
      <c r="B21" s="147" t="s">
        <v>40</v>
      </c>
      <c r="C21" s="130">
        <v>1</v>
      </c>
      <c r="D21" t="s">
        <v>1370</v>
      </c>
      <c r="E21" s="130">
        <v>1</v>
      </c>
      <c r="F21" s="148">
        <f>VLOOKUP(B21,'Prices updated for CPI'!$A$12:$BJ$780,61,0)</f>
        <v>113.51636532035253</v>
      </c>
    </row>
    <row r="22" spans="2:6" x14ac:dyDescent="0.25">
      <c r="B22" s="147" t="s">
        <v>41</v>
      </c>
      <c r="C22" s="130">
        <v>1</v>
      </c>
      <c r="D22" t="s">
        <v>1369</v>
      </c>
      <c r="E22" s="130">
        <v>1</v>
      </c>
      <c r="F22" s="148">
        <f>VLOOKUP(B22,'Prices updated for CPI'!$A$12:$BJ$780,61,0)</f>
        <v>70.857996292182591</v>
      </c>
    </row>
    <row r="23" spans="2:6" x14ac:dyDescent="0.25">
      <c r="B23" s="147" t="s">
        <v>42</v>
      </c>
      <c r="C23" s="130">
        <v>1</v>
      </c>
      <c r="D23" t="s">
        <v>1369</v>
      </c>
      <c r="E23" s="130">
        <v>1</v>
      </c>
      <c r="F23" s="148">
        <f>VLOOKUP(B23,'Prices updated for CPI'!$A$12:$BJ$780,61,0)</f>
        <v>70.04506468443013</v>
      </c>
    </row>
    <row r="24" spans="2:6" x14ac:dyDescent="0.25">
      <c r="B24" s="147" t="s">
        <v>43</v>
      </c>
      <c r="C24" s="130">
        <v>1</v>
      </c>
      <c r="D24" t="s">
        <v>1369</v>
      </c>
      <c r="E24" s="130">
        <v>1</v>
      </c>
      <c r="F24" s="148">
        <f>VLOOKUP(B24,'Prices updated for CPI'!$A$12:$BJ$780,61,0)</f>
        <v>90.255961728161495</v>
      </c>
    </row>
    <row r="25" spans="2:6" x14ac:dyDescent="0.25">
      <c r="B25" s="147" t="s">
        <v>44</v>
      </c>
      <c r="C25" s="130">
        <v>1</v>
      </c>
      <c r="D25" t="s">
        <v>1369</v>
      </c>
      <c r="E25" s="130">
        <v>1</v>
      </c>
      <c r="F25" s="148">
        <f>VLOOKUP(B25,'Prices updated for CPI'!$A$12:$BJ$780,61,0)</f>
        <v>101.54562152208099</v>
      </c>
    </row>
    <row r="26" spans="2:6" x14ac:dyDescent="0.25">
      <c r="B26" s="147" t="s">
        <v>45</v>
      </c>
      <c r="C26" s="130">
        <v>1</v>
      </c>
      <c r="D26" t="s">
        <v>1368</v>
      </c>
      <c r="E26" s="130">
        <v>1</v>
      </c>
      <c r="F26" s="148">
        <f>VLOOKUP(B26,'Prices updated for CPI'!$A$12:$BJ$780,61,0)</f>
        <v>182.93886339984769</v>
      </c>
    </row>
    <row r="27" spans="2:6" x14ac:dyDescent="0.25">
      <c r="B27" s="147" t="s">
        <v>46</v>
      </c>
      <c r="C27" s="130">
        <v>1</v>
      </c>
      <c r="D27" t="s">
        <v>1369</v>
      </c>
      <c r="E27" s="130">
        <v>1</v>
      </c>
      <c r="F27" s="148">
        <f>VLOOKUP(B27,'Prices updated for CPI'!$A$12:$BJ$780,61,0)</f>
        <v>103.64129096232837</v>
      </c>
    </row>
    <row r="28" spans="2:6" x14ac:dyDescent="0.25">
      <c r="B28" s="147" t="s">
        <v>47</v>
      </c>
      <c r="C28" s="130">
        <v>1</v>
      </c>
      <c r="D28" t="s">
        <v>1370</v>
      </c>
      <c r="E28" s="130">
        <v>1</v>
      </c>
      <c r="F28" s="148">
        <f>VLOOKUP(B28,'Prices updated for CPI'!$A$12:$BJ$780,61,0)</f>
        <v>153.14097723726599</v>
      </c>
    </row>
    <row r="29" spans="2:6" x14ac:dyDescent="0.25">
      <c r="B29" s="147" t="s">
        <v>48</v>
      </c>
      <c r="C29" s="130">
        <v>1</v>
      </c>
      <c r="D29" t="s">
        <v>1368</v>
      </c>
      <c r="E29" s="130">
        <v>1</v>
      </c>
      <c r="F29" s="148">
        <f>VLOOKUP(B29,'Prices updated for CPI'!$A$12:$BJ$780,61,0)</f>
        <v>185.03688105573264</v>
      </c>
    </row>
    <row r="30" spans="2:6" x14ac:dyDescent="0.25">
      <c r="B30" s="147" t="s">
        <v>49</v>
      </c>
      <c r="C30" s="130">
        <v>1</v>
      </c>
      <c r="D30" t="s">
        <v>1370</v>
      </c>
      <c r="E30" s="130">
        <v>2</v>
      </c>
      <c r="F30" s="148">
        <f>VLOOKUP(B30,'Prices updated for CPI'!$A$12:$BJ$780,61,0)</f>
        <v>151.60502983347661</v>
      </c>
    </row>
    <row r="31" spans="2:6" x14ac:dyDescent="0.25">
      <c r="B31" s="147" t="s">
        <v>50</v>
      </c>
      <c r="C31" s="130">
        <v>1</v>
      </c>
      <c r="D31" t="s">
        <v>1369</v>
      </c>
      <c r="E31" s="130">
        <v>1</v>
      </c>
      <c r="F31" s="148">
        <f>VLOOKUP(B31,'Prices updated for CPI'!$A$12:$BJ$780,61,0)</f>
        <v>105.83426120976843</v>
      </c>
    </row>
    <row r="32" spans="2:6" x14ac:dyDescent="0.25">
      <c r="B32" s="147" t="s">
        <v>51</v>
      </c>
      <c r="C32" s="130">
        <v>1</v>
      </c>
      <c r="D32" t="s">
        <v>1370</v>
      </c>
      <c r="E32" s="130">
        <v>1</v>
      </c>
      <c r="F32" s="148">
        <f>VLOOKUP(B32,'Prices updated for CPI'!$A$12:$BJ$780,61,0)</f>
        <v>155.33394748470593</v>
      </c>
    </row>
    <row r="33" spans="2:10" x14ac:dyDescent="0.25">
      <c r="B33" s="147" t="s">
        <v>52</v>
      </c>
      <c r="C33" s="130">
        <v>1</v>
      </c>
      <c r="D33" t="s">
        <v>1368</v>
      </c>
      <c r="E33" s="130">
        <v>1</v>
      </c>
      <c r="F33" s="148">
        <f>VLOOKUP(B33,'Prices updated for CPI'!$A$12:$BJ$780,61,0)</f>
        <v>187.22750308753504</v>
      </c>
    </row>
    <row r="34" spans="2:10" x14ac:dyDescent="0.25">
      <c r="B34" s="147" t="s">
        <v>53</v>
      </c>
      <c r="C34" s="130">
        <v>1</v>
      </c>
      <c r="D34" t="s">
        <v>1368</v>
      </c>
      <c r="E34" s="130">
        <v>2</v>
      </c>
      <c r="F34" s="148">
        <f>VLOOKUP(B34,'Prices updated for CPI'!$A$12:$BJ$780,61,0)</f>
        <v>185.53694429007041</v>
      </c>
    </row>
    <row r="35" spans="2:10" x14ac:dyDescent="0.25">
      <c r="B35" s="147" t="s">
        <v>54</v>
      </c>
      <c r="C35" s="130">
        <v>1</v>
      </c>
      <c r="D35" t="s">
        <v>1369</v>
      </c>
      <c r="E35" s="130">
        <v>3</v>
      </c>
      <c r="F35" s="148">
        <f>VLOOKUP(B35,'Prices updated for CPI'!$A$12:$BJ$780,61,0)</f>
        <v>120.86389450613571</v>
      </c>
    </row>
    <row r="36" spans="2:10" x14ac:dyDescent="0.25">
      <c r="B36" s="147" t="s">
        <v>55</v>
      </c>
      <c r="C36" s="130">
        <v>1</v>
      </c>
      <c r="D36" t="s">
        <v>1369</v>
      </c>
      <c r="E36" s="130">
        <v>2</v>
      </c>
      <c r="F36" s="148">
        <f>VLOOKUP(B36,'Prices updated for CPI'!$A$12:$BJ$780,61,0)</f>
        <v>113.3479037501332</v>
      </c>
    </row>
    <row r="37" spans="2:10" x14ac:dyDescent="0.25">
      <c r="B37" s="147" t="s">
        <v>56</v>
      </c>
      <c r="C37" s="130">
        <v>1</v>
      </c>
      <c r="D37" t="s">
        <v>1370</v>
      </c>
      <c r="E37" s="130">
        <v>2</v>
      </c>
      <c r="F37" s="148">
        <f>VLOOKUP(B37,'Prices updated for CPI'!$A$12:$BJ$780,61,0)</f>
        <v>152.76929326439071</v>
      </c>
      <c r="J37" s="166"/>
    </row>
    <row r="38" spans="2:10" x14ac:dyDescent="0.25">
      <c r="B38" s="147" t="s">
        <v>57</v>
      </c>
      <c r="C38" s="130">
        <v>1</v>
      </c>
      <c r="D38" t="s">
        <v>1369</v>
      </c>
      <c r="E38" s="130">
        <v>1</v>
      </c>
      <c r="F38" s="148">
        <f>VLOOKUP(B38,'Prices updated for CPI'!$A$12:$BJ$780,61,0)</f>
        <v>105.26794265832842</v>
      </c>
    </row>
    <row r="39" spans="2:10" x14ac:dyDescent="0.25">
      <c r="B39" s="147" t="s">
        <v>58</v>
      </c>
      <c r="C39" s="130">
        <v>1</v>
      </c>
      <c r="D39" t="s">
        <v>1370</v>
      </c>
      <c r="E39" s="130">
        <v>1</v>
      </c>
      <c r="F39" s="148">
        <f>VLOOKUP(B39,'Prices updated for CPI'!$A$12:$BJ$780,61,0)</f>
        <v>154.767628933266</v>
      </c>
    </row>
    <row r="40" spans="2:10" x14ac:dyDescent="0.25">
      <c r="B40" s="147" t="s">
        <v>59</v>
      </c>
      <c r="C40" s="130">
        <v>1</v>
      </c>
      <c r="D40" t="s">
        <v>1368</v>
      </c>
      <c r="E40" s="130">
        <v>1</v>
      </c>
      <c r="F40" s="148">
        <f>VLOOKUP(B40,'Prices updated for CPI'!$A$12:$BJ$780,61,0)</f>
        <v>186.66353275173273</v>
      </c>
    </row>
    <row r="41" spans="2:10" x14ac:dyDescent="0.25">
      <c r="B41" s="147" t="s">
        <v>60</v>
      </c>
      <c r="C41" s="130">
        <v>1</v>
      </c>
      <c r="D41" t="s">
        <v>1369</v>
      </c>
      <c r="E41" s="130">
        <v>1</v>
      </c>
      <c r="F41" s="148">
        <f>VLOOKUP(B41,'Prices updated for CPI'!$A$12:$BJ$780,61,0)</f>
        <v>105.83426120976837</v>
      </c>
    </row>
    <row r="42" spans="2:10" x14ac:dyDescent="0.25">
      <c r="B42" s="147" t="s">
        <v>61</v>
      </c>
      <c r="C42" s="130">
        <v>1</v>
      </c>
      <c r="D42" t="s">
        <v>1369</v>
      </c>
      <c r="E42" s="130">
        <v>1</v>
      </c>
      <c r="F42" s="148">
        <f>VLOOKUP(B42,'Prices updated for CPI'!$A$12:$BJ$780,61,0)</f>
        <v>163.81277429693813</v>
      </c>
    </row>
    <row r="43" spans="2:10" x14ac:dyDescent="0.25">
      <c r="B43" s="147" t="s">
        <v>62</v>
      </c>
      <c r="C43" s="130">
        <v>1</v>
      </c>
      <c r="D43" t="s">
        <v>1370</v>
      </c>
      <c r="E43" s="130">
        <v>1</v>
      </c>
      <c r="F43" s="148">
        <f>VLOOKUP(B43,'Prices updated for CPI'!$A$12:$BJ$780,61,0)</f>
        <v>213.31246057187562</v>
      </c>
    </row>
    <row r="44" spans="2:10" x14ac:dyDescent="0.25">
      <c r="B44" s="147" t="s">
        <v>63</v>
      </c>
      <c r="C44" s="130">
        <v>1</v>
      </c>
      <c r="D44" t="s">
        <v>1368</v>
      </c>
      <c r="E44" s="130">
        <v>1</v>
      </c>
      <c r="F44" s="148">
        <f>VLOOKUP(B44,'Prices updated for CPI'!$A$12:$BJ$780,61,0)</f>
        <v>236.81538564336168</v>
      </c>
    </row>
    <row r="45" spans="2:10" x14ac:dyDescent="0.25">
      <c r="B45" s="147" t="s">
        <v>64</v>
      </c>
      <c r="C45" s="130">
        <v>1</v>
      </c>
      <c r="D45" t="s">
        <v>1368</v>
      </c>
      <c r="E45" s="130">
        <v>2</v>
      </c>
      <c r="F45" s="148">
        <f>VLOOKUP(B45,'Prices updated for CPI'!$A$12:$BJ$780,61,0)</f>
        <v>239.61048472937208</v>
      </c>
    </row>
    <row r="46" spans="2:10" x14ac:dyDescent="0.25">
      <c r="B46" s="147" t="s">
        <v>65</v>
      </c>
      <c r="C46" s="130">
        <v>1</v>
      </c>
      <c r="D46" t="s">
        <v>1368</v>
      </c>
      <c r="E46" s="130">
        <v>3</v>
      </c>
      <c r="F46" s="148">
        <f>VLOOKUP(B46,'Prices updated for CPI'!$A$12:$BJ$780,61,0)</f>
        <v>248.54093530205611</v>
      </c>
    </row>
    <row r="47" spans="2:10" x14ac:dyDescent="0.25">
      <c r="B47" s="147" t="s">
        <v>66</v>
      </c>
      <c r="C47" s="130">
        <v>1</v>
      </c>
      <c r="D47" t="s">
        <v>1370</v>
      </c>
      <c r="E47" s="130">
        <v>2</v>
      </c>
      <c r="F47" s="148">
        <f>VLOOKUP(B47,'Prices updated for CPI'!$A$12:$BJ$780,61,0)</f>
        <v>215.23346423503537</v>
      </c>
    </row>
    <row r="48" spans="2:10" x14ac:dyDescent="0.25">
      <c r="B48" s="147" t="s">
        <v>67</v>
      </c>
      <c r="C48" s="130">
        <v>1</v>
      </c>
      <c r="D48" t="s">
        <v>1369</v>
      </c>
      <c r="E48" s="130">
        <v>2</v>
      </c>
      <c r="F48" s="148">
        <f>VLOOKUP(B48,'Prices updated for CPI'!$A$12:$BJ$780,61,0)</f>
        <v>175.81442293641558</v>
      </c>
    </row>
    <row r="49" spans="2:6" x14ac:dyDescent="0.25">
      <c r="B49" s="147" t="s">
        <v>68</v>
      </c>
      <c r="C49" s="130">
        <v>1</v>
      </c>
      <c r="D49" t="s">
        <v>1371</v>
      </c>
      <c r="E49" s="130">
        <v>3</v>
      </c>
      <c r="F49" s="148">
        <f>VLOOKUP(B49,'Prices updated for CPI'!$A$12:$BJ$780,61,0)</f>
        <v>305.6592714240287</v>
      </c>
    </row>
    <row r="50" spans="2:6" x14ac:dyDescent="0.25">
      <c r="B50" s="147" t="s">
        <v>69</v>
      </c>
      <c r="C50" s="130">
        <v>1</v>
      </c>
      <c r="D50" t="s">
        <v>1369</v>
      </c>
      <c r="E50" s="130">
        <v>1</v>
      </c>
      <c r="F50" s="148">
        <f>VLOOKUP(B50,'Prices updated for CPI'!$A$12:$BJ$780,61,0)</f>
        <v>150.93747570702357</v>
      </c>
    </row>
    <row r="51" spans="2:6" x14ac:dyDescent="0.25">
      <c r="B51" s="147" t="s">
        <v>70</v>
      </c>
      <c r="C51" s="130">
        <v>1</v>
      </c>
      <c r="D51" t="s">
        <v>1370</v>
      </c>
      <c r="E51" s="130">
        <v>1</v>
      </c>
      <c r="F51" s="148">
        <f>VLOOKUP(B51,'Prices updated for CPI'!$A$12:$BJ$780,61,0)</f>
        <v>200.43716198196114</v>
      </c>
    </row>
    <row r="52" spans="2:6" x14ac:dyDescent="0.25">
      <c r="B52" s="147" t="s">
        <v>71</v>
      </c>
      <c r="C52" s="130">
        <v>1</v>
      </c>
      <c r="D52" t="s">
        <v>1368</v>
      </c>
      <c r="E52" s="130">
        <v>1</v>
      </c>
      <c r="F52" s="148">
        <f>VLOOKUP(B52,'Prices updated for CPI'!$A$12:$BJ$780,61,0)</f>
        <v>223.94243526908485</v>
      </c>
    </row>
    <row r="53" spans="2:6" x14ac:dyDescent="0.25">
      <c r="B53" s="147" t="s">
        <v>72</v>
      </c>
      <c r="C53" s="130">
        <v>1</v>
      </c>
      <c r="D53" t="s">
        <v>1368</v>
      </c>
      <c r="E53" s="130">
        <v>2</v>
      </c>
      <c r="F53" s="148">
        <f>VLOOKUP(B53,'Prices updated for CPI'!$A$12:$BJ$780,61,0)</f>
        <v>226.73518613945754</v>
      </c>
    </row>
    <row r="54" spans="2:6" x14ac:dyDescent="0.25">
      <c r="B54" s="147" t="s">
        <v>73</v>
      </c>
      <c r="C54" s="130">
        <v>1</v>
      </c>
      <c r="D54" t="s">
        <v>1369</v>
      </c>
      <c r="E54" s="130">
        <v>2</v>
      </c>
      <c r="F54" s="148">
        <f>VLOOKUP(B54,'Prices updated for CPI'!$A$12:$BJ$780,61,0)</f>
        <v>162.93912434650113</v>
      </c>
    </row>
    <row r="55" spans="2:6" x14ac:dyDescent="0.25">
      <c r="B55" s="147" t="s">
        <v>74</v>
      </c>
      <c r="C55" s="130">
        <v>1</v>
      </c>
      <c r="D55" t="s">
        <v>1371</v>
      </c>
      <c r="E55" s="130">
        <v>4</v>
      </c>
      <c r="F55" s="148">
        <f>VLOOKUP(B55,'Prices updated for CPI'!$A$12:$BJ$780,61,0)</f>
        <v>303.24884833237616</v>
      </c>
    </row>
    <row r="56" spans="2:6" x14ac:dyDescent="0.25">
      <c r="B56" s="147" t="s">
        <v>75</v>
      </c>
      <c r="C56" s="130">
        <v>1</v>
      </c>
      <c r="D56" t="s">
        <v>1370</v>
      </c>
      <c r="E56" s="130">
        <v>1</v>
      </c>
      <c r="F56" s="148">
        <f>VLOOKUP(B56,'Prices updated for CPI'!$A$12:$BJ$780,61,0)</f>
        <v>206.92544630837972</v>
      </c>
    </row>
    <row r="57" spans="2:6" x14ac:dyDescent="0.25">
      <c r="B57" s="147" t="s">
        <v>76</v>
      </c>
      <c r="C57" s="130">
        <v>1</v>
      </c>
      <c r="D57" t="s">
        <v>1368</v>
      </c>
      <c r="E57" s="130">
        <v>3</v>
      </c>
      <c r="F57" s="148">
        <f>VLOOKUP(B57,'Prices updated for CPI'!$A$12:$BJ$780,61,0)</f>
        <v>242.39733402504478</v>
      </c>
    </row>
    <row r="58" spans="2:6" x14ac:dyDescent="0.25">
      <c r="B58" s="147" t="s">
        <v>77</v>
      </c>
      <c r="C58" s="130">
        <v>1</v>
      </c>
      <c r="D58" t="s">
        <v>1369</v>
      </c>
      <c r="E58" s="130">
        <v>1</v>
      </c>
      <c r="F58" s="148">
        <f>VLOOKUP(B58,'Prices updated for CPI'!$A$12:$BJ$780,61,0)</f>
        <v>162.26019910281718</v>
      </c>
    </row>
    <row r="59" spans="2:6" x14ac:dyDescent="0.25">
      <c r="B59" s="147" t="s">
        <v>78</v>
      </c>
      <c r="C59" s="130">
        <v>1</v>
      </c>
      <c r="D59" t="s">
        <v>1370</v>
      </c>
      <c r="E59" s="130">
        <v>1</v>
      </c>
      <c r="F59" s="148">
        <f>VLOOKUP(B59,'Prices updated for CPI'!$A$12:$BJ$780,61,0)</f>
        <v>211.7598853777547</v>
      </c>
    </row>
    <row r="60" spans="2:6" x14ac:dyDescent="0.25">
      <c r="B60" s="147" t="s">
        <v>79</v>
      </c>
      <c r="C60" s="130">
        <v>1</v>
      </c>
      <c r="D60" t="s">
        <v>1369</v>
      </c>
      <c r="E60" s="130">
        <v>1</v>
      </c>
      <c r="F60" s="148">
        <f>VLOOKUP(B60,'Prices updated for CPI'!$A$12:$BJ$780,61,0)</f>
        <v>165.7057718292946</v>
      </c>
    </row>
    <row r="61" spans="2:6" x14ac:dyDescent="0.25">
      <c r="B61" s="147" t="s">
        <v>80</v>
      </c>
      <c r="C61" s="130">
        <v>1</v>
      </c>
      <c r="D61" t="s">
        <v>1370</v>
      </c>
      <c r="E61" s="130">
        <v>1</v>
      </c>
      <c r="F61" s="148">
        <f>VLOOKUP(B61,'Prices updated for CPI'!$A$12:$BJ$780,61,0)</f>
        <v>215.20545810423215</v>
      </c>
    </row>
    <row r="62" spans="2:6" x14ac:dyDescent="0.25">
      <c r="B62" s="147" t="s">
        <v>81</v>
      </c>
      <c r="C62" s="130">
        <v>1</v>
      </c>
      <c r="D62" t="s">
        <v>1368</v>
      </c>
      <c r="E62" s="130">
        <v>1</v>
      </c>
      <c r="F62" s="148">
        <f>VLOOKUP(B62,'Prices updated for CPI'!$A$12:$BJ$780,61,0)</f>
        <v>238.70838317571807</v>
      </c>
    </row>
    <row r="63" spans="2:6" x14ac:dyDescent="0.25">
      <c r="B63" s="147" t="s">
        <v>82</v>
      </c>
      <c r="C63" s="130">
        <v>1</v>
      </c>
      <c r="D63" t="s">
        <v>1368</v>
      </c>
      <c r="E63" s="130">
        <v>2</v>
      </c>
      <c r="F63" s="148">
        <f>VLOOKUP(B63,'Prices updated for CPI'!$A$12:$BJ$780,61,0)</f>
        <v>241.62518875497071</v>
      </c>
    </row>
    <row r="64" spans="2:6" x14ac:dyDescent="0.25">
      <c r="B64" s="147" t="s">
        <v>83</v>
      </c>
      <c r="C64" s="130">
        <v>1</v>
      </c>
      <c r="D64" t="s">
        <v>1368</v>
      </c>
      <c r="E64" s="130">
        <v>4</v>
      </c>
      <c r="F64" s="148">
        <f>VLOOKUP(B64,'Prices updated for CPI'!$A$12:$BJ$780,61,0)</f>
        <v>261.26392781240133</v>
      </c>
    </row>
    <row r="65" spans="2:6" x14ac:dyDescent="0.25">
      <c r="B65" s="147" t="s">
        <v>84</v>
      </c>
      <c r="C65" s="130">
        <v>1</v>
      </c>
      <c r="D65" t="s">
        <v>1371</v>
      </c>
      <c r="E65" s="130">
        <v>3</v>
      </c>
      <c r="F65" s="148">
        <f>VLOOKUP(B65,'Prices updated for CPI'!$A$12:$BJ$780,61,0)</f>
        <v>307.79568194286981</v>
      </c>
    </row>
    <row r="66" spans="2:6" x14ac:dyDescent="0.25">
      <c r="B66" s="147" t="s">
        <v>85</v>
      </c>
      <c r="C66" s="130">
        <v>1</v>
      </c>
      <c r="D66" t="s">
        <v>1371</v>
      </c>
      <c r="E66" s="130">
        <v>4</v>
      </c>
      <c r="F66" s="148">
        <f>VLOOKUP(B66,'Prices updated for CPI'!$A$12:$BJ$780,61,0)</f>
        <v>318.38461215001161</v>
      </c>
    </row>
    <row r="67" spans="2:6" x14ac:dyDescent="0.25">
      <c r="B67" s="147" t="s">
        <v>86</v>
      </c>
      <c r="C67" s="130">
        <v>1</v>
      </c>
      <c r="D67" t="s">
        <v>1369</v>
      </c>
      <c r="E67" s="130">
        <v>1</v>
      </c>
      <c r="F67" s="148">
        <f>VLOOKUP(B67,'Prices updated for CPI'!$A$12:$BJ$780,61,0)</f>
        <v>170.54021089866964</v>
      </c>
    </row>
    <row r="68" spans="2:6" x14ac:dyDescent="0.25">
      <c r="B68" s="147" t="s">
        <v>87</v>
      </c>
      <c r="C68" s="130">
        <v>1</v>
      </c>
      <c r="D68" t="s">
        <v>1370</v>
      </c>
      <c r="E68" s="130">
        <v>2</v>
      </c>
      <c r="F68" s="148">
        <f>VLOOKUP(B68,'Prices updated for CPI'!$A$12:$BJ$780,61,0)</f>
        <v>217.24816826063403</v>
      </c>
    </row>
    <row r="69" spans="2:6" x14ac:dyDescent="0.25">
      <c r="B69" s="147" t="s">
        <v>88</v>
      </c>
      <c r="C69" s="130">
        <v>1</v>
      </c>
      <c r="D69" t="s">
        <v>1370</v>
      </c>
      <c r="E69" s="130">
        <v>3</v>
      </c>
      <c r="F69" s="148">
        <f>VLOOKUP(B69,'Prices updated for CPI'!$A$12:$BJ$780,61,0)</f>
        <v>226.0120911397938</v>
      </c>
    </row>
    <row r="70" spans="2:6" x14ac:dyDescent="0.25">
      <c r="B70" s="147" t="s">
        <v>89</v>
      </c>
      <c r="C70" s="130">
        <v>1</v>
      </c>
      <c r="D70" t="s">
        <v>1369</v>
      </c>
      <c r="E70" s="130">
        <v>2</v>
      </c>
      <c r="F70" s="148">
        <f>VLOOKUP(B70,'Prices updated for CPI'!$A$12:$BJ$780,61,0)</f>
        <v>177.8267787463767</v>
      </c>
    </row>
    <row r="71" spans="2:6" x14ac:dyDescent="0.25">
      <c r="B71" s="147" t="s">
        <v>90</v>
      </c>
      <c r="C71" s="130">
        <v>1</v>
      </c>
      <c r="D71" t="s">
        <v>1370</v>
      </c>
      <c r="E71" s="130">
        <v>1</v>
      </c>
      <c r="F71" s="148">
        <f>VLOOKUP(B71,'Prices updated for CPI'!$A$12:$BJ$780,61,0)</f>
        <v>220.03989717360705</v>
      </c>
    </row>
    <row r="72" spans="2:6" x14ac:dyDescent="0.25">
      <c r="B72" s="147" t="s">
        <v>91</v>
      </c>
      <c r="C72" s="130">
        <v>1</v>
      </c>
      <c r="D72" t="s">
        <v>1368</v>
      </c>
      <c r="E72" s="130">
        <v>1</v>
      </c>
      <c r="F72" s="148">
        <f>VLOOKUP(B72,'Prices updated for CPI'!$A$12:$BJ$780,61,0)</f>
        <v>243.54282224509311</v>
      </c>
    </row>
    <row r="73" spans="2:6" x14ac:dyDescent="0.25">
      <c r="B73" s="147" t="s">
        <v>92</v>
      </c>
      <c r="C73" s="130">
        <v>1</v>
      </c>
      <c r="D73" t="s">
        <v>1370</v>
      </c>
      <c r="E73" s="130">
        <v>2</v>
      </c>
      <c r="F73" s="148">
        <f>VLOOKUP(B73,'Prices updated for CPI'!$A$12:$BJ$780,61,0)</f>
        <v>226.91704639938411</v>
      </c>
    </row>
    <row r="74" spans="2:6" x14ac:dyDescent="0.25">
      <c r="B74" s="147" t="s">
        <v>93</v>
      </c>
      <c r="C74" s="130">
        <v>1</v>
      </c>
      <c r="D74" t="s">
        <v>1371</v>
      </c>
      <c r="E74" s="130">
        <v>4</v>
      </c>
      <c r="F74" s="148">
        <f>VLOOKUP(B74,'Prices updated for CPI'!$A$12:$BJ$780,61,0)</f>
        <v>337.71767199623645</v>
      </c>
    </row>
    <row r="75" spans="2:6" x14ac:dyDescent="0.25">
      <c r="B75" s="147" t="s">
        <v>94</v>
      </c>
      <c r="C75" s="130">
        <v>1</v>
      </c>
      <c r="D75" t="s">
        <v>1369</v>
      </c>
      <c r="E75" s="130">
        <v>1</v>
      </c>
      <c r="F75" s="148">
        <f>VLOOKUP(B75,'Prices updated for CPI'!$A$12:$BJ$780,61,0)</f>
        <v>152.62450782812866</v>
      </c>
    </row>
    <row r="76" spans="2:6" x14ac:dyDescent="0.25">
      <c r="B76" s="147" t="s">
        <v>95</v>
      </c>
      <c r="C76" s="130">
        <v>1</v>
      </c>
      <c r="D76" t="s">
        <v>1370</v>
      </c>
      <c r="E76" s="130">
        <v>1</v>
      </c>
      <c r="F76" s="148">
        <f>VLOOKUP(B76,'Prices updated for CPI'!$A$12:$BJ$780,61,0)</f>
        <v>202.12419410306617</v>
      </c>
    </row>
    <row r="77" spans="2:6" x14ac:dyDescent="0.25">
      <c r="B77" s="147" t="s">
        <v>96</v>
      </c>
      <c r="C77" s="130">
        <v>1</v>
      </c>
      <c r="D77" t="s">
        <v>1368</v>
      </c>
      <c r="E77" s="130">
        <v>1</v>
      </c>
      <c r="F77" s="148">
        <f>VLOOKUP(B77,'Prices updated for CPI'!$A$12:$BJ$780,61,0)</f>
        <v>225.62711917455215</v>
      </c>
    </row>
    <row r="78" spans="2:6" x14ac:dyDescent="0.25">
      <c r="B78" s="147" t="s">
        <v>97</v>
      </c>
      <c r="C78" s="130">
        <v>1</v>
      </c>
      <c r="D78" t="s">
        <v>1368</v>
      </c>
      <c r="E78" s="130">
        <v>2</v>
      </c>
      <c r="F78" s="148">
        <f>VLOOKUP(B78,'Prices updated for CPI'!$A$12:$BJ$780,61,0)</f>
        <v>228.54392475380487</v>
      </c>
    </row>
    <row r="79" spans="2:6" x14ac:dyDescent="0.25">
      <c r="B79" s="147" t="s">
        <v>98</v>
      </c>
      <c r="C79" s="130">
        <v>1</v>
      </c>
      <c r="D79" t="s">
        <v>1371</v>
      </c>
      <c r="E79" s="130">
        <v>4</v>
      </c>
      <c r="F79" s="148">
        <f>VLOOKUP(B79,'Prices updated for CPI'!$A$12:$BJ$780,61,0)</f>
        <v>305.30334814884554</v>
      </c>
    </row>
    <row r="80" spans="2:6" x14ac:dyDescent="0.25">
      <c r="B80" s="147" t="s">
        <v>99</v>
      </c>
      <c r="C80" s="130">
        <v>1</v>
      </c>
      <c r="D80" t="s">
        <v>1369</v>
      </c>
      <c r="E80" s="130">
        <v>2</v>
      </c>
      <c r="F80" s="148">
        <f>VLOOKUP(B80,'Prices updated for CPI'!$A$12:$BJ$780,61,0)</f>
        <v>164.74551474521073</v>
      </c>
    </row>
    <row r="81" spans="2:6" x14ac:dyDescent="0.25">
      <c r="B81" s="147" t="s">
        <v>100</v>
      </c>
      <c r="C81" s="130">
        <v>1</v>
      </c>
      <c r="D81" t="s">
        <v>1368</v>
      </c>
      <c r="E81" s="130">
        <v>1</v>
      </c>
      <c r="F81" s="148">
        <f>VLOOKUP(B81,'Prices updated for CPI'!$A$12:$BJ$780,61,0)</f>
        <v>230.46155824392719</v>
      </c>
    </row>
    <row r="82" spans="2:6" x14ac:dyDescent="0.25">
      <c r="B82" s="147" t="s">
        <v>101</v>
      </c>
      <c r="C82" s="130">
        <v>1</v>
      </c>
      <c r="D82" t="s">
        <v>1371</v>
      </c>
      <c r="E82" s="130">
        <v>4</v>
      </c>
      <c r="F82" s="148">
        <f>VLOOKUP(B82,'Prices updated for CPI'!$A$12:$BJ$780,61,0)</f>
        <v>324.63640799507044</v>
      </c>
    </row>
    <row r="83" spans="2:6" x14ac:dyDescent="0.25">
      <c r="B83" s="147" t="s">
        <v>102</v>
      </c>
      <c r="C83" s="130">
        <v>1</v>
      </c>
      <c r="D83" t="s">
        <v>1369</v>
      </c>
      <c r="E83" s="130">
        <v>1</v>
      </c>
      <c r="F83" s="148">
        <f>VLOOKUP(B83,'Prices updated for CPI'!$A$12:$BJ$780,61,0)</f>
        <v>161.17248194857228</v>
      </c>
    </row>
    <row r="84" spans="2:6" x14ac:dyDescent="0.25">
      <c r="B84" s="147" t="s">
        <v>103</v>
      </c>
      <c r="C84" s="130">
        <v>1</v>
      </c>
      <c r="D84" t="s">
        <v>1368</v>
      </c>
      <c r="E84" s="130">
        <v>1</v>
      </c>
      <c r="F84" s="148">
        <f>VLOOKUP(B84,'Prices updated for CPI'!$A$12:$BJ$780,61,0)</f>
        <v>234.17509329499569</v>
      </c>
    </row>
    <row r="85" spans="2:6" x14ac:dyDescent="0.25">
      <c r="B85" s="147" t="s">
        <v>104</v>
      </c>
      <c r="C85" s="130">
        <v>1</v>
      </c>
      <c r="D85" t="s">
        <v>1368</v>
      </c>
      <c r="E85" s="130">
        <v>2</v>
      </c>
      <c r="F85" s="148">
        <f>VLOOKUP(B85,'Prices updated for CPI'!$A$12:$BJ$780,61,0)</f>
        <v>240.5615313441331</v>
      </c>
    </row>
    <row r="86" spans="2:6" x14ac:dyDescent="0.25">
      <c r="B86" s="147" t="s">
        <v>105</v>
      </c>
      <c r="C86" s="130">
        <v>1</v>
      </c>
      <c r="D86" t="s">
        <v>1369</v>
      </c>
      <c r="E86" s="130">
        <v>2</v>
      </c>
      <c r="F86" s="148">
        <f>VLOOKUP(B86,'Prices updated for CPI'!$A$12:$BJ$780,61,0)</f>
        <v>176.76312133553893</v>
      </c>
    </row>
    <row r="87" spans="2:6" x14ac:dyDescent="0.25">
      <c r="B87" s="147" t="s">
        <v>106</v>
      </c>
      <c r="C87" s="130">
        <v>1</v>
      </c>
      <c r="D87" t="s">
        <v>1369</v>
      </c>
      <c r="E87" s="130">
        <v>1</v>
      </c>
      <c r="F87" s="148">
        <f>VLOOKUP(B87,'Prices updated for CPI'!$A$12:$BJ$780,61,0)</f>
        <v>171.66917572794674</v>
      </c>
    </row>
    <row r="88" spans="2:6" x14ac:dyDescent="0.25">
      <c r="B88" s="147" t="s">
        <v>107</v>
      </c>
      <c r="C88" s="130">
        <v>1</v>
      </c>
      <c r="D88" t="s">
        <v>1370</v>
      </c>
      <c r="E88" s="130">
        <v>1</v>
      </c>
      <c r="F88" s="148">
        <f>VLOOKUP(B88,'Prices updated for CPI'!$A$12:$BJ$780,61,0)</f>
        <v>221.16886200288428</v>
      </c>
    </row>
    <row r="89" spans="2:6" x14ac:dyDescent="0.25">
      <c r="B89" s="147" t="s">
        <v>108</v>
      </c>
      <c r="C89" s="130">
        <v>1</v>
      </c>
      <c r="D89" t="s">
        <v>1368</v>
      </c>
      <c r="E89" s="130">
        <v>1</v>
      </c>
      <c r="F89" s="148">
        <f>VLOOKUP(B89,'Prices updated for CPI'!$A$12:$BJ$780,61,0)</f>
        <v>244.67178707437031</v>
      </c>
    </row>
    <row r="90" spans="2:6" x14ac:dyDescent="0.25">
      <c r="B90" s="147" t="s">
        <v>109</v>
      </c>
      <c r="C90" s="130">
        <v>1</v>
      </c>
      <c r="D90" t="s">
        <v>1369</v>
      </c>
      <c r="E90" s="130">
        <v>1</v>
      </c>
      <c r="F90" s="148">
        <f>VLOOKUP(B90,'Prices updated for CPI'!$A$12:$BJ$780,61,0)</f>
        <v>170.40411863560112</v>
      </c>
    </row>
    <row r="91" spans="2:6" x14ac:dyDescent="0.25">
      <c r="B91" s="147" t="s">
        <v>110</v>
      </c>
      <c r="C91" s="130">
        <v>1</v>
      </c>
      <c r="D91" t="s">
        <v>1370</v>
      </c>
      <c r="E91" s="130">
        <v>2</v>
      </c>
      <c r="F91" s="148">
        <f>VLOOKUP(B91,'Prices updated for CPI'!$A$12:$BJ$780,61,0)</f>
        <v>226.68355284480847</v>
      </c>
    </row>
    <row r="92" spans="2:6" x14ac:dyDescent="0.25">
      <c r="B92" s="147" t="s">
        <v>111</v>
      </c>
      <c r="C92" s="130">
        <v>1</v>
      </c>
      <c r="D92" t="s">
        <v>1369</v>
      </c>
      <c r="E92" s="130">
        <v>1</v>
      </c>
      <c r="F92" s="148">
        <f>VLOOKUP(B92,'Prices updated for CPI'!$A$12:$BJ$780,61,0)</f>
        <v>174.02356891452399</v>
      </c>
    </row>
    <row r="93" spans="2:6" x14ac:dyDescent="0.25">
      <c r="B93" s="147" t="s">
        <v>112</v>
      </c>
      <c r="C93" s="130">
        <v>1</v>
      </c>
      <c r="D93" t="s">
        <v>1370</v>
      </c>
      <c r="E93" s="130">
        <v>1</v>
      </c>
      <c r="F93" s="148">
        <f>VLOOKUP(B93,'Prices updated for CPI'!$A$12:$BJ$780,61,0)</f>
        <v>223.52325518946154</v>
      </c>
    </row>
    <row r="94" spans="2:6" x14ac:dyDescent="0.25">
      <c r="B94" s="147" t="s">
        <v>113</v>
      </c>
      <c r="C94" s="130">
        <v>1</v>
      </c>
      <c r="D94" t="s">
        <v>1368</v>
      </c>
      <c r="E94" s="130">
        <v>1</v>
      </c>
      <c r="F94" s="148">
        <f>VLOOKUP(B94,'Prices updated for CPI'!$A$12:$BJ$780,61,0)</f>
        <v>247.02618026094751</v>
      </c>
    </row>
    <row r="95" spans="2:6" x14ac:dyDescent="0.25">
      <c r="B95" s="147" t="s">
        <v>114</v>
      </c>
      <c r="C95" s="130">
        <v>1</v>
      </c>
      <c r="D95" t="s">
        <v>1368</v>
      </c>
      <c r="E95" s="130">
        <v>2</v>
      </c>
      <c r="F95" s="148">
        <f>VLOOKUP(B95,'Prices updated for CPI'!$A$12:$BJ$780,61,0)</f>
        <v>253.41261831008489</v>
      </c>
    </row>
    <row r="96" spans="2:6" x14ac:dyDescent="0.25">
      <c r="B96" s="147" t="s">
        <v>115</v>
      </c>
      <c r="C96" s="130">
        <v>1</v>
      </c>
      <c r="D96" t="s">
        <v>1371</v>
      </c>
      <c r="E96" s="130">
        <v>4</v>
      </c>
      <c r="F96" s="148">
        <f>VLOOKUP(B96,'Prices updated for CPI'!$A$12:$BJ$780,61,0)</f>
        <v>337.11365486053251</v>
      </c>
    </row>
    <row r="97" spans="2:6" x14ac:dyDescent="0.25">
      <c r="B97" s="147" t="s">
        <v>116</v>
      </c>
      <c r="C97" s="130">
        <v>1</v>
      </c>
      <c r="D97" t="s">
        <v>1369</v>
      </c>
      <c r="E97" s="130">
        <v>1</v>
      </c>
      <c r="F97" s="148">
        <f>VLOOKUP(B97,'Prices updated for CPI'!$A$12:$BJ$780,61,0)</f>
        <v>172.75851182217841</v>
      </c>
    </row>
    <row r="98" spans="2:6" x14ac:dyDescent="0.25">
      <c r="B98" s="147" t="s">
        <v>117</v>
      </c>
      <c r="C98" s="130">
        <v>1</v>
      </c>
      <c r="D98" t="s">
        <v>1369</v>
      </c>
      <c r="E98" s="130">
        <v>2</v>
      </c>
      <c r="F98" s="148">
        <f>VLOOKUP(B98,'Prices updated for CPI'!$A$12:$BJ$780,61,0)</f>
        <v>187.08644233243703</v>
      </c>
    </row>
    <row r="99" spans="2:6" x14ac:dyDescent="0.25">
      <c r="B99" s="147" t="s">
        <v>118</v>
      </c>
      <c r="C99" s="130">
        <v>1</v>
      </c>
      <c r="D99" t="s">
        <v>1370</v>
      </c>
      <c r="E99" s="130">
        <v>2</v>
      </c>
      <c r="F99" s="148">
        <f>VLOOKUP(B99,'Prices updated for CPI'!$A$12:$BJ$780,61,0)</f>
        <v>229.03794603138579</v>
      </c>
    </row>
    <row r="100" spans="2:6" x14ac:dyDescent="0.25">
      <c r="B100" s="147" t="s">
        <v>119</v>
      </c>
      <c r="C100" s="130">
        <v>1</v>
      </c>
      <c r="D100" t="s">
        <v>1370</v>
      </c>
      <c r="E100" s="130">
        <v>2</v>
      </c>
      <c r="F100" s="148">
        <f>VLOOKUP(B100,'Prices updated for CPI'!$A$12:$BJ$780,61,0)</f>
        <v>236.35266952027055</v>
      </c>
    </row>
    <row r="101" spans="2:6" x14ac:dyDescent="0.25">
      <c r="B101" s="147" t="s">
        <v>120</v>
      </c>
      <c r="C101" s="130">
        <v>1</v>
      </c>
      <c r="D101" t="s">
        <v>1369</v>
      </c>
      <c r="E101" s="130">
        <v>2</v>
      </c>
      <c r="F101" s="148">
        <f>VLOOKUP(B101,'Prices updated for CPI'!$A$12:$BJ$780,61,0)</f>
        <v>189.61655651712834</v>
      </c>
    </row>
    <row r="102" spans="2:6" x14ac:dyDescent="0.25">
      <c r="B102" s="147" t="s">
        <v>121</v>
      </c>
      <c r="C102" s="130">
        <v>1</v>
      </c>
      <c r="D102" t="s">
        <v>1370</v>
      </c>
      <c r="E102" s="130">
        <v>1</v>
      </c>
      <c r="F102" s="148">
        <f>VLOOKUP(B102,'Prices updated for CPI'!$A$12:$BJ$780,61,0)</f>
        <v>209.95459652835964</v>
      </c>
    </row>
    <row r="103" spans="2:6" x14ac:dyDescent="0.25">
      <c r="B103" s="147" t="s">
        <v>122</v>
      </c>
      <c r="C103" s="130">
        <v>1</v>
      </c>
      <c r="D103" t="s">
        <v>1368</v>
      </c>
      <c r="E103" s="130">
        <v>2</v>
      </c>
      <c r="F103" s="148">
        <f>VLOOKUP(B103,'Prices updated for CPI'!$A$12:$BJ$780,61,0)</f>
        <v>260.72734179896958</v>
      </c>
    </row>
    <row r="104" spans="2:6" x14ac:dyDescent="0.25">
      <c r="B104" s="147" t="s">
        <v>123</v>
      </c>
      <c r="C104" s="130">
        <v>1</v>
      </c>
      <c r="D104" t="s">
        <v>1368</v>
      </c>
      <c r="E104" s="130">
        <v>1</v>
      </c>
      <c r="F104" s="148">
        <f>VLOOKUP(B104,'Prices updated for CPI'!$A$12:$BJ$780,61,0)</f>
        <v>250.6835420053898</v>
      </c>
    </row>
    <row r="105" spans="2:6" x14ac:dyDescent="0.25">
      <c r="B105" s="147" t="s">
        <v>124</v>
      </c>
      <c r="C105" s="130">
        <v>1</v>
      </c>
      <c r="D105" t="s">
        <v>1370</v>
      </c>
      <c r="E105" s="130">
        <v>3</v>
      </c>
      <c r="F105" s="148">
        <f>VLOOKUP(B105,'Prices updated for CPI'!$A$12:$BJ$780,61,0)</f>
        <v>252.24358661375723</v>
      </c>
    </row>
    <row r="106" spans="2:6" x14ac:dyDescent="0.25">
      <c r="B106" s="147" t="s">
        <v>125</v>
      </c>
      <c r="C106" s="130">
        <v>1</v>
      </c>
      <c r="D106" t="s">
        <v>1369</v>
      </c>
      <c r="E106" s="130">
        <v>1</v>
      </c>
      <c r="F106" s="148">
        <f>VLOOKUP(B106,'Prices updated for CPI'!$A$12:$BJ$780,61,0)</f>
        <v>165.87189270763847</v>
      </c>
    </row>
    <row r="107" spans="2:6" x14ac:dyDescent="0.25">
      <c r="B107" s="147" t="s">
        <v>126</v>
      </c>
      <c r="C107" s="130">
        <v>1</v>
      </c>
      <c r="D107" t="s">
        <v>1370</v>
      </c>
      <c r="E107" s="130">
        <v>1</v>
      </c>
      <c r="F107" s="148">
        <f>VLOOKUP(B107,'Prices updated for CPI'!$A$12:$BJ$780,61,0)</f>
        <v>215.37157898257598</v>
      </c>
    </row>
    <row r="108" spans="2:6" x14ac:dyDescent="0.25">
      <c r="B108" s="147" t="s">
        <v>127</v>
      </c>
      <c r="C108" s="130">
        <v>1</v>
      </c>
      <c r="D108" t="s">
        <v>1368</v>
      </c>
      <c r="E108" s="130">
        <v>1</v>
      </c>
      <c r="F108" s="148">
        <f>VLOOKUP(B108,'Prices updated for CPI'!$A$12:$BJ$780,61,0)</f>
        <v>238.8768522696997</v>
      </c>
    </row>
    <row r="109" spans="2:6" x14ac:dyDescent="0.25">
      <c r="B109" s="147" t="s">
        <v>128</v>
      </c>
      <c r="C109" s="130">
        <v>1</v>
      </c>
      <c r="D109" t="s">
        <v>1368</v>
      </c>
      <c r="E109" s="130">
        <v>2</v>
      </c>
      <c r="F109" s="148">
        <f>VLOOKUP(B109,'Prices updated for CPI'!$A$12:$BJ$780,61,0)</f>
        <v>245.26329031883705</v>
      </c>
    </row>
    <row r="110" spans="2:6" x14ac:dyDescent="0.25">
      <c r="B110" s="147" t="s">
        <v>129</v>
      </c>
      <c r="C110" s="130">
        <v>1</v>
      </c>
      <c r="D110" t="s">
        <v>1371</v>
      </c>
      <c r="E110" s="130">
        <v>4</v>
      </c>
      <c r="F110" s="148">
        <f>VLOOKUP(B110,'Prices updated for CPI'!$A$12:$BJ$780,61,0)</f>
        <v>328.96432686928472</v>
      </c>
    </row>
    <row r="111" spans="2:6" x14ac:dyDescent="0.25">
      <c r="B111" s="147" t="s">
        <v>130</v>
      </c>
      <c r="C111" s="130">
        <v>1</v>
      </c>
      <c r="D111" t="s">
        <v>1370</v>
      </c>
      <c r="E111" s="130">
        <v>1</v>
      </c>
      <c r="F111" s="148">
        <f>VLOOKUP(B111,'Prices updated for CPI'!$A$12:$BJ$780,61,0)</f>
        <v>201.80292032147418</v>
      </c>
    </row>
    <row r="112" spans="2:6" x14ac:dyDescent="0.25">
      <c r="B112" s="147" t="s">
        <v>131</v>
      </c>
      <c r="C112" s="130">
        <v>1</v>
      </c>
      <c r="D112" t="s">
        <v>1371</v>
      </c>
      <c r="E112" s="130">
        <v>3</v>
      </c>
      <c r="F112" s="148">
        <f>VLOOKUP(B112,'Prices updated for CPI'!$A$12:$BJ$780,61,0)</f>
        <v>355.64477921300841</v>
      </c>
    </row>
    <row r="113" spans="2:6" x14ac:dyDescent="0.25">
      <c r="B113" s="147" t="s">
        <v>132</v>
      </c>
      <c r="C113" s="130">
        <v>1</v>
      </c>
      <c r="D113" t="s">
        <v>1371</v>
      </c>
      <c r="E113" s="130">
        <v>4</v>
      </c>
      <c r="F113" s="148">
        <f>VLOOKUP(B113,'Prices updated for CPI'!$A$12:$BJ$780,61,0)</f>
        <v>373.3607036344772</v>
      </c>
    </row>
    <row r="114" spans="2:6" x14ac:dyDescent="0.25">
      <c r="B114" s="147" t="s">
        <v>133</v>
      </c>
      <c r="C114" s="130">
        <v>1</v>
      </c>
      <c r="D114" t="s">
        <v>1371</v>
      </c>
      <c r="E114" s="130">
        <v>2</v>
      </c>
      <c r="F114" s="148">
        <f>VLOOKUP(B114,'Prices updated for CPI'!$A$12:$BJ$780,61,0)</f>
        <v>339.4632797171173</v>
      </c>
    </row>
    <row r="115" spans="2:6" x14ac:dyDescent="0.25">
      <c r="B115" s="147" t="s">
        <v>134</v>
      </c>
      <c r="C115" s="130">
        <v>1</v>
      </c>
      <c r="D115" t="s">
        <v>1369</v>
      </c>
      <c r="E115" s="130">
        <v>1</v>
      </c>
      <c r="F115" s="148">
        <f>VLOOKUP(B115,'Prices updated for CPI'!$A$12:$BJ$780,61,0)</f>
        <v>142.99862994124723</v>
      </c>
    </row>
    <row r="116" spans="2:6" x14ac:dyDescent="0.25">
      <c r="B116" s="147" t="s">
        <v>135</v>
      </c>
      <c r="C116" s="130">
        <v>1</v>
      </c>
      <c r="D116" t="s">
        <v>1371</v>
      </c>
      <c r="E116" s="130">
        <v>3</v>
      </c>
      <c r="F116" s="148">
        <f>VLOOKUP(B116,'Prices updated for CPI'!$A$12:$BJ$780,61,0)</f>
        <v>279.61371371463929</v>
      </c>
    </row>
    <row r="117" spans="2:6" x14ac:dyDescent="0.25">
      <c r="B117" s="147" t="s">
        <v>136</v>
      </c>
      <c r="C117" s="130">
        <v>1</v>
      </c>
      <c r="D117" t="s">
        <v>1371</v>
      </c>
      <c r="E117" s="130">
        <v>2</v>
      </c>
      <c r="F117" s="148">
        <f>VLOOKUP(B117,'Prices updated for CPI'!$A$12:$BJ$780,61,0)</f>
        <v>263.4322142187483</v>
      </c>
    </row>
    <row r="118" spans="2:6" x14ac:dyDescent="0.25">
      <c r="B118" s="147" t="s">
        <v>137</v>
      </c>
      <c r="C118" s="130">
        <v>1</v>
      </c>
      <c r="D118" t="s">
        <v>1371</v>
      </c>
      <c r="E118" s="130">
        <v>4</v>
      </c>
      <c r="F118" s="148">
        <f>VLOOKUP(B118,'Prices updated for CPI'!$A$12:$BJ$780,61,0)</f>
        <v>297.32963813610814</v>
      </c>
    </row>
    <row r="119" spans="2:6" x14ac:dyDescent="0.25">
      <c r="B119" s="147" t="s">
        <v>138</v>
      </c>
      <c r="C119" s="130">
        <v>1</v>
      </c>
      <c r="D119" t="s">
        <v>1369</v>
      </c>
      <c r="E119" s="130">
        <v>1</v>
      </c>
      <c r="F119" s="148">
        <f>VLOOKUP(B119,'Prices updated for CPI'!$A$12:$BJ$780,61,0)</f>
        <v>35.005546437836564</v>
      </c>
    </row>
    <row r="120" spans="2:6" x14ac:dyDescent="0.25">
      <c r="B120" s="147" t="s">
        <v>139</v>
      </c>
      <c r="C120" s="130">
        <v>1</v>
      </c>
      <c r="D120" t="s">
        <v>1369</v>
      </c>
      <c r="E120" s="130">
        <v>1</v>
      </c>
      <c r="F120" s="148">
        <f>VLOOKUP(B120,'Prices updated for CPI'!$A$12:$BJ$780,61,0)</f>
        <v>35.005546437836557</v>
      </c>
    </row>
    <row r="121" spans="2:6" x14ac:dyDescent="0.25">
      <c r="B121" s="147" t="s">
        <v>140</v>
      </c>
      <c r="C121" s="130">
        <v>1</v>
      </c>
      <c r="D121" t="s">
        <v>1369</v>
      </c>
      <c r="E121" s="130">
        <v>1</v>
      </c>
      <c r="F121" s="148">
        <f>VLOOKUP(B121,'Prices updated for CPI'!$A$12:$BJ$780,61,0)</f>
        <v>35.005546437836564</v>
      </c>
    </row>
    <row r="122" spans="2:6" x14ac:dyDescent="0.25">
      <c r="B122" s="147" t="s">
        <v>141</v>
      </c>
      <c r="C122" s="130">
        <v>1</v>
      </c>
      <c r="D122" t="s">
        <v>1370</v>
      </c>
      <c r="E122" s="130">
        <v>1</v>
      </c>
      <c r="F122" s="148">
        <f>VLOOKUP(B122,'Prices updated for CPI'!$A$12:$BJ$780,61,0)</f>
        <v>79.692303457705961</v>
      </c>
    </row>
    <row r="123" spans="2:6" x14ac:dyDescent="0.25">
      <c r="B123" s="147" t="s">
        <v>142</v>
      </c>
      <c r="C123" s="130">
        <v>1</v>
      </c>
      <c r="D123" t="s">
        <v>1368</v>
      </c>
      <c r="E123" s="130">
        <v>1</v>
      </c>
      <c r="F123" s="148">
        <f>VLOOKUP(B123,'Prices updated for CPI'!$A$12:$BJ$780,61,0)</f>
        <v>111.58585906053514</v>
      </c>
    </row>
    <row r="124" spans="2:6" x14ac:dyDescent="0.25">
      <c r="B124" s="147" t="s">
        <v>143</v>
      </c>
      <c r="C124" s="130">
        <v>1</v>
      </c>
      <c r="D124" t="s">
        <v>1369</v>
      </c>
      <c r="E124" s="130">
        <v>1</v>
      </c>
      <c r="F124" s="148">
        <f>VLOOKUP(B124,'Prices updated for CPI'!$A$12:$BJ$780,61,0)</f>
        <v>114.80071785333443</v>
      </c>
    </row>
    <row r="125" spans="2:6" x14ac:dyDescent="0.25">
      <c r="B125" s="147" t="s">
        <v>144</v>
      </c>
      <c r="C125" s="130">
        <v>1</v>
      </c>
      <c r="D125" t="s">
        <v>1370</v>
      </c>
      <c r="E125" s="130">
        <v>1</v>
      </c>
      <c r="F125" s="148">
        <f>VLOOKUP(B125,'Prices updated for CPI'!$A$12:$BJ$780,61,0)</f>
        <v>164.30040412827199</v>
      </c>
    </row>
    <row r="126" spans="2:6" x14ac:dyDescent="0.25">
      <c r="B126" s="147" t="s">
        <v>145</v>
      </c>
      <c r="C126" s="130">
        <v>1</v>
      </c>
      <c r="D126" t="s">
        <v>1368</v>
      </c>
      <c r="E126" s="130">
        <v>1</v>
      </c>
      <c r="F126" s="148">
        <f>VLOOKUP(B126,'Prices updated for CPI'!$A$12:$BJ$780,61,0)</f>
        <v>196.19630794673878</v>
      </c>
    </row>
    <row r="127" spans="2:6" x14ac:dyDescent="0.25">
      <c r="B127" s="147" t="s">
        <v>146</v>
      </c>
      <c r="C127" s="130">
        <v>1</v>
      </c>
      <c r="D127" t="s">
        <v>1369</v>
      </c>
      <c r="E127" s="130">
        <v>2</v>
      </c>
      <c r="F127" s="148">
        <f>VLOOKUP(B127,'Prices updated for CPI'!$A$12:$BJ$780,61,0)</f>
        <v>122.31436039369923</v>
      </c>
    </row>
    <row r="128" spans="2:6" x14ac:dyDescent="0.25">
      <c r="B128" s="147" t="s">
        <v>147</v>
      </c>
      <c r="C128" s="130">
        <v>1</v>
      </c>
      <c r="D128" t="s">
        <v>1369</v>
      </c>
      <c r="E128" s="130">
        <v>1</v>
      </c>
      <c r="F128" s="148">
        <f>VLOOKUP(B128,'Prices updated for CPI'!$A$12:$BJ$780,61,0)</f>
        <v>130.48108262815879</v>
      </c>
    </row>
    <row r="129" spans="2:6" x14ac:dyDescent="0.25">
      <c r="B129" s="147" t="s">
        <v>148</v>
      </c>
      <c r="C129" s="130">
        <v>1</v>
      </c>
      <c r="D129" t="s">
        <v>1370</v>
      </c>
      <c r="E129" s="130">
        <v>1</v>
      </c>
      <c r="F129" s="148">
        <f>VLOOKUP(B129,'Prices updated for CPI'!$A$12:$BJ$780,61,0)</f>
        <v>179.98076890309639</v>
      </c>
    </row>
    <row r="130" spans="2:6" x14ac:dyDescent="0.25">
      <c r="B130" s="147" t="s">
        <v>149</v>
      </c>
      <c r="C130" s="130">
        <v>1</v>
      </c>
      <c r="D130" t="s">
        <v>1368</v>
      </c>
      <c r="E130" s="130">
        <v>1</v>
      </c>
      <c r="F130" s="148">
        <f>VLOOKUP(B130,'Prices updated for CPI'!$A$12:$BJ$780,61,0)</f>
        <v>203.48369397458234</v>
      </c>
    </row>
    <row r="131" spans="2:6" x14ac:dyDescent="0.25">
      <c r="B131" s="147" t="s">
        <v>150</v>
      </c>
      <c r="C131" s="130">
        <v>1</v>
      </c>
      <c r="D131" t="s">
        <v>1369</v>
      </c>
      <c r="E131" s="130">
        <v>1</v>
      </c>
      <c r="F131" s="148">
        <f>VLOOKUP(B131,'Prices updated for CPI'!$A$12:$BJ$780,61,0)</f>
        <v>133.56745523937141</v>
      </c>
    </row>
    <row r="132" spans="2:6" x14ac:dyDescent="0.25">
      <c r="B132" s="147" t="s">
        <v>151</v>
      </c>
      <c r="C132" s="130">
        <v>1</v>
      </c>
      <c r="D132" t="s">
        <v>1370</v>
      </c>
      <c r="E132" s="130">
        <v>1</v>
      </c>
      <c r="F132" s="148">
        <f>VLOOKUP(B132,'Prices updated for CPI'!$A$12:$BJ$780,61,0)</f>
        <v>183.0671415143089</v>
      </c>
    </row>
    <row r="133" spans="2:6" x14ac:dyDescent="0.25">
      <c r="B133" s="147" t="s">
        <v>152</v>
      </c>
      <c r="C133" s="130">
        <v>1</v>
      </c>
      <c r="D133" t="s">
        <v>1368</v>
      </c>
      <c r="E133" s="130">
        <v>1</v>
      </c>
      <c r="F133" s="148">
        <f>VLOOKUP(B133,'Prices updated for CPI'!$A$12:$BJ$780,61,0)</f>
        <v>206.57006658579499</v>
      </c>
    </row>
    <row r="134" spans="2:6" x14ac:dyDescent="0.25">
      <c r="B134" s="147" t="s">
        <v>153</v>
      </c>
      <c r="C134" s="130">
        <v>1</v>
      </c>
      <c r="D134" t="s">
        <v>1369</v>
      </c>
      <c r="E134" s="130">
        <v>1</v>
      </c>
      <c r="F134" s="148">
        <f>VLOOKUP(B134,'Prices updated for CPI'!$A$12:$BJ$780,61,0)</f>
        <v>177.48745434769233</v>
      </c>
    </row>
    <row r="135" spans="2:6" x14ac:dyDescent="0.25">
      <c r="B135" s="147" t="s">
        <v>154</v>
      </c>
      <c r="C135" s="130">
        <v>1</v>
      </c>
      <c r="D135" t="s">
        <v>1369</v>
      </c>
      <c r="E135" s="130">
        <v>1</v>
      </c>
      <c r="F135" s="148">
        <f>VLOOKUP(B135,'Prices updated for CPI'!$A$12:$BJ$780,61,0)</f>
        <v>134.22120610241717</v>
      </c>
    </row>
    <row r="136" spans="2:6" x14ac:dyDescent="0.25">
      <c r="B136" s="147" t="s">
        <v>155</v>
      </c>
      <c r="C136" s="130">
        <v>1</v>
      </c>
      <c r="D136" t="s">
        <v>1368</v>
      </c>
      <c r="E136" s="130">
        <v>1</v>
      </c>
      <c r="F136" s="148">
        <f>VLOOKUP(B136,'Prices updated for CPI'!$A$12:$BJ$780,61,0)</f>
        <v>207.22381744884066</v>
      </c>
    </row>
    <row r="137" spans="2:6" x14ac:dyDescent="0.25">
      <c r="B137" s="147" t="s">
        <v>156</v>
      </c>
      <c r="C137" s="130">
        <v>1</v>
      </c>
      <c r="D137" t="s">
        <v>1369</v>
      </c>
      <c r="E137" s="130">
        <v>1</v>
      </c>
      <c r="F137" s="148">
        <f>VLOOKUP(B137,'Prices updated for CPI'!$A$12:$BJ$780,61,0)</f>
        <v>139.05564517179215</v>
      </c>
    </row>
    <row r="138" spans="2:6" x14ac:dyDescent="0.25">
      <c r="B138" s="147" t="s">
        <v>157</v>
      </c>
      <c r="C138" s="130">
        <v>1</v>
      </c>
      <c r="D138" t="s">
        <v>1370</v>
      </c>
      <c r="E138" s="130">
        <v>1</v>
      </c>
      <c r="F138" s="148">
        <f>VLOOKUP(B138,'Prices updated for CPI'!$A$12:$BJ$780,61,0)</f>
        <v>188.55533144672972</v>
      </c>
    </row>
    <row r="139" spans="2:6" x14ac:dyDescent="0.25">
      <c r="B139" s="147" t="s">
        <v>158</v>
      </c>
      <c r="C139" s="130">
        <v>1</v>
      </c>
      <c r="D139" t="s">
        <v>1368</v>
      </c>
      <c r="E139" s="130">
        <v>1</v>
      </c>
      <c r="F139" s="148">
        <f>VLOOKUP(B139,'Prices updated for CPI'!$A$12:$BJ$780,61,0)</f>
        <v>212.05825651821567</v>
      </c>
    </row>
    <row r="140" spans="2:6" x14ac:dyDescent="0.25">
      <c r="B140" s="147" t="s">
        <v>159</v>
      </c>
      <c r="C140" s="130">
        <v>1</v>
      </c>
      <c r="D140" t="s">
        <v>1369</v>
      </c>
      <c r="E140" s="130">
        <v>1</v>
      </c>
      <c r="F140" s="148">
        <f>VLOOKUP(B140,'Prices updated for CPI'!$A$12:$BJ$780,61,0)</f>
        <v>133.66227806215224</v>
      </c>
    </row>
    <row r="141" spans="2:6" x14ac:dyDescent="0.25">
      <c r="B141" s="147" t="s">
        <v>160</v>
      </c>
      <c r="C141" s="130">
        <v>1</v>
      </c>
      <c r="D141" t="s">
        <v>1368</v>
      </c>
      <c r="E141" s="130">
        <v>1</v>
      </c>
      <c r="F141" s="148">
        <f>VLOOKUP(B141,'Prices updated for CPI'!$A$12:$BJ$780,61,0)</f>
        <v>206.66488940857576</v>
      </c>
    </row>
    <row r="142" spans="2:6" x14ac:dyDescent="0.25">
      <c r="B142" s="147" t="s">
        <v>161</v>
      </c>
      <c r="C142" s="130">
        <v>1</v>
      </c>
      <c r="D142" t="s">
        <v>1369</v>
      </c>
      <c r="E142" s="130">
        <v>1</v>
      </c>
      <c r="F142" s="148">
        <f>VLOOKUP(B142,'Prices updated for CPI'!$A$12:$BJ$780,61,0)</f>
        <v>135.86685343969117</v>
      </c>
    </row>
    <row r="143" spans="2:6" x14ac:dyDescent="0.25">
      <c r="B143" s="147" t="s">
        <v>162</v>
      </c>
      <c r="C143" s="130">
        <v>1</v>
      </c>
      <c r="D143" t="s">
        <v>1370</v>
      </c>
      <c r="E143" s="130">
        <v>1</v>
      </c>
      <c r="F143" s="148">
        <f>VLOOKUP(B143,'Prices updated for CPI'!$A$12:$BJ$780,61,0)</f>
        <v>173.06293814587247</v>
      </c>
    </row>
    <row r="144" spans="2:6" x14ac:dyDescent="0.25">
      <c r="B144" s="147" t="s">
        <v>163</v>
      </c>
      <c r="C144" s="130">
        <v>1</v>
      </c>
      <c r="D144" t="s">
        <v>1368</v>
      </c>
      <c r="E144" s="130">
        <v>2</v>
      </c>
      <c r="F144" s="148">
        <f>VLOOKUP(B144,'Prices updated for CPI'!$A$12:$BJ$780,61,0)</f>
        <v>223.83803163212013</v>
      </c>
    </row>
    <row r="145" spans="2:6" x14ac:dyDescent="0.25">
      <c r="B145" s="147" t="s">
        <v>164</v>
      </c>
      <c r="C145" s="130">
        <v>1</v>
      </c>
      <c r="D145" t="s">
        <v>1368</v>
      </c>
      <c r="E145" s="130">
        <v>1</v>
      </c>
      <c r="F145" s="148">
        <f>VLOOKUP(B145,'Prices updated for CPI'!$A$12:$BJ$780,61,0)</f>
        <v>213.79423183854036</v>
      </c>
    </row>
    <row r="146" spans="2:6" x14ac:dyDescent="0.25">
      <c r="B146" s="147" t="s">
        <v>165</v>
      </c>
      <c r="C146" s="130">
        <v>1</v>
      </c>
      <c r="D146" t="s">
        <v>1369</v>
      </c>
      <c r="E146" s="130">
        <v>1</v>
      </c>
      <c r="F146" s="148">
        <f>VLOOKUP(B146,'Prices updated for CPI'!$A$12:$BJ$780,61,0)</f>
        <v>76.963196022901329</v>
      </c>
    </row>
    <row r="147" spans="2:6" x14ac:dyDescent="0.25">
      <c r="B147" s="147" t="s">
        <v>166</v>
      </c>
      <c r="C147" s="130">
        <v>1</v>
      </c>
      <c r="D147" t="s">
        <v>1369</v>
      </c>
      <c r="E147" s="130">
        <v>2</v>
      </c>
      <c r="F147" s="148">
        <f>VLOOKUP(B147,'Prices updated for CPI'!$A$12:$BJ$780,61,0)</f>
        <v>83.308439904737511</v>
      </c>
    </row>
    <row r="148" spans="2:6" x14ac:dyDescent="0.25">
      <c r="B148" s="147" t="s">
        <v>167</v>
      </c>
      <c r="C148" s="130">
        <v>1</v>
      </c>
      <c r="D148" t="s">
        <v>1370</v>
      </c>
      <c r="E148" s="130">
        <v>1</v>
      </c>
      <c r="F148" s="148">
        <f>VLOOKUP(B148,'Prices updated for CPI'!$A$12:$BJ$780,61,0)</f>
        <v>126.46288229783885</v>
      </c>
    </row>
    <row r="149" spans="2:6" x14ac:dyDescent="0.25">
      <c r="B149" s="147" t="s">
        <v>168</v>
      </c>
      <c r="C149" s="130">
        <v>1</v>
      </c>
      <c r="D149" t="s">
        <v>1368</v>
      </c>
      <c r="E149" s="130">
        <v>1</v>
      </c>
      <c r="F149" s="148">
        <f>VLOOKUP(B149,'Prices updated for CPI'!$A$12:$BJ$780,61,0)</f>
        <v>158.356437900668</v>
      </c>
    </row>
    <row r="150" spans="2:6" x14ac:dyDescent="0.25">
      <c r="B150" s="147" t="s">
        <v>169</v>
      </c>
      <c r="C150" s="130">
        <v>1</v>
      </c>
      <c r="D150" t="s">
        <v>1369</v>
      </c>
      <c r="E150" s="130">
        <v>1</v>
      </c>
      <c r="F150" s="148">
        <f>VLOOKUP(B150,'Prices updated for CPI'!$A$12:$BJ$780,61,0)</f>
        <v>76.892480103865964</v>
      </c>
    </row>
    <row r="151" spans="2:6" x14ac:dyDescent="0.25">
      <c r="B151" s="147" t="s">
        <v>170</v>
      </c>
      <c r="C151" s="130">
        <v>1</v>
      </c>
      <c r="D151" t="s">
        <v>1369</v>
      </c>
      <c r="E151" s="130">
        <v>2</v>
      </c>
      <c r="F151" s="148">
        <f>VLOOKUP(B151,'Prices updated for CPI'!$A$12:$BJ$780,61,0)</f>
        <v>83.237723985702132</v>
      </c>
    </row>
    <row r="152" spans="2:6" x14ac:dyDescent="0.25">
      <c r="B152" s="147" t="s">
        <v>171</v>
      </c>
      <c r="C152" s="130">
        <v>1</v>
      </c>
      <c r="D152" t="s">
        <v>1370</v>
      </c>
      <c r="E152" s="130">
        <v>1</v>
      </c>
      <c r="F152" s="148">
        <f>VLOOKUP(B152,'Prices updated for CPI'!$A$12:$BJ$780,61,0)</f>
        <v>126.39216637880351</v>
      </c>
    </row>
    <row r="153" spans="2:6" x14ac:dyDescent="0.25">
      <c r="B153" s="147" t="s">
        <v>172</v>
      </c>
      <c r="C153" s="130">
        <v>1</v>
      </c>
      <c r="D153" t="s">
        <v>1368</v>
      </c>
      <c r="E153" s="130">
        <v>1</v>
      </c>
      <c r="F153" s="148">
        <f>VLOOKUP(B153,'Prices updated for CPI'!$A$12:$BJ$780,61,0)</f>
        <v>158.28807019727032</v>
      </c>
    </row>
    <row r="154" spans="2:6" x14ac:dyDescent="0.25">
      <c r="B154" s="147" t="s">
        <v>173</v>
      </c>
      <c r="C154" s="130">
        <v>1</v>
      </c>
      <c r="D154" t="s">
        <v>1368</v>
      </c>
      <c r="E154" s="130">
        <v>2</v>
      </c>
      <c r="F154" s="148">
        <f>VLOOKUP(B154,'Prices updated for CPI'!$A$12:$BJ$780,61,0)</f>
        <v>155.4244163100017</v>
      </c>
    </row>
    <row r="155" spans="2:6" x14ac:dyDescent="0.25">
      <c r="B155" s="147" t="s">
        <v>174</v>
      </c>
      <c r="C155" s="130">
        <v>1</v>
      </c>
      <c r="D155" t="s">
        <v>1370</v>
      </c>
      <c r="E155" s="130">
        <v>2</v>
      </c>
      <c r="F155" s="148">
        <f>VLOOKUP(B155,'Prices updated for CPI'!$A$12:$BJ$780,61,0)</f>
        <v>122.6591134999596</v>
      </c>
    </row>
    <row r="156" spans="2:6" x14ac:dyDescent="0.25">
      <c r="B156" s="147" t="s">
        <v>175</v>
      </c>
      <c r="C156" s="130">
        <v>1</v>
      </c>
      <c r="D156" t="s">
        <v>1369</v>
      </c>
      <c r="E156" s="130">
        <v>1</v>
      </c>
      <c r="F156" s="148">
        <f>VLOOKUP(B156,'Prices updated for CPI'!$A$12:$BJ$780,61,0)</f>
        <v>73.864116560596358</v>
      </c>
    </row>
    <row r="157" spans="2:6" x14ac:dyDescent="0.25">
      <c r="B157" s="147" t="s">
        <v>176</v>
      </c>
      <c r="C157" s="130">
        <v>1</v>
      </c>
      <c r="D157" t="s">
        <v>1370</v>
      </c>
      <c r="E157" s="130">
        <v>1</v>
      </c>
      <c r="F157" s="148">
        <f>VLOOKUP(B157,'Prices updated for CPI'!$A$12:$BJ$780,61,0)</f>
        <v>123.36380283553387</v>
      </c>
    </row>
    <row r="158" spans="2:6" x14ac:dyDescent="0.25">
      <c r="B158" s="147" t="s">
        <v>177</v>
      </c>
      <c r="C158" s="130">
        <v>1</v>
      </c>
      <c r="D158" t="s">
        <v>1369</v>
      </c>
      <c r="E158" s="130">
        <v>3</v>
      </c>
      <c r="F158" s="148">
        <f>VLOOKUP(B158,'Prices updated for CPI'!$A$12:$BJ$780,61,0)</f>
        <v>86.552256108631056</v>
      </c>
    </row>
    <row r="159" spans="2:6" x14ac:dyDescent="0.25">
      <c r="B159" s="147" t="s">
        <v>178</v>
      </c>
      <c r="C159" s="130">
        <v>1</v>
      </c>
      <c r="D159" t="s">
        <v>1368</v>
      </c>
      <c r="E159" s="130">
        <v>1</v>
      </c>
      <c r="F159" s="148">
        <f>VLOOKUP(B159,'Prices updated for CPI'!$A$12:$BJ$780,61,0)</f>
        <v>155.25735843836304</v>
      </c>
    </row>
    <row r="160" spans="2:6" x14ac:dyDescent="0.25">
      <c r="B160" s="147" t="s">
        <v>179</v>
      </c>
      <c r="C160" s="130">
        <v>1</v>
      </c>
      <c r="D160" t="s">
        <v>1368</v>
      </c>
      <c r="E160" s="130">
        <v>2</v>
      </c>
      <c r="F160" s="148">
        <f>VLOOKUP(B160,'Prices updated for CPI'!$A$12:$BJ$780,61,0)</f>
        <v>152.39605276673208</v>
      </c>
    </row>
    <row r="161" spans="2:6" x14ac:dyDescent="0.25">
      <c r="B161" s="147" t="s">
        <v>180</v>
      </c>
      <c r="C161" s="130">
        <v>1</v>
      </c>
      <c r="D161" t="s">
        <v>1369</v>
      </c>
      <c r="E161" s="130">
        <v>1</v>
      </c>
      <c r="F161" s="148">
        <f>VLOOKUP(B161,'Prices updated for CPI'!$A$12:$BJ$780,61,0)</f>
        <v>101.60536407122439</v>
      </c>
    </row>
    <row r="162" spans="2:6" x14ac:dyDescent="0.25">
      <c r="B162" s="147" t="s">
        <v>181</v>
      </c>
      <c r="C162" s="130">
        <v>1</v>
      </c>
      <c r="D162" t="s">
        <v>1369</v>
      </c>
      <c r="E162" s="130">
        <v>1</v>
      </c>
      <c r="F162" s="148">
        <f>VLOOKUP(B162,'Prices updated for CPI'!$A$12:$BJ$780,61,0)</f>
        <v>104.21192262254286</v>
      </c>
    </row>
    <row r="163" spans="2:6" x14ac:dyDescent="0.25">
      <c r="B163" s="147" t="s">
        <v>182</v>
      </c>
      <c r="C163" s="130">
        <v>1</v>
      </c>
      <c r="D163" t="s">
        <v>1370</v>
      </c>
      <c r="E163" s="130">
        <v>1</v>
      </c>
      <c r="F163" s="148">
        <f>VLOOKUP(B163,'Prices updated for CPI'!$A$12:$BJ$780,61,0)</f>
        <v>153.7116088974804</v>
      </c>
    </row>
    <row r="164" spans="2:6" x14ac:dyDescent="0.25">
      <c r="B164" s="147" t="s">
        <v>183</v>
      </c>
      <c r="C164" s="130">
        <v>1</v>
      </c>
      <c r="D164" t="s">
        <v>1368</v>
      </c>
      <c r="E164" s="130">
        <v>1</v>
      </c>
      <c r="F164" s="148">
        <f>VLOOKUP(B164,'Prices updated for CPI'!$A$12:$BJ$780,61,0)</f>
        <v>177.21688218460403</v>
      </c>
    </row>
    <row r="165" spans="2:6" x14ac:dyDescent="0.25">
      <c r="B165" s="147" t="s">
        <v>184</v>
      </c>
      <c r="C165" s="130">
        <v>1</v>
      </c>
      <c r="D165" t="s">
        <v>1368</v>
      </c>
      <c r="E165" s="130">
        <v>2</v>
      </c>
      <c r="F165" s="148">
        <f>VLOOKUP(B165,'Prices updated for CPI'!$A$12:$BJ$780,61,0)</f>
        <v>180.47629093966231</v>
      </c>
    </row>
    <row r="166" spans="2:6" x14ac:dyDescent="0.25">
      <c r="B166" s="147" t="s">
        <v>185</v>
      </c>
      <c r="C166" s="130">
        <v>1</v>
      </c>
      <c r="D166" t="s">
        <v>1369</v>
      </c>
      <c r="E166" s="130">
        <v>2</v>
      </c>
      <c r="F166" s="148">
        <f>VLOOKUP(B166,'Prices updated for CPI'!$A$12:$BJ$780,61,0)</f>
        <v>116.68022914670583</v>
      </c>
    </row>
    <row r="167" spans="2:6" x14ac:dyDescent="0.25">
      <c r="B167" s="147" t="s">
        <v>186</v>
      </c>
      <c r="C167" s="130">
        <v>1</v>
      </c>
      <c r="D167" t="s">
        <v>1369</v>
      </c>
      <c r="E167" s="130">
        <v>1</v>
      </c>
      <c r="F167" s="148">
        <f>VLOOKUP(B167,'Prices updated for CPI'!$A$12:$BJ$780,61,0)</f>
        <v>116.06549785547961</v>
      </c>
    </row>
    <row r="168" spans="2:6" x14ac:dyDescent="0.25">
      <c r="B168" s="147" t="s">
        <v>187</v>
      </c>
      <c r="C168" s="130">
        <v>1</v>
      </c>
      <c r="D168" t="s">
        <v>1370</v>
      </c>
      <c r="E168" s="130">
        <v>1</v>
      </c>
      <c r="F168" s="148">
        <f>VLOOKUP(B168,'Prices updated for CPI'!$A$12:$BJ$780,61,0)</f>
        <v>165.56518413041709</v>
      </c>
    </row>
    <row r="169" spans="2:6" x14ac:dyDescent="0.25">
      <c r="B169" s="147" t="s">
        <v>188</v>
      </c>
      <c r="C169" s="130">
        <v>1</v>
      </c>
      <c r="D169" t="s">
        <v>1368</v>
      </c>
      <c r="E169" s="130">
        <v>1</v>
      </c>
      <c r="F169" s="148">
        <f>VLOOKUP(B169,'Prices updated for CPI'!$A$12:$BJ$780,61,0)</f>
        <v>189.06810920190313</v>
      </c>
    </row>
    <row r="170" spans="2:6" x14ac:dyDescent="0.25">
      <c r="B170" s="147" t="s">
        <v>189</v>
      </c>
      <c r="C170" s="130">
        <v>1</v>
      </c>
      <c r="D170" t="s">
        <v>1368</v>
      </c>
      <c r="E170" s="130">
        <v>2</v>
      </c>
      <c r="F170" s="148">
        <f>VLOOKUP(B170,'Prices updated for CPI'!$A$12:$BJ$780,61,0)</f>
        <v>192.46412764274288</v>
      </c>
    </row>
    <row r="171" spans="2:6" x14ac:dyDescent="0.25">
      <c r="B171" s="147" t="s">
        <v>190</v>
      </c>
      <c r="C171" s="130">
        <v>1</v>
      </c>
      <c r="D171" t="s">
        <v>1369</v>
      </c>
      <c r="E171" s="130">
        <v>2</v>
      </c>
      <c r="F171" s="148">
        <f>VLOOKUP(B171,'Prices updated for CPI'!$A$12:$BJ$780,61,0)</f>
        <v>128.66806584978644</v>
      </c>
    </row>
    <row r="172" spans="2:6" x14ac:dyDescent="0.25">
      <c r="B172" s="147" t="s">
        <v>191</v>
      </c>
      <c r="C172" s="130">
        <v>1</v>
      </c>
      <c r="D172" t="s">
        <v>1368</v>
      </c>
      <c r="E172" s="130">
        <v>1</v>
      </c>
      <c r="F172" s="148">
        <f>VLOOKUP(B172,'Prices updated for CPI'!$A$12:$BJ$780,61,0)</f>
        <v>177.14438521186767</v>
      </c>
    </row>
    <row r="173" spans="2:6" x14ac:dyDescent="0.25">
      <c r="B173" s="147" t="s">
        <v>192</v>
      </c>
      <c r="C173" s="130">
        <v>2</v>
      </c>
      <c r="D173" t="s">
        <v>1369</v>
      </c>
      <c r="E173" s="130">
        <v>1</v>
      </c>
      <c r="F173" s="148">
        <f>VLOOKUP(B173,'Prices updated for CPI'!$A$12:$BJ$780,61,0)</f>
        <v>48.599193754285771</v>
      </c>
    </row>
    <row r="174" spans="2:6" x14ac:dyDescent="0.25">
      <c r="B174" s="147" t="s">
        <v>193</v>
      </c>
      <c r="C174" s="130">
        <v>2</v>
      </c>
      <c r="D174" t="s">
        <v>1368</v>
      </c>
      <c r="E174" s="130">
        <v>1</v>
      </c>
      <c r="F174" s="148">
        <f>VLOOKUP(B174,'Prices updated for CPI'!$A$12:$BJ$780,61,0)</f>
        <v>64.30949666225824</v>
      </c>
    </row>
    <row r="175" spans="2:6" x14ac:dyDescent="0.25">
      <c r="B175" s="147" t="s">
        <v>194</v>
      </c>
      <c r="C175" s="130">
        <v>2</v>
      </c>
      <c r="D175" t="s">
        <v>1369</v>
      </c>
      <c r="E175" s="130">
        <v>1</v>
      </c>
      <c r="F175" s="148">
        <f>VLOOKUP(B175,'Prices updated for CPI'!$A$12:$BJ$780,61,0)</f>
        <v>54.896084768313806</v>
      </c>
    </row>
    <row r="176" spans="2:6" x14ac:dyDescent="0.25">
      <c r="B176" s="147" t="s">
        <v>195</v>
      </c>
      <c r="C176" s="130">
        <v>2</v>
      </c>
      <c r="D176" t="s">
        <v>1369</v>
      </c>
      <c r="E176" s="130">
        <v>1</v>
      </c>
      <c r="F176" s="148">
        <f>VLOOKUP(B176,'Prices updated for CPI'!$A$12:$BJ$780,61,0)</f>
        <v>48.729159303584346</v>
      </c>
    </row>
    <row r="177" spans="2:6" x14ac:dyDescent="0.25">
      <c r="B177" s="147" t="s">
        <v>196</v>
      </c>
      <c r="C177" s="130">
        <v>2</v>
      </c>
      <c r="D177" t="s">
        <v>1368</v>
      </c>
      <c r="E177" s="130">
        <v>1</v>
      </c>
      <c r="F177" s="148">
        <f>VLOOKUP(B177,'Prices updated for CPI'!$A$12:$BJ$780,61,0)</f>
        <v>64.439462211556844</v>
      </c>
    </row>
    <row r="178" spans="2:6" x14ac:dyDescent="0.25">
      <c r="B178" s="147" t="s">
        <v>197</v>
      </c>
      <c r="C178" s="130">
        <v>2</v>
      </c>
      <c r="D178" t="s">
        <v>1369</v>
      </c>
      <c r="E178" s="130">
        <v>1</v>
      </c>
      <c r="F178" s="148">
        <f>VLOOKUP(B178,'Prices updated for CPI'!$A$12:$BJ$780,61,0)</f>
        <v>50.263822065105693</v>
      </c>
    </row>
    <row r="179" spans="2:6" x14ac:dyDescent="0.25">
      <c r="B179" s="147" t="s">
        <v>198</v>
      </c>
      <c r="C179" s="130">
        <v>2</v>
      </c>
      <c r="D179" t="s">
        <v>1369</v>
      </c>
      <c r="E179" s="130">
        <v>2</v>
      </c>
      <c r="F179" s="148">
        <f>VLOOKUP(B179,'Prices updated for CPI'!$A$12:$BJ$780,61,0)</f>
        <v>50.263822065105678</v>
      </c>
    </row>
    <row r="180" spans="2:6" x14ac:dyDescent="0.25">
      <c r="B180" s="147" t="s">
        <v>199</v>
      </c>
      <c r="C180" s="130">
        <v>2</v>
      </c>
      <c r="D180" t="s">
        <v>1370</v>
      </c>
      <c r="E180" s="130">
        <v>1</v>
      </c>
      <c r="F180" s="148">
        <f>VLOOKUP(B180,'Prices updated for CPI'!$A$12:$BJ$780,61,0)</f>
        <v>67.492190686287572</v>
      </c>
    </row>
    <row r="181" spans="2:6" x14ac:dyDescent="0.25">
      <c r="B181" s="147" t="s">
        <v>200</v>
      </c>
      <c r="C181" s="130">
        <v>2</v>
      </c>
      <c r="D181" t="s">
        <v>1369</v>
      </c>
      <c r="E181" s="130">
        <v>4</v>
      </c>
      <c r="F181" s="148">
        <f>VLOOKUP(B181,'Prices updated for CPI'!$A$12:$BJ$780,61,0)</f>
        <v>50.263822065105678</v>
      </c>
    </row>
    <row r="182" spans="2:6" x14ac:dyDescent="0.25">
      <c r="B182" s="147" t="s">
        <v>201</v>
      </c>
      <c r="C182" s="130">
        <v>2</v>
      </c>
      <c r="D182" t="s">
        <v>1368</v>
      </c>
      <c r="E182" s="130">
        <v>1</v>
      </c>
      <c r="F182" s="148">
        <f>VLOOKUP(B182,'Prices updated for CPI'!$A$12:$BJ$780,61,0)</f>
        <v>65.974124973078176</v>
      </c>
    </row>
    <row r="183" spans="2:6" x14ac:dyDescent="0.25">
      <c r="B183" s="147" t="s">
        <v>202</v>
      </c>
      <c r="C183" s="130">
        <v>2</v>
      </c>
      <c r="D183" t="s">
        <v>1368</v>
      </c>
      <c r="E183" s="130">
        <v>2</v>
      </c>
      <c r="F183" s="148">
        <f>VLOOKUP(B183,'Prices updated for CPI'!$A$12:$BJ$780,61,0)</f>
        <v>56.767575419611084</v>
      </c>
    </row>
    <row r="184" spans="2:6" x14ac:dyDescent="0.25">
      <c r="B184" s="147" t="s">
        <v>203</v>
      </c>
      <c r="C184" s="130">
        <v>2</v>
      </c>
      <c r="D184" t="s">
        <v>1369</v>
      </c>
      <c r="E184" s="130">
        <v>1</v>
      </c>
      <c r="F184" s="148">
        <f>VLOOKUP(B184,'Prices updated for CPI'!$A$12:$BJ$780,61,0)</f>
        <v>52.260550344324535</v>
      </c>
    </row>
    <row r="185" spans="2:6" x14ac:dyDescent="0.25">
      <c r="B185" s="147" t="s">
        <v>204</v>
      </c>
      <c r="C185" s="130">
        <v>2</v>
      </c>
      <c r="D185" t="s">
        <v>1369</v>
      </c>
      <c r="E185" s="130">
        <v>1</v>
      </c>
      <c r="F185" s="148">
        <f>VLOOKUP(B185,'Prices updated for CPI'!$A$12:$BJ$780,61,0)</f>
        <v>54.309800808830751</v>
      </c>
    </row>
    <row r="186" spans="2:6" x14ac:dyDescent="0.25">
      <c r="B186" s="147" t="s">
        <v>205</v>
      </c>
      <c r="C186" s="130">
        <v>2</v>
      </c>
      <c r="D186" t="s">
        <v>1368</v>
      </c>
      <c r="E186" s="130">
        <v>1</v>
      </c>
      <c r="F186" s="148">
        <f>VLOOKUP(B186,'Prices updated for CPI'!$A$12:$BJ$780,61,0)</f>
        <v>70.020103716803263</v>
      </c>
    </row>
    <row r="187" spans="2:6" x14ac:dyDescent="0.25">
      <c r="B187" s="147" t="s">
        <v>206</v>
      </c>
      <c r="C187" s="130">
        <v>2</v>
      </c>
      <c r="D187" t="s">
        <v>1369</v>
      </c>
      <c r="E187" s="130">
        <v>1</v>
      </c>
      <c r="F187" s="148">
        <f>VLOOKUP(B187,'Prices updated for CPI'!$A$12:$BJ$780,61,0)</f>
        <v>48.540122674160273</v>
      </c>
    </row>
    <row r="188" spans="2:6" x14ac:dyDescent="0.25">
      <c r="B188" s="147" t="s">
        <v>207</v>
      </c>
      <c r="C188" s="130">
        <v>2</v>
      </c>
      <c r="D188" t="s">
        <v>1368</v>
      </c>
      <c r="E188" s="130">
        <v>1</v>
      </c>
      <c r="F188" s="148">
        <f>VLOOKUP(B188,'Prices updated for CPI'!$A$12:$BJ$780,61,0)</f>
        <v>64.250425582132749</v>
      </c>
    </row>
    <row r="189" spans="2:6" x14ac:dyDescent="0.25">
      <c r="B189" s="147" t="s">
        <v>208</v>
      </c>
      <c r="C189" s="130">
        <v>2</v>
      </c>
      <c r="D189" t="s">
        <v>1368</v>
      </c>
      <c r="E189" s="130">
        <v>2</v>
      </c>
      <c r="F189" s="148">
        <f>VLOOKUP(B189,'Prices updated for CPI'!$A$12:$BJ$780,61,0)</f>
        <v>55.043876028665679</v>
      </c>
    </row>
    <row r="190" spans="2:6" x14ac:dyDescent="0.25">
      <c r="B190" s="147" t="s">
        <v>209</v>
      </c>
      <c r="C190" s="130">
        <v>2</v>
      </c>
      <c r="D190" t="s">
        <v>1369</v>
      </c>
      <c r="E190" s="130">
        <v>1</v>
      </c>
      <c r="F190" s="148">
        <f>VLOOKUP(B190,'Prices updated for CPI'!$A$12:$BJ$780,61,0)</f>
        <v>47.060529406786017</v>
      </c>
    </row>
    <row r="191" spans="2:6" x14ac:dyDescent="0.25">
      <c r="B191" s="147" t="s">
        <v>210</v>
      </c>
      <c r="C191" s="130">
        <v>2</v>
      </c>
      <c r="D191" t="s">
        <v>1369</v>
      </c>
      <c r="E191" s="130">
        <v>2</v>
      </c>
      <c r="F191" s="148">
        <f>VLOOKUP(B191,'Prices updated for CPI'!$A$12:$BJ$780,61,0)</f>
        <v>47.060529406786017</v>
      </c>
    </row>
    <row r="192" spans="2:6" x14ac:dyDescent="0.25">
      <c r="B192" s="147" t="s">
        <v>211</v>
      </c>
      <c r="C192" s="130">
        <v>2</v>
      </c>
      <c r="D192" t="s">
        <v>1370</v>
      </c>
      <c r="E192" s="130">
        <v>1</v>
      </c>
      <c r="F192" s="148">
        <f>VLOOKUP(B192,'Prices updated for CPI'!$A$12:$BJ$780,61,0)</f>
        <v>64.28654981233025</v>
      </c>
    </row>
    <row r="193" spans="2:6" x14ac:dyDescent="0.25">
      <c r="B193" s="147" t="s">
        <v>212</v>
      </c>
      <c r="C193" s="130">
        <v>2</v>
      </c>
      <c r="D193" t="s">
        <v>1368</v>
      </c>
      <c r="E193" s="130">
        <v>1</v>
      </c>
      <c r="F193" s="148">
        <f>VLOOKUP(B193,'Prices updated for CPI'!$A$12:$BJ$780,61,0)</f>
        <v>62.770832314758508</v>
      </c>
    </row>
    <row r="194" spans="2:6" x14ac:dyDescent="0.25">
      <c r="B194" s="147" t="s">
        <v>213</v>
      </c>
      <c r="C194" s="130">
        <v>2</v>
      </c>
      <c r="D194" t="s">
        <v>1368</v>
      </c>
      <c r="E194" s="130">
        <v>2</v>
      </c>
      <c r="F194" s="148">
        <f>VLOOKUP(B194,'Prices updated for CPI'!$A$12:$BJ$780,61,0)</f>
        <v>53.564282761291445</v>
      </c>
    </row>
    <row r="195" spans="2:6" x14ac:dyDescent="0.25">
      <c r="B195" s="147" t="s">
        <v>214</v>
      </c>
      <c r="C195" s="130">
        <v>2</v>
      </c>
      <c r="D195" t="s">
        <v>1369</v>
      </c>
      <c r="E195" s="130">
        <v>1</v>
      </c>
      <c r="F195" s="148">
        <f>VLOOKUP(B195,'Prices updated for CPI'!$A$12:$BJ$780,61,0)</f>
        <v>47.590062601133241</v>
      </c>
    </row>
    <row r="196" spans="2:6" x14ac:dyDescent="0.25">
      <c r="B196" s="147" t="s">
        <v>215</v>
      </c>
      <c r="C196" s="130">
        <v>2</v>
      </c>
      <c r="D196" t="s">
        <v>1369</v>
      </c>
      <c r="E196" s="130">
        <v>2</v>
      </c>
      <c r="F196" s="148">
        <f>VLOOKUP(B196,'Prices updated for CPI'!$A$12:$BJ$780,61,0)</f>
        <v>47.590062601133233</v>
      </c>
    </row>
    <row r="197" spans="2:6" x14ac:dyDescent="0.25">
      <c r="B197" s="147" t="s">
        <v>216</v>
      </c>
      <c r="C197" s="130">
        <v>2</v>
      </c>
      <c r="D197" t="s">
        <v>1369</v>
      </c>
      <c r="E197" s="130">
        <v>4</v>
      </c>
      <c r="F197" s="148">
        <f>VLOOKUP(B197,'Prices updated for CPI'!$A$12:$BJ$780,61,0)</f>
        <v>47.590062601133233</v>
      </c>
    </row>
    <row r="198" spans="2:6" x14ac:dyDescent="0.25">
      <c r="B198" s="147" t="s">
        <v>217</v>
      </c>
      <c r="C198" s="130">
        <v>2</v>
      </c>
      <c r="D198" t="s">
        <v>1368</v>
      </c>
      <c r="E198" s="130">
        <v>1</v>
      </c>
      <c r="F198" s="148">
        <f>VLOOKUP(B198,'Prices updated for CPI'!$A$12:$BJ$780,61,0)</f>
        <v>63.298017293468057</v>
      </c>
    </row>
    <row r="199" spans="2:6" x14ac:dyDescent="0.25">
      <c r="B199" s="147" t="s">
        <v>218</v>
      </c>
      <c r="C199" s="130">
        <v>2</v>
      </c>
      <c r="D199" t="s">
        <v>1370</v>
      </c>
      <c r="E199" s="130">
        <v>2</v>
      </c>
      <c r="F199" s="148">
        <f>VLOOKUP(B199,'Prices updated for CPI'!$A$12:$BJ$780,61,0)</f>
        <v>54.737786245997405</v>
      </c>
    </row>
    <row r="200" spans="2:6" x14ac:dyDescent="0.25">
      <c r="B200" s="147" t="s">
        <v>219</v>
      </c>
      <c r="C200" s="130">
        <v>2</v>
      </c>
      <c r="D200" t="s">
        <v>1368</v>
      </c>
      <c r="E200" s="130">
        <v>1</v>
      </c>
      <c r="F200" s="148">
        <f>VLOOKUP(B200,'Prices updated for CPI'!$A$12:$BJ$780,61,0)</f>
        <v>69.328751148120844</v>
      </c>
    </row>
    <row r="201" spans="2:6" x14ac:dyDescent="0.25">
      <c r="B201" s="147" t="s">
        <v>220</v>
      </c>
      <c r="C201" s="130">
        <v>2</v>
      </c>
      <c r="D201" t="s">
        <v>1369</v>
      </c>
      <c r="E201" s="130">
        <v>1</v>
      </c>
      <c r="F201" s="148">
        <f>VLOOKUP(B201,'Prices updated for CPI'!$A$12:$BJ$780,61,0)</f>
        <v>53.618448240148354</v>
      </c>
    </row>
    <row r="202" spans="2:6" x14ac:dyDescent="0.25">
      <c r="B202" s="147" t="s">
        <v>221</v>
      </c>
      <c r="C202" s="130">
        <v>2</v>
      </c>
      <c r="D202" t="s">
        <v>1370</v>
      </c>
      <c r="E202" s="130">
        <v>1</v>
      </c>
      <c r="F202" s="148">
        <f>VLOOKUP(B202,'Prices updated for CPI'!$A$12:$BJ$780,61,0)</f>
        <v>70.844468645692601</v>
      </c>
    </row>
    <row r="203" spans="2:6" x14ac:dyDescent="0.25">
      <c r="B203" s="147" t="s">
        <v>222</v>
      </c>
      <c r="C203" s="130">
        <v>2</v>
      </c>
      <c r="D203" t="s">
        <v>1368</v>
      </c>
      <c r="E203" s="130">
        <v>1</v>
      </c>
      <c r="F203" s="148">
        <f>VLOOKUP(B203,'Prices updated for CPI'!$A$12:$BJ$780,61,0)</f>
        <v>69.328751148120844</v>
      </c>
    </row>
    <row r="204" spans="2:6" x14ac:dyDescent="0.25">
      <c r="B204" s="147" t="s">
        <v>223</v>
      </c>
      <c r="C204" s="130">
        <v>2</v>
      </c>
      <c r="D204" t="s">
        <v>1369</v>
      </c>
      <c r="E204" s="130">
        <v>1</v>
      </c>
      <c r="F204" s="148">
        <f>VLOOKUP(B204,'Prices updated for CPI'!$A$12:$BJ$780,61,0)</f>
        <v>54.261673557290237</v>
      </c>
    </row>
    <row r="205" spans="2:6" x14ac:dyDescent="0.25">
      <c r="B205" s="147" t="s">
        <v>224</v>
      </c>
      <c r="C205" s="130">
        <v>2</v>
      </c>
      <c r="D205" t="s">
        <v>1369</v>
      </c>
      <c r="E205" s="130">
        <v>1</v>
      </c>
      <c r="F205" s="148">
        <f>VLOOKUP(B205,'Prices updated for CPI'!$A$12:$BJ$780,61,0)</f>
        <v>71.959987227245776</v>
      </c>
    </row>
    <row r="206" spans="2:6" x14ac:dyDescent="0.25">
      <c r="B206" s="147" t="s">
        <v>225</v>
      </c>
      <c r="C206" s="130">
        <v>2</v>
      </c>
      <c r="D206" t="s">
        <v>1370</v>
      </c>
      <c r="E206" s="130">
        <v>1</v>
      </c>
      <c r="F206" s="148">
        <f>VLOOKUP(B206,'Prices updated for CPI'!$A$12:$BJ$780,61,0)</f>
        <v>89.186007632790023</v>
      </c>
    </row>
    <row r="207" spans="2:6" x14ac:dyDescent="0.25">
      <c r="B207" s="147" t="s">
        <v>226</v>
      </c>
      <c r="C207" s="130">
        <v>2</v>
      </c>
      <c r="D207" t="s">
        <v>1368</v>
      </c>
      <c r="E207" s="130">
        <v>1</v>
      </c>
      <c r="F207" s="148">
        <f>VLOOKUP(B207,'Prices updated for CPI'!$A$12:$BJ$780,61,0)</f>
        <v>87.670290135218252</v>
      </c>
    </row>
    <row r="208" spans="2:6" x14ac:dyDescent="0.25">
      <c r="B208" s="147" t="s">
        <v>227</v>
      </c>
      <c r="C208" s="130">
        <v>2</v>
      </c>
      <c r="D208" t="s">
        <v>1369</v>
      </c>
      <c r="E208" s="130">
        <v>1</v>
      </c>
      <c r="F208" s="148">
        <f>VLOOKUP(B208,'Prices updated for CPI'!$A$12:$BJ$780,61,0)</f>
        <v>83.94825820363296</v>
      </c>
    </row>
    <row r="209" spans="2:6" x14ac:dyDescent="0.25">
      <c r="B209" s="147" t="s">
        <v>228</v>
      </c>
      <c r="C209" s="130">
        <v>2</v>
      </c>
      <c r="D209" t="s">
        <v>1370</v>
      </c>
      <c r="E209" s="130">
        <v>1</v>
      </c>
      <c r="F209" s="148">
        <f>VLOOKUP(B209,'Prices updated for CPI'!$A$12:$BJ$780,61,0)</f>
        <v>101.17662682481486</v>
      </c>
    </row>
    <row r="210" spans="2:6" x14ac:dyDescent="0.25">
      <c r="B210" s="147" t="s">
        <v>229</v>
      </c>
      <c r="C210" s="130">
        <v>2</v>
      </c>
      <c r="D210" t="s">
        <v>1368</v>
      </c>
      <c r="E210" s="130">
        <v>1</v>
      </c>
      <c r="F210" s="148">
        <f>VLOOKUP(B210,'Prices updated for CPI'!$A$12:$BJ$780,61,0)</f>
        <v>99.658561111605451</v>
      </c>
    </row>
    <row r="211" spans="2:6" x14ac:dyDescent="0.25">
      <c r="B211" s="147" t="s">
        <v>230</v>
      </c>
      <c r="C211" s="130">
        <v>2</v>
      </c>
      <c r="D211" t="s">
        <v>1369</v>
      </c>
      <c r="E211" s="130">
        <v>2</v>
      </c>
      <c r="F211" s="148">
        <f>VLOOKUP(B211,'Prices updated for CPI'!$A$12:$BJ$780,61,0)</f>
        <v>83.94825820363296</v>
      </c>
    </row>
    <row r="212" spans="2:6" x14ac:dyDescent="0.25">
      <c r="B212" s="147" t="s">
        <v>231</v>
      </c>
      <c r="C212" s="130">
        <v>2</v>
      </c>
      <c r="D212" t="s">
        <v>1370</v>
      </c>
      <c r="E212" s="130">
        <v>2</v>
      </c>
      <c r="F212" s="148">
        <f>VLOOKUP(B212,'Prices updated for CPI'!$A$12:$BJ$780,61,0)</f>
        <v>91.098330064134828</v>
      </c>
    </row>
    <row r="213" spans="2:6" x14ac:dyDescent="0.25">
      <c r="B213" s="147" t="s">
        <v>232</v>
      </c>
      <c r="C213" s="130">
        <v>2</v>
      </c>
      <c r="D213" t="s">
        <v>1369</v>
      </c>
      <c r="E213" s="130">
        <v>1</v>
      </c>
      <c r="F213" s="148">
        <f>VLOOKUP(B213,'Prices updated for CPI'!$A$12:$BJ$780,61,0)</f>
        <v>85.01991725862969</v>
      </c>
    </row>
    <row r="214" spans="2:6" x14ac:dyDescent="0.25">
      <c r="B214" s="147" t="s">
        <v>233</v>
      </c>
      <c r="C214" s="130">
        <v>2</v>
      </c>
      <c r="D214" t="s">
        <v>1370</v>
      </c>
      <c r="E214" s="130">
        <v>1</v>
      </c>
      <c r="F214" s="148">
        <f>VLOOKUP(B214,'Prices updated for CPI'!$A$12:$BJ$780,61,0)</f>
        <v>102.24593766417395</v>
      </c>
    </row>
    <row r="215" spans="2:6" x14ac:dyDescent="0.25">
      <c r="B215" s="147" t="s">
        <v>234</v>
      </c>
      <c r="C215" s="130">
        <v>2</v>
      </c>
      <c r="D215" t="s">
        <v>1368</v>
      </c>
      <c r="E215" s="130">
        <v>1</v>
      </c>
      <c r="F215" s="148">
        <f>VLOOKUP(B215,'Prices updated for CPI'!$A$12:$BJ$780,61,0)</f>
        <v>100.7278719509645</v>
      </c>
    </row>
    <row r="216" spans="2:6" x14ac:dyDescent="0.25">
      <c r="B216" s="147" t="s">
        <v>235</v>
      </c>
      <c r="C216" s="130">
        <v>2</v>
      </c>
      <c r="D216" t="s">
        <v>1369</v>
      </c>
      <c r="E216" s="130">
        <v>1</v>
      </c>
      <c r="F216" s="148">
        <f>VLOOKUP(B216,'Prices updated for CPI'!$A$12:$BJ$780,61,0)</f>
        <v>88.239246106958035</v>
      </c>
    </row>
    <row r="217" spans="2:6" x14ac:dyDescent="0.25">
      <c r="B217" s="147" t="s">
        <v>236</v>
      </c>
      <c r="C217" s="130">
        <v>2</v>
      </c>
      <c r="D217" t="s">
        <v>1370</v>
      </c>
      <c r="E217" s="130">
        <v>1</v>
      </c>
      <c r="F217" s="148">
        <f>VLOOKUP(B217,'Prices updated for CPI'!$A$12:$BJ$780,61,0)</f>
        <v>105.4652665125023</v>
      </c>
    </row>
    <row r="218" spans="2:6" x14ac:dyDescent="0.25">
      <c r="B218" s="147" t="s">
        <v>237</v>
      </c>
      <c r="C218" s="130">
        <v>2</v>
      </c>
      <c r="D218" t="s">
        <v>1368</v>
      </c>
      <c r="E218" s="130">
        <v>1</v>
      </c>
      <c r="F218" s="148">
        <f>VLOOKUP(B218,'Prices updated for CPI'!$A$12:$BJ$780,61,0)</f>
        <v>103.94720079929286</v>
      </c>
    </row>
    <row r="219" spans="2:6" x14ac:dyDescent="0.25">
      <c r="B219" s="147" t="s">
        <v>238</v>
      </c>
      <c r="C219" s="130">
        <v>2</v>
      </c>
      <c r="D219" t="s">
        <v>1368</v>
      </c>
      <c r="E219" s="130">
        <v>2</v>
      </c>
      <c r="F219" s="148">
        <f>VLOOKUP(B219,'Prices updated for CPI'!$A$12:$BJ$780,61,0)</f>
        <v>94.740651245825802</v>
      </c>
    </row>
    <row r="220" spans="2:6" x14ac:dyDescent="0.25">
      <c r="B220" s="147" t="s">
        <v>239</v>
      </c>
      <c r="C220" s="130">
        <v>2</v>
      </c>
      <c r="D220" t="s">
        <v>1369</v>
      </c>
      <c r="E220" s="130">
        <v>3</v>
      </c>
      <c r="F220" s="148">
        <f>VLOOKUP(B220,'Prices updated for CPI'!$A$12:$BJ$780,61,0)</f>
        <v>88.239246106958035</v>
      </c>
    </row>
    <row r="221" spans="2:6" x14ac:dyDescent="0.25">
      <c r="B221" s="147" t="s">
        <v>240</v>
      </c>
      <c r="C221" s="130">
        <v>2</v>
      </c>
      <c r="D221" t="s">
        <v>1368</v>
      </c>
      <c r="E221" s="130">
        <v>4</v>
      </c>
      <c r="F221" s="148">
        <f>VLOOKUP(B221,'Prices updated for CPI'!$A$12:$BJ$780,61,0)</f>
        <v>90.137376469092231</v>
      </c>
    </row>
    <row r="222" spans="2:6" x14ac:dyDescent="0.25">
      <c r="B222" s="147" t="s">
        <v>241</v>
      </c>
      <c r="C222" s="130">
        <v>2</v>
      </c>
      <c r="D222" t="s">
        <v>1369</v>
      </c>
      <c r="E222" s="130">
        <v>2</v>
      </c>
      <c r="F222" s="148">
        <f>VLOOKUP(B222,'Prices updated for CPI'!$A$12:$BJ$780,61,0)</f>
        <v>88.239246106958021</v>
      </c>
    </row>
    <row r="223" spans="2:6" x14ac:dyDescent="0.25">
      <c r="B223" s="147" t="s">
        <v>242</v>
      </c>
      <c r="C223" s="130">
        <v>2</v>
      </c>
      <c r="D223" t="s">
        <v>1370</v>
      </c>
      <c r="E223" s="130">
        <v>2</v>
      </c>
      <c r="F223" s="148">
        <f>VLOOKUP(B223,'Prices updated for CPI'!$A$12:$BJ$780,61,0)</f>
        <v>95.386969751822221</v>
      </c>
    </row>
    <row r="224" spans="2:6" x14ac:dyDescent="0.25">
      <c r="B224" s="147" t="s">
        <v>243</v>
      </c>
      <c r="C224" s="130">
        <v>2</v>
      </c>
      <c r="D224" t="s">
        <v>1369</v>
      </c>
      <c r="E224" s="130">
        <v>1</v>
      </c>
      <c r="F224" s="148">
        <f>VLOOKUP(B224,'Prices updated for CPI'!$A$12:$BJ$780,61,0)</f>
        <v>86.64422073899209</v>
      </c>
    </row>
    <row r="225" spans="2:6" x14ac:dyDescent="0.25">
      <c r="B225" s="147" t="s">
        <v>244</v>
      </c>
      <c r="C225" s="130">
        <v>2</v>
      </c>
      <c r="D225" t="s">
        <v>1370</v>
      </c>
      <c r="E225" s="130">
        <v>1</v>
      </c>
      <c r="F225" s="148">
        <f>VLOOKUP(B225,'Prices updated for CPI'!$A$12:$BJ$780,61,0)</f>
        <v>103.872589360174</v>
      </c>
    </row>
    <row r="226" spans="2:6" x14ac:dyDescent="0.25">
      <c r="B226" s="147" t="s">
        <v>245</v>
      </c>
      <c r="C226" s="130">
        <v>2</v>
      </c>
      <c r="D226" t="s">
        <v>1368</v>
      </c>
      <c r="E226" s="130">
        <v>1</v>
      </c>
      <c r="F226" s="148">
        <f>VLOOKUP(B226,'Prices updated for CPI'!$A$12:$BJ$780,61,0)</f>
        <v>102.35452364696462</v>
      </c>
    </row>
    <row r="227" spans="2:6" x14ac:dyDescent="0.25">
      <c r="B227" s="147" t="s">
        <v>246</v>
      </c>
      <c r="C227" s="130">
        <v>2</v>
      </c>
      <c r="D227" t="s">
        <v>1369</v>
      </c>
      <c r="E227" s="130">
        <v>1</v>
      </c>
      <c r="F227" s="148">
        <f>VLOOKUP(B227,'Prices updated for CPI'!$A$12:$BJ$780,61,0)</f>
        <v>88.239246106958049</v>
      </c>
    </row>
    <row r="228" spans="2:6" x14ac:dyDescent="0.25">
      <c r="B228" s="147" t="s">
        <v>247</v>
      </c>
      <c r="C228" s="130">
        <v>2</v>
      </c>
      <c r="D228" t="s">
        <v>1370</v>
      </c>
      <c r="E228" s="130">
        <v>1</v>
      </c>
      <c r="F228" s="148">
        <f>VLOOKUP(B228,'Prices updated for CPI'!$A$12:$BJ$780,61,0)</f>
        <v>105.46526651250231</v>
      </c>
    </row>
    <row r="229" spans="2:6" x14ac:dyDescent="0.25">
      <c r="B229" s="147" t="s">
        <v>248</v>
      </c>
      <c r="C229" s="130">
        <v>2</v>
      </c>
      <c r="D229" t="s">
        <v>1368</v>
      </c>
      <c r="E229" s="130">
        <v>1</v>
      </c>
      <c r="F229" s="148">
        <f>VLOOKUP(B229,'Prices updated for CPI'!$A$12:$BJ$780,61,0)</f>
        <v>103.94720079929286</v>
      </c>
    </row>
    <row r="230" spans="2:6" x14ac:dyDescent="0.25">
      <c r="B230" s="147" t="s">
        <v>249</v>
      </c>
      <c r="C230" s="130">
        <v>2</v>
      </c>
      <c r="D230" t="s">
        <v>1369</v>
      </c>
      <c r="E230" s="130">
        <v>1</v>
      </c>
      <c r="F230" s="148">
        <f>VLOOKUP(B230,'Prices updated for CPI'!$A$12:$BJ$780,61,0)</f>
        <v>87.191006288087024</v>
      </c>
    </row>
    <row r="231" spans="2:6" x14ac:dyDescent="0.25">
      <c r="B231" s="147" t="s">
        <v>250</v>
      </c>
      <c r="C231" s="130">
        <v>2</v>
      </c>
      <c r="D231" t="s">
        <v>1368</v>
      </c>
      <c r="E231" s="130">
        <v>1</v>
      </c>
      <c r="F231" s="148">
        <f>VLOOKUP(B231,'Prices updated for CPI'!$A$12:$BJ$780,61,0)</f>
        <v>102.89896098042186</v>
      </c>
    </row>
    <row r="232" spans="2:6" x14ac:dyDescent="0.25">
      <c r="B232" s="147" t="s">
        <v>251</v>
      </c>
      <c r="C232" s="130">
        <v>2</v>
      </c>
      <c r="D232" t="s">
        <v>1369</v>
      </c>
      <c r="E232" s="130">
        <v>1</v>
      </c>
      <c r="F232" s="148">
        <f>VLOOKUP(B232,'Prices updated for CPI'!$A$12:$BJ$780,61,0)</f>
        <v>133.34147077930959</v>
      </c>
    </row>
    <row r="233" spans="2:6" x14ac:dyDescent="0.25">
      <c r="B233" s="147" t="s">
        <v>252</v>
      </c>
      <c r="C233" s="130">
        <v>2</v>
      </c>
      <c r="D233" t="s">
        <v>1370</v>
      </c>
      <c r="E233" s="130">
        <v>1</v>
      </c>
      <c r="F233" s="148">
        <f>VLOOKUP(B233,'Prices updated for CPI'!$A$12:$BJ$780,61,0)</f>
        <v>150.56749118485385</v>
      </c>
    </row>
    <row r="234" spans="2:6" x14ac:dyDescent="0.25">
      <c r="B234" s="147" t="s">
        <v>253</v>
      </c>
      <c r="C234" s="130">
        <v>2</v>
      </c>
      <c r="D234" t="s">
        <v>1368</v>
      </c>
      <c r="E234" s="130">
        <v>1</v>
      </c>
      <c r="F234" s="148">
        <f>VLOOKUP(B234,'Prices updated for CPI'!$A$12:$BJ$780,61,0)</f>
        <v>149.04942547164438</v>
      </c>
    </row>
    <row r="235" spans="2:6" x14ac:dyDescent="0.25">
      <c r="B235" s="147" t="s">
        <v>254</v>
      </c>
      <c r="C235" s="130">
        <v>2</v>
      </c>
      <c r="D235" t="s">
        <v>1368</v>
      </c>
      <c r="E235" s="130">
        <v>2</v>
      </c>
      <c r="F235" s="148">
        <f>VLOOKUP(B235,'Prices updated for CPI'!$A$12:$BJ$780,61,0)</f>
        <v>139.84287591817733</v>
      </c>
    </row>
    <row r="236" spans="2:6" x14ac:dyDescent="0.25">
      <c r="B236" s="147" t="s">
        <v>255</v>
      </c>
      <c r="C236" s="130">
        <v>2</v>
      </c>
      <c r="D236" t="s">
        <v>1368</v>
      </c>
      <c r="E236" s="130">
        <v>3</v>
      </c>
      <c r="F236" s="148">
        <f>VLOOKUP(B236,'Prices updated for CPI'!$A$12:$BJ$780,61,0)</f>
        <v>136.77402606702165</v>
      </c>
    </row>
    <row r="237" spans="2:6" x14ac:dyDescent="0.25">
      <c r="B237" s="147" t="s">
        <v>256</v>
      </c>
      <c r="C237" s="130">
        <v>2</v>
      </c>
      <c r="D237" t="s">
        <v>1368</v>
      </c>
      <c r="E237" s="130">
        <v>4</v>
      </c>
      <c r="F237" s="148">
        <f>VLOOKUP(B237,'Prices updated for CPI'!$A$12:$BJ$780,61,0)</f>
        <v>135.23960114144376</v>
      </c>
    </row>
    <row r="238" spans="2:6" x14ac:dyDescent="0.25">
      <c r="B238" s="147" t="s">
        <v>257</v>
      </c>
      <c r="C238" s="130">
        <v>2</v>
      </c>
      <c r="D238" t="s">
        <v>1370</v>
      </c>
      <c r="E238" s="130">
        <v>2</v>
      </c>
      <c r="F238" s="148">
        <f>VLOOKUP(B238,'Prices updated for CPI'!$A$12:$BJ$780,61,0)</f>
        <v>140.48919442417375</v>
      </c>
    </row>
    <row r="239" spans="2:6" x14ac:dyDescent="0.25">
      <c r="B239" s="147" t="s">
        <v>258</v>
      </c>
      <c r="C239" s="130">
        <v>2</v>
      </c>
      <c r="D239" t="s">
        <v>1369</v>
      </c>
      <c r="E239" s="130">
        <v>2</v>
      </c>
      <c r="F239" s="148">
        <f>VLOOKUP(B239,'Prices updated for CPI'!$A$12:$BJ$780,61,0)</f>
        <v>133.34147077930959</v>
      </c>
    </row>
    <row r="240" spans="2:6" x14ac:dyDescent="0.25">
      <c r="B240" s="147" t="s">
        <v>259</v>
      </c>
      <c r="C240" s="130">
        <v>2</v>
      </c>
      <c r="D240" t="s">
        <v>1371</v>
      </c>
      <c r="E240" s="130">
        <v>3</v>
      </c>
      <c r="F240" s="148">
        <f>VLOOKUP(B240,'Prices updated for CPI'!$A$12:$BJ$780,61,0)</f>
        <v>136.77402606702165</v>
      </c>
    </row>
    <row r="241" spans="2:6" x14ac:dyDescent="0.25">
      <c r="B241" s="147" t="s">
        <v>260</v>
      </c>
      <c r="C241" s="130">
        <v>2</v>
      </c>
      <c r="D241" t="s">
        <v>1371</v>
      </c>
      <c r="E241" s="130">
        <v>4</v>
      </c>
      <c r="F241" s="148">
        <f>VLOOKUP(B241,'Prices updated for CPI'!$A$12:$BJ$780,61,0)</f>
        <v>135.23960114144379</v>
      </c>
    </row>
    <row r="242" spans="2:6" x14ac:dyDescent="0.25">
      <c r="B242" s="147" t="s">
        <v>261</v>
      </c>
      <c r="C242" s="130">
        <v>2</v>
      </c>
      <c r="D242" t="s">
        <v>1369</v>
      </c>
      <c r="E242" s="130">
        <v>1</v>
      </c>
      <c r="F242" s="148">
        <f>VLOOKUP(B242,'Prices updated for CPI'!$A$12:$BJ$780,61,0)</f>
        <v>120.46617218939515</v>
      </c>
    </row>
    <row r="243" spans="2:6" x14ac:dyDescent="0.25">
      <c r="B243" s="147" t="s">
        <v>262</v>
      </c>
      <c r="C243" s="130">
        <v>2</v>
      </c>
      <c r="D243" t="s">
        <v>1370</v>
      </c>
      <c r="E243" s="130">
        <v>1</v>
      </c>
      <c r="F243" s="148">
        <f>VLOOKUP(B243,'Prices updated for CPI'!$A$12:$BJ$780,61,0)</f>
        <v>137.69219259493937</v>
      </c>
    </row>
    <row r="244" spans="2:6" x14ac:dyDescent="0.25">
      <c r="B244" s="147" t="s">
        <v>263</v>
      </c>
      <c r="C244" s="130">
        <v>2</v>
      </c>
      <c r="D244" t="s">
        <v>1368</v>
      </c>
      <c r="E244" s="130">
        <v>1</v>
      </c>
      <c r="F244" s="148">
        <f>VLOOKUP(B244,'Prices updated for CPI'!$A$12:$BJ$780,61,0)</f>
        <v>136.17412688172993</v>
      </c>
    </row>
    <row r="245" spans="2:6" x14ac:dyDescent="0.25">
      <c r="B245" s="147" t="s">
        <v>264</v>
      </c>
      <c r="C245" s="130">
        <v>2</v>
      </c>
      <c r="D245" t="s">
        <v>1369</v>
      </c>
      <c r="E245" s="130">
        <v>1</v>
      </c>
      <c r="F245" s="148">
        <f>VLOOKUP(B245,'Prices updated for CPI'!$A$12:$BJ$780,61,0)</f>
        <v>126.83275002257143</v>
      </c>
    </row>
    <row r="246" spans="2:6" x14ac:dyDescent="0.25">
      <c r="B246" s="147" t="s">
        <v>265</v>
      </c>
      <c r="C246" s="130">
        <v>2</v>
      </c>
      <c r="D246" t="s">
        <v>1370</v>
      </c>
      <c r="E246" s="130">
        <v>1</v>
      </c>
      <c r="F246" s="148">
        <f>VLOOKUP(B246,'Prices updated for CPI'!$A$12:$BJ$780,61,0)</f>
        <v>144.05877042811571</v>
      </c>
    </row>
    <row r="247" spans="2:6" x14ac:dyDescent="0.25">
      <c r="B247" s="147" t="s">
        <v>266</v>
      </c>
      <c r="C247" s="130">
        <v>2</v>
      </c>
      <c r="D247" t="s">
        <v>1368</v>
      </c>
      <c r="E247" s="130">
        <v>1</v>
      </c>
      <c r="F247" s="148">
        <f>VLOOKUP(B247,'Prices updated for CPI'!$A$12:$BJ$780,61,0)</f>
        <v>142.54070471490621</v>
      </c>
    </row>
    <row r="248" spans="2:6" x14ac:dyDescent="0.25">
      <c r="B248" s="147" t="s">
        <v>267</v>
      </c>
      <c r="C248" s="130">
        <v>2</v>
      </c>
      <c r="D248" t="s">
        <v>1368</v>
      </c>
      <c r="E248" s="130">
        <v>2</v>
      </c>
      <c r="F248" s="148">
        <f>VLOOKUP(B248,'Prices updated for CPI'!$A$12:$BJ$780,61,0)</f>
        <v>133.33415516143918</v>
      </c>
    </row>
    <row r="249" spans="2:6" x14ac:dyDescent="0.25">
      <c r="B249" s="147" t="s">
        <v>268</v>
      </c>
      <c r="C249" s="130">
        <v>2</v>
      </c>
      <c r="D249" t="s">
        <v>1369</v>
      </c>
      <c r="E249" s="130">
        <v>1</v>
      </c>
      <c r="F249" s="148">
        <f>VLOOKUP(B249,'Prices updated for CPI'!$A$12:$BJ$780,61,0)</f>
        <v>126.83275002257143</v>
      </c>
    </row>
    <row r="250" spans="2:6" x14ac:dyDescent="0.25">
      <c r="B250" s="147" t="s">
        <v>269</v>
      </c>
      <c r="C250" s="130">
        <v>2</v>
      </c>
      <c r="D250" t="s">
        <v>1370</v>
      </c>
      <c r="E250" s="130">
        <v>1</v>
      </c>
      <c r="F250" s="148">
        <f>VLOOKUP(B250,'Prices updated for CPI'!$A$12:$BJ$780,61,0)</f>
        <v>144.05877042811571</v>
      </c>
    </row>
    <row r="251" spans="2:6" x14ac:dyDescent="0.25">
      <c r="B251" s="147" t="s">
        <v>270</v>
      </c>
      <c r="C251" s="130">
        <v>2</v>
      </c>
      <c r="D251" t="s">
        <v>1368</v>
      </c>
      <c r="E251" s="130">
        <v>1</v>
      </c>
      <c r="F251" s="148">
        <f>VLOOKUP(B251,'Prices updated for CPI'!$A$12:$BJ$780,61,0)</f>
        <v>142.54070471490624</v>
      </c>
    </row>
    <row r="252" spans="2:6" x14ac:dyDescent="0.25">
      <c r="B252" s="147" t="s">
        <v>271</v>
      </c>
      <c r="C252" s="130">
        <v>2</v>
      </c>
      <c r="D252" t="s">
        <v>1370</v>
      </c>
      <c r="E252" s="130">
        <v>2</v>
      </c>
      <c r="F252" s="148">
        <f>VLOOKUP(B252,'Prices updated for CPI'!$A$12:$BJ$780,61,0)</f>
        <v>133.98047366743558</v>
      </c>
    </row>
    <row r="253" spans="2:6" x14ac:dyDescent="0.25">
      <c r="B253" s="147" t="s">
        <v>272</v>
      </c>
      <c r="C253" s="130">
        <v>2</v>
      </c>
      <c r="D253" t="s">
        <v>1369</v>
      </c>
      <c r="E253" s="130">
        <v>1</v>
      </c>
      <c r="F253" s="148">
        <f>VLOOKUP(B253,'Prices updated for CPI'!$A$12:$BJ$780,61,0)</f>
        <v>135.11041360278614</v>
      </c>
    </row>
    <row r="254" spans="2:6" x14ac:dyDescent="0.25">
      <c r="B254" s="147" t="s">
        <v>273</v>
      </c>
      <c r="C254" s="130">
        <v>2</v>
      </c>
      <c r="D254" t="s">
        <v>1370</v>
      </c>
      <c r="E254" s="130">
        <v>1</v>
      </c>
      <c r="F254" s="148">
        <f>VLOOKUP(B254,'Prices updated for CPI'!$A$12:$BJ$780,61,0)</f>
        <v>152.33878222396805</v>
      </c>
    </row>
    <row r="255" spans="2:6" x14ac:dyDescent="0.25">
      <c r="B255" s="147" t="s">
        <v>274</v>
      </c>
      <c r="C255" s="130">
        <v>2</v>
      </c>
      <c r="D255" t="s">
        <v>1368</v>
      </c>
      <c r="E255" s="130">
        <v>1</v>
      </c>
      <c r="F255" s="148">
        <f>VLOOKUP(B255,'Prices updated for CPI'!$A$12:$BJ$780,61,0)</f>
        <v>150.82071651075859</v>
      </c>
    </row>
    <row r="256" spans="2:6" x14ac:dyDescent="0.25">
      <c r="B256" s="147" t="s">
        <v>275</v>
      </c>
      <c r="C256" s="130">
        <v>2</v>
      </c>
      <c r="D256" t="s">
        <v>1368</v>
      </c>
      <c r="E256" s="130">
        <v>2</v>
      </c>
      <c r="F256" s="148">
        <f>VLOOKUP(B256,'Prices updated for CPI'!$A$12:$BJ$780,61,0)</f>
        <v>141.61416695729153</v>
      </c>
    </row>
    <row r="257" spans="2:6" x14ac:dyDescent="0.25">
      <c r="B257" s="147" t="s">
        <v>276</v>
      </c>
      <c r="C257" s="130">
        <v>2</v>
      </c>
      <c r="D257" t="s">
        <v>1368</v>
      </c>
      <c r="E257" s="130">
        <v>3</v>
      </c>
      <c r="F257" s="148">
        <f>VLOOKUP(B257,'Prices updated for CPI'!$A$12:$BJ$780,61,0)</f>
        <v>138.54531710613588</v>
      </c>
    </row>
    <row r="258" spans="2:6" x14ac:dyDescent="0.25">
      <c r="B258" s="147" t="s">
        <v>277</v>
      </c>
      <c r="C258" s="130">
        <v>2</v>
      </c>
      <c r="D258" t="s">
        <v>1368</v>
      </c>
      <c r="E258" s="130">
        <v>4</v>
      </c>
      <c r="F258" s="148">
        <f>VLOOKUP(B258,'Prices updated for CPI'!$A$12:$BJ$780,61,0)</f>
        <v>137.01089218055799</v>
      </c>
    </row>
    <row r="259" spans="2:6" x14ac:dyDescent="0.25">
      <c r="B259" s="147" t="s">
        <v>278</v>
      </c>
      <c r="C259" s="130">
        <v>2</v>
      </c>
      <c r="D259" t="s">
        <v>1371</v>
      </c>
      <c r="E259" s="130">
        <v>2</v>
      </c>
      <c r="F259" s="148">
        <f>VLOOKUP(B259,'Prices updated for CPI'!$A$12:$BJ$780,61,0)</f>
        <v>141.61416695729153</v>
      </c>
    </row>
    <row r="260" spans="2:6" x14ac:dyDescent="0.25">
      <c r="B260" s="147" t="s">
        <v>279</v>
      </c>
      <c r="C260" s="130">
        <v>2</v>
      </c>
      <c r="D260" t="s">
        <v>1371</v>
      </c>
      <c r="E260" s="130">
        <v>3</v>
      </c>
      <c r="F260" s="148">
        <f>VLOOKUP(B260,'Prices updated for CPI'!$A$12:$BJ$780,61,0)</f>
        <v>138.54531710613588</v>
      </c>
    </row>
    <row r="261" spans="2:6" x14ac:dyDescent="0.25">
      <c r="B261" s="147" t="s">
        <v>280</v>
      </c>
      <c r="C261" s="130">
        <v>2</v>
      </c>
      <c r="D261" t="s">
        <v>1371</v>
      </c>
      <c r="E261" s="130">
        <v>4</v>
      </c>
      <c r="F261" s="148">
        <f>VLOOKUP(B261,'Prices updated for CPI'!$A$12:$BJ$780,61,0)</f>
        <v>137.01089218055796</v>
      </c>
    </row>
    <row r="262" spans="2:6" x14ac:dyDescent="0.25">
      <c r="B262" s="147" t="s">
        <v>281</v>
      </c>
      <c r="C262" s="130">
        <v>2</v>
      </c>
      <c r="D262" t="s">
        <v>1369</v>
      </c>
      <c r="E262" s="130">
        <v>1</v>
      </c>
      <c r="F262" s="148">
        <f>VLOOKUP(B262,'Prices updated for CPI'!$A$12:$BJ$780,61,0)</f>
        <v>135.11041360278614</v>
      </c>
    </row>
    <row r="263" spans="2:6" x14ac:dyDescent="0.25">
      <c r="B263" s="147" t="s">
        <v>282</v>
      </c>
      <c r="C263" s="130">
        <v>2</v>
      </c>
      <c r="D263" t="s">
        <v>1369</v>
      </c>
      <c r="E263" s="130">
        <v>2</v>
      </c>
      <c r="F263" s="148">
        <f>VLOOKUP(B263,'Prices updated for CPI'!$A$12:$BJ$780,61,0)</f>
        <v>135.11041360278617</v>
      </c>
    </row>
    <row r="264" spans="2:6" x14ac:dyDescent="0.25">
      <c r="B264" s="147" t="s">
        <v>283</v>
      </c>
      <c r="C264" s="130">
        <v>2</v>
      </c>
      <c r="D264" t="s">
        <v>1370</v>
      </c>
      <c r="E264" s="130">
        <v>2</v>
      </c>
      <c r="F264" s="148">
        <f>VLOOKUP(B264,'Prices updated for CPI'!$A$12:$BJ$780,61,0)</f>
        <v>142.26048546328798</v>
      </c>
    </row>
    <row r="265" spans="2:6" x14ac:dyDescent="0.25">
      <c r="B265" s="147" t="s">
        <v>284</v>
      </c>
      <c r="C265" s="130">
        <v>2</v>
      </c>
      <c r="D265" t="s">
        <v>1369</v>
      </c>
      <c r="E265" s="130">
        <v>2</v>
      </c>
      <c r="F265" s="148">
        <f>VLOOKUP(B265,'Prices updated for CPI'!$A$12:$BJ$780,61,0)</f>
        <v>135.11041360278617</v>
      </c>
    </row>
    <row r="266" spans="2:6" x14ac:dyDescent="0.25">
      <c r="B266" s="147" t="s">
        <v>285</v>
      </c>
      <c r="C266" s="130">
        <v>2</v>
      </c>
      <c r="D266" t="s">
        <v>1369</v>
      </c>
      <c r="E266" s="130">
        <v>4</v>
      </c>
      <c r="F266" s="148">
        <f>VLOOKUP(B266,'Prices updated for CPI'!$A$12:$BJ$780,61,0)</f>
        <v>135.11041360278617</v>
      </c>
    </row>
    <row r="267" spans="2:6" x14ac:dyDescent="0.25">
      <c r="B267" s="147" t="s">
        <v>286</v>
      </c>
      <c r="C267" s="130">
        <v>2</v>
      </c>
      <c r="D267" t="s">
        <v>1370</v>
      </c>
      <c r="E267" s="130">
        <v>1</v>
      </c>
      <c r="F267" s="148">
        <f>VLOOKUP(B267,'Prices updated for CPI'!$A$12:$BJ$780,61,0)</f>
        <v>152.33878222396802</v>
      </c>
    </row>
    <row r="268" spans="2:6" x14ac:dyDescent="0.25">
      <c r="B268" s="147" t="s">
        <v>287</v>
      </c>
      <c r="C268" s="130">
        <v>2</v>
      </c>
      <c r="D268" t="s">
        <v>1368</v>
      </c>
      <c r="E268" s="130">
        <v>1</v>
      </c>
      <c r="F268" s="148">
        <f>VLOOKUP(B268,'Prices updated for CPI'!$A$12:$BJ$780,61,0)</f>
        <v>150.82071651075859</v>
      </c>
    </row>
    <row r="269" spans="2:6" x14ac:dyDescent="0.25">
      <c r="B269" s="147" t="s">
        <v>288</v>
      </c>
      <c r="C269" s="130">
        <v>2</v>
      </c>
      <c r="D269" t="s">
        <v>1368</v>
      </c>
      <c r="E269" s="130">
        <v>2</v>
      </c>
      <c r="F269" s="148">
        <f>VLOOKUP(B269,'Prices updated for CPI'!$A$12:$BJ$780,61,0)</f>
        <v>141.6141669572915</v>
      </c>
    </row>
    <row r="270" spans="2:6" x14ac:dyDescent="0.25">
      <c r="B270" s="147" t="s">
        <v>289</v>
      </c>
      <c r="C270" s="130">
        <v>2</v>
      </c>
      <c r="D270" t="s">
        <v>1370</v>
      </c>
      <c r="E270" s="130">
        <v>2</v>
      </c>
      <c r="F270" s="148">
        <f>VLOOKUP(B270,'Prices updated for CPI'!$A$12:$BJ$780,61,0)</f>
        <v>142.26048546328795</v>
      </c>
    </row>
    <row r="271" spans="2:6" x14ac:dyDescent="0.25">
      <c r="B271" s="147" t="s">
        <v>290</v>
      </c>
      <c r="C271" s="130">
        <v>2</v>
      </c>
      <c r="D271" t="s">
        <v>1371</v>
      </c>
      <c r="E271" s="130">
        <v>3</v>
      </c>
      <c r="F271" s="148">
        <f>VLOOKUP(B271,'Prices updated for CPI'!$A$12:$BJ$780,61,0)</f>
        <v>138.54531710613594</v>
      </c>
    </row>
    <row r="272" spans="2:6" x14ac:dyDescent="0.25">
      <c r="B272" s="147" t="s">
        <v>291</v>
      </c>
      <c r="C272" s="130">
        <v>2</v>
      </c>
      <c r="D272" t="s">
        <v>1371</v>
      </c>
      <c r="E272" s="130">
        <v>4</v>
      </c>
      <c r="F272" s="148">
        <f>VLOOKUP(B272,'Prices updated for CPI'!$A$12:$BJ$780,61,0)</f>
        <v>137.01089218055799</v>
      </c>
    </row>
    <row r="273" spans="2:6" x14ac:dyDescent="0.25">
      <c r="B273" s="147" t="s">
        <v>292</v>
      </c>
      <c r="C273" s="130">
        <v>2</v>
      </c>
      <c r="D273" t="s">
        <v>1369</v>
      </c>
      <c r="E273" s="130">
        <v>1</v>
      </c>
      <c r="F273" s="148">
        <f>VLOOKUP(B273,'Prices updated for CPI'!$A$12:$BJ$780,61,0)</f>
        <v>122.0291496016202</v>
      </c>
    </row>
    <row r="274" spans="2:6" x14ac:dyDescent="0.25">
      <c r="B274" s="147" t="s">
        <v>293</v>
      </c>
      <c r="C274" s="130">
        <v>2</v>
      </c>
      <c r="D274" t="s">
        <v>1370</v>
      </c>
      <c r="E274" s="130">
        <v>1</v>
      </c>
      <c r="F274" s="148">
        <f>VLOOKUP(B274,'Prices updated for CPI'!$A$12:$BJ$780,61,0)</f>
        <v>139.25751822280216</v>
      </c>
    </row>
    <row r="275" spans="2:6" x14ac:dyDescent="0.25">
      <c r="B275" s="147" t="s">
        <v>294</v>
      </c>
      <c r="C275" s="130">
        <v>2</v>
      </c>
      <c r="D275" t="s">
        <v>1368</v>
      </c>
      <c r="E275" s="130">
        <v>1</v>
      </c>
      <c r="F275" s="148">
        <f>VLOOKUP(B275,'Prices updated for CPI'!$A$12:$BJ$780,61,0)</f>
        <v>137.7394525095927</v>
      </c>
    </row>
    <row r="276" spans="2:6" x14ac:dyDescent="0.25">
      <c r="B276" s="147" t="s">
        <v>295</v>
      </c>
      <c r="C276" s="130">
        <v>2</v>
      </c>
      <c r="D276" t="s">
        <v>1371</v>
      </c>
      <c r="E276" s="130">
        <v>4</v>
      </c>
      <c r="F276" s="148">
        <f>VLOOKUP(B276,'Prices updated for CPI'!$A$12:$BJ$780,61,0)</f>
        <v>123.92962817939207</v>
      </c>
    </row>
    <row r="277" spans="2:6" x14ac:dyDescent="0.25">
      <c r="B277" s="147" t="s">
        <v>296</v>
      </c>
      <c r="C277" s="130">
        <v>2</v>
      </c>
      <c r="D277" t="s">
        <v>1370</v>
      </c>
      <c r="E277" s="130">
        <v>1</v>
      </c>
      <c r="F277" s="148">
        <f>VLOOKUP(B277,'Prices updated for CPI'!$A$12:$BJ$780,61,0)</f>
        <v>139.25751822280216</v>
      </c>
    </row>
    <row r="278" spans="2:6" x14ac:dyDescent="0.25">
      <c r="B278" s="147" t="s">
        <v>297</v>
      </c>
      <c r="C278" s="130">
        <v>2</v>
      </c>
      <c r="D278" t="s">
        <v>1371</v>
      </c>
      <c r="E278" s="130">
        <v>3</v>
      </c>
      <c r="F278" s="148">
        <f>VLOOKUP(B278,'Prices updated for CPI'!$A$12:$BJ$780,61,0)</f>
        <v>155.97646730941844</v>
      </c>
    </row>
    <row r="279" spans="2:6" x14ac:dyDescent="0.25">
      <c r="B279" s="147" t="s">
        <v>298</v>
      </c>
      <c r="C279" s="130">
        <v>2</v>
      </c>
      <c r="D279" t="s">
        <v>1371</v>
      </c>
      <c r="E279" s="130">
        <v>2</v>
      </c>
      <c r="F279" s="148">
        <f>VLOOKUP(B279,'Prices updated for CPI'!$A$12:$BJ$780,61,0)</f>
        <v>159.04531716057423</v>
      </c>
    </row>
    <row r="280" spans="2:6" x14ac:dyDescent="0.25">
      <c r="B280" s="147" t="s">
        <v>299</v>
      </c>
      <c r="C280" s="130">
        <v>2</v>
      </c>
      <c r="D280" t="s">
        <v>1369</v>
      </c>
      <c r="E280" s="130">
        <v>1</v>
      </c>
      <c r="F280" s="148">
        <f>VLOOKUP(B280,'Prices updated for CPI'!$A$12:$BJ$780,61,0)</f>
        <v>127.10514303654151</v>
      </c>
    </row>
    <row r="281" spans="2:6" x14ac:dyDescent="0.25">
      <c r="B281" s="147" t="s">
        <v>300</v>
      </c>
      <c r="C281" s="130">
        <v>2</v>
      </c>
      <c r="D281" t="s">
        <v>1368</v>
      </c>
      <c r="E281" s="130">
        <v>1</v>
      </c>
      <c r="F281" s="148">
        <f>VLOOKUP(B281,'Prices updated for CPI'!$A$12:$BJ$780,61,0)</f>
        <v>142.81544594451398</v>
      </c>
    </row>
    <row r="282" spans="2:6" x14ac:dyDescent="0.25">
      <c r="B282" s="147" t="s">
        <v>301</v>
      </c>
      <c r="C282" s="130">
        <v>2</v>
      </c>
      <c r="D282" t="s">
        <v>1369</v>
      </c>
      <c r="E282" s="130">
        <v>1</v>
      </c>
      <c r="F282" s="148">
        <f>VLOOKUP(B282,'Prices updated for CPI'!$A$12:$BJ$780,61,0)</f>
        <v>137.60418503155367</v>
      </c>
    </row>
    <row r="283" spans="2:6" x14ac:dyDescent="0.25">
      <c r="B283" s="147" t="s">
        <v>302</v>
      </c>
      <c r="C283" s="130">
        <v>2</v>
      </c>
      <c r="D283" t="s">
        <v>1370</v>
      </c>
      <c r="E283" s="130">
        <v>1</v>
      </c>
      <c r="F283" s="148">
        <f>VLOOKUP(B283,'Prices updated for CPI'!$A$12:$BJ$780,61,0)</f>
        <v>154.8302054370979</v>
      </c>
    </row>
    <row r="284" spans="2:6" x14ac:dyDescent="0.25">
      <c r="B284" s="147" t="s">
        <v>303</v>
      </c>
      <c r="C284" s="130">
        <v>2</v>
      </c>
      <c r="D284" t="s">
        <v>1368</v>
      </c>
      <c r="E284" s="130">
        <v>1</v>
      </c>
      <c r="F284" s="148">
        <f>VLOOKUP(B284,'Prices updated for CPI'!$A$12:$BJ$780,61,0)</f>
        <v>153.31213972388852</v>
      </c>
    </row>
    <row r="285" spans="2:6" x14ac:dyDescent="0.25">
      <c r="B285" s="147" t="s">
        <v>304</v>
      </c>
      <c r="C285" s="130">
        <v>2</v>
      </c>
      <c r="D285" t="s">
        <v>1368</v>
      </c>
      <c r="E285" s="130">
        <v>2</v>
      </c>
      <c r="F285" s="148">
        <f>VLOOKUP(B285,'Prices updated for CPI'!$A$12:$BJ$780,61,0)</f>
        <v>144.10559017042146</v>
      </c>
    </row>
    <row r="286" spans="2:6" x14ac:dyDescent="0.25">
      <c r="B286" s="147" t="s">
        <v>305</v>
      </c>
      <c r="C286" s="130">
        <v>2</v>
      </c>
      <c r="D286" t="s">
        <v>1369</v>
      </c>
      <c r="E286" s="130">
        <v>1</v>
      </c>
      <c r="F286" s="148">
        <f>VLOOKUP(B286,'Prices updated for CPI'!$A$12:$BJ$780,61,0)</f>
        <v>137.60418503155367</v>
      </c>
    </row>
    <row r="287" spans="2:6" x14ac:dyDescent="0.25">
      <c r="B287" s="147" t="s">
        <v>306</v>
      </c>
      <c r="C287" s="130">
        <v>2</v>
      </c>
      <c r="D287" t="s">
        <v>1368</v>
      </c>
      <c r="E287" s="130">
        <v>2</v>
      </c>
      <c r="F287" s="148">
        <f>VLOOKUP(B287,'Prices updated for CPI'!$A$12:$BJ$780,61,0)</f>
        <v>144.10559017042146</v>
      </c>
    </row>
    <row r="288" spans="2:6" x14ac:dyDescent="0.25">
      <c r="B288" s="147" t="s">
        <v>307</v>
      </c>
      <c r="C288" s="130">
        <v>2</v>
      </c>
      <c r="D288" t="s">
        <v>1368</v>
      </c>
      <c r="E288" s="130">
        <v>1</v>
      </c>
      <c r="F288" s="148">
        <f>VLOOKUP(B288,'Prices updated for CPI'!$A$12:$BJ$780,61,0)</f>
        <v>153.31213972388852</v>
      </c>
    </row>
    <row r="289" spans="2:6" x14ac:dyDescent="0.25">
      <c r="B289" s="147" t="s">
        <v>308</v>
      </c>
      <c r="C289" s="130">
        <v>2</v>
      </c>
      <c r="D289" t="s">
        <v>1369</v>
      </c>
      <c r="E289" s="130">
        <v>1</v>
      </c>
      <c r="F289" s="148">
        <f>VLOOKUP(B289,'Prices updated for CPI'!$A$12:$BJ$780,61,0)</f>
        <v>139.95857821813092</v>
      </c>
    </row>
    <row r="290" spans="2:6" x14ac:dyDescent="0.25">
      <c r="B290" s="147" t="s">
        <v>309</v>
      </c>
      <c r="C290" s="130">
        <v>2</v>
      </c>
      <c r="D290" t="s">
        <v>1370</v>
      </c>
      <c r="E290" s="130">
        <v>1</v>
      </c>
      <c r="F290" s="148">
        <f>VLOOKUP(B290,'Prices updated for CPI'!$A$12:$BJ$780,61,0)</f>
        <v>157.18459862367521</v>
      </c>
    </row>
    <row r="291" spans="2:6" x14ac:dyDescent="0.25">
      <c r="B291" s="147" t="s">
        <v>310</v>
      </c>
      <c r="C291" s="130">
        <v>2</v>
      </c>
      <c r="D291" t="s">
        <v>1371</v>
      </c>
      <c r="E291" s="130">
        <v>3</v>
      </c>
      <c r="F291" s="148">
        <f>VLOOKUP(B291,'Prices updated for CPI'!$A$12:$BJ$780,61,0)</f>
        <v>143.39113350584302</v>
      </c>
    </row>
    <row r="292" spans="2:6" x14ac:dyDescent="0.25">
      <c r="B292" s="147" t="s">
        <v>311</v>
      </c>
      <c r="C292" s="130">
        <v>2</v>
      </c>
      <c r="D292" t="s">
        <v>1368</v>
      </c>
      <c r="E292" s="130">
        <v>1</v>
      </c>
      <c r="F292" s="148">
        <f>VLOOKUP(B292,'Prices updated for CPI'!$A$12:$BJ$780,61,0)</f>
        <v>155.6665329104658</v>
      </c>
    </row>
    <row r="293" spans="2:6" x14ac:dyDescent="0.25">
      <c r="B293" s="147" t="s">
        <v>312</v>
      </c>
      <c r="C293" s="130">
        <v>2</v>
      </c>
      <c r="D293" t="s">
        <v>1368</v>
      </c>
      <c r="E293" s="130">
        <v>2</v>
      </c>
      <c r="F293" s="148">
        <f>VLOOKUP(B293,'Prices updated for CPI'!$A$12:$BJ$780,61,0)</f>
        <v>146.45998335699875</v>
      </c>
    </row>
    <row r="294" spans="2:6" x14ac:dyDescent="0.25">
      <c r="B294" s="147" t="s">
        <v>313</v>
      </c>
      <c r="C294" s="130">
        <v>2</v>
      </c>
      <c r="D294" t="s">
        <v>1368</v>
      </c>
      <c r="E294" s="130">
        <v>3</v>
      </c>
      <c r="F294" s="148">
        <f>VLOOKUP(B294,'Prices updated for CPI'!$A$12:$BJ$780,61,0)</f>
        <v>143.39113350584302</v>
      </c>
    </row>
    <row r="295" spans="2:6" x14ac:dyDescent="0.25">
      <c r="B295" s="147" t="s">
        <v>314</v>
      </c>
      <c r="C295" s="130">
        <v>2</v>
      </c>
      <c r="D295" t="s">
        <v>1368</v>
      </c>
      <c r="E295" s="130">
        <v>4</v>
      </c>
      <c r="F295" s="148">
        <f>VLOOKUP(B295,'Prices updated for CPI'!$A$12:$BJ$780,61,0)</f>
        <v>141.85670858026515</v>
      </c>
    </row>
    <row r="296" spans="2:6" x14ac:dyDescent="0.25">
      <c r="B296" s="147" t="s">
        <v>315</v>
      </c>
      <c r="C296" s="130">
        <v>2</v>
      </c>
      <c r="D296" t="s">
        <v>1371</v>
      </c>
      <c r="E296" s="130">
        <v>3</v>
      </c>
      <c r="F296" s="148">
        <f>VLOOKUP(B296,'Prices updated for CPI'!$A$12:$BJ$780,61,0)</f>
        <v>143.39113350584302</v>
      </c>
    </row>
    <row r="297" spans="2:6" x14ac:dyDescent="0.25">
      <c r="B297" s="147" t="s">
        <v>316</v>
      </c>
      <c r="C297" s="130">
        <v>2</v>
      </c>
      <c r="D297" t="s">
        <v>1371</v>
      </c>
      <c r="E297" s="130">
        <v>4</v>
      </c>
      <c r="F297" s="148">
        <f>VLOOKUP(B297,'Prices updated for CPI'!$A$12:$BJ$780,61,0)</f>
        <v>141.85670858026515</v>
      </c>
    </row>
    <row r="298" spans="2:6" x14ac:dyDescent="0.25">
      <c r="B298" s="147" t="s">
        <v>317</v>
      </c>
      <c r="C298" s="130">
        <v>2</v>
      </c>
      <c r="D298" t="s">
        <v>1369</v>
      </c>
      <c r="E298" s="130">
        <v>1</v>
      </c>
      <c r="F298" s="148">
        <f>VLOOKUP(B298,'Prices updated for CPI'!$A$12:$BJ$780,61,0)</f>
        <v>139.95857821813095</v>
      </c>
    </row>
    <row r="299" spans="2:6" x14ac:dyDescent="0.25">
      <c r="B299" s="147" t="s">
        <v>318</v>
      </c>
      <c r="C299" s="130">
        <v>2</v>
      </c>
      <c r="D299" t="s">
        <v>1369</v>
      </c>
      <c r="E299" s="130">
        <v>2</v>
      </c>
      <c r="F299" s="148">
        <f>VLOOKUP(B299,'Prices updated for CPI'!$A$12:$BJ$780,61,0)</f>
        <v>139.95857821813101</v>
      </c>
    </row>
    <row r="300" spans="2:6" x14ac:dyDescent="0.25">
      <c r="B300" s="147" t="s">
        <v>319</v>
      </c>
      <c r="C300" s="130">
        <v>2</v>
      </c>
      <c r="D300" t="s">
        <v>1370</v>
      </c>
      <c r="E300" s="130">
        <v>2</v>
      </c>
      <c r="F300" s="148">
        <f>VLOOKUP(B300,'Prices updated for CPI'!$A$12:$BJ$780,61,0)</f>
        <v>147.10630186299511</v>
      </c>
    </row>
    <row r="301" spans="2:6" x14ac:dyDescent="0.25">
      <c r="B301" s="147" t="s">
        <v>320</v>
      </c>
      <c r="C301" s="130">
        <v>2</v>
      </c>
      <c r="D301" t="s">
        <v>1369</v>
      </c>
      <c r="E301" s="130">
        <v>2</v>
      </c>
      <c r="F301" s="148">
        <f>VLOOKUP(B301,'Prices updated for CPI'!$A$12:$BJ$780,61,0)</f>
        <v>139.95857821813101</v>
      </c>
    </row>
    <row r="302" spans="2:6" x14ac:dyDescent="0.25">
      <c r="B302" s="147" t="s">
        <v>321</v>
      </c>
      <c r="C302" s="130">
        <v>2</v>
      </c>
      <c r="D302" t="s">
        <v>1370</v>
      </c>
      <c r="E302" s="130">
        <v>1</v>
      </c>
      <c r="F302" s="148">
        <f>VLOOKUP(B302,'Prices updated for CPI'!$A$12:$BJ$780,61,0)</f>
        <v>139.95857821813092</v>
      </c>
    </row>
    <row r="303" spans="2:6" x14ac:dyDescent="0.25">
      <c r="B303" s="147" t="s">
        <v>322</v>
      </c>
      <c r="C303" s="130">
        <v>2</v>
      </c>
      <c r="D303" t="s">
        <v>1368</v>
      </c>
      <c r="E303" s="130">
        <v>2</v>
      </c>
      <c r="F303" s="148">
        <f>VLOOKUP(B303,'Prices updated for CPI'!$A$12:$BJ$780,61,0)</f>
        <v>146.45998335699875</v>
      </c>
    </row>
    <row r="304" spans="2:6" x14ac:dyDescent="0.25">
      <c r="B304" s="147" t="s">
        <v>323</v>
      </c>
      <c r="C304" s="130">
        <v>2</v>
      </c>
      <c r="D304" t="s">
        <v>1368</v>
      </c>
      <c r="E304" s="130">
        <v>1</v>
      </c>
      <c r="F304" s="148">
        <f>VLOOKUP(B304,'Prices updated for CPI'!$A$12:$BJ$780,61,0)</f>
        <v>155.66653291046578</v>
      </c>
    </row>
    <row r="305" spans="2:6" x14ac:dyDescent="0.25">
      <c r="B305" s="147" t="s">
        <v>324</v>
      </c>
      <c r="C305" s="130">
        <v>2</v>
      </c>
      <c r="D305" t="s">
        <v>1371</v>
      </c>
      <c r="E305" s="130">
        <v>4</v>
      </c>
      <c r="F305" s="148">
        <f>VLOOKUP(B305,'Prices updated for CPI'!$A$12:$BJ$780,61,0)</f>
        <v>133.70738058901728</v>
      </c>
    </row>
    <row r="306" spans="2:6" x14ac:dyDescent="0.25">
      <c r="B306" s="147" t="s">
        <v>325</v>
      </c>
      <c r="C306" s="130">
        <v>2</v>
      </c>
      <c r="D306" t="s">
        <v>1371</v>
      </c>
      <c r="E306" s="130">
        <v>4</v>
      </c>
      <c r="F306" s="148">
        <f>VLOOKUP(B306,'Prices updated for CPI'!$A$12:$BJ$780,61,0)</f>
        <v>163.4743103764404</v>
      </c>
    </row>
    <row r="307" spans="2:6" x14ac:dyDescent="0.25">
      <c r="B307" s="147" t="s">
        <v>326</v>
      </c>
      <c r="C307" s="130">
        <v>2</v>
      </c>
      <c r="D307" t="s">
        <v>1371</v>
      </c>
      <c r="E307" s="130">
        <v>1</v>
      </c>
      <c r="F307" s="148">
        <f>VLOOKUP(B307,'Prices updated for CPI'!$A$12:$BJ$780,61,0)</f>
        <v>193.34529109409829</v>
      </c>
    </row>
    <row r="308" spans="2:6" x14ac:dyDescent="0.25">
      <c r="B308" s="147" t="s">
        <v>327</v>
      </c>
      <c r="C308" s="130">
        <v>2</v>
      </c>
      <c r="D308" t="s">
        <v>1369</v>
      </c>
      <c r="E308" s="130">
        <v>1</v>
      </c>
      <c r="F308" s="148">
        <f>VLOOKUP(B308,'Prices updated for CPI'!$A$12:$BJ$780,61,0)</f>
        <v>85.542766300299434</v>
      </c>
    </row>
    <row r="309" spans="2:6" x14ac:dyDescent="0.25">
      <c r="B309" s="147" t="s">
        <v>328</v>
      </c>
      <c r="C309" s="130">
        <v>2</v>
      </c>
      <c r="D309" t="s">
        <v>1371</v>
      </c>
      <c r="E309" s="130">
        <v>4</v>
      </c>
      <c r="F309" s="148">
        <f>VLOOKUP(B309,'Prices updated for CPI'!$A$12:$BJ$780,61,0)</f>
        <v>87.440896662433616</v>
      </c>
    </row>
    <row r="310" spans="2:6" x14ac:dyDescent="0.25">
      <c r="B310" s="147" t="s">
        <v>329</v>
      </c>
      <c r="C310" s="130">
        <v>2</v>
      </c>
      <c r="D310" t="s">
        <v>1369</v>
      </c>
      <c r="E310" s="130">
        <v>1</v>
      </c>
      <c r="F310" s="148">
        <f>VLOOKUP(B310,'Prices updated for CPI'!$A$12:$BJ$780,61,0)</f>
        <v>18.578929993554791</v>
      </c>
    </row>
    <row r="311" spans="2:6" x14ac:dyDescent="0.25">
      <c r="B311" s="147" t="s">
        <v>330</v>
      </c>
      <c r="C311" s="130">
        <v>2</v>
      </c>
      <c r="D311" t="s">
        <v>1370</v>
      </c>
      <c r="E311" s="130">
        <v>1</v>
      </c>
      <c r="F311" s="148">
        <f>VLOOKUP(B311,'Prices updated for CPI'!$A$12:$BJ$780,61,0)</f>
        <v>35.804950399099035</v>
      </c>
    </row>
    <row r="312" spans="2:6" x14ac:dyDescent="0.25">
      <c r="B312" s="147" t="s">
        <v>331</v>
      </c>
      <c r="C312" s="130">
        <v>2</v>
      </c>
      <c r="D312" t="s">
        <v>1369</v>
      </c>
      <c r="E312" s="130">
        <v>3</v>
      </c>
      <c r="F312" s="148">
        <f>VLOOKUP(B312,'Prices updated for CPI'!$A$12:$BJ$780,61,0)</f>
        <v>18.578929993554798</v>
      </c>
    </row>
    <row r="313" spans="2:6" x14ac:dyDescent="0.25">
      <c r="B313" s="147" t="s">
        <v>332</v>
      </c>
      <c r="C313" s="130">
        <v>2</v>
      </c>
      <c r="D313" t="s">
        <v>1368</v>
      </c>
      <c r="E313" s="130">
        <v>1</v>
      </c>
      <c r="F313" s="148">
        <f>VLOOKUP(B313,'Prices updated for CPI'!$A$12:$BJ$780,61,0)</f>
        <v>34.286884685889603</v>
      </c>
    </row>
    <row r="314" spans="2:6" x14ac:dyDescent="0.25">
      <c r="B314" s="147" t="s">
        <v>333</v>
      </c>
      <c r="C314" s="130">
        <v>2</v>
      </c>
      <c r="D314" t="s">
        <v>1369</v>
      </c>
      <c r="E314" s="130">
        <v>1</v>
      </c>
      <c r="F314" s="148">
        <f>VLOOKUP(B314,'Prices updated for CPI'!$A$12:$BJ$780,61,0)</f>
        <v>18.578929993554798</v>
      </c>
    </row>
    <row r="315" spans="2:6" x14ac:dyDescent="0.25">
      <c r="B315" s="147" t="s">
        <v>334</v>
      </c>
      <c r="C315" s="130">
        <v>2</v>
      </c>
      <c r="D315" t="s">
        <v>1370</v>
      </c>
      <c r="E315" s="130">
        <v>1</v>
      </c>
      <c r="F315" s="148">
        <f>VLOOKUP(B315,'Prices updated for CPI'!$A$12:$BJ$780,61,0)</f>
        <v>35.804950399099035</v>
      </c>
    </row>
    <row r="316" spans="2:6" x14ac:dyDescent="0.25">
      <c r="B316" s="147" t="s">
        <v>335</v>
      </c>
      <c r="C316" s="130">
        <v>2</v>
      </c>
      <c r="D316" t="s">
        <v>1369</v>
      </c>
      <c r="E316" s="130">
        <v>1</v>
      </c>
      <c r="F316" s="148">
        <f>VLOOKUP(B316,'Prices updated for CPI'!$A$12:$BJ$780,61,0)</f>
        <v>13.766000738486692</v>
      </c>
    </row>
    <row r="317" spans="2:6" x14ac:dyDescent="0.25">
      <c r="B317" s="147" t="s">
        <v>336</v>
      </c>
      <c r="C317" s="130">
        <v>2</v>
      </c>
      <c r="D317" t="s">
        <v>1369</v>
      </c>
      <c r="E317" s="130">
        <v>1</v>
      </c>
      <c r="F317" s="148">
        <f>VLOOKUP(B317,'Prices updated for CPI'!$A$12:$BJ$780,61,0)</f>
        <v>13.766000738486692</v>
      </c>
    </row>
    <row r="318" spans="2:6" x14ac:dyDescent="0.25">
      <c r="B318" s="147" t="s">
        <v>337</v>
      </c>
      <c r="C318" s="130">
        <v>2</v>
      </c>
      <c r="D318" t="s">
        <v>1369</v>
      </c>
      <c r="E318" s="130">
        <v>2</v>
      </c>
      <c r="F318" s="148">
        <f>VLOOKUP(B318,'Prices updated for CPI'!$A$12:$BJ$780,61,0)</f>
        <v>13.766000738486692</v>
      </c>
    </row>
    <row r="319" spans="2:6" x14ac:dyDescent="0.25">
      <c r="B319" s="147" t="s">
        <v>338</v>
      </c>
      <c r="C319" s="130">
        <v>2</v>
      </c>
      <c r="D319" t="s">
        <v>1369</v>
      </c>
      <c r="E319" s="130">
        <v>1</v>
      </c>
      <c r="F319" s="148">
        <f>VLOOKUP(B319,'Prices updated for CPI'!$A$12:$BJ$780,61,0)</f>
        <v>13.766000738486692</v>
      </c>
    </row>
    <row r="320" spans="2:6" x14ac:dyDescent="0.25">
      <c r="B320" s="147" t="s">
        <v>339</v>
      </c>
      <c r="C320" s="130">
        <v>2</v>
      </c>
      <c r="D320" t="s">
        <v>1369</v>
      </c>
      <c r="E320" s="130">
        <v>1</v>
      </c>
      <c r="F320" s="148">
        <f>VLOOKUP(B320,'Prices updated for CPI'!$A$12:$BJ$780,61,0)</f>
        <v>11.425083931599106</v>
      </c>
    </row>
    <row r="321" spans="2:6" x14ac:dyDescent="0.25">
      <c r="B321" s="147" t="s">
        <v>340</v>
      </c>
      <c r="C321" s="130">
        <v>2</v>
      </c>
      <c r="D321" t="s">
        <v>1369</v>
      </c>
      <c r="E321" s="130">
        <v>1</v>
      </c>
      <c r="F321" s="148">
        <f>VLOOKUP(B321,'Prices updated for CPI'!$A$12:$BJ$780,61,0)</f>
        <v>97.20570275052404</v>
      </c>
    </row>
    <row r="322" spans="2:6" x14ac:dyDescent="0.25">
      <c r="B322" s="147" t="s">
        <v>341</v>
      </c>
      <c r="C322" s="130">
        <v>2</v>
      </c>
      <c r="D322" t="s">
        <v>1368</v>
      </c>
      <c r="E322" s="130">
        <v>1</v>
      </c>
      <c r="F322" s="148">
        <f>VLOOKUP(B322,'Prices updated for CPI'!$A$12:$BJ$780,61,0)</f>
        <v>112.91365744285888</v>
      </c>
    </row>
    <row r="323" spans="2:6" x14ac:dyDescent="0.25">
      <c r="B323" s="147" t="s">
        <v>342</v>
      </c>
      <c r="C323" s="130">
        <v>2</v>
      </c>
      <c r="D323" t="s">
        <v>1369</v>
      </c>
      <c r="E323" s="130">
        <v>2</v>
      </c>
      <c r="F323" s="148">
        <f>VLOOKUP(B323,'Prices updated for CPI'!$A$12:$BJ$780,61,0)</f>
        <v>97.205702750524097</v>
      </c>
    </row>
    <row r="324" spans="2:6" x14ac:dyDescent="0.25">
      <c r="B324" s="147" t="s">
        <v>343</v>
      </c>
      <c r="C324" s="130">
        <v>2</v>
      </c>
      <c r="D324" t="s">
        <v>1369</v>
      </c>
      <c r="E324" s="130">
        <v>1</v>
      </c>
      <c r="F324" s="148">
        <f>VLOOKUP(B324,'Prices updated for CPI'!$A$12:$BJ$780,61,0)</f>
        <v>100.00977911053033</v>
      </c>
    </row>
    <row r="325" spans="2:6" x14ac:dyDescent="0.25">
      <c r="B325" s="147" t="s">
        <v>344</v>
      </c>
      <c r="C325" s="130">
        <v>2</v>
      </c>
      <c r="D325" t="s">
        <v>1370</v>
      </c>
      <c r="E325" s="130">
        <v>1</v>
      </c>
      <c r="F325" s="148">
        <f>VLOOKUP(B325,'Prices updated for CPI'!$A$12:$BJ$780,61,0)</f>
        <v>117.23579951607459</v>
      </c>
    </row>
    <row r="326" spans="2:6" x14ac:dyDescent="0.25">
      <c r="B326" s="147" t="s">
        <v>345</v>
      </c>
      <c r="C326" s="130">
        <v>2</v>
      </c>
      <c r="D326" t="s">
        <v>1368</v>
      </c>
      <c r="E326" s="130">
        <v>1</v>
      </c>
      <c r="F326" s="148">
        <f>VLOOKUP(B326,'Prices updated for CPI'!$A$12:$BJ$780,61,0)</f>
        <v>115.71773380286514</v>
      </c>
    </row>
    <row r="327" spans="2:6" x14ac:dyDescent="0.25">
      <c r="B327" s="147" t="s">
        <v>346</v>
      </c>
      <c r="C327" s="130">
        <v>2</v>
      </c>
      <c r="D327" t="s">
        <v>1369</v>
      </c>
      <c r="E327" s="130">
        <v>1</v>
      </c>
      <c r="F327" s="148">
        <f>VLOOKUP(B327,'Prices updated for CPI'!$A$12:$BJ$780,61,0)</f>
        <v>102.97209701286296</v>
      </c>
    </row>
    <row r="328" spans="2:6" x14ac:dyDescent="0.25">
      <c r="B328" s="147" t="s">
        <v>347</v>
      </c>
      <c r="C328" s="130">
        <v>2</v>
      </c>
      <c r="D328" t="s">
        <v>1369</v>
      </c>
      <c r="E328" s="130">
        <v>1</v>
      </c>
      <c r="F328" s="148">
        <f>VLOOKUP(B328,'Prices updated for CPI'!$A$12:$BJ$780,61,0)</f>
        <v>146.89209612118384</v>
      </c>
    </row>
    <row r="329" spans="2:6" x14ac:dyDescent="0.25">
      <c r="B329" s="147" t="s">
        <v>348</v>
      </c>
      <c r="C329" s="130">
        <v>2</v>
      </c>
      <c r="D329" t="s">
        <v>1370</v>
      </c>
      <c r="E329" s="130">
        <v>1</v>
      </c>
      <c r="F329" s="148">
        <f>VLOOKUP(B329,'Prices updated for CPI'!$A$12:$BJ$780,61,0)</f>
        <v>164.11811652672807</v>
      </c>
    </row>
    <row r="330" spans="2:6" x14ac:dyDescent="0.25">
      <c r="B330" s="147" t="s">
        <v>349</v>
      </c>
      <c r="C330" s="130">
        <v>2</v>
      </c>
      <c r="D330" t="s">
        <v>1368</v>
      </c>
      <c r="E330" s="130">
        <v>1</v>
      </c>
      <c r="F330" s="148">
        <f>VLOOKUP(B330,'Prices updated for CPI'!$A$12:$BJ$780,61,0)</f>
        <v>162.60239902915629</v>
      </c>
    </row>
    <row r="331" spans="2:6" x14ac:dyDescent="0.25">
      <c r="B331" s="147" t="s">
        <v>350</v>
      </c>
      <c r="C331" s="130">
        <v>2</v>
      </c>
      <c r="D331" t="s">
        <v>1368</v>
      </c>
      <c r="E331" s="130">
        <v>2</v>
      </c>
      <c r="F331" s="148">
        <f>VLOOKUP(B331,'Prices updated for CPI'!$A$12:$BJ$780,61,0)</f>
        <v>153.39584947568935</v>
      </c>
    </row>
    <row r="332" spans="2:6" x14ac:dyDescent="0.25">
      <c r="B332" s="147" t="s">
        <v>351</v>
      </c>
      <c r="C332" s="130">
        <v>2</v>
      </c>
      <c r="D332" t="s">
        <v>1371</v>
      </c>
      <c r="E332" s="130">
        <v>4</v>
      </c>
      <c r="F332" s="148">
        <f>VLOOKUP(B332,'Prices updated for CPI'!$A$12:$BJ$780,61,0)</f>
        <v>148.79257469895569</v>
      </c>
    </row>
    <row r="333" spans="2:6" x14ac:dyDescent="0.25">
      <c r="B333" s="147" t="s">
        <v>352</v>
      </c>
      <c r="C333" s="130">
        <v>2</v>
      </c>
      <c r="D333" t="s">
        <v>1369</v>
      </c>
      <c r="E333" s="130">
        <v>2</v>
      </c>
      <c r="F333" s="148">
        <f>VLOOKUP(B333,'Prices updated for CPI'!$A$12:$BJ$780,61,0)</f>
        <v>146.89209612118384</v>
      </c>
    </row>
    <row r="334" spans="2:6" x14ac:dyDescent="0.25">
      <c r="B334" s="147" t="s">
        <v>353</v>
      </c>
      <c r="C334" s="130">
        <v>2</v>
      </c>
      <c r="D334" t="s">
        <v>1369</v>
      </c>
      <c r="E334" s="130">
        <v>1</v>
      </c>
      <c r="F334" s="148">
        <f>VLOOKUP(B334,'Prices updated for CPI'!$A$12:$BJ$780,61,0)</f>
        <v>146.89209612118384</v>
      </c>
    </row>
    <row r="335" spans="2:6" x14ac:dyDescent="0.25">
      <c r="B335" s="147" t="s">
        <v>354</v>
      </c>
      <c r="C335" s="130">
        <v>2</v>
      </c>
      <c r="D335" t="s">
        <v>1369</v>
      </c>
      <c r="E335" s="130">
        <v>1</v>
      </c>
      <c r="F335" s="148">
        <f>VLOOKUP(B335,'Prices updated for CPI'!$A$12:$BJ$780,61,0)</f>
        <v>74.927599463174744</v>
      </c>
    </row>
    <row r="336" spans="2:6" x14ac:dyDescent="0.25">
      <c r="B336" s="147" t="s">
        <v>355</v>
      </c>
      <c r="C336" s="130">
        <v>2</v>
      </c>
      <c r="D336" t="s">
        <v>1368</v>
      </c>
      <c r="E336" s="130">
        <v>1</v>
      </c>
      <c r="F336" s="148">
        <f>VLOOKUP(B336,'Prices updated for CPI'!$A$12:$BJ$780,61,0)</f>
        <v>90.637902371147248</v>
      </c>
    </row>
    <row r="337" spans="2:6" x14ac:dyDescent="0.25">
      <c r="B337" s="147" t="s">
        <v>356</v>
      </c>
      <c r="C337" s="130">
        <v>2</v>
      </c>
      <c r="D337" t="s">
        <v>1368</v>
      </c>
      <c r="E337" s="130">
        <v>2</v>
      </c>
      <c r="F337" s="148">
        <f>VLOOKUP(B337,'Prices updated for CPI'!$A$12:$BJ$780,61,0)</f>
        <v>81.431352817680178</v>
      </c>
    </row>
    <row r="338" spans="2:6" x14ac:dyDescent="0.25">
      <c r="B338" s="147" t="s">
        <v>357</v>
      </c>
      <c r="C338" s="130">
        <v>2</v>
      </c>
      <c r="D338" t="s">
        <v>1369</v>
      </c>
      <c r="E338" s="130">
        <v>1</v>
      </c>
      <c r="F338" s="148">
        <f>VLOOKUP(B338,'Prices updated for CPI'!$A$12:$BJ$780,61,0)</f>
        <v>97.489080924284096</v>
      </c>
    </row>
    <row r="339" spans="2:6" x14ac:dyDescent="0.25">
      <c r="B339" s="147" t="s">
        <v>358</v>
      </c>
      <c r="C339" s="130">
        <v>2</v>
      </c>
      <c r="D339" t="s">
        <v>1368</v>
      </c>
      <c r="E339" s="130">
        <v>1</v>
      </c>
      <c r="F339" s="148">
        <f>VLOOKUP(B339,'Prices updated for CPI'!$A$12:$BJ$780,61,0)</f>
        <v>113.19703561661896</v>
      </c>
    </row>
    <row r="340" spans="2:6" x14ac:dyDescent="0.25">
      <c r="B340" s="147" t="s">
        <v>359</v>
      </c>
      <c r="C340" s="130">
        <v>2</v>
      </c>
      <c r="D340" t="s">
        <v>1368</v>
      </c>
      <c r="E340" s="130">
        <v>2</v>
      </c>
      <c r="F340" s="148">
        <f>VLOOKUP(B340,'Prices updated for CPI'!$A$12:$BJ$780,61,0)</f>
        <v>103.99048606315186</v>
      </c>
    </row>
    <row r="341" spans="2:6" x14ac:dyDescent="0.25">
      <c r="B341" s="147" t="s">
        <v>360</v>
      </c>
      <c r="C341" s="130">
        <v>2</v>
      </c>
      <c r="D341" t="s">
        <v>1368</v>
      </c>
      <c r="E341" s="130">
        <v>3</v>
      </c>
      <c r="F341" s="148">
        <f>VLOOKUP(B341,'Prices updated for CPI'!$A$12:$BJ$780,61,0)</f>
        <v>100.92163621199613</v>
      </c>
    </row>
    <row r="342" spans="2:6" x14ac:dyDescent="0.25">
      <c r="B342" s="147" t="s">
        <v>361</v>
      </c>
      <c r="C342" s="130">
        <v>2</v>
      </c>
      <c r="D342" t="s">
        <v>1369</v>
      </c>
      <c r="E342" s="130">
        <v>1</v>
      </c>
      <c r="F342" s="148">
        <f>VLOOKUP(B342,'Prices updated for CPI'!$A$12:$BJ$780,61,0)</f>
        <v>103.62819609154637</v>
      </c>
    </row>
    <row r="343" spans="2:6" x14ac:dyDescent="0.25">
      <c r="B343" s="147" t="s">
        <v>362</v>
      </c>
      <c r="C343" s="130">
        <v>2</v>
      </c>
      <c r="D343" t="s">
        <v>1368</v>
      </c>
      <c r="E343" s="130">
        <v>1</v>
      </c>
      <c r="F343" s="148">
        <f>VLOOKUP(B343,'Prices updated for CPI'!$A$12:$BJ$780,61,0)</f>
        <v>119.33615078388117</v>
      </c>
    </row>
    <row r="344" spans="2:6" x14ac:dyDescent="0.25">
      <c r="B344" s="147" t="s">
        <v>363</v>
      </c>
      <c r="C344" s="130">
        <v>2</v>
      </c>
      <c r="D344" t="s">
        <v>1368</v>
      </c>
      <c r="E344" s="130">
        <v>2</v>
      </c>
      <c r="F344" s="148">
        <f>VLOOKUP(B344,'Prices updated for CPI'!$A$12:$BJ$780,61,0)</f>
        <v>110.12960123041414</v>
      </c>
    </row>
    <row r="345" spans="2:6" x14ac:dyDescent="0.25">
      <c r="B345" s="147" t="s">
        <v>364</v>
      </c>
      <c r="C345" s="130">
        <v>2</v>
      </c>
      <c r="D345" t="s">
        <v>1371</v>
      </c>
      <c r="E345" s="130">
        <v>4</v>
      </c>
      <c r="F345" s="148">
        <f>VLOOKUP(B345,'Prices updated for CPI'!$A$12:$BJ$780,61,0)</f>
        <v>105.52632645368057</v>
      </c>
    </row>
    <row r="346" spans="2:6" x14ac:dyDescent="0.25">
      <c r="B346" s="147" t="s">
        <v>365</v>
      </c>
      <c r="C346" s="130">
        <v>2</v>
      </c>
      <c r="D346" t="s">
        <v>1369</v>
      </c>
      <c r="E346" s="130">
        <v>1</v>
      </c>
      <c r="F346" s="148">
        <f>VLOOKUP(B346,'Prices updated for CPI'!$A$12:$BJ$780,61,0)</f>
        <v>103.62819609154637</v>
      </c>
    </row>
    <row r="347" spans="2:6" x14ac:dyDescent="0.25">
      <c r="B347" s="147" t="s">
        <v>366</v>
      </c>
      <c r="C347" s="130">
        <v>2</v>
      </c>
      <c r="D347" t="s">
        <v>1369</v>
      </c>
      <c r="E347" s="130">
        <v>2</v>
      </c>
      <c r="F347" s="148">
        <f>VLOOKUP(B347,'Prices updated for CPI'!$A$12:$BJ$780,61,0)</f>
        <v>103.62819609154636</v>
      </c>
    </row>
    <row r="348" spans="2:6" x14ac:dyDescent="0.25">
      <c r="B348" s="147" t="s">
        <v>367</v>
      </c>
      <c r="C348" s="130">
        <v>2</v>
      </c>
      <c r="D348" t="s">
        <v>1370</v>
      </c>
      <c r="E348" s="130">
        <v>1</v>
      </c>
      <c r="F348" s="148">
        <f>VLOOKUP(B348,'Prices updated for CPI'!$A$12:$BJ$780,61,0)</f>
        <v>120.85421649709066</v>
      </c>
    </row>
    <row r="349" spans="2:6" x14ac:dyDescent="0.25">
      <c r="B349" s="147" t="s">
        <v>368</v>
      </c>
      <c r="C349" s="130">
        <v>2</v>
      </c>
      <c r="D349" t="s">
        <v>1368</v>
      </c>
      <c r="E349" s="130">
        <v>1</v>
      </c>
      <c r="F349" s="148">
        <f>VLOOKUP(B349,'Prices updated for CPI'!$A$12:$BJ$780,61,0)</f>
        <v>119.33615078388119</v>
      </c>
    </row>
    <row r="350" spans="2:6" x14ac:dyDescent="0.25">
      <c r="B350" s="147" t="s">
        <v>369</v>
      </c>
      <c r="C350" s="130">
        <v>2</v>
      </c>
      <c r="D350" t="s">
        <v>1370</v>
      </c>
      <c r="E350" s="130">
        <v>2</v>
      </c>
      <c r="F350" s="148">
        <f>VLOOKUP(B350,'Prices updated for CPI'!$A$12:$BJ$780,61,0)</f>
        <v>110.77591973641054</v>
      </c>
    </row>
    <row r="351" spans="2:6" x14ac:dyDescent="0.25">
      <c r="B351" s="147" t="s">
        <v>370</v>
      </c>
      <c r="C351" s="130">
        <v>2</v>
      </c>
      <c r="D351" t="s">
        <v>1369</v>
      </c>
      <c r="E351" s="130">
        <v>1</v>
      </c>
      <c r="F351" s="148">
        <f>VLOOKUP(B351,'Prices updated for CPI'!$A$12:$BJ$780,61,0)</f>
        <v>103.0669198356438</v>
      </c>
    </row>
    <row r="352" spans="2:6" x14ac:dyDescent="0.25">
      <c r="B352" s="147" t="s">
        <v>371</v>
      </c>
      <c r="C352" s="130">
        <v>2</v>
      </c>
      <c r="D352" t="s">
        <v>1368</v>
      </c>
      <c r="E352" s="130">
        <v>1</v>
      </c>
      <c r="F352" s="148">
        <f>VLOOKUP(B352,'Prices updated for CPI'!$A$12:$BJ$780,61,0)</f>
        <v>118.7748745279786</v>
      </c>
    </row>
    <row r="353" spans="2:6" x14ac:dyDescent="0.25">
      <c r="B353" s="147" t="s">
        <v>372</v>
      </c>
      <c r="C353" s="130">
        <v>2</v>
      </c>
      <c r="D353" t="s">
        <v>1368</v>
      </c>
      <c r="E353" s="130">
        <v>2</v>
      </c>
      <c r="F353" s="148">
        <f>VLOOKUP(B353,'Prices updated for CPI'!$A$12:$BJ$780,61,0)</f>
        <v>109.56832497451155</v>
      </c>
    </row>
    <row r="354" spans="2:6" x14ac:dyDescent="0.25">
      <c r="B354" s="147" t="s">
        <v>373</v>
      </c>
      <c r="C354" s="130">
        <v>2</v>
      </c>
      <c r="D354" t="s">
        <v>1368</v>
      </c>
      <c r="E354" s="130">
        <v>4</v>
      </c>
      <c r="F354" s="148">
        <f>VLOOKUP(B354,'Prices updated for CPI'!$A$12:$BJ$780,61,0)</f>
        <v>104.96505019777801</v>
      </c>
    </row>
    <row r="355" spans="2:6" x14ac:dyDescent="0.25">
      <c r="B355" s="147" t="s">
        <v>374</v>
      </c>
      <c r="C355" s="130">
        <v>2</v>
      </c>
      <c r="D355" t="s">
        <v>1369</v>
      </c>
      <c r="E355" s="130">
        <v>1</v>
      </c>
      <c r="F355" s="148">
        <f>VLOOKUP(B355,'Prices updated for CPI'!$A$12:$BJ$780,61,0)</f>
        <v>103.0669198356438</v>
      </c>
    </row>
    <row r="356" spans="2:6" x14ac:dyDescent="0.25">
      <c r="B356" s="147" t="s">
        <v>375</v>
      </c>
      <c r="C356" s="130">
        <v>2</v>
      </c>
      <c r="D356" t="s">
        <v>1369</v>
      </c>
      <c r="E356" s="130">
        <v>2</v>
      </c>
      <c r="F356" s="148">
        <f>VLOOKUP(B356,'Prices updated for CPI'!$A$12:$BJ$780,61,0)</f>
        <v>103.0669198356438</v>
      </c>
    </row>
    <row r="357" spans="2:6" x14ac:dyDescent="0.25">
      <c r="B357" s="147" t="s">
        <v>376</v>
      </c>
      <c r="C357" s="130">
        <v>2</v>
      </c>
      <c r="D357" t="s">
        <v>1370</v>
      </c>
      <c r="E357" s="130">
        <v>1</v>
      </c>
      <c r="F357" s="148">
        <f>VLOOKUP(B357,'Prices updated for CPI'!$A$12:$BJ$780,61,0)</f>
        <v>103.0669198356438</v>
      </c>
    </row>
    <row r="358" spans="2:6" x14ac:dyDescent="0.25">
      <c r="B358" s="147" t="s">
        <v>377</v>
      </c>
      <c r="C358" s="130">
        <v>2</v>
      </c>
      <c r="D358" t="s">
        <v>1368</v>
      </c>
      <c r="E358" s="130">
        <v>1</v>
      </c>
      <c r="F358" s="148">
        <f>VLOOKUP(B358,'Prices updated for CPI'!$A$12:$BJ$780,61,0)</f>
        <v>118.77487452797861</v>
      </c>
    </row>
    <row r="359" spans="2:6" x14ac:dyDescent="0.25">
      <c r="B359" s="147" t="s">
        <v>378</v>
      </c>
      <c r="C359" s="130">
        <v>2</v>
      </c>
      <c r="D359" t="s">
        <v>1369</v>
      </c>
      <c r="E359" s="130">
        <v>1</v>
      </c>
      <c r="F359" s="148">
        <f>VLOOKUP(B359,'Prices updated for CPI'!$A$12:$BJ$780,61,0)</f>
        <v>85.525825445393139</v>
      </c>
    </row>
    <row r="360" spans="2:6" x14ac:dyDescent="0.25">
      <c r="B360" s="147" t="s">
        <v>379</v>
      </c>
      <c r="C360" s="130">
        <v>2</v>
      </c>
      <c r="D360" t="s">
        <v>1369</v>
      </c>
      <c r="E360" s="130">
        <v>1</v>
      </c>
      <c r="F360" s="148">
        <f>VLOOKUP(B360,'Prices updated for CPI'!$A$12:$BJ$780,61,0)</f>
        <v>60.536579578619559</v>
      </c>
    </row>
    <row r="361" spans="2:6" x14ac:dyDescent="0.25">
      <c r="B361" s="147" t="s">
        <v>380</v>
      </c>
      <c r="C361" s="130">
        <v>2</v>
      </c>
      <c r="D361" t="s">
        <v>1370</v>
      </c>
      <c r="E361" s="130">
        <v>1</v>
      </c>
      <c r="F361" s="148">
        <f>VLOOKUP(B361,'Prices updated for CPI'!$A$12:$BJ$780,61,0)</f>
        <v>77.762599984163799</v>
      </c>
    </row>
    <row r="362" spans="2:6" x14ac:dyDescent="0.25">
      <c r="B362" s="147" t="s">
        <v>381</v>
      </c>
      <c r="C362" s="130">
        <v>2</v>
      </c>
      <c r="D362" t="s">
        <v>1368</v>
      </c>
      <c r="E362" s="130">
        <v>1</v>
      </c>
      <c r="F362" s="148">
        <f>VLOOKUP(B362,'Prices updated for CPI'!$A$12:$BJ$780,61,0)</f>
        <v>76.244534270954404</v>
      </c>
    </row>
    <row r="363" spans="2:6" x14ac:dyDescent="0.25">
      <c r="B363" s="147" t="s">
        <v>382</v>
      </c>
      <c r="C363" s="130">
        <v>2</v>
      </c>
      <c r="D363" t="s">
        <v>1368</v>
      </c>
      <c r="E363" s="130">
        <v>2</v>
      </c>
      <c r="F363" s="148">
        <f>VLOOKUP(B363,'Prices updated for CPI'!$A$12:$BJ$780,61,0)</f>
        <v>67.037984717487333</v>
      </c>
    </row>
    <row r="364" spans="2:6" x14ac:dyDescent="0.25">
      <c r="B364" s="147" t="s">
        <v>383</v>
      </c>
      <c r="C364" s="130">
        <v>2</v>
      </c>
      <c r="D364" t="s">
        <v>1369</v>
      </c>
      <c r="E364" s="130">
        <v>1</v>
      </c>
      <c r="F364" s="148">
        <f>VLOOKUP(B364,'Prices updated for CPI'!$A$12:$BJ$780,61,0)</f>
        <v>60.465863659584222</v>
      </c>
    </row>
    <row r="365" spans="2:6" x14ac:dyDescent="0.25">
      <c r="B365" s="147" t="s">
        <v>384</v>
      </c>
      <c r="C365" s="130">
        <v>2</v>
      </c>
      <c r="D365" t="s">
        <v>1369</v>
      </c>
      <c r="E365" s="130">
        <v>2</v>
      </c>
      <c r="F365" s="148">
        <f>VLOOKUP(B365,'Prices updated for CPI'!$A$12:$BJ$780,61,0)</f>
        <v>60.465863659584194</v>
      </c>
    </row>
    <row r="366" spans="2:6" x14ac:dyDescent="0.25">
      <c r="B366" s="147" t="s">
        <v>385</v>
      </c>
      <c r="C366" s="130">
        <v>2</v>
      </c>
      <c r="D366" t="s">
        <v>1370</v>
      </c>
      <c r="E366" s="130">
        <v>1</v>
      </c>
      <c r="F366" s="148">
        <f>VLOOKUP(B366,'Prices updated for CPI'!$A$12:$BJ$780,61,0)</f>
        <v>77.694232280766116</v>
      </c>
    </row>
    <row r="367" spans="2:6" x14ac:dyDescent="0.25">
      <c r="B367" s="147" t="s">
        <v>386</v>
      </c>
      <c r="C367" s="130">
        <v>2</v>
      </c>
      <c r="D367" t="s">
        <v>1369</v>
      </c>
      <c r="E367" s="130">
        <v>3</v>
      </c>
      <c r="F367" s="148">
        <f>VLOOKUP(B367,'Prices updated for CPI'!$A$12:$BJ$780,61,0)</f>
        <v>60.46586365958418</v>
      </c>
    </row>
    <row r="368" spans="2:6" x14ac:dyDescent="0.25">
      <c r="B368" s="147" t="s">
        <v>387</v>
      </c>
      <c r="C368" s="130">
        <v>2</v>
      </c>
      <c r="D368" t="s">
        <v>1368</v>
      </c>
      <c r="E368" s="130">
        <v>1</v>
      </c>
      <c r="F368" s="148">
        <f>VLOOKUP(B368,'Prices updated for CPI'!$A$12:$BJ$780,61,0)</f>
        <v>76.176166567556692</v>
      </c>
    </row>
    <row r="369" spans="2:6" x14ac:dyDescent="0.25">
      <c r="B369" s="147" t="s">
        <v>388</v>
      </c>
      <c r="C369" s="130">
        <v>2</v>
      </c>
      <c r="D369" t="s">
        <v>1368</v>
      </c>
      <c r="E369" s="130">
        <v>2</v>
      </c>
      <c r="F369" s="148">
        <f>VLOOKUP(B369,'Prices updated for CPI'!$A$12:$BJ$780,61,0)</f>
        <v>66.969617014089621</v>
      </c>
    </row>
    <row r="370" spans="2:6" x14ac:dyDescent="0.25">
      <c r="B370" s="147" t="s">
        <v>389</v>
      </c>
      <c r="C370" s="130">
        <v>2</v>
      </c>
      <c r="D370" t="s">
        <v>1370</v>
      </c>
      <c r="E370" s="130">
        <v>2</v>
      </c>
      <c r="F370" s="148">
        <f>VLOOKUP(B370,'Prices updated for CPI'!$A$12:$BJ$780,61,0)</f>
        <v>67.615935520086026</v>
      </c>
    </row>
    <row r="371" spans="2:6" x14ac:dyDescent="0.25">
      <c r="B371" s="147" t="s">
        <v>390</v>
      </c>
      <c r="C371" s="130">
        <v>2</v>
      </c>
      <c r="D371" t="s">
        <v>1368</v>
      </c>
      <c r="E371" s="130">
        <v>3</v>
      </c>
      <c r="F371" s="148">
        <f>VLOOKUP(B371,'Prices updated for CPI'!$A$12:$BJ$780,61,0)</f>
        <v>63.90076716293391</v>
      </c>
    </row>
    <row r="372" spans="2:6" x14ac:dyDescent="0.25">
      <c r="B372" s="147" t="s">
        <v>391</v>
      </c>
      <c r="C372" s="130">
        <v>2</v>
      </c>
      <c r="D372" t="s">
        <v>1369</v>
      </c>
      <c r="E372" s="130">
        <v>1</v>
      </c>
      <c r="F372" s="148">
        <f>VLOOKUP(B372,'Prices updated for CPI'!$A$12:$BJ$780,61,0)</f>
        <v>57.437500116314581</v>
      </c>
    </row>
    <row r="373" spans="2:6" x14ac:dyDescent="0.25">
      <c r="B373" s="147" t="s">
        <v>392</v>
      </c>
      <c r="C373" s="130">
        <v>2</v>
      </c>
      <c r="D373" t="s">
        <v>1369</v>
      </c>
      <c r="E373" s="130">
        <v>2</v>
      </c>
      <c r="F373" s="148">
        <f>VLOOKUP(B373,'Prices updated for CPI'!$A$12:$BJ$780,61,0)</f>
        <v>57.437500116314588</v>
      </c>
    </row>
    <row r="374" spans="2:6" x14ac:dyDescent="0.25">
      <c r="B374" s="147" t="s">
        <v>393</v>
      </c>
      <c r="C374" s="130">
        <v>2</v>
      </c>
      <c r="D374" t="s">
        <v>1370</v>
      </c>
      <c r="E374" s="130">
        <v>1</v>
      </c>
      <c r="F374" s="148">
        <f>VLOOKUP(B374,'Prices updated for CPI'!$A$12:$BJ$780,61,0)</f>
        <v>74.663520521858842</v>
      </c>
    </row>
    <row r="375" spans="2:6" x14ac:dyDescent="0.25">
      <c r="B375" s="147" t="s">
        <v>394</v>
      </c>
      <c r="C375" s="130">
        <v>2</v>
      </c>
      <c r="D375" t="s">
        <v>1368</v>
      </c>
      <c r="E375" s="130">
        <v>1</v>
      </c>
      <c r="F375" s="148">
        <f>VLOOKUP(B375,'Prices updated for CPI'!$A$12:$BJ$780,61,0)</f>
        <v>73.1478030242871</v>
      </c>
    </row>
    <row r="376" spans="2:6" x14ac:dyDescent="0.25">
      <c r="B376" s="147" t="s">
        <v>395</v>
      </c>
      <c r="C376" s="130">
        <v>2</v>
      </c>
      <c r="D376" t="s">
        <v>1369</v>
      </c>
      <c r="E376" s="130">
        <v>1</v>
      </c>
      <c r="F376" s="148">
        <f>VLOOKUP(B376,'Prices updated for CPI'!$A$12:$BJ$780,61,0)</f>
        <v>73.27396122022887</v>
      </c>
    </row>
    <row r="377" spans="2:6" x14ac:dyDescent="0.25">
      <c r="B377" s="147" t="s">
        <v>396</v>
      </c>
      <c r="C377" s="130">
        <v>2</v>
      </c>
      <c r="D377" t="s">
        <v>1370</v>
      </c>
      <c r="E377" s="130">
        <v>1</v>
      </c>
      <c r="F377" s="148">
        <f>VLOOKUP(B377,'Prices updated for CPI'!$A$12:$BJ$780,61,0)</f>
        <v>90.499981625773074</v>
      </c>
    </row>
    <row r="378" spans="2:6" x14ac:dyDescent="0.25">
      <c r="B378" s="147" t="s">
        <v>397</v>
      </c>
      <c r="C378" s="130">
        <v>2</v>
      </c>
      <c r="D378" t="s">
        <v>1368</v>
      </c>
      <c r="E378" s="130">
        <v>1</v>
      </c>
      <c r="F378" s="148">
        <f>VLOOKUP(B378,'Prices updated for CPI'!$A$12:$BJ$780,61,0)</f>
        <v>88.981915912563736</v>
      </c>
    </row>
    <row r="379" spans="2:6" x14ac:dyDescent="0.25">
      <c r="B379" s="147" t="s">
        <v>398</v>
      </c>
      <c r="C379" s="130">
        <v>2</v>
      </c>
      <c r="D379" t="s">
        <v>1368</v>
      </c>
      <c r="E379" s="130">
        <v>2</v>
      </c>
      <c r="F379" s="148">
        <f>VLOOKUP(B379,'Prices updated for CPI'!$A$12:$BJ$780,61,0)</f>
        <v>79.775366359096594</v>
      </c>
    </row>
    <row r="380" spans="2:6" x14ac:dyDescent="0.25">
      <c r="B380" s="147" t="s">
        <v>399</v>
      </c>
      <c r="C380" s="130">
        <v>2</v>
      </c>
      <c r="D380" t="s">
        <v>1368</v>
      </c>
      <c r="E380" s="130">
        <v>4</v>
      </c>
      <c r="F380" s="148">
        <f>VLOOKUP(B380,'Prices updated for CPI'!$A$12:$BJ$780,61,0)</f>
        <v>75.17209158236308</v>
      </c>
    </row>
    <row r="381" spans="2:6" x14ac:dyDescent="0.25">
      <c r="B381" s="147" t="s">
        <v>400</v>
      </c>
      <c r="C381" s="130">
        <v>2</v>
      </c>
      <c r="D381" t="s">
        <v>1370</v>
      </c>
      <c r="E381" s="130">
        <v>2</v>
      </c>
      <c r="F381" s="148">
        <f>VLOOKUP(B381,'Prices updated for CPI'!$A$12:$BJ$780,61,0)</f>
        <v>80.421684865092971</v>
      </c>
    </row>
    <row r="382" spans="2:6" x14ac:dyDescent="0.25">
      <c r="B382" s="147" t="s">
        <v>401</v>
      </c>
      <c r="C382" s="130">
        <v>2</v>
      </c>
      <c r="D382" t="s">
        <v>1369</v>
      </c>
      <c r="E382" s="130">
        <v>2</v>
      </c>
      <c r="F382" s="148">
        <f>VLOOKUP(B382,'Prices updated for CPI'!$A$12:$BJ$780,61,0)</f>
        <v>73.27396122022887</v>
      </c>
    </row>
    <row r="383" spans="2:6" x14ac:dyDescent="0.25">
      <c r="B383" s="147" t="s">
        <v>402</v>
      </c>
      <c r="C383" s="130">
        <v>2</v>
      </c>
      <c r="D383" t="s">
        <v>1369</v>
      </c>
      <c r="E383" s="130">
        <v>1</v>
      </c>
      <c r="F383" s="148">
        <f>VLOOKUP(B383,'Prices updated for CPI'!$A$12:$BJ$780,61,0)</f>
        <v>84.990926767384053</v>
      </c>
    </row>
    <row r="384" spans="2:6" x14ac:dyDescent="0.25">
      <c r="B384" s="147" t="s">
        <v>403</v>
      </c>
      <c r="C384" s="130">
        <v>2</v>
      </c>
      <c r="D384" t="s">
        <v>1370</v>
      </c>
      <c r="E384" s="130">
        <v>1</v>
      </c>
      <c r="F384" s="148">
        <f>VLOOKUP(B384,'Prices updated for CPI'!$A$12:$BJ$780,61,0)</f>
        <v>102.21694717292826</v>
      </c>
    </row>
    <row r="385" spans="2:6" x14ac:dyDescent="0.25">
      <c r="B385" s="147" t="s">
        <v>404</v>
      </c>
      <c r="C385" s="130">
        <v>2</v>
      </c>
      <c r="D385" t="s">
        <v>1368</v>
      </c>
      <c r="E385" s="130">
        <v>1</v>
      </c>
      <c r="F385" s="148">
        <f>VLOOKUP(B385,'Prices updated for CPI'!$A$12:$BJ$780,61,0)</f>
        <v>100.70122967535654</v>
      </c>
    </row>
    <row r="386" spans="2:6" x14ac:dyDescent="0.25">
      <c r="B386" s="147" t="s">
        <v>405</v>
      </c>
      <c r="C386" s="130">
        <v>2</v>
      </c>
      <c r="D386" t="s">
        <v>1368</v>
      </c>
      <c r="E386" s="130">
        <v>2</v>
      </c>
      <c r="F386" s="148">
        <f>VLOOKUP(B386,'Prices updated for CPI'!$A$12:$BJ$780,61,0)</f>
        <v>91.494680121889431</v>
      </c>
    </row>
    <row r="387" spans="2:6" x14ac:dyDescent="0.25">
      <c r="B387" s="147" t="s">
        <v>406</v>
      </c>
      <c r="C387" s="130">
        <v>2</v>
      </c>
      <c r="D387" t="s">
        <v>1368</v>
      </c>
      <c r="E387" s="130">
        <v>4</v>
      </c>
      <c r="F387" s="148">
        <f>VLOOKUP(B387,'Prices updated for CPI'!$A$12:$BJ$780,61,0)</f>
        <v>86.891405345155874</v>
      </c>
    </row>
    <row r="388" spans="2:6" x14ac:dyDescent="0.25">
      <c r="B388" s="147" t="s">
        <v>407</v>
      </c>
      <c r="C388" s="130">
        <v>2</v>
      </c>
      <c r="D388" t="s">
        <v>1370</v>
      </c>
      <c r="E388" s="130">
        <v>2</v>
      </c>
      <c r="F388" s="148">
        <f>VLOOKUP(B388,'Prices updated for CPI'!$A$12:$BJ$780,61,0)</f>
        <v>92.138650412248197</v>
      </c>
    </row>
    <row r="389" spans="2:6" x14ac:dyDescent="0.25">
      <c r="B389" s="147" t="s">
        <v>408</v>
      </c>
      <c r="C389" s="130">
        <v>2</v>
      </c>
      <c r="D389" t="s">
        <v>1369</v>
      </c>
      <c r="E389" s="130">
        <v>2</v>
      </c>
      <c r="F389" s="148">
        <f>VLOOKUP(B389,'Prices updated for CPI'!$A$12:$BJ$780,61,0)</f>
        <v>84.990926767384025</v>
      </c>
    </row>
    <row r="390" spans="2:6" x14ac:dyDescent="0.25">
      <c r="B390" s="147" t="s">
        <v>409</v>
      </c>
      <c r="C390" s="130">
        <v>2</v>
      </c>
      <c r="D390" t="s">
        <v>1370</v>
      </c>
      <c r="E390" s="130">
        <v>1</v>
      </c>
      <c r="F390" s="148">
        <f>VLOOKUP(B390,'Prices updated for CPI'!$A$12:$BJ$780,61,0)</f>
        <v>148.09902199199038</v>
      </c>
    </row>
    <row r="391" spans="2:6" x14ac:dyDescent="0.25">
      <c r="B391" s="147" t="s">
        <v>410</v>
      </c>
      <c r="C391" s="130">
        <v>2</v>
      </c>
      <c r="D391" t="s">
        <v>1369</v>
      </c>
      <c r="E391" s="130">
        <v>2</v>
      </c>
      <c r="F391" s="148">
        <f>VLOOKUP(B391,'Prices updated for CPI'!$A$12:$BJ$780,61,0)</f>
        <v>171.95173051736484</v>
      </c>
    </row>
    <row r="392" spans="2:6" x14ac:dyDescent="0.25">
      <c r="B392" s="147" t="s">
        <v>411</v>
      </c>
      <c r="C392" s="130">
        <v>3</v>
      </c>
      <c r="D392" t="s">
        <v>1369</v>
      </c>
      <c r="E392" s="130">
        <v>1</v>
      </c>
      <c r="F392" s="148">
        <f>VLOOKUP(B392,'Prices updated for CPI'!$A$12:$BJ$780,61,0)</f>
        <v>98.258785954428404</v>
      </c>
    </row>
    <row r="393" spans="2:6" x14ac:dyDescent="0.25">
      <c r="B393" s="147" t="s">
        <v>412</v>
      </c>
      <c r="C393" s="130">
        <v>3</v>
      </c>
      <c r="D393" t="s">
        <v>1369</v>
      </c>
      <c r="E393" s="130">
        <v>2</v>
      </c>
      <c r="F393" s="148">
        <f>VLOOKUP(B393,'Prices updated for CPI'!$A$12:$BJ$780,61,0)</f>
        <v>106.6998814654179</v>
      </c>
    </row>
    <row r="394" spans="2:6" x14ac:dyDescent="0.25">
      <c r="B394" s="147" t="s">
        <v>413</v>
      </c>
      <c r="C394" s="130">
        <v>3</v>
      </c>
      <c r="D394" t="s">
        <v>1370</v>
      </c>
      <c r="E394" s="130">
        <v>1</v>
      </c>
      <c r="F394" s="148">
        <f>VLOOKUP(B394,'Prices updated for CPI'!$A$12:$BJ$780,61,0)</f>
        <v>171.04628044992597</v>
      </c>
    </row>
    <row r="395" spans="2:6" x14ac:dyDescent="0.25">
      <c r="B395" s="147" t="s">
        <v>414</v>
      </c>
      <c r="C395" s="130">
        <v>3</v>
      </c>
      <c r="D395" t="s">
        <v>1370</v>
      </c>
      <c r="E395" s="130">
        <v>2</v>
      </c>
      <c r="F395" s="148">
        <f>VLOOKUP(B395,'Prices updated for CPI'!$A$12:$BJ$780,61,0)</f>
        <v>169.40907920023542</v>
      </c>
    </row>
    <row r="396" spans="2:6" x14ac:dyDescent="0.25">
      <c r="B396" s="147" t="s">
        <v>415</v>
      </c>
      <c r="C396" s="130">
        <v>3</v>
      </c>
      <c r="D396" t="s">
        <v>1368</v>
      </c>
      <c r="E396" s="130">
        <v>1</v>
      </c>
      <c r="F396" s="148">
        <f>VLOOKUP(B396,'Prices updated for CPI'!$A$12:$BJ$780,61,0)</f>
        <v>213.93688299140817</v>
      </c>
    </row>
    <row r="397" spans="2:6" x14ac:dyDescent="0.25">
      <c r="B397" s="147" t="s">
        <v>416</v>
      </c>
      <c r="C397" s="130">
        <v>3</v>
      </c>
      <c r="D397" t="s">
        <v>1368</v>
      </c>
      <c r="E397" s="130">
        <v>2</v>
      </c>
      <c r="F397" s="148">
        <f>VLOOKUP(B397,'Prices updated for CPI'!$A$12:$BJ$780,61,0)</f>
        <v>213.17142894893067</v>
      </c>
    </row>
    <row r="398" spans="2:6" x14ac:dyDescent="0.25">
      <c r="B398" s="147" t="s">
        <v>417</v>
      </c>
      <c r="C398" s="130">
        <v>3</v>
      </c>
      <c r="D398" t="s">
        <v>1369</v>
      </c>
      <c r="E398" s="130">
        <v>1</v>
      </c>
      <c r="F398" s="148">
        <f>VLOOKUP(B398,'Prices updated for CPI'!$A$12:$BJ$780,61,0)</f>
        <v>104.25595876435324</v>
      </c>
    </row>
    <row r="399" spans="2:6" x14ac:dyDescent="0.25">
      <c r="B399" s="147" t="s">
        <v>418</v>
      </c>
      <c r="C399" s="130">
        <v>3</v>
      </c>
      <c r="D399" t="s">
        <v>1368</v>
      </c>
      <c r="E399" s="130">
        <v>1</v>
      </c>
      <c r="F399" s="148">
        <f>VLOOKUP(B399,'Prices updated for CPI'!$A$12:$BJ$780,61,0)</f>
        <v>219.9340558013331</v>
      </c>
    </row>
    <row r="400" spans="2:6" x14ac:dyDescent="0.25">
      <c r="B400" s="147" t="s">
        <v>419</v>
      </c>
      <c r="C400" s="130">
        <v>3</v>
      </c>
      <c r="D400" t="s">
        <v>1369</v>
      </c>
      <c r="E400" s="130">
        <v>1</v>
      </c>
      <c r="F400" s="148">
        <f>VLOOKUP(B400,'Prices updated for CPI'!$A$12:$BJ$780,61,0)</f>
        <v>118.77395359587899</v>
      </c>
    </row>
    <row r="401" spans="2:6" x14ac:dyDescent="0.25">
      <c r="B401" s="147" t="s">
        <v>420</v>
      </c>
      <c r="C401" s="130">
        <v>3</v>
      </c>
      <c r="D401" t="s">
        <v>1370</v>
      </c>
      <c r="E401" s="130">
        <v>1</v>
      </c>
      <c r="F401" s="148">
        <f>VLOOKUP(B401,'Prices updated for CPI'!$A$12:$BJ$780,61,0)</f>
        <v>191.56144809137655</v>
      </c>
    </row>
    <row r="402" spans="2:6" x14ac:dyDescent="0.25">
      <c r="B402" s="147" t="s">
        <v>421</v>
      </c>
      <c r="C402" s="130">
        <v>3</v>
      </c>
      <c r="D402" t="s">
        <v>1368</v>
      </c>
      <c r="E402" s="130">
        <v>1</v>
      </c>
      <c r="F402" s="148">
        <f>VLOOKUP(B402,'Prices updated for CPI'!$A$12:$BJ$780,61,0)</f>
        <v>234.44970241722115</v>
      </c>
    </row>
    <row r="403" spans="2:6" x14ac:dyDescent="0.25">
      <c r="B403" s="147" t="s">
        <v>422</v>
      </c>
      <c r="C403" s="130">
        <v>3</v>
      </c>
      <c r="D403" t="s">
        <v>1369</v>
      </c>
      <c r="E403" s="130">
        <v>1</v>
      </c>
      <c r="F403" s="148">
        <f>VLOOKUP(B403,'Prices updated for CPI'!$A$12:$BJ$780,61,0)</f>
        <v>119.95850892602547</v>
      </c>
    </row>
    <row r="404" spans="2:6" x14ac:dyDescent="0.25">
      <c r="B404" s="147" t="s">
        <v>423</v>
      </c>
      <c r="C404" s="130">
        <v>3</v>
      </c>
      <c r="D404" t="s">
        <v>1370</v>
      </c>
      <c r="E404" s="130">
        <v>1</v>
      </c>
      <c r="F404" s="148">
        <f>VLOOKUP(B404,'Prices updated for CPI'!$A$12:$BJ$780,61,0)</f>
        <v>192.74835163716071</v>
      </c>
    </row>
    <row r="405" spans="2:6" x14ac:dyDescent="0.25">
      <c r="B405" s="147" t="s">
        <v>424</v>
      </c>
      <c r="C405" s="130">
        <v>3</v>
      </c>
      <c r="D405" t="s">
        <v>1368</v>
      </c>
      <c r="E405" s="130">
        <v>1</v>
      </c>
      <c r="F405" s="148">
        <f>VLOOKUP(B405,'Prices updated for CPI'!$A$12:$BJ$780,61,0)</f>
        <v>235.63660596300534</v>
      </c>
    </row>
    <row r="406" spans="2:6" x14ac:dyDescent="0.25">
      <c r="B406" s="147" t="s">
        <v>425</v>
      </c>
      <c r="C406" s="130">
        <v>3</v>
      </c>
      <c r="D406" t="s">
        <v>1368</v>
      </c>
      <c r="E406" s="130">
        <v>2</v>
      </c>
      <c r="F406" s="148">
        <f>VLOOKUP(B406,'Prices updated for CPI'!$A$12:$BJ$780,61,0)</f>
        <v>240.29396422805024</v>
      </c>
    </row>
    <row r="407" spans="2:6" x14ac:dyDescent="0.25">
      <c r="B407" s="147" t="s">
        <v>426</v>
      </c>
      <c r="C407" s="130">
        <v>3</v>
      </c>
      <c r="D407" t="s">
        <v>1369</v>
      </c>
      <c r="E407" s="130">
        <v>2</v>
      </c>
      <c r="F407" s="148">
        <f>VLOOKUP(B407,'Prices updated for CPI'!$A$12:$BJ$780,61,0)</f>
        <v>133.82241674453746</v>
      </c>
    </row>
    <row r="408" spans="2:6" x14ac:dyDescent="0.25">
      <c r="B408" s="147" t="s">
        <v>427</v>
      </c>
      <c r="C408" s="130">
        <v>3</v>
      </c>
      <c r="D408" t="s">
        <v>1369</v>
      </c>
      <c r="E408" s="130">
        <v>1</v>
      </c>
      <c r="F408" s="148">
        <f>VLOOKUP(B408,'Prices updated for CPI'!$A$12:$BJ$780,61,0)</f>
        <v>120.37242670422702</v>
      </c>
    </row>
    <row r="409" spans="2:6" x14ac:dyDescent="0.25">
      <c r="B409" s="147" t="s">
        <v>428</v>
      </c>
      <c r="C409" s="130">
        <v>3</v>
      </c>
      <c r="D409" t="s">
        <v>1370</v>
      </c>
      <c r="E409" s="130">
        <v>1</v>
      </c>
      <c r="F409" s="148">
        <f>VLOOKUP(B409,'Prices updated for CPI'!$A$12:$BJ$780,61,0)</f>
        <v>193.15992119972472</v>
      </c>
    </row>
    <row r="410" spans="2:6" x14ac:dyDescent="0.25">
      <c r="B410" s="147" t="s">
        <v>429</v>
      </c>
      <c r="C410" s="130">
        <v>3</v>
      </c>
      <c r="D410" t="s">
        <v>1368</v>
      </c>
      <c r="E410" s="130">
        <v>1</v>
      </c>
      <c r="F410" s="148">
        <f>VLOOKUP(B410,'Prices updated for CPI'!$A$12:$BJ$780,61,0)</f>
        <v>236.04817552556932</v>
      </c>
    </row>
    <row r="411" spans="2:6" x14ac:dyDescent="0.25">
      <c r="B411" s="147" t="s">
        <v>430</v>
      </c>
      <c r="C411" s="130">
        <v>3</v>
      </c>
      <c r="D411" t="s">
        <v>1369</v>
      </c>
      <c r="E411" s="130">
        <v>1</v>
      </c>
      <c r="F411" s="148">
        <f>VLOOKUP(B411,'Prices updated for CPI'!$A$12:$BJ$780,61,0)</f>
        <v>185.61301826100978</v>
      </c>
    </row>
    <row r="412" spans="2:6" x14ac:dyDescent="0.25">
      <c r="B412" s="147" t="s">
        <v>431</v>
      </c>
      <c r="C412" s="130">
        <v>3</v>
      </c>
      <c r="D412" t="s">
        <v>1370</v>
      </c>
      <c r="E412" s="130">
        <v>1</v>
      </c>
      <c r="F412" s="148">
        <f>VLOOKUP(B412,'Prices updated for CPI'!$A$12:$BJ$780,61,0)</f>
        <v>258.40051275650745</v>
      </c>
    </row>
    <row r="413" spans="2:6" x14ac:dyDescent="0.25">
      <c r="B413" s="147" t="s">
        <v>432</v>
      </c>
      <c r="C413" s="130">
        <v>3</v>
      </c>
      <c r="D413" t="s">
        <v>1368</v>
      </c>
      <c r="E413" s="130">
        <v>1</v>
      </c>
      <c r="F413" s="148">
        <f>VLOOKUP(B413,'Prices updated for CPI'!$A$12:$BJ$780,61,0)</f>
        <v>289.56431104554031</v>
      </c>
    </row>
    <row r="414" spans="2:6" x14ac:dyDescent="0.25">
      <c r="B414" s="147" t="s">
        <v>433</v>
      </c>
      <c r="C414" s="130">
        <v>3</v>
      </c>
      <c r="D414" t="s">
        <v>1368</v>
      </c>
      <c r="E414" s="130">
        <v>2</v>
      </c>
      <c r="F414" s="148">
        <f>VLOOKUP(B414,'Prices updated for CPI'!$A$12:$BJ$780,61,0)</f>
        <v>303.06123901459478</v>
      </c>
    </row>
    <row r="415" spans="2:6" x14ac:dyDescent="0.25">
      <c r="B415" s="147" t="s">
        <v>434</v>
      </c>
      <c r="C415" s="130">
        <v>3</v>
      </c>
      <c r="D415" t="s">
        <v>1370</v>
      </c>
      <c r="E415" s="130">
        <v>1</v>
      </c>
      <c r="F415" s="148">
        <f>VLOOKUP(B415,'Prices updated for CPI'!$A$12:$BJ$780,61,0)</f>
        <v>245.4852945007525</v>
      </c>
    </row>
    <row r="416" spans="2:6" x14ac:dyDescent="0.25">
      <c r="B416" s="147" t="s">
        <v>435</v>
      </c>
      <c r="C416" s="130">
        <v>3</v>
      </c>
      <c r="D416" t="s">
        <v>1368</v>
      </c>
      <c r="E416" s="130">
        <v>1</v>
      </c>
      <c r="F416" s="148">
        <f>VLOOKUP(B416,'Prices updated for CPI'!$A$12:$BJ$780,61,0)</f>
        <v>276.64909278978536</v>
      </c>
    </row>
    <row r="417" spans="2:6" x14ac:dyDescent="0.25">
      <c r="B417" s="147" t="s">
        <v>436</v>
      </c>
      <c r="C417" s="130">
        <v>3</v>
      </c>
      <c r="D417" t="s">
        <v>1369</v>
      </c>
      <c r="E417" s="130">
        <v>1</v>
      </c>
      <c r="F417" s="148">
        <f>VLOOKUP(B417,'Prices updated for CPI'!$A$12:$BJ$780,61,0)</f>
        <v>187.61693338363827</v>
      </c>
    </row>
    <row r="418" spans="2:6" x14ac:dyDescent="0.25">
      <c r="B418" s="147" t="s">
        <v>437</v>
      </c>
      <c r="C418" s="130">
        <v>3</v>
      </c>
      <c r="D418" t="s">
        <v>1370</v>
      </c>
      <c r="E418" s="130">
        <v>1</v>
      </c>
      <c r="F418" s="148">
        <f>VLOOKUP(B418,'Prices updated for CPI'!$A$12:$BJ$780,61,0)</f>
        <v>260.40442787913582</v>
      </c>
    </row>
    <row r="419" spans="2:6" x14ac:dyDescent="0.25">
      <c r="B419" s="147" t="s">
        <v>438</v>
      </c>
      <c r="C419" s="130">
        <v>3</v>
      </c>
      <c r="D419" t="s">
        <v>1368</v>
      </c>
      <c r="E419" s="130">
        <v>1</v>
      </c>
      <c r="F419" s="148">
        <f>VLOOKUP(B419,'Prices updated for CPI'!$A$12:$BJ$780,61,0)</f>
        <v>291.56822616816879</v>
      </c>
    </row>
    <row r="420" spans="2:6" x14ac:dyDescent="0.25">
      <c r="B420" s="147" t="s">
        <v>439</v>
      </c>
      <c r="C420" s="130">
        <v>3</v>
      </c>
      <c r="D420" t="s">
        <v>1368</v>
      </c>
      <c r="E420" s="130">
        <v>2</v>
      </c>
      <c r="F420" s="148">
        <f>VLOOKUP(B420,'Prices updated for CPI'!$A$12:$BJ$780,61,0)</f>
        <v>305.3048228676505</v>
      </c>
    </row>
    <row r="421" spans="2:6" x14ac:dyDescent="0.25">
      <c r="B421" s="147" t="s">
        <v>440</v>
      </c>
      <c r="C421" s="130">
        <v>3</v>
      </c>
      <c r="D421" t="s">
        <v>1371</v>
      </c>
      <c r="E421" s="130">
        <v>4</v>
      </c>
      <c r="F421" s="148">
        <f>VLOOKUP(B421,'Prices updated for CPI'!$A$12:$BJ$780,61,0)</f>
        <v>423.11588587017445</v>
      </c>
    </row>
    <row r="422" spans="2:6" x14ac:dyDescent="0.25">
      <c r="B422" s="147" t="s">
        <v>441</v>
      </c>
      <c r="C422" s="130">
        <v>3</v>
      </c>
      <c r="D422" t="s">
        <v>1369</v>
      </c>
      <c r="E422" s="130">
        <v>1</v>
      </c>
      <c r="F422" s="148">
        <f>VLOOKUP(B422,'Prices updated for CPI'!$A$12:$BJ$780,61,0)</f>
        <v>197.14017985106912</v>
      </c>
    </row>
    <row r="423" spans="2:6" x14ac:dyDescent="0.25">
      <c r="B423" s="147" t="s">
        <v>442</v>
      </c>
      <c r="C423" s="130">
        <v>3</v>
      </c>
      <c r="D423" t="s">
        <v>1370</v>
      </c>
      <c r="E423" s="130">
        <v>2</v>
      </c>
      <c r="F423" s="148">
        <f>VLOOKUP(B423,'Prices updated for CPI'!$A$12:$BJ$780,61,0)</f>
        <v>273.26927737140466</v>
      </c>
    </row>
    <row r="424" spans="2:6" x14ac:dyDescent="0.25">
      <c r="B424" s="147" t="s">
        <v>443</v>
      </c>
      <c r="C424" s="130">
        <v>3</v>
      </c>
      <c r="D424" t="s">
        <v>1369</v>
      </c>
      <c r="E424" s="130">
        <v>2</v>
      </c>
      <c r="F424" s="148">
        <f>VLOOKUP(B424,'Prices updated for CPI'!$A$12:$BJ$780,61,0)</f>
        <v>210.56007963658709</v>
      </c>
    </row>
    <row r="425" spans="2:6" x14ac:dyDescent="0.25">
      <c r="B425" s="147" t="s">
        <v>444</v>
      </c>
      <c r="C425" s="130">
        <v>3</v>
      </c>
      <c r="D425" t="s">
        <v>1370</v>
      </c>
      <c r="E425" s="130">
        <v>1</v>
      </c>
      <c r="F425" s="148">
        <f>VLOOKUP(B425,'Prices updated for CPI'!$A$12:$BJ$780,61,0)</f>
        <v>269.92767434656673</v>
      </c>
    </row>
    <row r="426" spans="2:6" x14ac:dyDescent="0.25">
      <c r="B426" s="147" t="s">
        <v>445</v>
      </c>
      <c r="C426" s="130">
        <v>3</v>
      </c>
      <c r="D426" t="s">
        <v>1368</v>
      </c>
      <c r="E426" s="130">
        <v>1</v>
      </c>
      <c r="F426" s="148">
        <f>VLOOKUP(B426,'Prices updated for CPI'!$A$12:$BJ$780,61,0)</f>
        <v>301.09382085123724</v>
      </c>
    </row>
    <row r="427" spans="2:6" x14ac:dyDescent="0.25">
      <c r="B427" s="147" t="s">
        <v>446</v>
      </c>
      <c r="C427" s="130">
        <v>3</v>
      </c>
      <c r="D427" t="s">
        <v>1369</v>
      </c>
      <c r="E427" s="130">
        <v>1</v>
      </c>
      <c r="F427" s="148">
        <f>VLOOKUP(B427,'Prices updated for CPI'!$A$12:$BJ$780,61,0)</f>
        <v>174.51923187300866</v>
      </c>
    </row>
    <row r="428" spans="2:6" x14ac:dyDescent="0.25">
      <c r="B428" s="147" t="s">
        <v>447</v>
      </c>
      <c r="C428" s="130">
        <v>3</v>
      </c>
      <c r="D428" t="s">
        <v>1370</v>
      </c>
      <c r="E428" s="130">
        <v>1</v>
      </c>
      <c r="F428" s="148">
        <f>VLOOKUP(B428,'Prices updated for CPI'!$A$12:$BJ$780,61,0)</f>
        <v>247.30672636850625</v>
      </c>
    </row>
    <row r="429" spans="2:6" x14ac:dyDescent="0.25">
      <c r="B429" s="147" t="s">
        <v>448</v>
      </c>
      <c r="C429" s="130">
        <v>3</v>
      </c>
      <c r="D429" t="s">
        <v>1368</v>
      </c>
      <c r="E429" s="130">
        <v>1</v>
      </c>
      <c r="F429" s="148">
        <f>VLOOKUP(B429,'Prices updated for CPI'!$A$12:$BJ$780,61,0)</f>
        <v>278.47287287317693</v>
      </c>
    </row>
    <row r="430" spans="2:6" x14ac:dyDescent="0.25">
      <c r="B430" s="147" t="s">
        <v>449</v>
      </c>
      <c r="C430" s="130">
        <v>3</v>
      </c>
      <c r="D430" t="s">
        <v>1369</v>
      </c>
      <c r="E430" s="130">
        <v>1</v>
      </c>
      <c r="F430" s="148">
        <f>VLOOKUP(B430,'Prices updated for CPI'!$A$12:$BJ$780,61,0)</f>
        <v>199.28079639068918</v>
      </c>
    </row>
    <row r="431" spans="2:6" x14ac:dyDescent="0.25">
      <c r="B431" s="147" t="s">
        <v>450</v>
      </c>
      <c r="C431" s="130">
        <v>3</v>
      </c>
      <c r="D431" t="s">
        <v>1370</v>
      </c>
      <c r="E431" s="130">
        <v>1</v>
      </c>
      <c r="F431" s="148">
        <f>VLOOKUP(B431,'Prices updated for CPI'!$A$12:$BJ$780,61,0)</f>
        <v>272.06829088618673</v>
      </c>
    </row>
    <row r="432" spans="2:6" x14ac:dyDescent="0.25">
      <c r="B432" s="147" t="s">
        <v>451</v>
      </c>
      <c r="C432" s="130">
        <v>3</v>
      </c>
      <c r="D432" t="s">
        <v>1368</v>
      </c>
      <c r="E432" s="130">
        <v>1</v>
      </c>
      <c r="F432" s="148">
        <f>VLOOKUP(B432,'Prices updated for CPI'!$A$12:$BJ$780,61,0)</f>
        <v>303.23208917521976</v>
      </c>
    </row>
    <row r="433" spans="2:6" x14ac:dyDescent="0.25">
      <c r="B433" s="147" t="s">
        <v>452</v>
      </c>
      <c r="C433" s="130">
        <v>3</v>
      </c>
      <c r="D433" t="s">
        <v>1369</v>
      </c>
      <c r="E433" s="130">
        <v>1</v>
      </c>
      <c r="F433" s="148">
        <f>VLOOKUP(B433,'Prices updated for CPI'!$A$12:$BJ$780,61,0)</f>
        <v>196.78666279853249</v>
      </c>
    </row>
    <row r="434" spans="2:6" x14ac:dyDescent="0.25">
      <c r="B434" s="147" t="s">
        <v>453</v>
      </c>
      <c r="C434" s="130">
        <v>3</v>
      </c>
      <c r="D434" t="s">
        <v>1368</v>
      </c>
      <c r="E434" s="130">
        <v>2</v>
      </c>
      <c r="F434" s="148">
        <f>VLOOKUP(B434,'Prices updated for CPI'!$A$12:$BJ$780,61,0)</f>
        <v>338.22462957454348</v>
      </c>
    </row>
    <row r="435" spans="2:6" x14ac:dyDescent="0.25">
      <c r="B435" s="147" t="s">
        <v>454</v>
      </c>
      <c r="C435" s="130">
        <v>3</v>
      </c>
      <c r="D435" t="s">
        <v>1368</v>
      </c>
      <c r="E435" s="130">
        <v>1</v>
      </c>
      <c r="F435" s="148">
        <f>VLOOKUP(B435,'Prices updated for CPI'!$A$12:$BJ$780,61,0)</f>
        <v>310.44047075109944</v>
      </c>
    </row>
    <row r="436" spans="2:6" x14ac:dyDescent="0.25">
      <c r="B436" s="147" t="s">
        <v>455</v>
      </c>
      <c r="C436" s="130">
        <v>3</v>
      </c>
      <c r="D436" t="s">
        <v>1369</v>
      </c>
      <c r="E436" s="130">
        <v>1</v>
      </c>
      <c r="F436" s="148">
        <f>VLOOKUP(B436,'Prices updated for CPI'!$A$12:$BJ$780,61,0)</f>
        <v>156.0079122279642</v>
      </c>
    </row>
    <row r="437" spans="2:6" x14ac:dyDescent="0.25">
      <c r="B437" s="147" t="s">
        <v>456</v>
      </c>
      <c r="C437" s="130">
        <v>3</v>
      </c>
      <c r="D437" t="s">
        <v>1368</v>
      </c>
      <c r="E437" s="130">
        <v>1</v>
      </c>
      <c r="F437" s="148">
        <f>VLOOKUP(B437,'Prices updated for CPI'!$A$12:$BJ$780,61,0)</f>
        <v>259.9615532281324</v>
      </c>
    </row>
    <row r="438" spans="2:6" x14ac:dyDescent="0.25">
      <c r="B438" s="147" t="s">
        <v>457</v>
      </c>
      <c r="C438" s="130">
        <v>3</v>
      </c>
      <c r="D438" t="s">
        <v>1369</v>
      </c>
      <c r="E438" s="130">
        <v>1</v>
      </c>
      <c r="F438" s="148">
        <f>VLOOKUP(B438,'Prices updated for CPI'!$A$12:$BJ$780,61,0)</f>
        <v>165.53350691103267</v>
      </c>
    </row>
    <row r="439" spans="2:6" x14ac:dyDescent="0.25">
      <c r="B439" s="147" t="s">
        <v>458</v>
      </c>
      <c r="C439" s="130">
        <v>3</v>
      </c>
      <c r="D439" t="s">
        <v>1368</v>
      </c>
      <c r="E439" s="130">
        <v>1</v>
      </c>
      <c r="F439" s="148">
        <f>VLOOKUP(B439,'Prices updated for CPI'!$A$12:$BJ$780,61,0)</f>
        <v>269.4847996955632</v>
      </c>
    </row>
    <row r="440" spans="2:6" x14ac:dyDescent="0.25">
      <c r="B440" s="147" t="s">
        <v>459</v>
      </c>
      <c r="C440" s="130">
        <v>3</v>
      </c>
      <c r="D440" t="s">
        <v>1369</v>
      </c>
      <c r="E440" s="130">
        <v>1</v>
      </c>
      <c r="F440" s="148">
        <f>VLOOKUP(B440,'Prices updated for CPI'!$A$12:$BJ$780,61,0)</f>
        <v>159.77289720288624</v>
      </c>
    </row>
    <row r="441" spans="2:6" x14ac:dyDescent="0.25">
      <c r="B441" s="147" t="s">
        <v>460</v>
      </c>
      <c r="C441" s="130">
        <v>3</v>
      </c>
      <c r="D441" t="s">
        <v>1369</v>
      </c>
      <c r="E441" s="130">
        <v>1</v>
      </c>
      <c r="F441" s="148">
        <f>VLOOKUP(B441,'Prices updated for CPI'!$A$12:$BJ$780,61,0)</f>
        <v>89.907299401345057</v>
      </c>
    </row>
    <row r="442" spans="2:6" x14ac:dyDescent="0.25">
      <c r="B442" s="147" t="s">
        <v>461</v>
      </c>
      <c r="C442" s="130">
        <v>3</v>
      </c>
      <c r="D442" t="s">
        <v>1370</v>
      </c>
      <c r="E442" s="130">
        <v>1</v>
      </c>
      <c r="F442" s="148">
        <f>VLOOKUP(B442,'Prices updated for CPI'!$A$12:$BJ$780,61,0)</f>
        <v>162.69479389684261</v>
      </c>
    </row>
    <row r="443" spans="2:6" x14ac:dyDescent="0.25">
      <c r="B443" s="147" t="s">
        <v>462</v>
      </c>
      <c r="C443" s="130">
        <v>3</v>
      </c>
      <c r="D443" t="s">
        <v>1368</v>
      </c>
      <c r="E443" s="130">
        <v>1</v>
      </c>
      <c r="F443" s="148">
        <f>VLOOKUP(B443,'Prices updated for CPI'!$A$12:$BJ$780,61,0)</f>
        <v>205.58304822268715</v>
      </c>
    </row>
    <row r="444" spans="2:6" x14ac:dyDescent="0.25">
      <c r="B444" s="147" t="s">
        <v>463</v>
      </c>
      <c r="C444" s="130">
        <v>3</v>
      </c>
      <c r="D444" t="s">
        <v>1369</v>
      </c>
      <c r="E444" s="130">
        <v>1</v>
      </c>
      <c r="F444" s="148">
        <f>VLOOKUP(B444,'Prices updated for CPI'!$A$12:$BJ$780,61,0)</f>
        <v>126.46549619258452</v>
      </c>
    </row>
    <row r="445" spans="2:6" x14ac:dyDescent="0.25">
      <c r="B445" s="147" t="s">
        <v>464</v>
      </c>
      <c r="C445" s="130">
        <v>3</v>
      </c>
      <c r="D445" t="s">
        <v>1370</v>
      </c>
      <c r="E445" s="130">
        <v>1</v>
      </c>
      <c r="F445" s="148">
        <f>VLOOKUP(B445,'Prices updated for CPI'!$A$12:$BJ$780,61,0)</f>
        <v>199.25299068808212</v>
      </c>
    </row>
    <row r="446" spans="2:6" x14ac:dyDescent="0.25">
      <c r="B446" s="147" t="s">
        <v>465</v>
      </c>
      <c r="C446" s="130">
        <v>3</v>
      </c>
      <c r="D446" t="s">
        <v>1368</v>
      </c>
      <c r="E446" s="130">
        <v>1</v>
      </c>
      <c r="F446" s="148">
        <f>VLOOKUP(B446,'Prices updated for CPI'!$A$12:$BJ$780,61,0)</f>
        <v>230.41913719275274</v>
      </c>
    </row>
    <row r="447" spans="2:6" x14ac:dyDescent="0.25">
      <c r="B447" s="147" t="s">
        <v>466</v>
      </c>
      <c r="C447" s="130">
        <v>4</v>
      </c>
      <c r="D447" t="s">
        <v>1369</v>
      </c>
      <c r="E447" s="130">
        <v>1</v>
      </c>
      <c r="F447" s="148">
        <f>VLOOKUP(B447,'Prices updated for CPI'!$A$12:$BJ$780,61,0)</f>
        <v>47.0018240158442</v>
      </c>
    </row>
    <row r="448" spans="2:6" x14ac:dyDescent="0.25">
      <c r="B448" s="147" t="s">
        <v>467</v>
      </c>
      <c r="C448" s="130">
        <v>4</v>
      </c>
      <c r="D448" t="s">
        <v>1369</v>
      </c>
      <c r="E448" s="130">
        <v>1</v>
      </c>
      <c r="F448" s="148">
        <f>VLOOKUP(B448,'Prices updated for CPI'!$A$12:$BJ$780,61,0)</f>
        <v>53.559742849206536</v>
      </c>
    </row>
    <row r="449" spans="2:6" x14ac:dyDescent="0.25">
      <c r="B449" s="147" t="s">
        <v>468</v>
      </c>
      <c r="C449" s="130">
        <v>4</v>
      </c>
      <c r="D449" t="s">
        <v>1369</v>
      </c>
      <c r="E449" s="130">
        <v>1</v>
      </c>
      <c r="F449" s="148">
        <f>VLOOKUP(B449,'Prices updated for CPI'!$A$12:$BJ$780,61,0)</f>
        <v>71.870755033014191</v>
      </c>
    </row>
    <row r="450" spans="2:6" x14ac:dyDescent="0.25">
      <c r="B450" s="147" t="s">
        <v>469</v>
      </c>
      <c r="C450" s="130">
        <v>4</v>
      </c>
      <c r="D450" t="s">
        <v>1369</v>
      </c>
      <c r="E450" s="130">
        <v>2</v>
      </c>
      <c r="F450" s="148">
        <f>VLOOKUP(B450,'Prices updated for CPI'!$A$12:$BJ$780,61,0)</f>
        <v>71.870755033014206</v>
      </c>
    </row>
    <row r="451" spans="2:6" x14ac:dyDescent="0.25">
      <c r="B451" s="147" t="s">
        <v>470</v>
      </c>
      <c r="C451" s="130">
        <v>4</v>
      </c>
      <c r="D451" t="s">
        <v>1369</v>
      </c>
      <c r="E451" s="130">
        <v>3</v>
      </c>
      <c r="F451" s="148">
        <f>VLOOKUP(B451,'Prices updated for CPI'!$A$12:$BJ$780,61,0)</f>
        <v>71.870755033014191</v>
      </c>
    </row>
    <row r="452" spans="2:6" x14ac:dyDescent="0.25">
      <c r="B452" s="147" t="s">
        <v>471</v>
      </c>
      <c r="C452" s="130">
        <v>4</v>
      </c>
      <c r="D452" t="s">
        <v>1369</v>
      </c>
      <c r="E452" s="130">
        <v>4</v>
      </c>
      <c r="F452" s="148">
        <f>VLOOKUP(B452,'Prices updated for CPI'!$A$12:$BJ$780,61,0)</f>
        <v>71.870755033014206</v>
      </c>
    </row>
    <row r="453" spans="2:6" x14ac:dyDescent="0.25">
      <c r="B453" s="147" t="s">
        <v>472</v>
      </c>
      <c r="C453" s="130">
        <v>4</v>
      </c>
      <c r="D453" t="s">
        <v>1370</v>
      </c>
      <c r="E453" s="130">
        <v>1</v>
      </c>
      <c r="F453" s="148">
        <f>VLOOKUP(B453,'Prices updated for CPI'!$A$12:$BJ$780,61,0)</f>
        <v>89.087382576007784</v>
      </c>
    </row>
    <row r="454" spans="2:6" x14ac:dyDescent="0.25">
      <c r="B454" s="147" t="s">
        <v>473</v>
      </c>
      <c r="C454" s="130">
        <v>4</v>
      </c>
      <c r="D454" t="s">
        <v>1370</v>
      </c>
      <c r="E454" s="130">
        <v>2</v>
      </c>
      <c r="F454" s="148">
        <f>VLOOKUP(B454,'Prices updated for CPI'!$A$12:$BJ$780,61,0)</f>
        <v>79.00908581532768</v>
      </c>
    </row>
    <row r="455" spans="2:6" x14ac:dyDescent="0.25">
      <c r="B455" s="147" t="s">
        <v>474</v>
      </c>
      <c r="C455" s="130">
        <v>4</v>
      </c>
      <c r="D455" t="s">
        <v>1368</v>
      </c>
      <c r="E455" s="130">
        <v>1</v>
      </c>
      <c r="F455" s="148">
        <f>VLOOKUP(B455,'Prices updated for CPI'!$A$12:$BJ$780,61,0)</f>
        <v>87.569316862798303</v>
      </c>
    </row>
    <row r="456" spans="2:6" x14ac:dyDescent="0.25">
      <c r="B456" s="147" t="s">
        <v>475</v>
      </c>
      <c r="C456" s="130">
        <v>4</v>
      </c>
      <c r="D456" t="s">
        <v>1368</v>
      </c>
      <c r="E456" s="130">
        <v>2</v>
      </c>
      <c r="F456" s="148">
        <f>VLOOKUP(B456,'Prices updated for CPI'!$A$12:$BJ$780,61,0)</f>
        <v>78.362767309331275</v>
      </c>
    </row>
    <row r="457" spans="2:6" x14ac:dyDescent="0.25">
      <c r="B457" s="147" t="s">
        <v>476</v>
      </c>
      <c r="C457" s="130">
        <v>4</v>
      </c>
      <c r="D457" t="s">
        <v>1368</v>
      </c>
      <c r="E457" s="130">
        <v>3</v>
      </c>
      <c r="F457" s="148">
        <f>VLOOKUP(B457,'Prices updated for CPI'!$A$12:$BJ$780,61,0)</f>
        <v>75.293917458175542</v>
      </c>
    </row>
    <row r="458" spans="2:6" x14ac:dyDescent="0.25">
      <c r="B458" s="147" t="s">
        <v>477</v>
      </c>
      <c r="C458" s="130">
        <v>4</v>
      </c>
      <c r="D458" t="s">
        <v>1368</v>
      </c>
      <c r="E458" s="130">
        <v>4</v>
      </c>
      <c r="F458" s="148">
        <f>VLOOKUP(B458,'Prices updated for CPI'!$A$12:$BJ$780,61,0)</f>
        <v>73.759492532597733</v>
      </c>
    </row>
    <row r="459" spans="2:6" x14ac:dyDescent="0.25">
      <c r="B459" s="147" t="s">
        <v>478</v>
      </c>
      <c r="C459" s="130">
        <v>4</v>
      </c>
      <c r="D459" t="s">
        <v>1369</v>
      </c>
      <c r="E459" s="130">
        <v>1</v>
      </c>
      <c r="F459" s="148">
        <f>VLOOKUP(B459,'Prices updated for CPI'!$A$12:$BJ$780,61,0)</f>
        <v>77.878930576047523</v>
      </c>
    </row>
    <row r="460" spans="2:6" x14ac:dyDescent="0.25">
      <c r="B460" s="147" t="s">
        <v>479</v>
      </c>
      <c r="C460" s="130">
        <v>4</v>
      </c>
      <c r="D460" t="s">
        <v>1368</v>
      </c>
      <c r="E460" s="130">
        <v>1</v>
      </c>
      <c r="F460" s="148">
        <f>VLOOKUP(B460,'Prices updated for CPI'!$A$12:$BJ$780,61,0)</f>
        <v>93.579840621469344</v>
      </c>
    </row>
    <row r="461" spans="2:6" x14ac:dyDescent="0.25">
      <c r="B461" s="147" t="s">
        <v>480</v>
      </c>
      <c r="C461" s="130">
        <v>4</v>
      </c>
      <c r="D461" t="s">
        <v>1369</v>
      </c>
      <c r="E461" s="130">
        <v>1</v>
      </c>
      <c r="F461" s="148">
        <f>VLOOKUP(B461,'Prices updated for CPI'!$A$12:$BJ$780,61,0)</f>
        <v>84.935381495673482</v>
      </c>
    </row>
    <row r="462" spans="2:6" x14ac:dyDescent="0.25">
      <c r="B462" s="147" t="s">
        <v>481</v>
      </c>
      <c r="C462" s="130">
        <v>4</v>
      </c>
      <c r="D462" t="s">
        <v>1370</v>
      </c>
      <c r="E462" s="130">
        <v>1</v>
      </c>
      <c r="F462" s="148">
        <f>VLOOKUP(B462,'Prices updated for CPI'!$A$12:$BJ$780,61,0)</f>
        <v>102.15200903866705</v>
      </c>
    </row>
    <row r="463" spans="2:6" x14ac:dyDescent="0.25">
      <c r="B463" s="147" t="s">
        <v>482</v>
      </c>
      <c r="C463" s="130">
        <v>4</v>
      </c>
      <c r="D463" t="s">
        <v>1368</v>
      </c>
      <c r="E463" s="130">
        <v>1</v>
      </c>
      <c r="F463" s="148">
        <f>VLOOKUP(B463,'Prices updated for CPI'!$A$12:$BJ$780,61,0)</f>
        <v>100.63394332545758</v>
      </c>
    </row>
    <row r="464" spans="2:6" x14ac:dyDescent="0.25">
      <c r="B464" s="147" t="s">
        <v>483</v>
      </c>
      <c r="C464" s="130">
        <v>4</v>
      </c>
      <c r="D464" t="s">
        <v>1369</v>
      </c>
      <c r="E464" s="130">
        <v>1</v>
      </c>
      <c r="F464" s="148">
        <f>VLOOKUP(B464,'Prices updated for CPI'!$A$12:$BJ$780,61,0)</f>
        <v>88.147665697088783</v>
      </c>
    </row>
    <row r="465" spans="2:6" x14ac:dyDescent="0.25">
      <c r="B465" s="147" t="s">
        <v>484</v>
      </c>
      <c r="C465" s="130">
        <v>4</v>
      </c>
      <c r="D465" t="s">
        <v>1370</v>
      </c>
      <c r="E465" s="130">
        <v>1</v>
      </c>
      <c r="F465" s="148">
        <f>VLOOKUP(B465,'Prices updated for CPI'!$A$12:$BJ$780,61,0)</f>
        <v>105.36429324008235</v>
      </c>
    </row>
    <row r="466" spans="2:6" x14ac:dyDescent="0.25">
      <c r="B466" s="147" t="s">
        <v>485</v>
      </c>
      <c r="C466" s="130">
        <v>4</v>
      </c>
      <c r="D466" t="s">
        <v>1368</v>
      </c>
      <c r="E466" s="130">
        <v>1</v>
      </c>
      <c r="F466" s="148">
        <f>VLOOKUP(B466,'Prices updated for CPI'!$A$12:$BJ$780,61,0)</f>
        <v>103.84857574251058</v>
      </c>
    </row>
    <row r="467" spans="2:6" x14ac:dyDescent="0.25">
      <c r="B467" s="147" t="s">
        <v>486</v>
      </c>
      <c r="C467" s="130">
        <v>4</v>
      </c>
      <c r="D467" t="s">
        <v>1368</v>
      </c>
      <c r="E467" s="130">
        <v>2</v>
      </c>
      <c r="F467" s="148">
        <f>VLOOKUP(B467,'Prices updated for CPI'!$A$12:$BJ$780,61,0)</f>
        <v>94.642026189043492</v>
      </c>
    </row>
    <row r="468" spans="2:6" x14ac:dyDescent="0.25">
      <c r="B468" s="147" t="s">
        <v>487</v>
      </c>
      <c r="C468" s="130">
        <v>4</v>
      </c>
      <c r="D468" t="s">
        <v>1368</v>
      </c>
      <c r="E468" s="130">
        <v>4</v>
      </c>
      <c r="F468" s="148">
        <f>VLOOKUP(B468,'Prices updated for CPI'!$A$12:$BJ$780,61,0)</f>
        <v>90.03875141231002</v>
      </c>
    </row>
    <row r="469" spans="2:6" x14ac:dyDescent="0.25">
      <c r="B469" s="147" t="s">
        <v>488</v>
      </c>
      <c r="C469" s="130">
        <v>4</v>
      </c>
      <c r="D469" t="s">
        <v>1369</v>
      </c>
      <c r="E469" s="130">
        <v>2</v>
      </c>
      <c r="F469" s="148">
        <f>VLOOKUP(B469,'Prices updated for CPI'!$A$12:$BJ$780,61,0)</f>
        <v>88.147665697088797</v>
      </c>
    </row>
    <row r="470" spans="2:6" x14ac:dyDescent="0.25">
      <c r="B470" s="147" t="s">
        <v>489</v>
      </c>
      <c r="C470" s="130">
        <v>4</v>
      </c>
      <c r="D470" t="s">
        <v>1370</v>
      </c>
      <c r="E470" s="130">
        <v>2</v>
      </c>
      <c r="F470" s="148">
        <f>VLOOKUP(B470,'Prices updated for CPI'!$A$12:$BJ$780,61,0)</f>
        <v>95.285996479402257</v>
      </c>
    </row>
    <row r="471" spans="2:6" x14ac:dyDescent="0.25">
      <c r="B471" s="147" t="s">
        <v>490</v>
      </c>
      <c r="C471" s="130">
        <v>4</v>
      </c>
      <c r="D471" t="s">
        <v>1369</v>
      </c>
      <c r="E471" s="130">
        <v>1</v>
      </c>
      <c r="F471" s="148">
        <f>VLOOKUP(B471,'Prices updated for CPI'!$A$12:$BJ$780,61,0)</f>
        <v>86.533854604021485</v>
      </c>
    </row>
    <row r="472" spans="2:6" x14ac:dyDescent="0.25">
      <c r="B472" s="147" t="s">
        <v>491</v>
      </c>
      <c r="C472" s="130">
        <v>4</v>
      </c>
      <c r="D472" t="s">
        <v>1370</v>
      </c>
      <c r="E472" s="130">
        <v>1</v>
      </c>
      <c r="F472" s="148">
        <f>VLOOKUP(B472,'Prices updated for CPI'!$A$12:$BJ$780,61,0)</f>
        <v>103.7481339313774</v>
      </c>
    </row>
    <row r="473" spans="2:6" x14ac:dyDescent="0.25">
      <c r="B473" s="147" t="s">
        <v>492</v>
      </c>
      <c r="C473" s="130">
        <v>4</v>
      </c>
      <c r="D473" t="s">
        <v>1368</v>
      </c>
      <c r="E473" s="130">
        <v>1</v>
      </c>
      <c r="F473" s="148">
        <f>VLOOKUP(B473,'Prices updated for CPI'!$A$12:$BJ$780,61,0)</f>
        <v>102.23241643380562</v>
      </c>
    </row>
    <row r="474" spans="2:6" x14ac:dyDescent="0.25">
      <c r="B474" s="147" t="s">
        <v>493</v>
      </c>
      <c r="C474" s="130">
        <v>4</v>
      </c>
      <c r="D474" t="s">
        <v>1369</v>
      </c>
      <c r="E474" s="130">
        <v>1</v>
      </c>
      <c r="F474" s="148">
        <f>VLOOKUP(B474,'Prices updated for CPI'!$A$12:$BJ$780,61,0)</f>
        <v>133.23580107561432</v>
      </c>
    </row>
    <row r="475" spans="2:6" x14ac:dyDescent="0.25">
      <c r="B475" s="147" t="s">
        <v>494</v>
      </c>
      <c r="C475" s="130">
        <v>4</v>
      </c>
      <c r="D475" t="s">
        <v>1370</v>
      </c>
      <c r="E475" s="130">
        <v>1</v>
      </c>
      <c r="F475" s="148">
        <f>VLOOKUP(B475,'Prices updated for CPI'!$A$12:$BJ$780,61,0)</f>
        <v>150.45242861860788</v>
      </c>
    </row>
    <row r="476" spans="2:6" x14ac:dyDescent="0.25">
      <c r="B476" s="147" t="s">
        <v>495</v>
      </c>
      <c r="C476" s="130">
        <v>4</v>
      </c>
      <c r="D476" t="s">
        <v>1368</v>
      </c>
      <c r="E476" s="130">
        <v>1</v>
      </c>
      <c r="F476" s="148">
        <f>VLOOKUP(B476,'Prices updated for CPI'!$A$12:$BJ$780,61,0)</f>
        <v>148.93671112103604</v>
      </c>
    </row>
    <row r="477" spans="2:6" x14ac:dyDescent="0.25">
      <c r="B477" s="147" t="s">
        <v>496</v>
      </c>
      <c r="C477" s="130">
        <v>4</v>
      </c>
      <c r="D477" t="s">
        <v>1368</v>
      </c>
      <c r="E477" s="130">
        <v>2</v>
      </c>
      <c r="F477" s="148">
        <f>VLOOKUP(B477,'Prices updated for CPI'!$A$12:$BJ$780,61,0)</f>
        <v>139.73016156756901</v>
      </c>
    </row>
    <row r="478" spans="2:6" x14ac:dyDescent="0.25">
      <c r="B478" s="147" t="s">
        <v>497</v>
      </c>
      <c r="C478" s="130">
        <v>4</v>
      </c>
      <c r="D478" t="s">
        <v>1368</v>
      </c>
      <c r="E478" s="130">
        <v>3</v>
      </c>
      <c r="F478" s="148">
        <f>VLOOKUP(B478,'Prices updated for CPI'!$A$12:$BJ$780,61,0)</f>
        <v>136.66131171641334</v>
      </c>
    </row>
    <row r="479" spans="2:6" x14ac:dyDescent="0.25">
      <c r="B479" s="147" t="s">
        <v>498</v>
      </c>
      <c r="C479" s="130">
        <v>4</v>
      </c>
      <c r="D479" t="s">
        <v>1368</v>
      </c>
      <c r="E479" s="130">
        <v>4</v>
      </c>
      <c r="F479" s="148">
        <f>VLOOKUP(B479,'Prices updated for CPI'!$A$12:$BJ$780,61,0)</f>
        <v>135.12688679083547</v>
      </c>
    </row>
    <row r="480" spans="2:6" x14ac:dyDescent="0.25">
      <c r="B480" s="147" t="s">
        <v>499</v>
      </c>
      <c r="C480" s="130">
        <v>4</v>
      </c>
      <c r="D480" t="s">
        <v>1370</v>
      </c>
      <c r="E480" s="130">
        <v>2</v>
      </c>
      <c r="F480" s="148">
        <f>VLOOKUP(B480,'Prices updated for CPI'!$A$12:$BJ$780,61,0)</f>
        <v>140.37413185792772</v>
      </c>
    </row>
    <row r="481" spans="2:6" x14ac:dyDescent="0.25">
      <c r="B481" s="147" t="s">
        <v>500</v>
      </c>
      <c r="C481" s="130">
        <v>4</v>
      </c>
      <c r="D481" t="s">
        <v>1369</v>
      </c>
      <c r="E481" s="130">
        <v>2</v>
      </c>
      <c r="F481" s="148">
        <f>VLOOKUP(B481,'Prices updated for CPI'!$A$12:$BJ$780,61,0)</f>
        <v>133.23580107561432</v>
      </c>
    </row>
    <row r="482" spans="2:6" x14ac:dyDescent="0.25">
      <c r="B482" s="147" t="s">
        <v>501</v>
      </c>
      <c r="C482" s="130">
        <v>4</v>
      </c>
      <c r="D482" t="s">
        <v>1371</v>
      </c>
      <c r="E482" s="130">
        <v>3</v>
      </c>
      <c r="F482" s="148">
        <f>VLOOKUP(B482,'Prices updated for CPI'!$A$12:$BJ$780,61,0)</f>
        <v>136.66131171641334</v>
      </c>
    </row>
    <row r="483" spans="2:6" x14ac:dyDescent="0.25">
      <c r="B483" s="147" t="s">
        <v>502</v>
      </c>
      <c r="C483" s="130">
        <v>4</v>
      </c>
      <c r="D483" t="s">
        <v>1369</v>
      </c>
      <c r="E483" s="130">
        <v>1</v>
      </c>
      <c r="F483" s="148">
        <f>VLOOKUP(B483,'Prices updated for CPI'!$A$12:$BJ$780,61,0)</f>
        <v>120.32058281985941</v>
      </c>
    </row>
    <row r="484" spans="2:6" x14ac:dyDescent="0.25">
      <c r="B484" s="147" t="s">
        <v>503</v>
      </c>
      <c r="C484" s="130">
        <v>4</v>
      </c>
      <c r="D484" t="s">
        <v>1368</v>
      </c>
      <c r="E484" s="130">
        <v>1</v>
      </c>
      <c r="F484" s="148">
        <f>VLOOKUP(B484,'Prices updated for CPI'!$A$12:$BJ$780,61,0)</f>
        <v>136.02149286528117</v>
      </c>
    </row>
    <row r="485" spans="2:6" x14ac:dyDescent="0.25">
      <c r="B485" s="147" t="s">
        <v>504</v>
      </c>
      <c r="C485" s="130">
        <v>4</v>
      </c>
      <c r="D485" t="s">
        <v>1369</v>
      </c>
      <c r="E485" s="130">
        <v>1</v>
      </c>
      <c r="F485" s="148">
        <f>VLOOKUP(B485,'Prices updated for CPI'!$A$12:$BJ$780,61,0)</f>
        <v>135.00004746781548</v>
      </c>
    </row>
    <row r="486" spans="2:6" x14ac:dyDescent="0.25">
      <c r="B486" s="147" t="s">
        <v>505</v>
      </c>
      <c r="C486" s="130">
        <v>4</v>
      </c>
      <c r="D486" t="s">
        <v>1370</v>
      </c>
      <c r="E486" s="130">
        <v>1</v>
      </c>
      <c r="F486" s="148">
        <f>VLOOKUP(B486,'Prices updated for CPI'!$A$12:$BJ$780,61,0)</f>
        <v>152.21667501080904</v>
      </c>
    </row>
    <row r="487" spans="2:6" x14ac:dyDescent="0.25">
      <c r="B487" s="147" t="s">
        <v>506</v>
      </c>
      <c r="C487" s="130">
        <v>4</v>
      </c>
      <c r="D487" t="s">
        <v>1368</v>
      </c>
      <c r="E487" s="130">
        <v>1</v>
      </c>
      <c r="F487" s="148">
        <f>VLOOKUP(B487,'Prices updated for CPI'!$A$12:$BJ$780,61,0)</f>
        <v>150.6986092975996</v>
      </c>
    </row>
    <row r="488" spans="2:6" x14ac:dyDescent="0.25">
      <c r="B488" s="147" t="s">
        <v>507</v>
      </c>
      <c r="C488" s="130">
        <v>4</v>
      </c>
      <c r="D488" t="s">
        <v>1368</v>
      </c>
      <c r="E488" s="130">
        <v>2</v>
      </c>
      <c r="F488" s="148">
        <f>VLOOKUP(B488,'Prices updated for CPI'!$A$12:$BJ$780,61,0)</f>
        <v>141.49205974413255</v>
      </c>
    </row>
    <row r="489" spans="2:6" x14ac:dyDescent="0.25">
      <c r="B489" s="147" t="s">
        <v>508</v>
      </c>
      <c r="C489" s="130">
        <v>4</v>
      </c>
      <c r="D489" t="s">
        <v>1368</v>
      </c>
      <c r="E489" s="130">
        <v>3</v>
      </c>
      <c r="F489" s="148">
        <f>VLOOKUP(B489,'Prices updated for CPI'!$A$12:$BJ$780,61,0)</f>
        <v>138.42320989297687</v>
      </c>
    </row>
    <row r="490" spans="2:6" x14ac:dyDescent="0.25">
      <c r="B490" s="147" t="s">
        <v>509</v>
      </c>
      <c r="C490" s="130">
        <v>4</v>
      </c>
      <c r="D490" t="s">
        <v>1368</v>
      </c>
      <c r="E490" s="130">
        <v>4</v>
      </c>
      <c r="F490" s="148">
        <f>VLOOKUP(B490,'Prices updated for CPI'!$A$12:$BJ$780,61,0)</f>
        <v>136.88878496739895</v>
      </c>
    </row>
    <row r="491" spans="2:6" x14ac:dyDescent="0.25">
      <c r="B491" s="147" t="s">
        <v>510</v>
      </c>
      <c r="C491" s="130">
        <v>4</v>
      </c>
      <c r="D491" t="s">
        <v>1371</v>
      </c>
      <c r="E491" s="130">
        <v>3</v>
      </c>
      <c r="F491" s="148">
        <f>VLOOKUP(B491,'Prices updated for CPI'!$A$12:$BJ$780,61,0)</f>
        <v>138.42320989297684</v>
      </c>
    </row>
    <row r="492" spans="2:6" x14ac:dyDescent="0.25">
      <c r="B492" s="147" t="s">
        <v>511</v>
      </c>
      <c r="C492" s="130">
        <v>4</v>
      </c>
      <c r="D492" t="s">
        <v>1371</v>
      </c>
      <c r="E492" s="130">
        <v>4</v>
      </c>
      <c r="F492" s="148">
        <f>VLOOKUP(B492,'Prices updated for CPI'!$A$12:$BJ$780,61,0)</f>
        <v>136.88878496739895</v>
      </c>
    </row>
    <row r="493" spans="2:6" x14ac:dyDescent="0.25">
      <c r="B493" s="147" t="s">
        <v>512</v>
      </c>
      <c r="C493" s="130">
        <v>4</v>
      </c>
      <c r="D493" t="s">
        <v>1369</v>
      </c>
      <c r="E493" s="130">
        <v>1</v>
      </c>
      <c r="F493" s="148">
        <f>VLOOKUP(B493,'Prices updated for CPI'!$A$12:$BJ$780,61,0)</f>
        <v>135.00004746781553</v>
      </c>
    </row>
    <row r="494" spans="2:6" x14ac:dyDescent="0.25">
      <c r="B494" s="147" t="s">
        <v>513</v>
      </c>
      <c r="C494" s="130">
        <v>4</v>
      </c>
      <c r="D494" t="s">
        <v>1369</v>
      </c>
      <c r="E494" s="130">
        <v>2</v>
      </c>
      <c r="F494" s="148">
        <f>VLOOKUP(B494,'Prices updated for CPI'!$A$12:$BJ$780,61,0)</f>
        <v>135.00004746781551</v>
      </c>
    </row>
    <row r="495" spans="2:6" x14ac:dyDescent="0.25">
      <c r="B495" s="147" t="s">
        <v>514</v>
      </c>
      <c r="C495" s="130">
        <v>4</v>
      </c>
      <c r="D495" t="s">
        <v>1370</v>
      </c>
      <c r="E495" s="130">
        <v>2</v>
      </c>
      <c r="F495" s="148">
        <f>VLOOKUP(B495,'Prices updated for CPI'!$A$12:$BJ$780,61,0)</f>
        <v>142.13837825012897</v>
      </c>
    </row>
    <row r="496" spans="2:6" x14ac:dyDescent="0.25">
      <c r="B496" s="147" t="s">
        <v>515</v>
      </c>
      <c r="C496" s="130">
        <v>4</v>
      </c>
      <c r="D496" t="s">
        <v>1369</v>
      </c>
      <c r="E496" s="130">
        <v>2</v>
      </c>
      <c r="F496" s="148">
        <f>VLOOKUP(B496,'Prices updated for CPI'!$A$12:$BJ$780,61,0)</f>
        <v>135.00004746781553</v>
      </c>
    </row>
    <row r="497" spans="2:6" x14ac:dyDescent="0.25">
      <c r="B497" s="147" t="s">
        <v>516</v>
      </c>
      <c r="C497" s="130">
        <v>4</v>
      </c>
      <c r="D497" t="s">
        <v>1369</v>
      </c>
      <c r="E497" s="130">
        <v>4</v>
      </c>
      <c r="F497" s="148">
        <f>VLOOKUP(B497,'Prices updated for CPI'!$A$12:$BJ$780,61,0)</f>
        <v>135.00004746781551</v>
      </c>
    </row>
    <row r="498" spans="2:6" x14ac:dyDescent="0.25">
      <c r="B498" s="147" t="s">
        <v>517</v>
      </c>
      <c r="C498" s="130">
        <v>4</v>
      </c>
      <c r="D498" t="s">
        <v>1370</v>
      </c>
      <c r="E498" s="130">
        <v>1</v>
      </c>
      <c r="F498" s="148">
        <f>VLOOKUP(B498,'Prices updated for CPI'!$A$12:$BJ$780,61,0)</f>
        <v>152.21667501080907</v>
      </c>
    </row>
    <row r="499" spans="2:6" x14ac:dyDescent="0.25">
      <c r="B499" s="147" t="s">
        <v>518</v>
      </c>
      <c r="C499" s="130">
        <v>4</v>
      </c>
      <c r="D499" t="s">
        <v>1368</v>
      </c>
      <c r="E499" s="130">
        <v>1</v>
      </c>
      <c r="F499" s="148">
        <f>VLOOKUP(B499,'Prices updated for CPI'!$A$12:$BJ$780,61,0)</f>
        <v>150.6986092975996</v>
      </c>
    </row>
    <row r="500" spans="2:6" x14ac:dyDescent="0.25">
      <c r="B500" s="147" t="s">
        <v>519</v>
      </c>
      <c r="C500" s="130">
        <v>4</v>
      </c>
      <c r="D500" t="s">
        <v>1370</v>
      </c>
      <c r="E500" s="130">
        <v>2</v>
      </c>
      <c r="F500" s="148">
        <f>VLOOKUP(B500,'Prices updated for CPI'!$A$12:$BJ$780,61,0)</f>
        <v>142.13837825012891</v>
      </c>
    </row>
    <row r="501" spans="2:6" x14ac:dyDescent="0.25">
      <c r="B501" s="147" t="s">
        <v>520</v>
      </c>
      <c r="C501" s="130">
        <v>4</v>
      </c>
      <c r="D501" t="s">
        <v>1371</v>
      </c>
      <c r="E501" s="130">
        <v>3</v>
      </c>
      <c r="F501" s="148">
        <f>VLOOKUP(B501,'Prices updated for CPI'!$A$12:$BJ$780,61,0)</f>
        <v>138.42320989297687</v>
      </c>
    </row>
    <row r="502" spans="2:6" x14ac:dyDescent="0.25">
      <c r="B502" s="147" t="s">
        <v>521</v>
      </c>
      <c r="C502" s="130">
        <v>4</v>
      </c>
      <c r="D502" t="s">
        <v>1371</v>
      </c>
      <c r="E502" s="130">
        <v>4</v>
      </c>
      <c r="F502" s="148">
        <f>VLOOKUP(B502,'Prices updated for CPI'!$A$12:$BJ$780,61,0)</f>
        <v>136.88878496739898</v>
      </c>
    </row>
    <row r="503" spans="2:6" x14ac:dyDescent="0.25">
      <c r="B503" s="147" t="s">
        <v>522</v>
      </c>
      <c r="C503" s="130">
        <v>4</v>
      </c>
      <c r="D503" t="s">
        <v>1369</v>
      </c>
      <c r="E503" s="130">
        <v>1</v>
      </c>
      <c r="F503" s="148">
        <f>VLOOKUP(B503,'Prices updated for CPI'!$A$12:$BJ$780,61,0)</f>
        <v>121.90234595718582</v>
      </c>
    </row>
    <row r="504" spans="2:6" x14ac:dyDescent="0.25">
      <c r="B504" s="147" t="s">
        <v>523</v>
      </c>
      <c r="C504" s="130">
        <v>4</v>
      </c>
      <c r="D504" t="s">
        <v>1370</v>
      </c>
      <c r="E504" s="130">
        <v>1</v>
      </c>
      <c r="F504" s="148">
        <f>VLOOKUP(B504,'Prices updated for CPI'!$A$12:$BJ$780,61,0)</f>
        <v>139.11897350017941</v>
      </c>
    </row>
    <row r="505" spans="2:6" x14ac:dyDescent="0.25">
      <c r="B505" s="147" t="s">
        <v>524</v>
      </c>
      <c r="C505" s="130">
        <v>4</v>
      </c>
      <c r="D505" t="s">
        <v>1368</v>
      </c>
      <c r="E505" s="130">
        <v>1</v>
      </c>
      <c r="F505" s="148">
        <f>VLOOKUP(B505,'Prices updated for CPI'!$A$12:$BJ$780,61,0)</f>
        <v>137.60325600260762</v>
      </c>
    </row>
    <row r="506" spans="2:6" x14ac:dyDescent="0.25">
      <c r="B506" s="147" t="s">
        <v>525</v>
      </c>
      <c r="C506" s="130">
        <v>4</v>
      </c>
      <c r="D506" t="s">
        <v>1371</v>
      </c>
      <c r="E506" s="130">
        <v>4</v>
      </c>
      <c r="F506" s="148">
        <f>VLOOKUP(B506,'Prices updated for CPI'!$A$12:$BJ$780,61,0)</f>
        <v>123.79343167240704</v>
      </c>
    </row>
    <row r="507" spans="2:6" x14ac:dyDescent="0.25">
      <c r="B507" s="147" t="s">
        <v>526</v>
      </c>
      <c r="C507" s="130">
        <v>4</v>
      </c>
      <c r="D507" t="s">
        <v>1371</v>
      </c>
      <c r="E507" s="130">
        <v>3</v>
      </c>
      <c r="F507" s="148">
        <f>VLOOKUP(B507,'Prices updated for CPI'!$A$12:$BJ$780,61,0)</f>
        <v>155.76512790202787</v>
      </c>
    </row>
    <row r="508" spans="2:6" x14ac:dyDescent="0.25">
      <c r="B508" s="147" t="s">
        <v>527</v>
      </c>
      <c r="C508" s="130">
        <v>4</v>
      </c>
      <c r="D508" t="s">
        <v>1369</v>
      </c>
      <c r="E508" s="130">
        <v>1</v>
      </c>
      <c r="F508" s="148">
        <f>VLOOKUP(B508,'Prices updated for CPI'!$A$12:$BJ$780,61,0)</f>
        <v>139.82472992678362</v>
      </c>
    </row>
    <row r="509" spans="2:6" x14ac:dyDescent="0.25">
      <c r="B509" s="147" t="s">
        <v>528</v>
      </c>
      <c r="C509" s="130">
        <v>4</v>
      </c>
      <c r="D509" t="s">
        <v>1370</v>
      </c>
      <c r="E509" s="130">
        <v>1</v>
      </c>
      <c r="F509" s="148">
        <f>VLOOKUP(B509,'Prices updated for CPI'!$A$12:$BJ$780,61,0)</f>
        <v>157.0413574697771</v>
      </c>
    </row>
    <row r="510" spans="2:6" x14ac:dyDescent="0.25">
      <c r="B510" s="147" t="s">
        <v>529</v>
      </c>
      <c r="C510" s="130">
        <v>4</v>
      </c>
      <c r="D510" t="s">
        <v>1371</v>
      </c>
      <c r="E510" s="130">
        <v>3</v>
      </c>
      <c r="F510" s="148">
        <f>VLOOKUP(B510,'Prices updated for CPI'!$A$12:$BJ$780,61,0)</f>
        <v>143.24789235194496</v>
      </c>
    </row>
    <row r="511" spans="2:6" x14ac:dyDescent="0.25">
      <c r="B511" s="147" t="s">
        <v>530</v>
      </c>
      <c r="C511" s="130">
        <v>4</v>
      </c>
      <c r="D511" t="s">
        <v>1368</v>
      </c>
      <c r="E511" s="130">
        <v>1</v>
      </c>
      <c r="F511" s="148">
        <f>VLOOKUP(B511,'Prices updated for CPI'!$A$12:$BJ$780,61,0)</f>
        <v>155.52329175656774</v>
      </c>
    </row>
    <row r="512" spans="2:6" x14ac:dyDescent="0.25">
      <c r="B512" s="147" t="s">
        <v>531</v>
      </c>
      <c r="C512" s="130">
        <v>4</v>
      </c>
      <c r="D512" t="s">
        <v>1368</v>
      </c>
      <c r="E512" s="130">
        <v>2</v>
      </c>
      <c r="F512" s="148">
        <f>VLOOKUP(B512,'Prices updated for CPI'!$A$12:$BJ$780,61,0)</f>
        <v>146.31674220310066</v>
      </c>
    </row>
    <row r="513" spans="2:6" x14ac:dyDescent="0.25">
      <c r="B513" s="147" t="s">
        <v>532</v>
      </c>
      <c r="C513" s="130">
        <v>4</v>
      </c>
      <c r="D513" t="s">
        <v>1368</v>
      </c>
      <c r="E513" s="130">
        <v>3</v>
      </c>
      <c r="F513" s="148">
        <f>VLOOKUP(B513,'Prices updated for CPI'!$A$12:$BJ$780,61,0)</f>
        <v>143.24789235194496</v>
      </c>
    </row>
    <row r="514" spans="2:6" x14ac:dyDescent="0.25">
      <c r="B514" s="147" t="s">
        <v>533</v>
      </c>
      <c r="C514" s="130">
        <v>4</v>
      </c>
      <c r="D514" t="s">
        <v>1368</v>
      </c>
      <c r="E514" s="130">
        <v>4</v>
      </c>
      <c r="F514" s="148">
        <f>VLOOKUP(B514,'Prices updated for CPI'!$A$12:$BJ$780,61,0)</f>
        <v>141.71346742636712</v>
      </c>
    </row>
    <row r="515" spans="2:6" x14ac:dyDescent="0.25">
      <c r="B515" s="147" t="s">
        <v>534</v>
      </c>
      <c r="C515" s="130">
        <v>4</v>
      </c>
      <c r="D515" t="s">
        <v>1371</v>
      </c>
      <c r="E515" s="130">
        <v>3</v>
      </c>
      <c r="F515" s="148">
        <f>VLOOKUP(B515,'Prices updated for CPI'!$A$12:$BJ$780,61,0)</f>
        <v>143.24789235194498</v>
      </c>
    </row>
    <row r="516" spans="2:6" x14ac:dyDescent="0.25">
      <c r="B516" s="147" t="s">
        <v>535</v>
      </c>
      <c r="C516" s="130">
        <v>4</v>
      </c>
      <c r="D516" t="s">
        <v>1371</v>
      </c>
      <c r="E516" s="130">
        <v>4</v>
      </c>
      <c r="F516" s="148">
        <f>VLOOKUP(B516,'Prices updated for CPI'!$A$12:$BJ$780,61,0)</f>
        <v>141.71346742636712</v>
      </c>
    </row>
    <row r="517" spans="2:6" x14ac:dyDescent="0.25">
      <c r="B517" s="147" t="s">
        <v>536</v>
      </c>
      <c r="C517" s="130">
        <v>4</v>
      </c>
      <c r="D517" t="s">
        <v>1369</v>
      </c>
      <c r="E517" s="130">
        <v>1</v>
      </c>
      <c r="F517" s="148">
        <f>VLOOKUP(B517,'Prices updated for CPI'!$A$12:$BJ$780,61,0)</f>
        <v>139.82472992678362</v>
      </c>
    </row>
    <row r="518" spans="2:6" x14ac:dyDescent="0.25">
      <c r="B518" s="147" t="s">
        <v>537</v>
      </c>
      <c r="C518" s="130">
        <v>4</v>
      </c>
      <c r="D518" t="s">
        <v>1369</v>
      </c>
      <c r="E518" s="130">
        <v>2</v>
      </c>
      <c r="F518" s="148">
        <f>VLOOKUP(B518,'Prices updated for CPI'!$A$12:$BJ$780,61,0)</f>
        <v>139.82472992678359</v>
      </c>
    </row>
    <row r="519" spans="2:6" x14ac:dyDescent="0.25">
      <c r="B519" s="147" t="s">
        <v>538</v>
      </c>
      <c r="C519" s="130">
        <v>4</v>
      </c>
      <c r="D519" t="s">
        <v>1370</v>
      </c>
      <c r="E519" s="130">
        <v>2</v>
      </c>
      <c r="F519" s="148">
        <f>VLOOKUP(B519,'Prices updated for CPI'!$A$12:$BJ$780,61,0)</f>
        <v>146.96306070909705</v>
      </c>
    </row>
    <row r="520" spans="2:6" x14ac:dyDescent="0.25">
      <c r="B520" s="147" t="s">
        <v>539</v>
      </c>
      <c r="C520" s="130">
        <v>4</v>
      </c>
      <c r="D520" t="s">
        <v>1369</v>
      </c>
      <c r="E520" s="130">
        <v>2</v>
      </c>
      <c r="F520" s="148">
        <f>VLOOKUP(B520,'Prices updated for CPI'!$A$12:$BJ$780,61,0)</f>
        <v>139.82472992678359</v>
      </c>
    </row>
    <row r="521" spans="2:6" x14ac:dyDescent="0.25">
      <c r="B521" s="147" t="s">
        <v>540</v>
      </c>
      <c r="C521" s="130">
        <v>4</v>
      </c>
      <c r="D521" t="s">
        <v>1368</v>
      </c>
      <c r="E521" s="130">
        <v>2</v>
      </c>
      <c r="F521" s="148">
        <f>VLOOKUP(B521,'Prices updated for CPI'!$A$12:$BJ$780,61,0)</f>
        <v>146.31674220310063</v>
      </c>
    </row>
    <row r="522" spans="2:6" x14ac:dyDescent="0.25">
      <c r="B522" s="147" t="s">
        <v>541</v>
      </c>
      <c r="C522" s="130">
        <v>4</v>
      </c>
      <c r="D522" t="s">
        <v>1368</v>
      </c>
      <c r="E522" s="130">
        <v>1</v>
      </c>
      <c r="F522" s="148">
        <f>VLOOKUP(B522,'Prices updated for CPI'!$A$12:$BJ$780,61,0)</f>
        <v>155.52329175656774</v>
      </c>
    </row>
    <row r="523" spans="2:6" x14ac:dyDescent="0.25">
      <c r="B523" s="147" t="s">
        <v>542</v>
      </c>
      <c r="C523" s="130">
        <v>4</v>
      </c>
      <c r="D523" t="s">
        <v>1371</v>
      </c>
      <c r="E523" s="130">
        <v>1</v>
      </c>
      <c r="F523" s="148">
        <f>VLOOKUP(B523,'Prices updated for CPI'!$A$12:$BJ$780,61,0)</f>
        <v>192.98131767025905</v>
      </c>
    </row>
    <row r="524" spans="2:6" x14ac:dyDescent="0.25">
      <c r="B524" s="147" t="s">
        <v>543</v>
      </c>
      <c r="C524" s="130">
        <v>4</v>
      </c>
      <c r="D524" t="s">
        <v>1371</v>
      </c>
      <c r="E524" s="130">
        <v>4</v>
      </c>
      <c r="F524" s="148">
        <f>VLOOKUP(B524,'Prices updated for CPI'!$A$12:$BJ$780,61,0)</f>
        <v>86.614324757972696</v>
      </c>
    </row>
    <row r="525" spans="2:6" x14ac:dyDescent="0.25">
      <c r="B525" s="147" t="s">
        <v>544</v>
      </c>
      <c r="C525" s="130">
        <v>4</v>
      </c>
      <c r="D525" t="s">
        <v>1369</v>
      </c>
      <c r="E525" s="130">
        <v>1</v>
      </c>
      <c r="F525" s="148">
        <f>VLOOKUP(B525,'Prices updated for CPI'!$A$12:$BJ$780,61,0)</f>
        <v>74.697474330682809</v>
      </c>
    </row>
    <row r="526" spans="2:6" x14ac:dyDescent="0.25">
      <c r="B526" s="147" t="s">
        <v>545</v>
      </c>
      <c r="C526" s="130">
        <v>4</v>
      </c>
      <c r="D526" t="s">
        <v>1368</v>
      </c>
      <c r="E526" s="130">
        <v>1</v>
      </c>
      <c r="F526" s="148">
        <f>VLOOKUP(B526,'Prices updated for CPI'!$A$12:$BJ$780,61,0)</f>
        <v>90.398384376104616</v>
      </c>
    </row>
    <row r="527" spans="2:6" x14ac:dyDescent="0.25">
      <c r="B527" s="147" t="s">
        <v>546</v>
      </c>
      <c r="C527" s="130">
        <v>4</v>
      </c>
      <c r="D527" t="s">
        <v>1369</v>
      </c>
      <c r="E527" s="130">
        <v>1</v>
      </c>
      <c r="F527" s="148">
        <f>VLOOKUP(B527,'Prices updated for CPI'!$A$12:$BJ$780,61,0)</f>
        <v>103.39337452777906</v>
      </c>
    </row>
    <row r="528" spans="2:6" x14ac:dyDescent="0.25">
      <c r="B528" s="147" t="s">
        <v>547</v>
      </c>
      <c r="C528" s="130">
        <v>4</v>
      </c>
      <c r="D528" t="s">
        <v>1368</v>
      </c>
      <c r="E528" s="130">
        <v>1</v>
      </c>
      <c r="F528" s="148">
        <f>VLOOKUP(B528,'Prices updated for CPI'!$A$12:$BJ$780,61,0)</f>
        <v>119.09193635756324</v>
      </c>
    </row>
    <row r="529" spans="2:6" x14ac:dyDescent="0.25">
      <c r="B529" s="147" t="s">
        <v>548</v>
      </c>
      <c r="C529" s="130">
        <v>4</v>
      </c>
      <c r="D529" t="s">
        <v>1368</v>
      </c>
      <c r="E529" s="130">
        <v>2</v>
      </c>
      <c r="F529" s="148">
        <f>VLOOKUP(B529,'Prices updated for CPI'!$A$12:$BJ$780,61,0)</f>
        <v>109.88538680409614</v>
      </c>
    </row>
    <row r="530" spans="2:6" x14ac:dyDescent="0.25">
      <c r="B530" s="147" t="s">
        <v>549</v>
      </c>
      <c r="C530" s="130">
        <v>4</v>
      </c>
      <c r="D530" t="s">
        <v>1369</v>
      </c>
      <c r="E530" s="130">
        <v>1</v>
      </c>
      <c r="F530" s="148">
        <f>VLOOKUP(B530,'Prices updated for CPI'!$A$12:$BJ$780,61,0)</f>
        <v>103.39337452777906</v>
      </c>
    </row>
    <row r="531" spans="2:6" x14ac:dyDescent="0.25">
      <c r="B531" s="147" t="s">
        <v>550</v>
      </c>
      <c r="C531" s="130">
        <v>4</v>
      </c>
      <c r="D531" t="s">
        <v>1369</v>
      </c>
      <c r="E531" s="130">
        <v>1</v>
      </c>
      <c r="F531" s="148">
        <f>VLOOKUP(B531,'Prices updated for CPI'!$A$12:$BJ$780,61,0)</f>
        <v>102.81096433113743</v>
      </c>
    </row>
    <row r="532" spans="2:6" x14ac:dyDescent="0.25">
      <c r="B532" s="147" t="s">
        <v>551</v>
      </c>
      <c r="C532" s="130">
        <v>4</v>
      </c>
      <c r="D532" t="s">
        <v>1368</v>
      </c>
      <c r="E532" s="130">
        <v>1</v>
      </c>
      <c r="F532" s="148">
        <f>VLOOKUP(B532,'Prices updated for CPI'!$A$12:$BJ$780,61,0)</f>
        <v>118.50952616092152</v>
      </c>
    </row>
    <row r="533" spans="2:6" x14ac:dyDescent="0.25">
      <c r="B533" s="147" t="s">
        <v>552</v>
      </c>
      <c r="C533" s="130">
        <v>4</v>
      </c>
      <c r="D533" t="s">
        <v>1369</v>
      </c>
      <c r="E533" s="130">
        <v>1</v>
      </c>
      <c r="F533" s="148">
        <f>VLOOKUP(B533,'Prices updated for CPI'!$A$12:$BJ$780,61,0)</f>
        <v>102.81096433113743</v>
      </c>
    </row>
    <row r="534" spans="2:6" x14ac:dyDescent="0.25">
      <c r="B534" s="147" t="s">
        <v>553</v>
      </c>
      <c r="C534" s="130">
        <v>4</v>
      </c>
      <c r="D534" t="s">
        <v>1368</v>
      </c>
      <c r="E534" s="130">
        <v>1</v>
      </c>
      <c r="F534" s="148">
        <f>VLOOKUP(B534,'Prices updated for CPI'!$A$12:$BJ$780,61,0)</f>
        <v>118.50952616092155</v>
      </c>
    </row>
    <row r="535" spans="2:6" x14ac:dyDescent="0.25">
      <c r="B535" s="147" t="s">
        <v>554</v>
      </c>
      <c r="C535" s="130">
        <v>4</v>
      </c>
      <c r="D535" t="s">
        <v>1369</v>
      </c>
      <c r="E535" s="130">
        <v>1</v>
      </c>
      <c r="F535" s="148">
        <f>VLOOKUP(B535,'Prices updated for CPI'!$A$12:$BJ$780,61,0)</f>
        <v>84.713342834758294</v>
      </c>
    </row>
    <row r="536" spans="2:6" x14ac:dyDescent="0.25">
      <c r="B536" s="147" t="s">
        <v>555</v>
      </c>
      <c r="C536" s="130">
        <v>4</v>
      </c>
      <c r="D536" t="s">
        <v>1369</v>
      </c>
      <c r="E536" s="130">
        <v>1</v>
      </c>
      <c r="F536" s="148">
        <f>VLOOKUP(B536,'Prices updated for CPI'!$A$12:$BJ$780,61,0)</f>
        <v>60.470829540764704</v>
      </c>
    </row>
    <row r="537" spans="2:6" x14ac:dyDescent="0.25">
      <c r="B537" s="147" t="s">
        <v>556</v>
      </c>
      <c r="C537" s="130">
        <v>4</v>
      </c>
      <c r="D537" t="s">
        <v>1368</v>
      </c>
      <c r="E537" s="130">
        <v>1</v>
      </c>
      <c r="F537" s="148">
        <f>VLOOKUP(B537,'Prices updated for CPI'!$A$12:$BJ$780,61,0)</f>
        <v>76.169391370548865</v>
      </c>
    </row>
    <row r="538" spans="2:6" x14ac:dyDescent="0.25">
      <c r="B538" s="147" t="s">
        <v>557</v>
      </c>
      <c r="C538" s="130">
        <v>4</v>
      </c>
      <c r="D538" t="s">
        <v>1369</v>
      </c>
      <c r="E538" s="130">
        <v>1</v>
      </c>
      <c r="F538" s="148">
        <f>VLOOKUP(B538,'Prices updated for CPI'!$A$12:$BJ$780,61,0)</f>
        <v>60.400113621729353</v>
      </c>
    </row>
    <row r="539" spans="2:6" x14ac:dyDescent="0.25">
      <c r="B539" s="147" t="s">
        <v>558</v>
      </c>
      <c r="C539" s="130">
        <v>4</v>
      </c>
      <c r="D539" t="s">
        <v>1369</v>
      </c>
      <c r="E539" s="130">
        <v>2</v>
      </c>
      <c r="F539" s="148">
        <f>VLOOKUP(B539,'Prices updated for CPI'!$A$12:$BJ$780,61,0)</f>
        <v>60.400113621729353</v>
      </c>
    </row>
    <row r="540" spans="2:6" x14ac:dyDescent="0.25">
      <c r="B540" s="147" t="s">
        <v>559</v>
      </c>
      <c r="C540" s="130">
        <v>4</v>
      </c>
      <c r="D540" t="s">
        <v>1370</v>
      </c>
      <c r="E540" s="130">
        <v>1</v>
      </c>
      <c r="F540" s="148">
        <f>VLOOKUP(B540,'Prices updated for CPI'!$A$12:$BJ$780,61,0)</f>
        <v>77.616741164722924</v>
      </c>
    </row>
    <row r="541" spans="2:6" x14ac:dyDescent="0.25">
      <c r="B541" s="147" t="s">
        <v>560</v>
      </c>
      <c r="C541" s="130">
        <v>4</v>
      </c>
      <c r="D541" t="s">
        <v>1368</v>
      </c>
      <c r="E541" s="130">
        <v>1</v>
      </c>
      <c r="F541" s="148">
        <f>VLOOKUP(B541,'Prices updated for CPI'!$A$12:$BJ$780,61,0)</f>
        <v>76.0986754515135</v>
      </c>
    </row>
    <row r="542" spans="2:6" x14ac:dyDescent="0.25">
      <c r="B542" s="147" t="s">
        <v>561</v>
      </c>
      <c r="C542" s="130">
        <v>4</v>
      </c>
      <c r="D542" t="s">
        <v>1368</v>
      </c>
      <c r="E542" s="130">
        <v>2</v>
      </c>
      <c r="F542" s="148">
        <f>VLOOKUP(B542,'Prices updated for CPI'!$A$12:$BJ$780,61,0)</f>
        <v>66.892125898046402</v>
      </c>
    </row>
    <row r="543" spans="2:6" x14ac:dyDescent="0.25">
      <c r="B543" s="147" t="s">
        <v>562</v>
      </c>
      <c r="C543" s="130">
        <v>4</v>
      </c>
      <c r="D543" t="s">
        <v>1369</v>
      </c>
      <c r="E543" s="130">
        <v>1</v>
      </c>
      <c r="F543" s="148">
        <f>VLOOKUP(B543,'Prices updated for CPI'!$A$12:$BJ$780,61,0)</f>
        <v>73.168291516533571</v>
      </c>
    </row>
    <row r="544" spans="2:6" x14ac:dyDescent="0.25">
      <c r="B544" s="147" t="s">
        <v>563</v>
      </c>
      <c r="C544" s="130">
        <v>4</v>
      </c>
      <c r="D544" t="s">
        <v>1370</v>
      </c>
      <c r="E544" s="130">
        <v>1</v>
      </c>
      <c r="F544" s="148">
        <f>VLOOKUP(B544,'Prices updated for CPI'!$A$12:$BJ$780,61,0)</f>
        <v>90.384919059527121</v>
      </c>
    </row>
    <row r="545" spans="2:6" x14ac:dyDescent="0.25">
      <c r="B545" s="147" t="s">
        <v>564</v>
      </c>
      <c r="C545" s="130">
        <v>4</v>
      </c>
      <c r="D545" t="s">
        <v>1368</v>
      </c>
      <c r="E545" s="130">
        <v>1</v>
      </c>
      <c r="F545" s="148">
        <f>VLOOKUP(B545,'Prices updated for CPI'!$A$12:$BJ$780,61,0)</f>
        <v>88.869201561955393</v>
      </c>
    </row>
    <row r="546" spans="2:6" x14ac:dyDescent="0.25">
      <c r="B546" s="147" t="s">
        <v>565</v>
      </c>
      <c r="C546" s="130">
        <v>4</v>
      </c>
      <c r="D546" t="s">
        <v>1371</v>
      </c>
      <c r="E546" s="130">
        <v>4</v>
      </c>
      <c r="F546" s="148">
        <f>VLOOKUP(B546,'Prices updated for CPI'!$A$12:$BJ$780,61,0)</f>
        <v>75.059377231754766</v>
      </c>
    </row>
    <row r="547" spans="2:6" x14ac:dyDescent="0.25">
      <c r="B547" s="147" t="s">
        <v>566</v>
      </c>
      <c r="C547" s="130">
        <v>4</v>
      </c>
      <c r="D547" t="s">
        <v>1369</v>
      </c>
      <c r="E547" s="130">
        <v>1</v>
      </c>
      <c r="F547" s="148">
        <f>VLOOKUP(B547,'Prices updated for CPI'!$A$12:$BJ$780,61,0)</f>
        <v>84.798373085094838</v>
      </c>
    </row>
    <row r="548" spans="2:6" x14ac:dyDescent="0.25">
      <c r="B548" s="147" t="s">
        <v>567</v>
      </c>
      <c r="C548" s="130">
        <v>4</v>
      </c>
      <c r="D548" t="s">
        <v>1370</v>
      </c>
      <c r="E548" s="130">
        <v>1</v>
      </c>
      <c r="F548" s="148">
        <f>VLOOKUP(B548,'Prices updated for CPI'!$A$12:$BJ$780,61,0)</f>
        <v>102.01265241245072</v>
      </c>
    </row>
    <row r="549" spans="2:6" x14ac:dyDescent="0.25">
      <c r="B549" s="147" t="s">
        <v>568</v>
      </c>
      <c r="C549" s="130">
        <v>5</v>
      </c>
      <c r="D549" t="s">
        <v>1369</v>
      </c>
      <c r="E549" s="130">
        <v>1</v>
      </c>
      <c r="F549" s="148">
        <f>VLOOKUP(B549,'Prices updated for CPI'!$A$12:$BJ$780,61,0)</f>
        <v>145.77373104285758</v>
      </c>
    </row>
    <row r="550" spans="2:6" x14ac:dyDescent="0.25">
      <c r="B550" s="147" t="s">
        <v>569</v>
      </c>
      <c r="C550" s="130">
        <v>5</v>
      </c>
      <c r="D550" t="s">
        <v>1369</v>
      </c>
      <c r="E550" s="130">
        <v>1</v>
      </c>
      <c r="F550" s="148">
        <f>VLOOKUP(B550,'Prices updated for CPI'!$A$12:$BJ$780,61,0)</f>
        <v>153.98021172850471</v>
      </c>
    </row>
    <row r="551" spans="2:6" x14ac:dyDescent="0.25">
      <c r="B551" s="147" t="s">
        <v>570</v>
      </c>
      <c r="C551" s="130">
        <v>5</v>
      </c>
      <c r="D551" t="s">
        <v>1368</v>
      </c>
      <c r="E551" s="130">
        <v>1</v>
      </c>
      <c r="F551" s="148">
        <f>VLOOKUP(B551,'Prices updated for CPI'!$A$12:$BJ$780,61,0)</f>
        <v>299.41170234137633</v>
      </c>
    </row>
    <row r="552" spans="2:6" x14ac:dyDescent="0.25">
      <c r="B552" s="147" t="s">
        <v>571</v>
      </c>
      <c r="C552" s="130">
        <v>5</v>
      </c>
      <c r="D552" t="s">
        <v>1369</v>
      </c>
      <c r="E552" s="130">
        <v>1</v>
      </c>
      <c r="F552" s="148">
        <f>VLOOKUP(B552,'Prices updated for CPI'!$A$12:$BJ$780,61,0)</f>
        <v>157.44513953106659</v>
      </c>
    </row>
    <row r="553" spans="2:6" x14ac:dyDescent="0.25">
      <c r="B553" s="147" t="s">
        <v>572</v>
      </c>
      <c r="C553" s="130">
        <v>5</v>
      </c>
      <c r="D553" t="s">
        <v>1370</v>
      </c>
      <c r="E553" s="130">
        <v>1</v>
      </c>
      <c r="F553" s="148">
        <f>VLOOKUP(B553,'Prices updated for CPI'!$A$12:$BJ$780,61,0)</f>
        <v>267.12836014521429</v>
      </c>
    </row>
    <row r="554" spans="2:6" x14ac:dyDescent="0.25">
      <c r="B554" s="147" t="s">
        <v>573</v>
      </c>
      <c r="C554" s="130">
        <v>5</v>
      </c>
      <c r="D554" t="s">
        <v>1368</v>
      </c>
      <c r="E554" s="130">
        <v>1</v>
      </c>
      <c r="F554" s="148">
        <f>VLOOKUP(B554,'Prices updated for CPI'!$A$12:$BJ$780,61,0)</f>
        <v>302.87663014393814</v>
      </c>
    </row>
    <row r="555" spans="2:6" x14ac:dyDescent="0.25">
      <c r="B555" s="147" t="s">
        <v>574</v>
      </c>
      <c r="C555" s="130">
        <v>5</v>
      </c>
      <c r="D555" t="s">
        <v>1368</v>
      </c>
      <c r="E555" s="130">
        <v>2</v>
      </c>
      <c r="F555" s="148">
        <f>VLOOKUP(B555,'Prices updated for CPI'!$A$12:$BJ$780,61,0)</f>
        <v>325.51238368988879</v>
      </c>
    </row>
    <row r="556" spans="2:6" x14ac:dyDescent="0.25">
      <c r="B556" s="147" t="s">
        <v>575</v>
      </c>
      <c r="C556" s="130">
        <v>5</v>
      </c>
      <c r="D556" t="s">
        <v>1369</v>
      </c>
      <c r="E556" s="130">
        <v>3</v>
      </c>
      <c r="F556" s="148">
        <f>VLOOKUP(B556,'Prices updated for CPI'!$A$12:$BJ$780,61,0)</f>
        <v>217.69982362156657</v>
      </c>
    </row>
    <row r="557" spans="2:6" x14ac:dyDescent="0.25">
      <c r="B557" s="147" t="s">
        <v>576</v>
      </c>
      <c r="C557" s="130">
        <v>5</v>
      </c>
      <c r="D557" t="s">
        <v>1369</v>
      </c>
      <c r="E557" s="130">
        <v>2</v>
      </c>
      <c r="F557" s="148">
        <f>VLOOKUP(B557,'Prices updated for CPI'!$A$12:$BJ$780,61,0)</f>
        <v>187.57248157631656</v>
      </c>
    </row>
    <row r="558" spans="2:6" x14ac:dyDescent="0.25">
      <c r="B558" s="147" t="s">
        <v>577</v>
      </c>
      <c r="C558" s="130">
        <v>5</v>
      </c>
      <c r="D558" t="s">
        <v>1370</v>
      </c>
      <c r="E558" s="130">
        <v>2</v>
      </c>
      <c r="F558" s="148">
        <f>VLOOKUP(B558,'Prices updated for CPI'!$A$12:$BJ$780,61,0)</f>
        <v>289.0547522399583</v>
      </c>
    </row>
    <row r="559" spans="2:6" x14ac:dyDescent="0.25">
      <c r="B559" s="147" t="s">
        <v>578</v>
      </c>
      <c r="C559" s="130">
        <v>5</v>
      </c>
      <c r="D559" t="s">
        <v>1369</v>
      </c>
      <c r="E559" s="130">
        <v>1</v>
      </c>
      <c r="F559" s="148">
        <f>VLOOKUP(B559,'Prices updated for CPI'!$A$12:$BJ$780,61,0)</f>
        <v>157.44513953106659</v>
      </c>
    </row>
    <row r="560" spans="2:6" x14ac:dyDescent="0.25">
      <c r="B560" s="147" t="s">
        <v>579</v>
      </c>
      <c r="C560" s="130">
        <v>5</v>
      </c>
      <c r="D560" t="s">
        <v>1369</v>
      </c>
      <c r="E560" s="130">
        <v>1</v>
      </c>
      <c r="F560" s="148">
        <f>VLOOKUP(B560,'Prices updated for CPI'!$A$12:$BJ$780,61,0)</f>
        <v>219.5006971440564</v>
      </c>
    </row>
    <row r="561" spans="2:6" x14ac:dyDescent="0.25">
      <c r="B561" s="147" t="s">
        <v>580</v>
      </c>
      <c r="C561" s="130">
        <v>5</v>
      </c>
      <c r="D561" t="s">
        <v>1370</v>
      </c>
      <c r="E561" s="130">
        <v>1</v>
      </c>
      <c r="F561" s="148">
        <f>VLOOKUP(B561,'Prices updated for CPI'!$A$12:$BJ$780,61,0)</f>
        <v>329.18391775820413</v>
      </c>
    </row>
    <row r="562" spans="2:6" x14ac:dyDescent="0.25">
      <c r="B562" s="147" t="s">
        <v>581</v>
      </c>
      <c r="C562" s="130">
        <v>5</v>
      </c>
      <c r="D562" t="s">
        <v>1368</v>
      </c>
      <c r="E562" s="130">
        <v>1</v>
      </c>
      <c r="F562" s="148">
        <f>VLOOKUP(B562,'Prices updated for CPI'!$A$12:$BJ$780,61,0)</f>
        <v>347.69314647949574</v>
      </c>
    </row>
    <row r="563" spans="2:6" x14ac:dyDescent="0.25">
      <c r="B563" s="147" t="s">
        <v>582</v>
      </c>
      <c r="C563" s="130">
        <v>5</v>
      </c>
      <c r="D563" t="s">
        <v>1368</v>
      </c>
      <c r="E563" s="130">
        <v>2</v>
      </c>
      <c r="F563" s="148">
        <f>VLOOKUP(B563,'Prices updated for CPI'!$A$12:$BJ$780,61,0)</f>
        <v>377.96123051894278</v>
      </c>
    </row>
    <row r="564" spans="2:6" x14ac:dyDescent="0.25">
      <c r="B564" s="147" t="s">
        <v>583</v>
      </c>
      <c r="C564" s="130">
        <v>5</v>
      </c>
      <c r="D564" t="s">
        <v>1368</v>
      </c>
      <c r="E564" s="130">
        <v>3</v>
      </c>
      <c r="F564" s="148">
        <f>VLOOKUP(B564,'Prices updated for CPI'!$A$12:$BJ$780,61,0)</f>
        <v>413.22370689125597</v>
      </c>
    </row>
    <row r="565" spans="2:6" x14ac:dyDescent="0.25">
      <c r="B565" s="147" t="s">
        <v>584</v>
      </c>
      <c r="C565" s="130">
        <v>5</v>
      </c>
      <c r="D565" t="s">
        <v>1370</v>
      </c>
      <c r="E565" s="130">
        <v>2</v>
      </c>
      <c r="F565" s="148">
        <f>VLOOKUP(B565,'Prices updated for CPI'!$A$12:$BJ$780,61,0)</f>
        <v>358.74264034644443</v>
      </c>
    </row>
    <row r="566" spans="2:6" x14ac:dyDescent="0.25">
      <c r="B566" s="147" t="s">
        <v>585</v>
      </c>
      <c r="C566" s="130">
        <v>5</v>
      </c>
      <c r="D566" t="s">
        <v>1369</v>
      </c>
      <c r="E566" s="130">
        <v>2</v>
      </c>
      <c r="F566" s="148">
        <f>VLOOKUP(B566,'Prices updated for CPI'!$A$12:$BJ$780,61,0)</f>
        <v>257.26036968280272</v>
      </c>
    </row>
    <row r="567" spans="2:6" x14ac:dyDescent="0.25">
      <c r="B567" s="147" t="s">
        <v>586</v>
      </c>
      <c r="C567" s="130">
        <v>5</v>
      </c>
      <c r="D567" t="s">
        <v>1371</v>
      </c>
      <c r="E567" s="130">
        <v>3</v>
      </c>
      <c r="F567" s="148">
        <f>VLOOKUP(B567,'Prices updated for CPI'!$A$12:$BJ$780,61,0)</f>
        <v>514.15610658474748</v>
      </c>
    </row>
    <row r="568" spans="2:6" x14ac:dyDescent="0.25">
      <c r="B568" s="147" t="s">
        <v>587</v>
      </c>
      <c r="C568" s="130">
        <v>5</v>
      </c>
      <c r="D568" t="s">
        <v>1369</v>
      </c>
      <c r="E568" s="130">
        <v>1</v>
      </c>
      <c r="F568" s="148">
        <f>VLOOKUP(B568,'Prices updated for CPI'!$A$12:$BJ$780,61,0)</f>
        <v>209.68680747023771</v>
      </c>
    </row>
    <row r="569" spans="2:6" x14ac:dyDescent="0.25">
      <c r="B569" s="147" t="s">
        <v>588</v>
      </c>
      <c r="C569" s="130">
        <v>5</v>
      </c>
      <c r="D569" t="s">
        <v>1370</v>
      </c>
      <c r="E569" s="130">
        <v>1</v>
      </c>
      <c r="F569" s="148">
        <f>VLOOKUP(B569,'Prices updated for CPI'!$A$12:$BJ$780,61,0)</f>
        <v>319.37002808438547</v>
      </c>
    </row>
    <row r="570" spans="2:6" x14ac:dyDescent="0.25">
      <c r="B570" s="147" t="s">
        <v>589</v>
      </c>
      <c r="C570" s="130">
        <v>5</v>
      </c>
      <c r="D570" t="s">
        <v>1368</v>
      </c>
      <c r="E570" s="130">
        <v>1</v>
      </c>
      <c r="F570" s="148">
        <f>VLOOKUP(B570,'Prices updated for CPI'!$A$12:$BJ$780,61,0)</f>
        <v>337.87925680567707</v>
      </c>
    </row>
    <row r="571" spans="2:6" x14ac:dyDescent="0.25">
      <c r="B571" s="147" t="s">
        <v>590</v>
      </c>
      <c r="C571" s="130">
        <v>5</v>
      </c>
      <c r="D571" t="s">
        <v>1368</v>
      </c>
      <c r="E571" s="130">
        <v>2</v>
      </c>
      <c r="F571" s="148">
        <f>VLOOKUP(B571,'Prices updated for CPI'!$A$12:$BJ$780,61,0)</f>
        <v>368.14734084512418</v>
      </c>
    </row>
    <row r="572" spans="2:6" x14ac:dyDescent="0.25">
      <c r="B572" s="147" t="s">
        <v>591</v>
      </c>
      <c r="C572" s="130">
        <v>5</v>
      </c>
      <c r="D572" t="s">
        <v>1369</v>
      </c>
      <c r="E572" s="130">
        <v>2</v>
      </c>
      <c r="F572" s="148">
        <f>VLOOKUP(B572,'Prices updated for CPI'!$A$12:$BJ$780,61,0)</f>
        <v>247.44648000898411</v>
      </c>
    </row>
    <row r="573" spans="2:6" x14ac:dyDescent="0.25">
      <c r="B573" s="147" t="s">
        <v>592</v>
      </c>
      <c r="C573" s="130">
        <v>5</v>
      </c>
      <c r="D573" t="s">
        <v>1371</v>
      </c>
      <c r="E573" s="130">
        <v>4</v>
      </c>
      <c r="F573" s="148">
        <f>VLOOKUP(B573,'Prices updated for CPI'!$A$12:$BJ$780,61,0)</f>
        <v>540.85329136645862</v>
      </c>
    </row>
    <row r="574" spans="2:6" x14ac:dyDescent="0.25">
      <c r="B574" s="147" t="s">
        <v>593</v>
      </c>
      <c r="C574" s="130">
        <v>5</v>
      </c>
      <c r="D574" t="s">
        <v>1370</v>
      </c>
      <c r="E574" s="130">
        <v>1</v>
      </c>
      <c r="F574" s="148">
        <f>VLOOKUP(B574,'Prices updated for CPI'!$A$12:$BJ$780,61,0)</f>
        <v>325.93557061441453</v>
      </c>
    </row>
    <row r="575" spans="2:6" x14ac:dyDescent="0.25">
      <c r="B575" s="147" t="s">
        <v>594</v>
      </c>
      <c r="C575" s="130">
        <v>5</v>
      </c>
      <c r="D575" t="s">
        <v>1368</v>
      </c>
      <c r="E575" s="130">
        <v>3</v>
      </c>
      <c r="F575" s="148">
        <f>VLOOKUP(B575,'Prices updated for CPI'!$A$12:$BJ$780,61,0)</f>
        <v>410.24202634550994</v>
      </c>
    </row>
    <row r="576" spans="2:6" x14ac:dyDescent="0.25">
      <c r="B576" s="147" t="s">
        <v>595</v>
      </c>
      <c r="C576" s="130">
        <v>5</v>
      </c>
      <c r="D576" t="s">
        <v>1369</v>
      </c>
      <c r="E576" s="130">
        <v>1</v>
      </c>
      <c r="F576" s="148">
        <f>VLOOKUP(B576,'Prices updated for CPI'!$A$12:$BJ$780,61,0)</f>
        <v>221.32377598473337</v>
      </c>
    </row>
    <row r="577" spans="2:6" x14ac:dyDescent="0.25">
      <c r="B577" s="147" t="s">
        <v>596</v>
      </c>
      <c r="C577" s="130">
        <v>5</v>
      </c>
      <c r="D577" t="s">
        <v>1370</v>
      </c>
      <c r="E577" s="130">
        <v>1</v>
      </c>
      <c r="F577" s="148">
        <f>VLOOKUP(B577,'Prices updated for CPI'!$A$12:$BJ$780,61,0)</f>
        <v>331.00699659888113</v>
      </c>
    </row>
    <row r="578" spans="2:6" x14ac:dyDescent="0.25">
      <c r="B578" s="147" t="s">
        <v>597</v>
      </c>
      <c r="C578" s="130">
        <v>5</v>
      </c>
      <c r="D578" t="s">
        <v>1368</v>
      </c>
      <c r="E578" s="130">
        <v>1</v>
      </c>
      <c r="F578" s="148">
        <f>VLOOKUP(B578,'Prices updated for CPI'!$A$12:$BJ$780,61,0)</f>
        <v>349.51622532017274</v>
      </c>
    </row>
    <row r="579" spans="2:6" x14ac:dyDescent="0.25">
      <c r="B579" s="147" t="s">
        <v>598</v>
      </c>
      <c r="C579" s="130">
        <v>5</v>
      </c>
      <c r="D579" t="s">
        <v>1368</v>
      </c>
      <c r="E579" s="130">
        <v>2</v>
      </c>
      <c r="F579" s="148">
        <f>VLOOKUP(B579,'Prices updated for CPI'!$A$12:$BJ$780,61,0)</f>
        <v>379.91764265864157</v>
      </c>
    </row>
    <row r="580" spans="2:6" x14ac:dyDescent="0.25">
      <c r="B580" s="147" t="s">
        <v>599</v>
      </c>
      <c r="C580" s="130">
        <v>5</v>
      </c>
      <c r="D580" t="s">
        <v>1368</v>
      </c>
      <c r="E580" s="130">
        <v>4</v>
      </c>
      <c r="F580" s="148">
        <f>VLOOKUP(B580,'Prices updated for CPI'!$A$12:$BJ$780,61,0)</f>
        <v>451.95786008452814</v>
      </c>
    </row>
    <row r="581" spans="2:6" x14ac:dyDescent="0.25">
      <c r="B581" s="147" t="s">
        <v>600</v>
      </c>
      <c r="C581" s="130">
        <v>5</v>
      </c>
      <c r="D581" t="s">
        <v>1371</v>
      </c>
      <c r="E581" s="130">
        <v>3</v>
      </c>
      <c r="F581" s="148">
        <f>VLOOKUP(B581,'Prices updated for CPI'!$A$12:$BJ$780,61,0)</f>
        <v>516.24585202346805</v>
      </c>
    </row>
    <row r="582" spans="2:6" x14ac:dyDescent="0.25">
      <c r="B582" s="147" t="s">
        <v>601</v>
      </c>
      <c r="C582" s="130">
        <v>5</v>
      </c>
      <c r="D582" t="s">
        <v>1371</v>
      </c>
      <c r="E582" s="130">
        <v>4</v>
      </c>
      <c r="F582" s="148">
        <f>VLOOKUP(B582,'Prices updated for CPI'!$A$12:$BJ$780,61,0)</f>
        <v>552.89025977801975</v>
      </c>
    </row>
    <row r="583" spans="2:6" x14ac:dyDescent="0.25">
      <c r="B583" s="147" t="s">
        <v>602</v>
      </c>
      <c r="C583" s="130">
        <v>5</v>
      </c>
      <c r="D583" t="s">
        <v>1370</v>
      </c>
      <c r="E583" s="130">
        <v>2</v>
      </c>
      <c r="F583" s="148">
        <f>VLOOKUP(B583,'Prices updated for CPI'!$A$12:$BJ$780,61,0)</f>
        <v>360.69905248614327</v>
      </c>
    </row>
    <row r="584" spans="2:6" x14ac:dyDescent="0.25">
      <c r="B584" s="147" t="s">
        <v>603</v>
      </c>
      <c r="C584" s="130">
        <v>5</v>
      </c>
      <c r="D584" t="s">
        <v>1370</v>
      </c>
      <c r="E584" s="130">
        <v>3</v>
      </c>
      <c r="F584" s="148">
        <f>VLOOKUP(B584,'Prices updated for CPI'!$A$12:$BJ$780,61,0)</f>
        <v>395.85840834040943</v>
      </c>
    </row>
    <row r="585" spans="2:6" x14ac:dyDescent="0.25">
      <c r="B585" s="147" t="s">
        <v>604</v>
      </c>
      <c r="C585" s="130">
        <v>5</v>
      </c>
      <c r="D585" t="s">
        <v>1369</v>
      </c>
      <c r="E585" s="130">
        <v>2</v>
      </c>
      <c r="F585" s="148">
        <f>VLOOKUP(B585,'Prices updated for CPI'!$A$12:$BJ$780,61,0)</f>
        <v>259.2167818225015</v>
      </c>
    </row>
    <row r="586" spans="2:6" x14ac:dyDescent="0.25">
      <c r="B586" s="147" t="s">
        <v>605</v>
      </c>
      <c r="C586" s="130">
        <v>5</v>
      </c>
      <c r="D586" t="s">
        <v>1369</v>
      </c>
      <c r="E586" s="130">
        <v>1</v>
      </c>
      <c r="F586" s="148">
        <f>VLOOKUP(B586,'Prices updated for CPI'!$A$12:$BJ$780,61,0)</f>
        <v>210.23593475864814</v>
      </c>
    </row>
    <row r="587" spans="2:6" x14ac:dyDescent="0.25">
      <c r="B587" s="147" t="s">
        <v>606</v>
      </c>
      <c r="C587" s="130">
        <v>5</v>
      </c>
      <c r="D587" t="s">
        <v>1370</v>
      </c>
      <c r="E587" s="130">
        <v>1</v>
      </c>
      <c r="F587" s="148">
        <f>VLOOKUP(B587,'Prices updated for CPI'!$A$12:$BJ$780,61,0)</f>
        <v>319.91915537279596</v>
      </c>
    </row>
    <row r="588" spans="2:6" x14ac:dyDescent="0.25">
      <c r="B588" s="147" t="s">
        <v>607</v>
      </c>
      <c r="C588" s="130">
        <v>5</v>
      </c>
      <c r="D588" t="s">
        <v>1368</v>
      </c>
      <c r="E588" s="130">
        <v>1</v>
      </c>
      <c r="F588" s="148">
        <f>VLOOKUP(B588,'Prices updated for CPI'!$A$12:$BJ$780,61,0)</f>
        <v>338.42838409408762</v>
      </c>
    </row>
    <row r="589" spans="2:6" x14ac:dyDescent="0.25">
      <c r="B589" s="147" t="s">
        <v>608</v>
      </c>
      <c r="C589" s="130">
        <v>5</v>
      </c>
      <c r="D589" t="s">
        <v>1368</v>
      </c>
      <c r="E589" s="130">
        <v>2</v>
      </c>
      <c r="F589" s="148">
        <f>VLOOKUP(B589,'Prices updated for CPI'!$A$12:$BJ$780,61,0)</f>
        <v>368.82980143255634</v>
      </c>
    </row>
    <row r="590" spans="2:6" x14ac:dyDescent="0.25">
      <c r="B590" s="147" t="s">
        <v>609</v>
      </c>
      <c r="C590" s="130">
        <v>5</v>
      </c>
      <c r="D590" t="s">
        <v>1371</v>
      </c>
      <c r="E590" s="130">
        <v>4</v>
      </c>
      <c r="F590" s="148">
        <f>VLOOKUP(B590,'Prices updated for CPI'!$A$12:$BJ$780,61,0)</f>
        <v>541.80241855193447</v>
      </c>
    </row>
    <row r="591" spans="2:6" x14ac:dyDescent="0.25">
      <c r="B591" s="147" t="s">
        <v>610</v>
      </c>
      <c r="C591" s="130">
        <v>5</v>
      </c>
      <c r="D591" t="s">
        <v>1369</v>
      </c>
      <c r="E591" s="130">
        <v>2</v>
      </c>
      <c r="F591" s="148">
        <f>VLOOKUP(B591,'Prices updated for CPI'!$A$12:$BJ$780,61,0)</f>
        <v>248.12894059641627</v>
      </c>
    </row>
    <row r="592" spans="2:6" x14ac:dyDescent="0.25">
      <c r="B592" s="147" t="s">
        <v>611</v>
      </c>
      <c r="C592" s="130">
        <v>5</v>
      </c>
      <c r="D592" t="s">
        <v>1369</v>
      </c>
      <c r="E592" s="130">
        <v>1</v>
      </c>
      <c r="F592" s="148">
        <f>VLOOKUP(B592,'Prices updated for CPI'!$A$12:$BJ$780,61,0)</f>
        <v>225.38227699969002</v>
      </c>
    </row>
    <row r="593" spans="2:6" x14ac:dyDescent="0.25">
      <c r="B593" s="147" t="s">
        <v>612</v>
      </c>
      <c r="C593" s="130">
        <v>5</v>
      </c>
      <c r="D593" t="s">
        <v>1368</v>
      </c>
      <c r="E593" s="130">
        <v>1</v>
      </c>
      <c r="F593" s="148">
        <f>VLOOKUP(B593,'Prices updated for CPI'!$A$12:$BJ$780,61,0)</f>
        <v>353.57472633512941</v>
      </c>
    </row>
    <row r="594" spans="2:6" x14ac:dyDescent="0.25">
      <c r="B594" s="147" t="s">
        <v>613</v>
      </c>
      <c r="C594" s="130">
        <v>5</v>
      </c>
      <c r="D594" t="s">
        <v>1368</v>
      </c>
      <c r="E594" s="130">
        <v>2</v>
      </c>
      <c r="F594" s="148">
        <f>VLOOKUP(B594,'Prices updated for CPI'!$A$12:$BJ$780,61,0)</f>
        <v>393.10607067302158</v>
      </c>
    </row>
    <row r="595" spans="2:6" x14ac:dyDescent="0.25">
      <c r="B595" s="147" t="s">
        <v>614</v>
      </c>
      <c r="C595" s="130">
        <v>5</v>
      </c>
      <c r="D595" t="s">
        <v>1369</v>
      </c>
      <c r="E595" s="130">
        <v>2</v>
      </c>
      <c r="F595" s="148">
        <f>VLOOKUP(B595,'Prices updated for CPI'!$A$12:$BJ$780,61,0)</f>
        <v>272.40520983688157</v>
      </c>
    </row>
    <row r="596" spans="2:6" x14ac:dyDescent="0.25">
      <c r="B596" s="147" t="s">
        <v>615</v>
      </c>
      <c r="C596" s="130">
        <v>5</v>
      </c>
      <c r="D596" t="s">
        <v>1369</v>
      </c>
      <c r="E596" s="130">
        <v>1</v>
      </c>
      <c r="F596" s="148">
        <f>VLOOKUP(B596,'Prices updated for CPI'!$A$12:$BJ$780,61,0)</f>
        <v>234.90201562760384</v>
      </c>
    </row>
    <row r="597" spans="2:6" x14ac:dyDescent="0.25">
      <c r="B597" s="147" t="s">
        <v>616</v>
      </c>
      <c r="C597" s="130">
        <v>5</v>
      </c>
      <c r="D597" t="s">
        <v>1370</v>
      </c>
      <c r="E597" s="130">
        <v>1</v>
      </c>
      <c r="F597" s="148">
        <f>VLOOKUP(B597,'Prices updated for CPI'!$A$12:$BJ$780,61,0)</f>
        <v>344.58523624175155</v>
      </c>
    </row>
    <row r="598" spans="2:6" x14ac:dyDescent="0.25">
      <c r="B598" s="147" t="s">
        <v>617</v>
      </c>
      <c r="C598" s="130">
        <v>5</v>
      </c>
      <c r="D598" t="s">
        <v>1368</v>
      </c>
      <c r="E598" s="130">
        <v>1</v>
      </c>
      <c r="F598" s="148">
        <f>VLOOKUP(B598,'Prices updated for CPI'!$A$12:$BJ$780,61,0)</f>
        <v>363.09446496304321</v>
      </c>
    </row>
    <row r="599" spans="2:6" x14ac:dyDescent="0.25">
      <c r="B599" s="147" t="s">
        <v>618</v>
      </c>
      <c r="C599" s="130">
        <v>5</v>
      </c>
      <c r="D599" t="s">
        <v>1370</v>
      </c>
      <c r="E599" s="130">
        <v>2</v>
      </c>
      <c r="F599" s="148">
        <f>VLOOKUP(B599,'Prices updated for CPI'!$A$12:$BJ$780,61,0)</f>
        <v>383.40721912843702</v>
      </c>
    </row>
    <row r="600" spans="2:6" x14ac:dyDescent="0.25">
      <c r="B600" s="147" t="s">
        <v>619</v>
      </c>
      <c r="C600" s="130">
        <v>5</v>
      </c>
      <c r="D600" t="s">
        <v>1369</v>
      </c>
      <c r="E600" s="130">
        <v>1</v>
      </c>
      <c r="F600" s="148">
        <f>VLOOKUP(B600,'Prices updated for CPI'!$A$12:$BJ$780,61,0)</f>
        <v>235.22423507269539</v>
      </c>
    </row>
    <row r="601" spans="2:6" x14ac:dyDescent="0.25">
      <c r="B601" s="147" t="s">
        <v>620</v>
      </c>
      <c r="C601" s="130">
        <v>5</v>
      </c>
      <c r="D601" t="s">
        <v>1370</v>
      </c>
      <c r="E601" s="130">
        <v>1</v>
      </c>
      <c r="F601" s="148">
        <f>VLOOKUP(B601,'Prices updated for CPI'!$A$12:$BJ$780,61,0)</f>
        <v>344.90745568684315</v>
      </c>
    </row>
    <row r="602" spans="2:6" x14ac:dyDescent="0.25">
      <c r="B602" s="147" t="s">
        <v>621</v>
      </c>
      <c r="C602" s="130">
        <v>5</v>
      </c>
      <c r="D602" t="s">
        <v>1368</v>
      </c>
      <c r="E602" s="130">
        <v>1</v>
      </c>
      <c r="F602" s="148">
        <f>VLOOKUP(B602,'Prices updated for CPI'!$A$12:$BJ$780,61,0)</f>
        <v>363.4166844081347</v>
      </c>
    </row>
    <row r="603" spans="2:6" x14ac:dyDescent="0.25">
      <c r="B603" s="147" t="s">
        <v>622</v>
      </c>
      <c r="C603" s="130">
        <v>5</v>
      </c>
      <c r="D603" t="s">
        <v>1368</v>
      </c>
      <c r="E603" s="130">
        <v>2</v>
      </c>
      <c r="F603" s="148">
        <f>VLOOKUP(B603,'Prices updated for CPI'!$A$12:$BJ$780,61,0)</f>
        <v>402.94802874602686</v>
      </c>
    </row>
    <row r="604" spans="2:6" x14ac:dyDescent="0.25">
      <c r="B604" s="147" t="s">
        <v>623</v>
      </c>
      <c r="C604" s="130">
        <v>5</v>
      </c>
      <c r="D604" t="s">
        <v>1371</v>
      </c>
      <c r="E604" s="130">
        <v>4</v>
      </c>
      <c r="F604" s="148">
        <f>VLOOKUP(B604,'Prices updated for CPI'!$A$12:$BJ$780,61,0)</f>
        <v>594.18049986425171</v>
      </c>
    </row>
    <row r="605" spans="2:6" x14ac:dyDescent="0.25">
      <c r="B605" s="147" t="s">
        <v>624</v>
      </c>
      <c r="C605" s="130">
        <v>5</v>
      </c>
      <c r="D605" t="s">
        <v>1370</v>
      </c>
      <c r="E605" s="130">
        <v>2</v>
      </c>
      <c r="F605" s="148">
        <f>VLOOKUP(B605,'Prices updated for CPI'!$A$12:$BJ$780,61,0)</f>
        <v>383.72943857352863</v>
      </c>
    </row>
    <row r="606" spans="2:6" x14ac:dyDescent="0.25">
      <c r="B606" s="147" t="s">
        <v>625</v>
      </c>
      <c r="C606" s="130">
        <v>5</v>
      </c>
      <c r="D606" t="s">
        <v>1369</v>
      </c>
      <c r="E606" s="130">
        <v>2</v>
      </c>
      <c r="F606" s="148">
        <f>VLOOKUP(B606,'Prices updated for CPI'!$A$12:$BJ$780,61,0)</f>
        <v>282.24716790988685</v>
      </c>
    </row>
    <row r="607" spans="2:6" x14ac:dyDescent="0.25">
      <c r="B607" s="147" t="s">
        <v>626</v>
      </c>
      <c r="C607" s="130">
        <v>5</v>
      </c>
      <c r="D607" t="s">
        <v>1369</v>
      </c>
      <c r="E607" s="130">
        <v>1</v>
      </c>
      <c r="F607" s="148">
        <f>VLOOKUP(B607,'Prices updated for CPI'!$A$12:$BJ$780,61,0)</f>
        <v>228.96171712009493</v>
      </c>
    </row>
    <row r="608" spans="2:6" x14ac:dyDescent="0.25">
      <c r="B608" s="147" t="s">
        <v>627</v>
      </c>
      <c r="C608" s="130">
        <v>5</v>
      </c>
      <c r="D608" t="s">
        <v>1370</v>
      </c>
      <c r="E608" s="130">
        <v>1</v>
      </c>
      <c r="F608" s="148">
        <f>VLOOKUP(B608,'Prices updated for CPI'!$A$12:$BJ$780,61,0)</f>
        <v>338.6449377342426</v>
      </c>
    </row>
    <row r="609" spans="2:6" x14ac:dyDescent="0.25">
      <c r="B609" s="147" t="s">
        <v>628</v>
      </c>
      <c r="C609" s="130">
        <v>5</v>
      </c>
      <c r="D609" t="s">
        <v>1368</v>
      </c>
      <c r="E609" s="130">
        <v>1</v>
      </c>
      <c r="F609" s="148">
        <f>VLOOKUP(B609,'Prices updated for CPI'!$A$12:$BJ$780,61,0)</f>
        <v>357.15416645553427</v>
      </c>
    </row>
    <row r="610" spans="2:6" x14ac:dyDescent="0.25">
      <c r="B610" s="147" t="s">
        <v>629</v>
      </c>
      <c r="C610" s="130">
        <v>5</v>
      </c>
      <c r="D610" t="s">
        <v>1368</v>
      </c>
      <c r="E610" s="130">
        <v>2</v>
      </c>
      <c r="F610" s="148">
        <f>VLOOKUP(B610,'Prices updated for CPI'!$A$12:$BJ$780,61,0)</f>
        <v>396.68551079342654</v>
      </c>
    </row>
    <row r="611" spans="2:6" x14ac:dyDescent="0.25">
      <c r="B611" s="147" t="s">
        <v>630</v>
      </c>
      <c r="C611" s="130">
        <v>5</v>
      </c>
      <c r="D611" t="s">
        <v>1371</v>
      </c>
      <c r="E611" s="130">
        <v>4</v>
      </c>
      <c r="F611" s="148">
        <f>VLOOKUP(B611,'Prices updated for CPI'!$A$12:$BJ$780,61,0)</f>
        <v>587.91798191165117</v>
      </c>
    </row>
    <row r="612" spans="2:6" x14ac:dyDescent="0.25">
      <c r="B612" s="147" t="s">
        <v>631</v>
      </c>
      <c r="C612" s="130">
        <v>5</v>
      </c>
      <c r="D612" t="s">
        <v>1369</v>
      </c>
      <c r="E612" s="130">
        <v>1</v>
      </c>
      <c r="F612" s="148">
        <f>VLOOKUP(B612,'Prices updated for CPI'!$A$12:$BJ$780,61,0)</f>
        <v>167.878890599019</v>
      </c>
    </row>
    <row r="613" spans="2:6" x14ac:dyDescent="0.25">
      <c r="B613" s="147" t="s">
        <v>632</v>
      </c>
      <c r="C613" s="130">
        <v>5</v>
      </c>
      <c r="D613" t="s">
        <v>1370</v>
      </c>
      <c r="E613" s="130">
        <v>1</v>
      </c>
      <c r="F613" s="148">
        <f>VLOOKUP(B613,'Prices updated for CPI'!$A$12:$BJ$780,61,0)</f>
        <v>277.56211121316676</v>
      </c>
    </row>
    <row r="614" spans="2:6" x14ac:dyDescent="0.25">
      <c r="B614" s="147" t="s">
        <v>633</v>
      </c>
      <c r="C614" s="130">
        <v>5</v>
      </c>
      <c r="D614" t="s">
        <v>1368</v>
      </c>
      <c r="E614" s="130">
        <v>1</v>
      </c>
      <c r="F614" s="148">
        <f>VLOOKUP(B614,'Prices updated for CPI'!$A$12:$BJ$780,61,0)</f>
        <v>313.31038121189056</v>
      </c>
    </row>
    <row r="615" spans="2:6" x14ac:dyDescent="0.25">
      <c r="B615" s="147" t="s">
        <v>634</v>
      </c>
      <c r="C615" s="130">
        <v>5</v>
      </c>
      <c r="D615" t="s">
        <v>1369</v>
      </c>
      <c r="E615" s="130">
        <v>2</v>
      </c>
      <c r="F615" s="148">
        <f>VLOOKUP(B615,'Prices updated for CPI'!$A$12:$BJ$780,61,0)</f>
        <v>198.00623264426895</v>
      </c>
    </row>
    <row r="616" spans="2:6" x14ac:dyDescent="0.25">
      <c r="B616" s="147" t="s">
        <v>635</v>
      </c>
      <c r="C616" s="130">
        <v>5</v>
      </c>
      <c r="D616" t="s">
        <v>1369</v>
      </c>
      <c r="E616" s="130">
        <v>1</v>
      </c>
      <c r="F616" s="148">
        <f>VLOOKUP(B616,'Prices updated for CPI'!$A$12:$BJ$780,61,0)</f>
        <v>195.5288137729608</v>
      </c>
    </row>
    <row r="617" spans="2:6" x14ac:dyDescent="0.25">
      <c r="B617" s="147" t="s">
        <v>636</v>
      </c>
      <c r="C617" s="130">
        <v>5</v>
      </c>
      <c r="D617" t="s">
        <v>1370</v>
      </c>
      <c r="E617" s="130">
        <v>1</v>
      </c>
      <c r="F617" s="148">
        <f>VLOOKUP(B617,'Prices updated for CPI'!$A$12:$BJ$780,61,0)</f>
        <v>305.21203438710853</v>
      </c>
    </row>
    <row r="618" spans="2:6" x14ac:dyDescent="0.25">
      <c r="B618" s="147" t="s">
        <v>637</v>
      </c>
      <c r="C618" s="130">
        <v>5</v>
      </c>
      <c r="D618" t="s">
        <v>1368</v>
      </c>
      <c r="E618" s="130">
        <v>1</v>
      </c>
      <c r="F618" s="148">
        <f>VLOOKUP(B618,'Prices updated for CPI'!$A$12:$BJ$780,61,0)</f>
        <v>323.72126310840025</v>
      </c>
    </row>
    <row r="619" spans="2:6" x14ac:dyDescent="0.25">
      <c r="B619" s="147" t="s">
        <v>638</v>
      </c>
      <c r="C619" s="130">
        <v>5</v>
      </c>
      <c r="D619" t="s">
        <v>1369</v>
      </c>
      <c r="E619" s="130">
        <v>1</v>
      </c>
      <c r="F619" s="148">
        <f>VLOOKUP(B619,'Prices updated for CPI'!$A$12:$BJ$780,61,0)</f>
        <v>198.68028972372244</v>
      </c>
    </row>
    <row r="620" spans="2:6" x14ac:dyDescent="0.25">
      <c r="B620" s="147" t="s">
        <v>639</v>
      </c>
      <c r="C620" s="130">
        <v>5</v>
      </c>
      <c r="D620" t="s">
        <v>1370</v>
      </c>
      <c r="E620" s="130">
        <v>1</v>
      </c>
      <c r="F620" s="148">
        <f>VLOOKUP(B620,'Prices updated for CPI'!$A$12:$BJ$780,61,0)</f>
        <v>308.36351033787014</v>
      </c>
    </row>
    <row r="621" spans="2:6" x14ac:dyDescent="0.25">
      <c r="B621" s="147" t="s">
        <v>640</v>
      </c>
      <c r="C621" s="130">
        <v>5</v>
      </c>
      <c r="D621" t="s">
        <v>1368</v>
      </c>
      <c r="E621" s="130">
        <v>1</v>
      </c>
      <c r="F621" s="148">
        <f>VLOOKUP(B621,'Prices updated for CPI'!$A$12:$BJ$780,61,0)</f>
        <v>326.8727390591618</v>
      </c>
    </row>
    <row r="622" spans="2:6" x14ac:dyDescent="0.25">
      <c r="B622" s="147" t="s">
        <v>641</v>
      </c>
      <c r="C622" s="130">
        <v>5</v>
      </c>
      <c r="D622" t="s">
        <v>1369</v>
      </c>
      <c r="E622" s="130">
        <v>1</v>
      </c>
      <c r="F622" s="148">
        <f>VLOOKUP(B622,'Prices updated for CPI'!$A$12:$BJ$780,61,0)</f>
        <v>235.2808086789245</v>
      </c>
    </row>
    <row r="623" spans="2:6" x14ac:dyDescent="0.25">
      <c r="B623" s="147" t="s">
        <v>642</v>
      </c>
      <c r="C623" s="130">
        <v>5</v>
      </c>
      <c r="D623" t="s">
        <v>1369</v>
      </c>
      <c r="E623" s="130">
        <v>1</v>
      </c>
      <c r="F623" s="148">
        <f>VLOOKUP(B623,'Prices updated for CPI'!$A$12:$BJ$780,61,0)</f>
        <v>201.03516456407004</v>
      </c>
    </row>
    <row r="624" spans="2:6" x14ac:dyDescent="0.25">
      <c r="B624" s="147" t="s">
        <v>643</v>
      </c>
      <c r="C624" s="130">
        <v>5</v>
      </c>
      <c r="D624" t="s">
        <v>1368</v>
      </c>
      <c r="E624" s="130">
        <v>1</v>
      </c>
      <c r="F624" s="148">
        <f>VLOOKUP(B624,'Prices updated for CPI'!$A$12:$BJ$780,61,0)</f>
        <v>329.22761389950944</v>
      </c>
    </row>
    <row r="625" spans="2:6" x14ac:dyDescent="0.25">
      <c r="B625" s="147" t="s">
        <v>644</v>
      </c>
      <c r="C625" s="130">
        <v>5</v>
      </c>
      <c r="D625" t="s">
        <v>1369</v>
      </c>
      <c r="E625" s="130">
        <v>1</v>
      </c>
      <c r="F625" s="148">
        <f>VLOOKUP(B625,'Prices updated for CPI'!$A$12:$BJ$780,61,0)</f>
        <v>201.40390586406997</v>
      </c>
    </row>
    <row r="626" spans="2:6" x14ac:dyDescent="0.25">
      <c r="B626" s="147" t="s">
        <v>645</v>
      </c>
      <c r="C626" s="130">
        <v>5</v>
      </c>
      <c r="D626" t="s">
        <v>1368</v>
      </c>
      <c r="E626" s="130">
        <v>1</v>
      </c>
      <c r="F626" s="148">
        <f>VLOOKUP(B626,'Prices updated for CPI'!$A$12:$BJ$780,61,0)</f>
        <v>329.59635519950933</v>
      </c>
    </row>
    <row r="627" spans="2:6" x14ac:dyDescent="0.25">
      <c r="B627" s="147" t="s">
        <v>568</v>
      </c>
      <c r="C627" s="130">
        <v>5</v>
      </c>
      <c r="D627" t="s">
        <v>1369</v>
      </c>
      <c r="E627" s="130">
        <v>1</v>
      </c>
      <c r="F627" s="148">
        <f>VLOOKUP(B627,'Prices updated for CPI'!$A$12:$BJ$780,61,0)</f>
        <v>145.77373104285758</v>
      </c>
    </row>
    <row r="628" spans="2:6" x14ac:dyDescent="0.25">
      <c r="B628" s="147" t="s">
        <v>571</v>
      </c>
      <c r="C628" s="130">
        <v>5</v>
      </c>
      <c r="D628" t="s">
        <v>1369</v>
      </c>
      <c r="E628" s="130">
        <v>1</v>
      </c>
      <c r="F628" s="148">
        <f>VLOOKUP(B628,'Prices updated for CPI'!$A$12:$BJ$780,61,0)</f>
        <v>157.44513953106659</v>
      </c>
    </row>
    <row r="629" spans="2:6" x14ac:dyDescent="0.25">
      <c r="B629" s="147" t="s">
        <v>572</v>
      </c>
      <c r="C629" s="130">
        <v>5</v>
      </c>
      <c r="D629" t="s">
        <v>1370</v>
      </c>
      <c r="E629" s="130">
        <v>1</v>
      </c>
      <c r="F629" s="148">
        <f>VLOOKUP(B629,'Prices updated for CPI'!$A$12:$BJ$780,61,0)</f>
        <v>267.12836014521429</v>
      </c>
    </row>
    <row r="630" spans="2:6" x14ac:dyDescent="0.25">
      <c r="B630" s="147" t="s">
        <v>573</v>
      </c>
      <c r="C630" s="130">
        <v>5</v>
      </c>
      <c r="D630" t="s">
        <v>1368</v>
      </c>
      <c r="E630" s="130">
        <v>1</v>
      </c>
      <c r="F630" s="148">
        <f>VLOOKUP(B630,'Prices updated for CPI'!$A$12:$BJ$780,61,0)</f>
        <v>302.87663014393814</v>
      </c>
    </row>
    <row r="631" spans="2:6" x14ac:dyDescent="0.25">
      <c r="B631" s="147" t="s">
        <v>574</v>
      </c>
      <c r="C631" s="130">
        <v>5</v>
      </c>
      <c r="D631" t="s">
        <v>1368</v>
      </c>
      <c r="E631" s="130">
        <v>2</v>
      </c>
      <c r="F631" s="148">
        <f>VLOOKUP(B631,'Prices updated for CPI'!$A$12:$BJ$780,61,0)</f>
        <v>325.51238368988879</v>
      </c>
    </row>
    <row r="632" spans="2:6" x14ac:dyDescent="0.25">
      <c r="B632" s="147" t="s">
        <v>576</v>
      </c>
      <c r="C632" s="130">
        <v>5</v>
      </c>
      <c r="D632" t="s">
        <v>1369</v>
      </c>
      <c r="E632" s="130">
        <v>2</v>
      </c>
      <c r="F632" s="148">
        <f>VLOOKUP(B632,'Prices updated for CPI'!$A$12:$BJ$780,61,0)</f>
        <v>187.57248157631656</v>
      </c>
    </row>
    <row r="633" spans="2:6" x14ac:dyDescent="0.25">
      <c r="B633" s="147" t="s">
        <v>579</v>
      </c>
      <c r="C633" s="130">
        <v>5</v>
      </c>
      <c r="D633" t="s">
        <v>1369</v>
      </c>
      <c r="E633" s="130">
        <v>1</v>
      </c>
      <c r="F633" s="148">
        <f>VLOOKUP(B633,'Prices updated for CPI'!$A$12:$BJ$780,61,0)</f>
        <v>219.5006971440564</v>
      </c>
    </row>
    <row r="634" spans="2:6" x14ac:dyDescent="0.25">
      <c r="B634" s="147" t="s">
        <v>580</v>
      </c>
      <c r="C634" s="130">
        <v>5</v>
      </c>
      <c r="D634" t="s">
        <v>1370</v>
      </c>
      <c r="E634" s="130">
        <v>1</v>
      </c>
      <c r="F634" s="148">
        <f>VLOOKUP(B634,'Prices updated for CPI'!$A$12:$BJ$780,61,0)</f>
        <v>329.18391775820413</v>
      </c>
    </row>
    <row r="635" spans="2:6" x14ac:dyDescent="0.25">
      <c r="B635" s="147" t="s">
        <v>581</v>
      </c>
      <c r="C635" s="130">
        <v>5</v>
      </c>
      <c r="D635" t="s">
        <v>1368</v>
      </c>
      <c r="E635" s="130">
        <v>1</v>
      </c>
      <c r="F635" s="148">
        <f>VLOOKUP(B635,'Prices updated for CPI'!$A$12:$BJ$780,61,0)</f>
        <v>347.69314647949574</v>
      </c>
    </row>
    <row r="636" spans="2:6" x14ac:dyDescent="0.25">
      <c r="B636" s="147" t="s">
        <v>582</v>
      </c>
      <c r="C636" s="130">
        <v>5</v>
      </c>
      <c r="D636" t="s">
        <v>1368</v>
      </c>
      <c r="E636" s="130">
        <v>2</v>
      </c>
      <c r="F636" s="148">
        <f>VLOOKUP(B636,'Prices updated for CPI'!$A$12:$BJ$780,61,0)</f>
        <v>377.96123051894278</v>
      </c>
    </row>
    <row r="637" spans="2:6" x14ac:dyDescent="0.25">
      <c r="B637" s="147" t="s">
        <v>588</v>
      </c>
      <c r="C637" s="130">
        <v>5</v>
      </c>
      <c r="D637" t="s">
        <v>1370</v>
      </c>
      <c r="E637" s="130">
        <v>1</v>
      </c>
      <c r="F637" s="148">
        <f>VLOOKUP(B637,'Prices updated for CPI'!$A$12:$BJ$780,61,0)</f>
        <v>319.37002808438547</v>
      </c>
    </row>
    <row r="638" spans="2:6" x14ac:dyDescent="0.25">
      <c r="B638" s="147" t="s">
        <v>589</v>
      </c>
      <c r="C638" s="130">
        <v>5</v>
      </c>
      <c r="D638" t="s">
        <v>1368</v>
      </c>
      <c r="E638" s="130">
        <v>1</v>
      </c>
      <c r="F638" s="148">
        <f>VLOOKUP(B638,'Prices updated for CPI'!$A$12:$BJ$780,61,0)</f>
        <v>337.87925680567707</v>
      </c>
    </row>
    <row r="639" spans="2:6" x14ac:dyDescent="0.25">
      <c r="B639" s="147" t="s">
        <v>595</v>
      </c>
      <c r="C639" s="130">
        <v>5</v>
      </c>
      <c r="D639" t="s">
        <v>1369</v>
      </c>
      <c r="E639" s="130">
        <v>1</v>
      </c>
      <c r="F639" s="148">
        <f>VLOOKUP(B639,'Prices updated for CPI'!$A$12:$BJ$780,61,0)</f>
        <v>221.32377598473337</v>
      </c>
    </row>
    <row r="640" spans="2:6" x14ac:dyDescent="0.25">
      <c r="B640" s="147" t="s">
        <v>596</v>
      </c>
      <c r="C640" s="130">
        <v>5</v>
      </c>
      <c r="D640" t="s">
        <v>1370</v>
      </c>
      <c r="E640" s="130">
        <v>1</v>
      </c>
      <c r="F640" s="148">
        <f>VLOOKUP(B640,'Prices updated for CPI'!$A$12:$BJ$780,61,0)</f>
        <v>331.00699659888113</v>
      </c>
    </row>
    <row r="641" spans="2:6" x14ac:dyDescent="0.25">
      <c r="B641" s="147" t="s">
        <v>597</v>
      </c>
      <c r="C641" s="130">
        <v>5</v>
      </c>
      <c r="D641" t="s">
        <v>1368</v>
      </c>
      <c r="E641" s="130">
        <v>1</v>
      </c>
      <c r="F641" s="148">
        <f>VLOOKUP(B641,'Prices updated for CPI'!$A$12:$BJ$780,61,0)</f>
        <v>349.51622532017274</v>
      </c>
    </row>
    <row r="642" spans="2:6" x14ac:dyDescent="0.25">
      <c r="B642" s="147" t="s">
        <v>598</v>
      </c>
      <c r="C642" s="130">
        <v>5</v>
      </c>
      <c r="D642" t="s">
        <v>1368</v>
      </c>
      <c r="E642" s="130">
        <v>2</v>
      </c>
      <c r="F642" s="148">
        <f>VLOOKUP(B642,'Prices updated for CPI'!$A$12:$BJ$780,61,0)</f>
        <v>379.91764265864157</v>
      </c>
    </row>
    <row r="643" spans="2:6" x14ac:dyDescent="0.25">
      <c r="B643" s="147" t="s">
        <v>601</v>
      </c>
      <c r="C643" s="130">
        <v>5</v>
      </c>
      <c r="D643" t="s">
        <v>1371</v>
      </c>
      <c r="E643" s="130">
        <v>4</v>
      </c>
      <c r="F643" s="148">
        <f>VLOOKUP(B643,'Prices updated for CPI'!$A$12:$BJ$780,61,0)</f>
        <v>552.89025977801975</v>
      </c>
    </row>
    <row r="644" spans="2:6" x14ac:dyDescent="0.25">
      <c r="B644" s="147" t="s">
        <v>602</v>
      </c>
      <c r="C644" s="130">
        <v>5</v>
      </c>
      <c r="D644" t="s">
        <v>1370</v>
      </c>
      <c r="E644" s="130">
        <v>2</v>
      </c>
      <c r="F644" s="148">
        <f>VLOOKUP(B644,'Prices updated for CPI'!$A$12:$BJ$780,61,0)</f>
        <v>360.69905248614327</v>
      </c>
    </row>
    <row r="645" spans="2:6" x14ac:dyDescent="0.25">
      <c r="B645" s="147" t="s">
        <v>604</v>
      </c>
      <c r="C645" s="130">
        <v>5</v>
      </c>
      <c r="D645" t="s">
        <v>1369</v>
      </c>
      <c r="E645" s="130">
        <v>2</v>
      </c>
      <c r="F645" s="148">
        <f>VLOOKUP(B645,'Prices updated for CPI'!$A$12:$BJ$780,61,0)</f>
        <v>259.2167818225015</v>
      </c>
    </row>
    <row r="646" spans="2:6" x14ac:dyDescent="0.25">
      <c r="B646" s="147" t="s">
        <v>605</v>
      </c>
      <c r="C646" s="130">
        <v>5</v>
      </c>
      <c r="D646" t="s">
        <v>1369</v>
      </c>
      <c r="E646" s="130">
        <v>1</v>
      </c>
      <c r="F646" s="148">
        <f>VLOOKUP(B646,'Prices updated for CPI'!$A$12:$BJ$780,61,0)</f>
        <v>210.23593475864814</v>
      </c>
    </row>
    <row r="647" spans="2:6" x14ac:dyDescent="0.25">
      <c r="B647" s="147" t="s">
        <v>606</v>
      </c>
      <c r="C647" s="130">
        <v>5</v>
      </c>
      <c r="D647" t="s">
        <v>1370</v>
      </c>
      <c r="E647" s="130">
        <v>1</v>
      </c>
      <c r="F647" s="148">
        <f>VLOOKUP(B647,'Prices updated for CPI'!$A$12:$BJ$780,61,0)</f>
        <v>319.91915537279596</v>
      </c>
    </row>
    <row r="648" spans="2:6" x14ac:dyDescent="0.25">
      <c r="B648" s="147" t="s">
        <v>607</v>
      </c>
      <c r="C648" s="130">
        <v>5</v>
      </c>
      <c r="D648" t="s">
        <v>1368</v>
      </c>
      <c r="E648" s="130">
        <v>1</v>
      </c>
      <c r="F648" s="148">
        <f>VLOOKUP(B648,'Prices updated for CPI'!$A$12:$BJ$780,61,0)</f>
        <v>338.42838409408762</v>
      </c>
    </row>
    <row r="649" spans="2:6" x14ac:dyDescent="0.25">
      <c r="B649" s="147" t="s">
        <v>619</v>
      </c>
      <c r="C649" s="130">
        <v>5</v>
      </c>
      <c r="D649" t="s">
        <v>1369</v>
      </c>
      <c r="E649" s="130">
        <v>1</v>
      </c>
      <c r="F649" s="148">
        <f>VLOOKUP(B649,'Prices updated for CPI'!$A$12:$BJ$780,61,0)</f>
        <v>235.22423507269539</v>
      </c>
    </row>
    <row r="650" spans="2:6" x14ac:dyDescent="0.25">
      <c r="B650" s="147" t="s">
        <v>620</v>
      </c>
      <c r="C650" s="130">
        <v>5</v>
      </c>
      <c r="D650" t="s">
        <v>1370</v>
      </c>
      <c r="E650" s="130">
        <v>1</v>
      </c>
      <c r="F650" s="148">
        <f>VLOOKUP(B650,'Prices updated for CPI'!$A$12:$BJ$780,61,0)</f>
        <v>344.90745568684315</v>
      </c>
    </row>
    <row r="651" spans="2:6" x14ac:dyDescent="0.25">
      <c r="B651" s="147" t="s">
        <v>621</v>
      </c>
      <c r="C651" s="130">
        <v>5</v>
      </c>
      <c r="D651" t="s">
        <v>1368</v>
      </c>
      <c r="E651" s="130">
        <v>1</v>
      </c>
      <c r="F651" s="148">
        <f>VLOOKUP(B651,'Prices updated for CPI'!$A$12:$BJ$780,61,0)</f>
        <v>363.4166844081347</v>
      </c>
    </row>
    <row r="652" spans="2:6" x14ac:dyDescent="0.25">
      <c r="B652" s="147" t="s">
        <v>642</v>
      </c>
      <c r="C652" s="130">
        <v>5</v>
      </c>
      <c r="D652" t="s">
        <v>1369</v>
      </c>
      <c r="E652" s="130">
        <v>1</v>
      </c>
      <c r="F652" s="148">
        <f>VLOOKUP(B652,'Prices updated for CPI'!$A$12:$BJ$780,61,0)</f>
        <v>201.03516456407004</v>
      </c>
    </row>
    <row r="653" spans="2:6" x14ac:dyDescent="0.25">
      <c r="B653" s="147" t="s">
        <v>643</v>
      </c>
      <c r="C653" s="130">
        <v>5</v>
      </c>
      <c r="D653" t="s">
        <v>1368</v>
      </c>
      <c r="E653" s="130">
        <v>1</v>
      </c>
      <c r="F653" s="148">
        <f>VLOOKUP(B653,'Prices updated for CPI'!$A$12:$BJ$780,61,0)</f>
        <v>329.22761389950944</v>
      </c>
    </row>
    <row r="654" spans="2:6" x14ac:dyDescent="0.25">
      <c r="B654" s="147" t="s">
        <v>646</v>
      </c>
      <c r="C654" s="154">
        <v>5</v>
      </c>
      <c r="D654" s="153" t="s">
        <v>1368</v>
      </c>
      <c r="E654" s="154">
        <v>1</v>
      </c>
      <c r="F654" s="148">
        <f>VLOOKUP(B654,'Prices updated for CPI'!$A$12:$BJ$780,61,0)</f>
        <v>305.16272680342746</v>
      </c>
    </row>
    <row r="655" spans="2:6" x14ac:dyDescent="0.25">
      <c r="B655" s="149" t="s">
        <v>1323</v>
      </c>
      <c r="C655" s="163">
        <v>1</v>
      </c>
      <c r="D655" s="164" t="s">
        <v>1370</v>
      </c>
      <c r="E655" s="163">
        <v>2</v>
      </c>
      <c r="F655" s="152">
        <f>VLOOKUP(B655,'Prices updated for CPI'!$A$12:$BJ$780,61,0)</f>
        <v>175.82223363471076</v>
      </c>
    </row>
    <row r="656" spans="2:6" x14ac:dyDescent="0.25">
      <c r="B656" s="149" t="s">
        <v>779</v>
      </c>
      <c r="C656" s="150">
        <v>2</v>
      </c>
      <c r="D656" s="151" t="s">
        <v>1368</v>
      </c>
      <c r="E656" s="150">
        <v>2</v>
      </c>
      <c r="F656" s="152">
        <f>VLOOKUP(B656,'Prices updated for CPI'!$A$12:$BJ$780,61,0)</f>
        <v>56.822912053855696</v>
      </c>
    </row>
    <row r="657" spans="2:6" x14ac:dyDescent="0.25">
      <c r="B657" s="149" t="s">
        <v>787</v>
      </c>
      <c r="C657" s="150">
        <v>2</v>
      </c>
      <c r="D657" s="151" t="s">
        <v>1368</v>
      </c>
      <c r="E657" s="150">
        <v>2</v>
      </c>
      <c r="F657" s="152">
        <f>VLOOKUP(B657,'Prices updated for CPI'!$A$12:$BJ$780,61,0)</f>
        <v>63.718565289228216</v>
      </c>
    </row>
    <row r="658" spans="2:6" x14ac:dyDescent="0.25">
      <c r="B658" s="149" t="s">
        <v>763</v>
      </c>
      <c r="C658" s="150">
        <v>3</v>
      </c>
      <c r="D658" s="151" t="s">
        <v>1369</v>
      </c>
      <c r="E658" s="150">
        <v>1</v>
      </c>
      <c r="F658" s="152">
        <f>VLOOKUP(B658,'Prices updated for CPI'!$A$12:$BJ$780,61,0)</f>
        <v>84.394527167069995</v>
      </c>
    </row>
    <row r="659" spans="2:6" x14ac:dyDescent="0.25">
      <c r="B659" s="149" t="s">
        <v>1005</v>
      </c>
      <c r="C659" s="150">
        <v>3</v>
      </c>
      <c r="D659" s="151" t="s">
        <v>1371</v>
      </c>
      <c r="E659" s="150">
        <v>3</v>
      </c>
      <c r="F659" s="152">
        <f>VLOOKUP(B659,'Prices updated for CPI'!$A$12:$BJ$780,61,0)</f>
        <v>461.02247152485972</v>
      </c>
    </row>
    <row r="660" spans="2:6" x14ac:dyDescent="0.25">
      <c r="B660" s="149" t="s">
        <v>1026</v>
      </c>
      <c r="C660" s="150">
        <v>3</v>
      </c>
      <c r="D660" s="151" t="s">
        <v>1369</v>
      </c>
      <c r="E660" s="150">
        <v>2</v>
      </c>
      <c r="F660" s="152">
        <f>VLOOKUP(B660,'Prices updated for CPI'!$A$12:$BJ$780,61,0)</f>
        <v>202.02962147064861</v>
      </c>
    </row>
    <row r="661" spans="2:6" x14ac:dyDescent="0.25">
      <c r="B661" s="149" t="s">
        <v>1228</v>
      </c>
      <c r="C661" s="150">
        <v>3</v>
      </c>
      <c r="D661" s="151" t="s">
        <v>1370</v>
      </c>
      <c r="E661" s="150">
        <v>1</v>
      </c>
      <c r="F661" s="152">
        <f>VLOOKUP(B661,'Prices updated for CPI'!$A$12:$BJ$780,61,0)</f>
        <v>264.98856343799679</v>
      </c>
    </row>
    <row r="662" spans="2:6" x14ac:dyDescent="0.25">
      <c r="B662" s="149" t="s">
        <v>1237</v>
      </c>
      <c r="C662" s="150">
        <v>3</v>
      </c>
      <c r="D662" s="151" t="s">
        <v>1369</v>
      </c>
      <c r="E662" s="150">
        <v>1</v>
      </c>
      <c r="F662" s="152">
        <f>VLOOKUP(B662,'Prices updated for CPI'!$A$12:$BJ$780,61,0)</f>
        <v>165.13478154017429</v>
      </c>
    </row>
    <row r="663" spans="2:6" x14ac:dyDescent="0.25">
      <c r="B663" s="149" t="s">
        <v>1255</v>
      </c>
      <c r="C663" s="150">
        <v>3</v>
      </c>
      <c r="D663" s="151" t="s">
        <v>1369</v>
      </c>
      <c r="E663" s="150">
        <v>2</v>
      </c>
      <c r="F663" s="152">
        <f>VLOOKUP(B663,'Prices updated for CPI'!$A$12:$BJ$780,61,0)</f>
        <v>203.71786778120887</v>
      </c>
    </row>
    <row r="664" spans="2:6" x14ac:dyDescent="0.25">
      <c r="B664" s="149" t="s">
        <v>1271</v>
      </c>
      <c r="C664" s="150">
        <v>3</v>
      </c>
      <c r="D664" s="151" t="s">
        <v>1369</v>
      </c>
      <c r="E664" s="150">
        <v>1</v>
      </c>
      <c r="F664" s="152">
        <f>VLOOKUP(B664,'Prices updated for CPI'!$A$12:$BJ$780,61,0)</f>
        <v>94.064788247677214</v>
      </c>
    </row>
    <row r="665" spans="2:6" x14ac:dyDescent="0.25">
      <c r="B665" s="149" t="s">
        <v>1273</v>
      </c>
      <c r="C665" s="150">
        <v>3</v>
      </c>
      <c r="D665" s="151" t="s">
        <v>1368</v>
      </c>
      <c r="E665" s="150">
        <v>1</v>
      </c>
      <c r="F665" s="152">
        <f>VLOOKUP(B665,'Prices updated for CPI'!$A$12:$BJ$780,61,0)</f>
        <v>239.43622513138834</v>
      </c>
    </row>
    <row r="666" spans="2:6" x14ac:dyDescent="0.25">
      <c r="B666" s="149" t="s">
        <v>1314</v>
      </c>
      <c r="C666" s="150">
        <v>3</v>
      </c>
      <c r="D666" s="151" t="s">
        <v>1369</v>
      </c>
      <c r="E666" s="150">
        <v>1</v>
      </c>
      <c r="F666" s="152">
        <f>VLOOKUP(B666,'Prices updated for CPI'!$A$12:$BJ$780,61,0)</f>
        <v>149.53505477389172</v>
      </c>
    </row>
    <row r="667" spans="2:6" x14ac:dyDescent="0.25">
      <c r="B667" s="149" t="s">
        <v>766</v>
      </c>
      <c r="C667" s="150">
        <v>4</v>
      </c>
      <c r="D667" s="151" t="s">
        <v>1370</v>
      </c>
      <c r="E667" s="150">
        <v>1</v>
      </c>
      <c r="F667" s="152">
        <f>VLOOKUP(B667,'Prices updated for CPI'!$A$12:$BJ$780,61,0)</f>
        <v>62.742547179160127</v>
      </c>
    </row>
    <row r="668" spans="2:6" x14ac:dyDescent="0.25">
      <c r="B668" s="149" t="s">
        <v>797</v>
      </c>
      <c r="C668" s="150">
        <v>4</v>
      </c>
      <c r="D668" s="151" t="s">
        <v>1368</v>
      </c>
      <c r="E668" s="150">
        <v>1</v>
      </c>
      <c r="F668" s="152">
        <f>VLOOKUP(B668,'Prices updated for CPI'!$A$12:$BJ$780,61,0)</f>
        <v>66.660158918301462</v>
      </c>
    </row>
    <row r="669" spans="2:6" x14ac:dyDescent="0.25">
      <c r="B669" s="149" t="s">
        <v>818</v>
      </c>
      <c r="C669" s="150">
        <v>4</v>
      </c>
      <c r="D669" s="151" t="s">
        <v>1370</v>
      </c>
      <c r="E669" s="150">
        <v>3</v>
      </c>
      <c r="F669" s="152">
        <f>VLOOKUP(B669,'Prices updated for CPI'!$A$12:$BJ$780,61,0)</f>
        <v>71.681336524725893</v>
      </c>
    </row>
    <row r="670" spans="2:6" x14ac:dyDescent="0.25">
      <c r="B670" s="149" t="s">
        <v>822</v>
      </c>
      <c r="C670" s="150">
        <v>4</v>
      </c>
      <c r="D670" s="151" t="s">
        <v>1370</v>
      </c>
      <c r="E670" s="150">
        <v>4</v>
      </c>
      <c r="F670" s="152">
        <f>VLOOKUP(B670,'Prices updated for CPI'!$A$12:$BJ$780,61,0)</f>
        <v>70.314511532974905</v>
      </c>
    </row>
    <row r="671" spans="2:6" x14ac:dyDescent="0.25">
      <c r="B671" s="149" t="s">
        <v>948</v>
      </c>
      <c r="C671" s="150">
        <v>4</v>
      </c>
      <c r="D671" s="151" t="s">
        <v>1369</v>
      </c>
      <c r="E671" s="150">
        <v>1</v>
      </c>
      <c r="F671" s="152">
        <f>VLOOKUP(B671,'Prices updated for CPI'!$A$12:$BJ$780,61,0)</f>
        <v>75.827778864712442</v>
      </c>
    </row>
    <row r="672" spans="2:6" x14ac:dyDescent="0.25">
      <c r="B672" s="149" t="s">
        <v>952</v>
      </c>
      <c r="C672" s="150">
        <v>4</v>
      </c>
      <c r="D672" s="151" t="s">
        <v>1368</v>
      </c>
      <c r="E672" s="150">
        <v>1</v>
      </c>
      <c r="F672" s="152">
        <f>VLOOKUP(B672,'Prices updated for CPI'!$A$12:$BJ$780,61,0)</f>
        <v>90.810955863311122</v>
      </c>
    </row>
    <row r="673" spans="2:6" x14ac:dyDescent="0.25">
      <c r="B673" s="149" t="s">
        <v>968</v>
      </c>
      <c r="C673" s="150">
        <v>4</v>
      </c>
      <c r="D673" s="151" t="s">
        <v>1368</v>
      </c>
      <c r="E673" s="150">
        <v>1</v>
      </c>
      <c r="F673" s="152">
        <f>VLOOKUP(B673,'Prices updated for CPI'!$A$12:$BJ$780,61,0)</f>
        <v>94.27588366587301</v>
      </c>
    </row>
    <row r="674" spans="2:6" x14ac:dyDescent="0.25">
      <c r="B674" s="149" t="s">
        <v>970</v>
      </c>
      <c r="C674" s="150">
        <v>4</v>
      </c>
      <c r="D674" s="151" t="s">
        <v>1369</v>
      </c>
      <c r="E674" s="150">
        <v>3</v>
      </c>
      <c r="F674" s="152">
        <f>VLOOKUP(B674,'Prices updated for CPI'!$A$12:$BJ$780,61,0)</f>
        <v>79.292706667274345</v>
      </c>
    </row>
    <row r="675" spans="2:6" x14ac:dyDescent="0.25">
      <c r="B675" s="149" t="s">
        <v>994</v>
      </c>
      <c r="C675" s="150">
        <v>4</v>
      </c>
      <c r="D675" s="151" t="s">
        <v>1371</v>
      </c>
      <c r="E675" s="150">
        <v>4</v>
      </c>
      <c r="F675" s="152">
        <f>VLOOKUP(B675,'Prices updated for CPI'!$A$12:$BJ$780,61,0)</f>
        <v>120.22268675898526</v>
      </c>
    </row>
    <row r="676" spans="2:6" x14ac:dyDescent="0.25">
      <c r="B676" s="149" t="s">
        <v>1342</v>
      </c>
      <c r="C676" s="150">
        <v>4</v>
      </c>
      <c r="D676" s="151" t="s">
        <v>1370</v>
      </c>
      <c r="E676" s="150">
        <v>1</v>
      </c>
      <c r="F676" s="152">
        <f>VLOOKUP(B676,'Prices updated for CPI'!$A$12:$BJ$780,61,0)</f>
        <v>123.06490273652895</v>
      </c>
    </row>
    <row r="677" spans="2:6" x14ac:dyDescent="0.25">
      <c r="B677" s="149" t="s">
        <v>1343</v>
      </c>
      <c r="C677" s="150">
        <v>4</v>
      </c>
      <c r="D677" s="151" t="s">
        <v>1368</v>
      </c>
      <c r="E677" s="150">
        <v>2</v>
      </c>
      <c r="F677" s="152">
        <f>VLOOKUP(B677,'Prices updated for CPI'!$A$12:$BJ$780,61,0)</f>
        <v>114.15459133481627</v>
      </c>
    </row>
    <row r="678" spans="2:6" x14ac:dyDescent="0.25">
      <c r="B678" s="149" t="s">
        <v>1344</v>
      </c>
      <c r="C678" s="150">
        <v>4</v>
      </c>
      <c r="D678" s="151" t="s">
        <v>1369</v>
      </c>
      <c r="E678" s="150">
        <v>2</v>
      </c>
      <c r="F678" s="152">
        <f>VLOOKUP(B678,'Prices updated for CPI'!$A$12:$BJ$780,61,0)</f>
        <v>106.66300283551695</v>
      </c>
    </row>
    <row r="679" spans="2:6" x14ac:dyDescent="0.25">
      <c r="B679" s="149" t="s">
        <v>1345</v>
      </c>
      <c r="C679" s="150">
        <v>4</v>
      </c>
      <c r="D679" s="151" t="s">
        <v>1371</v>
      </c>
      <c r="E679" s="150">
        <v>4</v>
      </c>
      <c r="F679" s="152">
        <f>VLOOKUP(B679,'Prices updated for CPI'!$A$12:$BJ$780,61,0)</f>
        <v>110.40879708516661</v>
      </c>
    </row>
    <row r="680" spans="2:6" x14ac:dyDescent="0.25">
      <c r="B680" s="149" t="s">
        <v>1347</v>
      </c>
      <c r="C680" s="150">
        <v>4</v>
      </c>
      <c r="D680" s="151" t="s">
        <v>1371</v>
      </c>
      <c r="E680" s="150">
        <v>2</v>
      </c>
      <c r="F680" s="152">
        <f>VLOOKUP(B680,'Prices updated for CPI'!$A$12:$BJ$780,61,0)</f>
        <v>125.65822655029011</v>
      </c>
    </row>
    <row r="681" spans="2:6" x14ac:dyDescent="0.25">
      <c r="B681" s="149" t="s">
        <v>1008</v>
      </c>
      <c r="C681" s="150">
        <v>4</v>
      </c>
      <c r="D681" s="151" t="s">
        <v>1370</v>
      </c>
      <c r="E681" s="150">
        <v>3</v>
      </c>
      <c r="F681" s="152">
        <f>VLOOKUP(B681,'Prices updated for CPI'!$A$12:$BJ$780,61,0)</f>
        <v>123.63393801799479</v>
      </c>
    </row>
    <row r="682" spans="2:6" x14ac:dyDescent="0.25">
      <c r="B682" s="149" t="s">
        <v>1010</v>
      </c>
      <c r="C682" s="150">
        <v>4</v>
      </c>
      <c r="D682" s="151" t="s">
        <v>1369</v>
      </c>
      <c r="E682" s="150">
        <v>3</v>
      </c>
      <c r="F682" s="152">
        <f>VLOOKUP(B682,'Prices updated for CPI'!$A$12:$BJ$780,61,0)</f>
        <v>118.1666380509908</v>
      </c>
    </row>
    <row r="683" spans="2:6" x14ac:dyDescent="0.25">
      <c r="B683" s="149" t="s">
        <v>1035</v>
      </c>
      <c r="C683" s="150">
        <v>4</v>
      </c>
      <c r="D683" s="151" t="s">
        <v>1369</v>
      </c>
      <c r="E683" s="150">
        <v>1</v>
      </c>
      <c r="F683" s="152">
        <f>VLOOKUP(B683,'Prices updated for CPI'!$A$12:$BJ$780,61,0)</f>
        <v>122.61495069443789</v>
      </c>
    </row>
    <row r="684" spans="2:6" x14ac:dyDescent="0.25">
      <c r="B684" s="149" t="s">
        <v>1036</v>
      </c>
      <c r="C684" s="150">
        <v>4</v>
      </c>
      <c r="D684" s="151" t="s">
        <v>1368</v>
      </c>
      <c r="E684" s="150">
        <v>1</v>
      </c>
      <c r="F684" s="152">
        <f>VLOOKUP(B684,'Prices updated for CPI'!$A$12:$BJ$780,61,0)</f>
        <v>137.59812769303662</v>
      </c>
    </row>
    <row r="685" spans="2:6" x14ac:dyDescent="0.25">
      <c r="B685" s="149" t="s">
        <v>1049</v>
      </c>
      <c r="C685" s="150">
        <v>4</v>
      </c>
      <c r="D685" s="151" t="s">
        <v>1370</v>
      </c>
      <c r="E685" s="150">
        <v>2</v>
      </c>
      <c r="F685" s="152">
        <f>VLOOKUP(B685,'Prices updated for CPI'!$A$12:$BJ$780,61,0)</f>
        <v>131.13812009003541</v>
      </c>
    </row>
    <row r="686" spans="2:6" x14ac:dyDescent="0.25">
      <c r="B686" s="149" t="s">
        <v>1201</v>
      </c>
      <c r="C686" s="150">
        <v>4</v>
      </c>
      <c r="D686" s="151" t="s">
        <v>1369</v>
      </c>
      <c r="E686" s="150">
        <v>1</v>
      </c>
      <c r="F686" s="152">
        <f>VLOOKUP(B686,'Prices updated for CPI'!$A$12:$BJ$780,61,0)</f>
        <v>132.12367074518193</v>
      </c>
    </row>
    <row r="687" spans="2:6" x14ac:dyDescent="0.25">
      <c r="B687" s="149" t="s">
        <v>1205</v>
      </c>
      <c r="C687" s="150">
        <v>4</v>
      </c>
      <c r="D687" s="151" t="s">
        <v>1368</v>
      </c>
      <c r="E687" s="150">
        <v>1</v>
      </c>
      <c r="F687" s="152">
        <f>VLOOKUP(B687,'Prices updated for CPI'!$A$12:$BJ$780,61,0)</f>
        <v>147.10684774378058</v>
      </c>
    </row>
    <row r="688" spans="2:6" x14ac:dyDescent="0.25">
      <c r="B688" s="149" t="s">
        <v>1219</v>
      </c>
      <c r="C688" s="150">
        <v>4</v>
      </c>
      <c r="D688" s="151" t="s">
        <v>1370</v>
      </c>
      <c r="E688" s="150">
        <v>1</v>
      </c>
      <c r="F688" s="152">
        <f>VLOOKUP(B688,'Prices updated for CPI'!$A$12:$BJ$780,61,0)</f>
        <v>109.28438240095279</v>
      </c>
    </row>
    <row r="689" spans="2:6" x14ac:dyDescent="0.25">
      <c r="B689" s="149" t="s">
        <v>1220</v>
      </c>
      <c r="C689" s="150">
        <v>4</v>
      </c>
      <c r="D689" s="151" t="s">
        <v>1368</v>
      </c>
      <c r="E689" s="150">
        <v>1</v>
      </c>
      <c r="F689" s="152">
        <f>VLOOKUP(B689,'Prices updated for CPI'!$A$12:$BJ$780,61,0)</f>
        <v>107.86565949853951</v>
      </c>
    </row>
    <row r="690" spans="2:6" x14ac:dyDescent="0.25">
      <c r="B690" s="149" t="s">
        <v>1229</v>
      </c>
      <c r="C690" s="150">
        <v>4</v>
      </c>
      <c r="D690" s="151" t="s">
        <v>1370</v>
      </c>
      <c r="E690" s="150">
        <v>1</v>
      </c>
      <c r="F690" s="152">
        <f>VLOOKUP(B690,'Prices updated for CPI'!$A$12:$BJ$780,61,0)</f>
        <v>114.27992653133946</v>
      </c>
    </row>
    <row r="691" spans="2:6" x14ac:dyDescent="0.25">
      <c r="B691" s="149" t="s">
        <v>1256</v>
      </c>
      <c r="C691" s="150">
        <v>4</v>
      </c>
      <c r="D691" s="151" t="s">
        <v>1369</v>
      </c>
      <c r="E691" s="150">
        <v>2</v>
      </c>
      <c r="F691" s="152">
        <f>VLOOKUP(B691,'Prices updated for CPI'!$A$12:$BJ$780,61,0)</f>
        <v>98.246767930327366</v>
      </c>
    </row>
    <row r="692" spans="2:6" x14ac:dyDescent="0.25">
      <c r="B692" s="149" t="s">
        <v>1293</v>
      </c>
      <c r="C692" s="150">
        <v>4</v>
      </c>
      <c r="D692" s="151" t="s">
        <v>1368</v>
      </c>
      <c r="E692" s="150">
        <v>1</v>
      </c>
      <c r="F692" s="152">
        <f>VLOOKUP(B692,'Prices updated for CPI'!$A$12:$BJ$780,61,0)</f>
        <v>68.623243754263044</v>
      </c>
    </row>
    <row r="693" spans="2:6" x14ac:dyDescent="0.25">
      <c r="B693" s="149" t="s">
        <v>1303</v>
      </c>
      <c r="C693" s="150">
        <v>4</v>
      </c>
      <c r="D693" s="151" t="s">
        <v>1368</v>
      </c>
      <c r="E693" s="150">
        <v>2</v>
      </c>
      <c r="F693" s="152">
        <f>VLOOKUP(B693,'Prices updated for CPI'!$A$12:$BJ$780,61,0)</f>
        <v>76.081823454528049</v>
      </c>
    </row>
    <row r="694" spans="2:6" x14ac:dyDescent="0.25">
      <c r="B694" s="149" t="s">
        <v>1315</v>
      </c>
      <c r="C694" s="150">
        <v>4</v>
      </c>
      <c r="D694" s="151" t="s">
        <v>1368</v>
      </c>
      <c r="E694" s="150">
        <v>1</v>
      </c>
      <c r="F694" s="152">
        <f>VLOOKUP(B694,'Prices updated for CPI'!$A$12:$BJ$780,61,0)</f>
        <v>96.486078250575048</v>
      </c>
    </row>
    <row r="695" spans="2:6" x14ac:dyDescent="0.25">
      <c r="B695" s="149" t="s">
        <v>806</v>
      </c>
      <c r="C695" s="150">
        <v>5</v>
      </c>
      <c r="D695" s="151" t="s">
        <v>1369</v>
      </c>
      <c r="E695" s="150">
        <v>2</v>
      </c>
      <c r="F695" s="152">
        <f>VLOOKUP(B695,'Prices updated for CPI'!$A$12:$BJ$780,61,0)</f>
        <v>177.308334709451</v>
      </c>
    </row>
    <row r="696" spans="2:6" x14ac:dyDescent="0.25">
      <c r="B696" s="149" t="s">
        <v>809</v>
      </c>
      <c r="C696" s="150">
        <v>5</v>
      </c>
      <c r="D696" s="151" t="s">
        <v>1369</v>
      </c>
      <c r="E696" s="150">
        <v>3</v>
      </c>
      <c r="F696" s="152">
        <f>VLOOKUP(B696,'Prices updated for CPI'!$A$12:$BJ$780,61,0)</f>
        <v>208.84293837604437</v>
      </c>
    </row>
    <row r="697" spans="2:6" x14ac:dyDescent="0.25">
      <c r="B697" s="149" t="s">
        <v>812</v>
      </c>
      <c r="C697" s="150">
        <v>5</v>
      </c>
      <c r="D697" s="151" t="s">
        <v>1369</v>
      </c>
      <c r="E697" s="150">
        <v>4</v>
      </c>
      <c r="F697" s="152">
        <f>VLOOKUP(B697,'Prices updated for CPI'!$A$12:$BJ$780,61,0)</f>
        <v>240.37754204263777</v>
      </c>
    </row>
    <row r="698" spans="2:6" x14ac:dyDescent="0.25">
      <c r="B698" s="149" t="s">
        <v>813</v>
      </c>
      <c r="C698" s="150">
        <v>5</v>
      </c>
      <c r="D698" s="151" t="s">
        <v>1370</v>
      </c>
      <c r="E698" s="150">
        <v>1</v>
      </c>
      <c r="F698" s="152">
        <f>VLOOKUP(B698,'Prices updated for CPI'!$A$12:$BJ$780,61,0)</f>
        <v>255.45695165700525</v>
      </c>
    </row>
    <row r="699" spans="2:6" x14ac:dyDescent="0.25">
      <c r="B699" s="149" t="s">
        <v>815</v>
      </c>
      <c r="C699" s="150">
        <v>5</v>
      </c>
      <c r="D699" s="151" t="s">
        <v>1370</v>
      </c>
      <c r="E699" s="150">
        <v>2</v>
      </c>
      <c r="F699" s="152">
        <f>VLOOKUP(B699,'Prices updated for CPI'!$A$12:$BJ$780,61,0)</f>
        <v>278.79060537309266</v>
      </c>
    </row>
    <row r="700" spans="2:6" x14ac:dyDescent="0.25">
      <c r="B700" s="149" t="s">
        <v>819</v>
      </c>
      <c r="C700" s="150">
        <v>5</v>
      </c>
      <c r="D700" s="151" t="s">
        <v>1370</v>
      </c>
      <c r="E700" s="150">
        <v>3</v>
      </c>
      <c r="F700" s="152">
        <f>VLOOKUP(B700,'Prices updated for CPI'!$A$12:$BJ$780,61,0)</f>
        <v>307.59155905618411</v>
      </c>
    </row>
    <row r="701" spans="2:6" x14ac:dyDescent="0.25">
      <c r="B701" s="149" t="s">
        <v>823</v>
      </c>
      <c r="C701" s="150">
        <v>5</v>
      </c>
      <c r="D701" s="151" t="s">
        <v>1370</v>
      </c>
      <c r="E701" s="150">
        <v>4</v>
      </c>
      <c r="F701" s="152">
        <f>VLOOKUP(B701,'Prices updated for CPI'!$A$12:$BJ$780,61,0)</f>
        <v>337.75933773102651</v>
      </c>
    </row>
    <row r="702" spans="2:6" x14ac:dyDescent="0.25">
      <c r="B702" s="149" t="s">
        <v>825</v>
      </c>
      <c r="C702" s="150">
        <v>5</v>
      </c>
      <c r="D702" s="151" t="s">
        <v>1368</v>
      </c>
      <c r="E702" s="150">
        <v>1</v>
      </c>
      <c r="F702" s="152">
        <f>VLOOKUP(B702,'Prices updated for CPI'!$A$12:$BJ$780,61,0)</f>
        <v>291.20522165572908</v>
      </c>
    </row>
    <row r="703" spans="2:6" x14ac:dyDescent="0.25">
      <c r="B703" s="149" t="s">
        <v>827</v>
      </c>
      <c r="C703" s="150">
        <v>5</v>
      </c>
      <c r="D703" s="151" t="s">
        <v>1368</v>
      </c>
      <c r="E703" s="150">
        <v>2</v>
      </c>
      <c r="F703" s="152">
        <f>VLOOKUP(B703,'Prices updated for CPI'!$A$12:$BJ$780,61,0)</f>
        <v>315.24823682302326</v>
      </c>
    </row>
    <row r="704" spans="2:6" x14ac:dyDescent="0.25">
      <c r="B704" s="149" t="s">
        <v>830</v>
      </c>
      <c r="C704" s="150">
        <v>5</v>
      </c>
      <c r="D704" s="151" t="s">
        <v>1368</v>
      </c>
      <c r="E704" s="150">
        <v>3</v>
      </c>
      <c r="F704" s="152">
        <f>VLOOKUP(B704,'Prices updated for CPI'!$A$12:$BJ$780,61,0)</f>
        <v>344.28564432318359</v>
      </c>
    </row>
    <row r="705" spans="2:6" x14ac:dyDescent="0.25">
      <c r="B705" s="149" t="s">
        <v>833</v>
      </c>
      <c r="C705" s="150">
        <v>5</v>
      </c>
      <c r="D705" s="151" t="s">
        <v>1368</v>
      </c>
      <c r="E705" s="150">
        <v>4</v>
      </c>
      <c r="F705" s="152">
        <f>VLOOKUP(B705,'Prices updated for CPI'!$A$12:$BJ$780,61,0)</f>
        <v>374.57164990656037</v>
      </c>
    </row>
    <row r="706" spans="2:6" x14ac:dyDescent="0.25">
      <c r="B706" s="149" t="s">
        <v>1336</v>
      </c>
      <c r="C706" s="150">
        <v>5</v>
      </c>
      <c r="D706" s="151" t="s">
        <v>1369</v>
      </c>
      <c r="E706" s="150">
        <v>1</v>
      </c>
      <c r="F706" s="152">
        <f>VLOOKUP(B706,'Prices updated for CPI'!$A$12:$BJ$780,61,0)</f>
        <v>154.56830241323206</v>
      </c>
    </row>
    <row r="707" spans="2:6" x14ac:dyDescent="0.25">
      <c r="B707" s="149" t="s">
        <v>1337</v>
      </c>
      <c r="C707" s="150">
        <v>5</v>
      </c>
      <c r="D707" s="151" t="s">
        <v>1370</v>
      </c>
      <c r="E707" s="150">
        <v>1</v>
      </c>
      <c r="F707" s="152">
        <f>VLOOKUP(B707,'Prices updated for CPI'!$A$12:$BJ$780,61,0)</f>
        <v>264.25152302737979</v>
      </c>
    </row>
    <row r="708" spans="2:6" x14ac:dyDescent="0.25">
      <c r="B708" s="149" t="s">
        <v>1338</v>
      </c>
      <c r="C708" s="150">
        <v>5</v>
      </c>
      <c r="D708" s="151" t="s">
        <v>1368</v>
      </c>
      <c r="E708" s="150">
        <v>1</v>
      </c>
      <c r="F708" s="152">
        <f>VLOOKUP(B708,'Prices updated for CPI'!$A$12:$BJ$780,61,0)</f>
        <v>299.9997930261037</v>
      </c>
    </row>
    <row r="709" spans="2:6" x14ac:dyDescent="0.25">
      <c r="B709" s="149" t="s">
        <v>1339</v>
      </c>
      <c r="C709" s="150">
        <v>5</v>
      </c>
      <c r="D709" s="151" t="s">
        <v>1368</v>
      </c>
      <c r="E709" s="150">
        <v>1</v>
      </c>
      <c r="F709" s="152">
        <f>VLOOKUP(B709,'Prices updated for CPI'!$A$12:$BJ$780,61,0)</f>
        <v>304.20348986774667</v>
      </c>
    </row>
    <row r="710" spans="2:6" x14ac:dyDescent="0.25">
      <c r="B710" s="149" t="s">
        <v>1340</v>
      </c>
      <c r="C710" s="150">
        <v>5</v>
      </c>
      <c r="D710" s="151" t="s">
        <v>1368</v>
      </c>
      <c r="E710" s="150">
        <v>4</v>
      </c>
      <c r="F710" s="152">
        <f>VLOOKUP(B710,'Prices updated for CPI'!$A$12:$BJ$780,61,0)</f>
        <v>382.02127353073917</v>
      </c>
    </row>
    <row r="711" spans="2:6" x14ac:dyDescent="0.25">
      <c r="B711" s="149" t="s">
        <v>973</v>
      </c>
      <c r="C711" s="150">
        <v>5</v>
      </c>
      <c r="D711" s="151" t="s">
        <v>1369</v>
      </c>
      <c r="E711" s="150">
        <v>1</v>
      </c>
      <c r="F711" s="152">
        <f>VLOOKUP(B711,'Prices updated for CPI'!$A$12:$BJ$780,61,0)</f>
        <v>156.946708637765</v>
      </c>
    </row>
    <row r="712" spans="2:6" x14ac:dyDescent="0.25">
      <c r="B712" s="149" t="s">
        <v>974</v>
      </c>
      <c r="C712" s="150">
        <v>5</v>
      </c>
      <c r="D712" s="151" t="s">
        <v>1370</v>
      </c>
      <c r="E712" s="150">
        <v>1</v>
      </c>
      <c r="F712" s="152">
        <f>VLOOKUP(B712,'Prices updated for CPI'!$A$12:$BJ$780,61,0)</f>
        <v>266.6299292519127</v>
      </c>
    </row>
    <row r="713" spans="2:6" x14ac:dyDescent="0.25">
      <c r="B713" s="149" t="s">
        <v>975</v>
      </c>
      <c r="C713" s="150">
        <v>5</v>
      </c>
      <c r="D713" s="151" t="s">
        <v>1368</v>
      </c>
      <c r="E713" s="150">
        <v>1</v>
      </c>
      <c r="F713" s="152">
        <f>VLOOKUP(B713,'Prices updated for CPI'!$A$12:$BJ$780,61,0)</f>
        <v>302.37819925063661</v>
      </c>
    </row>
    <row r="714" spans="2:6" x14ac:dyDescent="0.25">
      <c r="B714" s="149" t="s">
        <v>991</v>
      </c>
      <c r="C714" s="150">
        <v>5</v>
      </c>
      <c r="D714" s="151" t="s">
        <v>1368</v>
      </c>
      <c r="E714" s="150">
        <v>4</v>
      </c>
      <c r="F714" s="152">
        <f>VLOOKUP(B714,'Prices updated for CPI'!$A$12:$BJ$780,61,0)</f>
        <v>449.73478134678572</v>
      </c>
    </row>
    <row r="715" spans="2:6" x14ac:dyDescent="0.25">
      <c r="B715" s="149" t="s">
        <v>1341</v>
      </c>
      <c r="C715" s="150">
        <v>5</v>
      </c>
      <c r="D715" s="151" t="s">
        <v>1371</v>
      </c>
      <c r="E715" s="150">
        <v>4</v>
      </c>
      <c r="F715" s="152">
        <f>VLOOKUP(B715,'Prices updated for CPI'!$A$12:$BJ$780,61,0)</f>
        <v>550.66718104027734</v>
      </c>
    </row>
    <row r="716" spans="2:6" x14ac:dyDescent="0.25">
      <c r="B716" s="149" t="s">
        <v>1346</v>
      </c>
      <c r="C716" s="150">
        <v>5</v>
      </c>
      <c r="D716" s="151" t="s">
        <v>1368</v>
      </c>
      <c r="E716" s="150">
        <v>3</v>
      </c>
      <c r="F716" s="152">
        <f>VLOOKUP(B716,'Prices updated for CPI'!$A$12:$BJ$780,61,0)</f>
        <v>415.31345232997649</v>
      </c>
    </row>
    <row r="717" spans="2:6" x14ac:dyDescent="0.25">
      <c r="B717" s="149" t="s">
        <v>1348</v>
      </c>
      <c r="C717" s="150">
        <v>5</v>
      </c>
      <c r="D717" s="151" t="s">
        <v>1371</v>
      </c>
      <c r="E717" s="150">
        <v>2</v>
      </c>
      <c r="F717" s="152">
        <f>VLOOKUP(B717,'Prices updated for CPI'!$A$12:$BJ$780,61,0)</f>
        <v>480.85004235213307</v>
      </c>
    </row>
    <row r="718" spans="2:6" x14ac:dyDescent="0.25">
      <c r="B718" s="149" t="s">
        <v>1006</v>
      </c>
      <c r="C718" s="150">
        <v>5</v>
      </c>
      <c r="D718" s="151" t="s">
        <v>1369</v>
      </c>
      <c r="E718" s="150">
        <v>1</v>
      </c>
      <c r="F718" s="152">
        <f>VLOOKUP(B718,'Prices updated for CPI'!$A$12:$BJ$780,61,0)</f>
        <v>231.87900934954922</v>
      </c>
    </row>
    <row r="719" spans="2:6" x14ac:dyDescent="0.25">
      <c r="B719" s="149" t="s">
        <v>1349</v>
      </c>
      <c r="C719" s="150">
        <v>5</v>
      </c>
      <c r="D719" s="151" t="s">
        <v>1369</v>
      </c>
      <c r="E719" s="150">
        <v>2</v>
      </c>
      <c r="F719" s="152">
        <f>VLOOKUP(B719,'Prices updated for CPI'!$A$12:$BJ$780,61,0)</f>
        <v>288.87908674448784</v>
      </c>
    </row>
    <row r="720" spans="2:6" x14ac:dyDescent="0.25">
      <c r="B720" s="149" t="s">
        <v>1350</v>
      </c>
      <c r="C720" s="150">
        <v>5</v>
      </c>
      <c r="D720" s="151" t="s">
        <v>1369</v>
      </c>
      <c r="E720" s="150">
        <v>4</v>
      </c>
      <c r="F720" s="152">
        <f>VLOOKUP(B720,'Prices updated for CPI'!$A$12:$BJ$780,61,0)</f>
        <v>335.0027934980377</v>
      </c>
    </row>
    <row r="721" spans="2:6" x14ac:dyDescent="0.25">
      <c r="B721" s="149" t="s">
        <v>1351</v>
      </c>
      <c r="C721" s="150">
        <v>5</v>
      </c>
      <c r="D721" s="151" t="s">
        <v>1369</v>
      </c>
      <c r="E721" s="150">
        <v>3</v>
      </c>
      <c r="F721" s="152">
        <f>VLOOKUP(B721,'Prices updated for CPI'!$A$12:$BJ$780,61,0)</f>
        <v>297.10978766026966</v>
      </c>
    </row>
    <row r="722" spans="2:6" x14ac:dyDescent="0.25">
      <c r="B722" s="149" t="s">
        <v>1011</v>
      </c>
      <c r="C722" s="150">
        <v>5</v>
      </c>
      <c r="D722" s="151" t="s">
        <v>1370</v>
      </c>
      <c r="E722" s="150">
        <v>1</v>
      </c>
      <c r="F722" s="152">
        <f>VLOOKUP(B722,'Prices updated for CPI'!$A$12:$BJ$780,61,0)</f>
        <v>341.56222996369689</v>
      </c>
    </row>
    <row r="723" spans="2:6" x14ac:dyDescent="0.25">
      <c r="B723" s="149" t="s">
        <v>1012</v>
      </c>
      <c r="C723" s="150">
        <v>5</v>
      </c>
      <c r="D723" s="151" t="s">
        <v>1368</v>
      </c>
      <c r="E723" s="150">
        <v>1</v>
      </c>
      <c r="F723" s="152">
        <f>VLOOKUP(B723,'Prices updated for CPI'!$A$12:$BJ$780,61,0)</f>
        <v>360.07145868498856</v>
      </c>
    </row>
    <row r="724" spans="2:6" x14ac:dyDescent="0.25">
      <c r="B724" s="149" t="s">
        <v>1014</v>
      </c>
      <c r="C724" s="150">
        <v>5</v>
      </c>
      <c r="D724" s="151" t="s">
        <v>1370</v>
      </c>
      <c r="E724" s="150">
        <v>2</v>
      </c>
      <c r="F724" s="152">
        <f>VLOOKUP(B724,'Prices updated for CPI'!$A$12:$BJ$780,61,0)</f>
        <v>381.80951921577486</v>
      </c>
    </row>
    <row r="725" spans="2:6" x14ac:dyDescent="0.25">
      <c r="B725" s="149" t="s">
        <v>1352</v>
      </c>
      <c r="C725" s="150">
        <v>5</v>
      </c>
      <c r="D725" s="151" t="s">
        <v>1371</v>
      </c>
      <c r="E725" s="150">
        <v>3</v>
      </c>
      <c r="F725" s="152">
        <f>VLOOKUP(B725,'Prices updated for CPI'!$A$12:$BJ$780,61,0)</f>
        <v>547.91155211791556</v>
      </c>
    </row>
    <row r="726" spans="2:6" x14ac:dyDescent="0.25">
      <c r="B726" s="149" t="s">
        <v>1353</v>
      </c>
      <c r="C726" s="150">
        <v>5</v>
      </c>
      <c r="D726" s="151" t="s">
        <v>1371</v>
      </c>
      <c r="E726" s="150">
        <v>4</v>
      </c>
      <c r="F726" s="152">
        <f>VLOOKUP(B726,'Prices updated for CPI'!$A$12:$BJ$780,61,0)</f>
        <v>595.11119323728292</v>
      </c>
    </row>
    <row r="727" spans="2:6" x14ac:dyDescent="0.25">
      <c r="B727" s="149" t="s">
        <v>1354</v>
      </c>
      <c r="C727" s="150">
        <v>5</v>
      </c>
      <c r="D727" s="151" t="s">
        <v>1370</v>
      </c>
      <c r="E727" s="150">
        <v>1</v>
      </c>
      <c r="F727" s="152">
        <f>VLOOKUP(B727,'Prices updated for CPI'!$A$12:$BJ$780,61,0)</f>
        <v>330.47438873761178</v>
      </c>
    </row>
    <row r="728" spans="2:6" x14ac:dyDescent="0.25">
      <c r="B728" s="149" t="s">
        <v>1355</v>
      </c>
      <c r="C728" s="150">
        <v>5</v>
      </c>
      <c r="D728" s="151" t="s">
        <v>1368</v>
      </c>
      <c r="E728" s="150">
        <v>1</v>
      </c>
      <c r="F728" s="152">
        <f>VLOOKUP(B728,'Prices updated for CPI'!$A$12:$BJ$780,61,0)</f>
        <v>348.98361745890338</v>
      </c>
    </row>
    <row r="729" spans="2:6" x14ac:dyDescent="0.25">
      <c r="B729" s="149" t="s">
        <v>1356</v>
      </c>
      <c r="C729" s="150">
        <v>5</v>
      </c>
      <c r="D729" s="151" t="s">
        <v>1371</v>
      </c>
      <c r="E729" s="150">
        <v>3</v>
      </c>
      <c r="F729" s="152">
        <f>VLOOKUP(B729,'Prices updated for CPI'!$A$12:$BJ$780,61,0)</f>
        <v>578.26161698472947</v>
      </c>
    </row>
    <row r="730" spans="2:6" x14ac:dyDescent="0.25">
      <c r="B730" s="149" t="s">
        <v>1357</v>
      </c>
      <c r="C730" s="150">
        <v>5</v>
      </c>
      <c r="D730" s="151" t="s">
        <v>1371</v>
      </c>
      <c r="E730" s="150">
        <v>3</v>
      </c>
      <c r="F730" s="152">
        <f>VLOOKUP(B730,'Prices updated for CPI'!$A$12:$BJ$780,61,0)</f>
        <v>565.5098414949864</v>
      </c>
    </row>
    <row r="731" spans="2:6" x14ac:dyDescent="0.25">
      <c r="B731" s="149" t="s">
        <v>1043</v>
      </c>
      <c r="C731" s="150">
        <v>5</v>
      </c>
      <c r="D731" s="151" t="s">
        <v>1368</v>
      </c>
      <c r="E731" s="150">
        <v>3</v>
      </c>
      <c r="F731" s="152">
        <f>VLOOKUP(B731,'Prices updated for CPI'!$A$12:$BJ$780,61,0)</f>
        <v>447.47376541678523</v>
      </c>
    </row>
    <row r="732" spans="2:6" x14ac:dyDescent="0.25">
      <c r="B732" s="149" t="s">
        <v>1358</v>
      </c>
      <c r="C732" s="150">
        <v>5</v>
      </c>
      <c r="D732" s="151" t="s">
        <v>1368</v>
      </c>
      <c r="E732" s="150">
        <v>4</v>
      </c>
      <c r="F732" s="152">
        <f>VLOOKUP(B732,'Prices updated for CPI'!$A$12:$BJ$780,61,0)</f>
        <v>493.24810017076021</v>
      </c>
    </row>
    <row r="733" spans="2:6" x14ac:dyDescent="0.25">
      <c r="B733" s="149" t="s">
        <v>1359</v>
      </c>
      <c r="C733" s="150">
        <v>5</v>
      </c>
      <c r="D733" s="151" t="s">
        <v>1371</v>
      </c>
      <c r="E733" s="150">
        <v>3</v>
      </c>
      <c r="F733" s="152">
        <f>VLOOKUP(B733,'Prices updated for CPI'!$A$12:$BJ$780,61,0)</f>
        <v>548.40616511027679</v>
      </c>
    </row>
    <row r="734" spans="2:6" x14ac:dyDescent="0.25">
      <c r="B734" s="149" t="s">
        <v>1046</v>
      </c>
      <c r="C734" s="150">
        <v>5</v>
      </c>
      <c r="D734" s="151" t="s">
        <v>1369</v>
      </c>
      <c r="E734" s="150">
        <v>1</v>
      </c>
      <c r="F734" s="152">
        <f>VLOOKUP(B734,'Prices updated for CPI'!$A$12:$BJ$780,61,0)</f>
        <v>311.49568792921406</v>
      </c>
    </row>
    <row r="735" spans="2:6" x14ac:dyDescent="0.25">
      <c r="B735" s="149" t="s">
        <v>1360</v>
      </c>
      <c r="C735" s="150">
        <v>5</v>
      </c>
      <c r="D735" s="151" t="s">
        <v>1369</v>
      </c>
      <c r="E735" s="150">
        <v>2</v>
      </c>
      <c r="F735" s="152">
        <f>VLOOKUP(B735,'Prices updated for CPI'!$A$12:$BJ$780,61,0)</f>
        <v>340.28707054143149</v>
      </c>
    </row>
    <row r="736" spans="2:6" x14ac:dyDescent="0.25">
      <c r="B736" s="149" t="s">
        <v>1361</v>
      </c>
      <c r="C736" s="150">
        <v>5</v>
      </c>
      <c r="D736" s="151" t="s">
        <v>1370</v>
      </c>
      <c r="E736" s="150">
        <v>2</v>
      </c>
      <c r="F736" s="152">
        <f>VLOOKUP(B736,'Prices updated for CPI'!$A$12:$BJ$780,61,0)</f>
        <v>395.13188949666829</v>
      </c>
    </row>
    <row r="737" spans="2:6" x14ac:dyDescent="0.25">
      <c r="B737" s="149" t="s">
        <v>1362</v>
      </c>
      <c r="C737" s="150">
        <v>5</v>
      </c>
      <c r="D737" s="151" t="s">
        <v>1369</v>
      </c>
      <c r="E737" s="150">
        <v>2</v>
      </c>
      <c r="F737" s="152">
        <f>VLOOKUP(B737,'Prices updated for CPI'!$A$12:$BJ$780,61,0)</f>
        <v>334.20678124740101</v>
      </c>
    </row>
    <row r="738" spans="2:6" x14ac:dyDescent="0.25">
      <c r="B738" s="149" t="s">
        <v>1061</v>
      </c>
      <c r="C738" s="150">
        <v>5</v>
      </c>
      <c r="D738" s="151" t="s">
        <v>1368</v>
      </c>
      <c r="E738" s="150">
        <v>2</v>
      </c>
      <c r="F738" s="152">
        <f>VLOOKUP(B738,'Prices updated for CPI'!$A$12:$BJ$780,61,0)</f>
        <v>414.35047966916665</v>
      </c>
    </row>
    <row r="739" spans="2:6" x14ac:dyDescent="0.25">
      <c r="B739" s="149" t="s">
        <v>1062</v>
      </c>
      <c r="C739" s="150">
        <v>5</v>
      </c>
      <c r="D739" s="151" t="s">
        <v>1368</v>
      </c>
      <c r="E739" s="150">
        <v>1</v>
      </c>
      <c r="F739" s="152">
        <f>VLOOKUP(B739,'Prices updated for CPI'!$A$12:$BJ$780,61,0)</f>
        <v>369.11790986970465</v>
      </c>
    </row>
    <row r="740" spans="2:6" x14ac:dyDescent="0.25">
      <c r="B740" s="149" t="s">
        <v>1065</v>
      </c>
      <c r="C740" s="150">
        <v>5</v>
      </c>
      <c r="D740" s="151" t="s">
        <v>1370</v>
      </c>
      <c r="E740" s="150">
        <v>3</v>
      </c>
      <c r="F740" s="152">
        <f>VLOOKUP(B740,'Prices updated for CPI'!$A$12:$BJ$780,61,0)</f>
        <v>445.12239781192756</v>
      </c>
    </row>
    <row r="741" spans="2:6" x14ac:dyDescent="0.25">
      <c r="B741" s="149" t="s">
        <v>1248</v>
      </c>
      <c r="C741" s="150">
        <v>5</v>
      </c>
      <c r="D741" s="151" t="s">
        <v>1369</v>
      </c>
      <c r="E741" s="150">
        <v>1</v>
      </c>
      <c r="F741" s="152">
        <f>VLOOKUP(B741,'Prices updated for CPI'!$A$12:$BJ$780,61,0)</f>
        <v>286.80528572001197</v>
      </c>
    </row>
    <row r="742" spans="2:6" ht="15.75" thickBot="1" x14ac:dyDescent="0.3">
      <c r="B742" s="159" t="s">
        <v>1363</v>
      </c>
      <c r="C742" s="160">
        <v>5</v>
      </c>
      <c r="D742" s="161" t="s">
        <v>1368</v>
      </c>
      <c r="E742" s="160">
        <v>2</v>
      </c>
      <c r="F742" s="162">
        <f>VLOOKUP(B742,'Prices updated for CPI'!$A$12:$BJ$780,61,0)</f>
        <v>389.6600774599645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23" sqref="L23"/>
    </sheetView>
  </sheetViews>
  <sheetFormatPr defaultColWidth="9.140625" defaultRowHeight="12.75" x14ac:dyDescent="0.2"/>
  <cols>
    <col min="1" max="1" width="24" style="195" customWidth="1"/>
    <col min="2" max="2" width="7" style="195" customWidth="1"/>
    <col min="3" max="3" width="9.85546875" style="195" customWidth="1"/>
    <col min="4" max="4" width="7.42578125" style="195" customWidth="1"/>
    <col min="5" max="5" width="8.85546875" style="195" customWidth="1"/>
    <col min="6" max="8" width="10.140625" style="195" customWidth="1"/>
    <col min="9" max="9" width="10.42578125" style="195" customWidth="1"/>
    <col min="10" max="10" width="10.28515625" style="199" customWidth="1"/>
    <col min="11" max="11" width="14" style="195" customWidth="1"/>
    <col min="12" max="13" width="9.140625" style="195" customWidth="1"/>
    <col min="14" max="15" width="10.140625" style="195" bestFit="1" customWidth="1"/>
    <col min="16" max="19" width="9.28515625" style="195" bestFit="1" customWidth="1"/>
    <col min="20" max="20" width="7.28515625" style="195" bestFit="1" customWidth="1"/>
    <col min="21" max="24" width="15" style="195" bestFit="1" customWidth="1"/>
    <col min="25" max="25" width="14.7109375" style="195" bestFit="1" customWidth="1"/>
    <col min="26" max="26" width="9.140625" style="195" customWidth="1"/>
    <col min="27" max="16384" width="9.140625" style="195"/>
  </cols>
  <sheetData>
    <row r="1" spans="1:25" x14ac:dyDescent="0.2">
      <c r="A1" s="193" t="s">
        <v>0</v>
      </c>
      <c r="B1" s="194"/>
      <c r="H1" s="193" t="s">
        <v>0</v>
      </c>
      <c r="I1" s="196"/>
      <c r="J1" s="197"/>
      <c r="K1" s="198" t="s">
        <v>1</v>
      </c>
      <c r="L1" s="198" t="s">
        <v>2</v>
      </c>
      <c r="M1" s="198" t="s">
        <v>3</v>
      </c>
      <c r="N1" s="198" t="s">
        <v>4</v>
      </c>
      <c r="O1" s="198" t="s">
        <v>5</v>
      </c>
      <c r="Q1" s="199" t="s">
        <v>2</v>
      </c>
      <c r="R1" s="199" t="s">
        <v>3</v>
      </c>
      <c r="S1" s="199" t="s">
        <v>4</v>
      </c>
      <c r="V1" s="200"/>
    </row>
    <row r="2" spans="1:25" x14ac:dyDescent="0.2">
      <c r="A2" s="193" t="s">
        <v>6</v>
      </c>
      <c r="B2" s="194"/>
      <c r="H2" s="193" t="s">
        <v>6</v>
      </c>
      <c r="I2" s="196"/>
      <c r="J2" s="197"/>
      <c r="K2" s="201">
        <v>0</v>
      </c>
      <c r="L2" s="201">
        <v>0</v>
      </c>
      <c r="M2" s="201">
        <v>0</v>
      </c>
      <c r="N2" s="201">
        <v>0</v>
      </c>
      <c r="O2" s="201">
        <v>0</v>
      </c>
      <c r="V2" s="202"/>
    </row>
    <row r="3" spans="1:25" x14ac:dyDescent="0.2">
      <c r="A3" s="193" t="s">
        <v>7</v>
      </c>
      <c r="B3" s="194"/>
      <c r="H3" s="193" t="s">
        <v>7</v>
      </c>
      <c r="I3" s="196"/>
      <c r="J3" s="197"/>
      <c r="K3" s="201">
        <v>1.34E-2</v>
      </c>
      <c r="L3" s="201">
        <v>1.0200000000000001E-2</v>
      </c>
      <c r="M3" s="201">
        <v>1.0699999999999999E-2</v>
      </c>
      <c r="N3" s="201">
        <v>1.11E-2</v>
      </c>
      <c r="O3" s="201">
        <v>1.0999999999999999E-2</v>
      </c>
    </row>
    <row r="4" spans="1:25" x14ac:dyDescent="0.2">
      <c r="A4" s="193" t="s">
        <v>8</v>
      </c>
      <c r="B4" s="194"/>
      <c r="H4" s="193" t="s">
        <v>8</v>
      </c>
      <c r="I4" s="196"/>
      <c r="J4" s="197"/>
      <c r="K4" s="201">
        <f>K3*1</f>
        <v>1.34E-2</v>
      </c>
      <c r="L4" s="201">
        <f>L3*1</f>
        <v>1.0200000000000001E-2</v>
      </c>
      <c r="M4" s="201">
        <f t="shared" ref="M4:O4" si="0">M3*1</f>
        <v>1.0699999999999999E-2</v>
      </c>
      <c r="N4" s="201">
        <f t="shared" si="0"/>
        <v>1.11E-2</v>
      </c>
      <c r="O4" s="201">
        <f t="shared" si="0"/>
        <v>1.0999999999999999E-2</v>
      </c>
      <c r="T4" s="195" t="s">
        <v>733</v>
      </c>
      <c r="U4" s="203">
        <f>SUM(U9:U689)</f>
        <v>13429753.697680179</v>
      </c>
      <c r="V4" s="203">
        <f t="shared" ref="V4:X4" si="1">SUM(V9:V689)</f>
        <v>13238118.298380207</v>
      </c>
      <c r="W4" s="203">
        <f t="shared" si="1"/>
        <v>13268602.594538305</v>
      </c>
      <c r="X4" s="203">
        <f t="shared" si="1"/>
        <v>13241107.30276625</v>
      </c>
    </row>
    <row r="5" spans="1:25" x14ac:dyDescent="0.2">
      <c r="A5" s="193" t="s">
        <v>9</v>
      </c>
      <c r="B5" s="194"/>
      <c r="H5" s="193" t="s">
        <v>9</v>
      </c>
      <c r="I5" s="196"/>
      <c r="J5" s="197"/>
      <c r="K5" s="204">
        <f>1*(1+K4)</f>
        <v>1.0134000000000001</v>
      </c>
      <c r="L5" s="204">
        <f>K5*(1+L4)</f>
        <v>1.0237366800000001</v>
      </c>
      <c r="M5" s="204">
        <f t="shared" ref="M5:O5" si="2">L5*(1+M4)</f>
        <v>1.0346906624759999</v>
      </c>
      <c r="N5" s="204">
        <f t="shared" si="2"/>
        <v>1.0461757288294837</v>
      </c>
      <c r="O5" s="204">
        <f t="shared" si="2"/>
        <v>1.0576836618466079</v>
      </c>
    </row>
    <row r="6" spans="1:25" x14ac:dyDescent="0.2">
      <c r="A6" s="193" t="s">
        <v>10</v>
      </c>
      <c r="B6" s="194"/>
      <c r="H6" s="193" t="s">
        <v>10</v>
      </c>
      <c r="I6" s="196"/>
      <c r="J6" s="197"/>
      <c r="K6" s="201">
        <v>0.40937397978544776</v>
      </c>
      <c r="L6" s="201">
        <v>0.37270000000000003</v>
      </c>
      <c r="M6" s="201">
        <v>0.36170000000000002</v>
      </c>
      <c r="N6" s="201">
        <v>0.34360000000000002</v>
      </c>
      <c r="O6" s="201">
        <v>0.34140000000000004</v>
      </c>
      <c r="U6" s="205"/>
      <c r="V6" s="205"/>
      <c r="W6" s="205"/>
      <c r="X6" s="205"/>
      <c r="Y6" s="205"/>
    </row>
    <row r="7" spans="1:25" ht="13.5" thickBot="1" x14ac:dyDescent="0.25">
      <c r="J7" s="231" t="s">
        <v>1411</v>
      </c>
      <c r="T7" s="203"/>
      <c r="U7" s="203"/>
      <c r="V7" s="203"/>
      <c r="W7" s="203"/>
      <c r="X7" s="203"/>
      <c r="Y7" s="203"/>
    </row>
    <row r="8" spans="1:25" ht="76.5" x14ac:dyDescent="0.2">
      <c r="A8" s="206" t="s">
        <v>12</v>
      </c>
      <c r="B8" s="206" t="s">
        <v>683</v>
      </c>
      <c r="C8" s="206" t="s">
        <v>13</v>
      </c>
      <c r="D8" s="206" t="s">
        <v>14</v>
      </c>
      <c r="E8" s="206" t="s">
        <v>15</v>
      </c>
      <c r="F8" s="207" t="s">
        <v>16</v>
      </c>
      <c r="G8" s="208" t="s">
        <v>17</v>
      </c>
      <c r="H8" s="208" t="s">
        <v>18</v>
      </c>
      <c r="I8" s="208" t="s">
        <v>19</v>
      </c>
      <c r="J8" s="209" t="s">
        <v>20</v>
      </c>
      <c r="K8" s="210" t="s">
        <v>21</v>
      </c>
      <c r="L8" s="211" t="s">
        <v>22</v>
      </c>
      <c r="M8" s="211" t="s">
        <v>23</v>
      </c>
      <c r="N8" s="211" t="s">
        <v>24</v>
      </c>
      <c r="O8" s="212" t="s">
        <v>25</v>
      </c>
      <c r="P8" s="213" t="s">
        <v>680</v>
      </c>
      <c r="Q8" s="213" t="s">
        <v>681</v>
      </c>
      <c r="R8" s="212" t="s">
        <v>22</v>
      </c>
      <c r="S8" s="195" t="s">
        <v>682</v>
      </c>
      <c r="U8" s="210" t="s">
        <v>21</v>
      </c>
      <c r="V8" s="211" t="s">
        <v>22</v>
      </c>
      <c r="W8" s="211" t="s">
        <v>23</v>
      </c>
      <c r="X8" s="211" t="s">
        <v>24</v>
      </c>
      <c r="Y8" s="212" t="s">
        <v>25</v>
      </c>
    </row>
    <row r="9" spans="1:25" x14ac:dyDescent="0.2">
      <c r="A9" s="214" t="s">
        <v>26</v>
      </c>
      <c r="B9" s="214">
        <f>IF(ISERROR(VLOOKUP(Prices!A9,Quantities!$A$1:$B$576,2,FALSE)),0,VLOOKUP(Prices!A9,Quantities!$A$1:$B$576,2,FALSE))</f>
        <v>1</v>
      </c>
      <c r="C9" s="215">
        <f>I9/J9</f>
        <v>0.32442286607267046</v>
      </c>
      <c r="D9" s="216">
        <v>1</v>
      </c>
      <c r="E9" s="217">
        <v>990</v>
      </c>
      <c r="F9" s="218">
        <v>86.253661186307269</v>
      </c>
      <c r="G9" s="219">
        <v>0</v>
      </c>
      <c r="H9" s="219">
        <v>0</v>
      </c>
      <c r="I9" s="219">
        <v>41.420377579465104</v>
      </c>
      <c r="J9" s="220">
        <f>SUM(F9:I9)</f>
        <v>127.67403876577237</v>
      </c>
      <c r="K9" s="221">
        <f>IF($D9=1,($I9*(1+K$6)*K$5)+$F9,$J9*(1+K$6)*K$5)</f>
        <v>145.41271273176534</v>
      </c>
      <c r="L9" s="221">
        <f>IF($D9=1,($I9*(1+L$6)*L$5)+$F9,$J9*(1+L$6)*L$5)</f>
        <v>144.46102776158247</v>
      </c>
      <c r="M9" s="221">
        <f>IF($D9=1,($I9*(1+M$6)*M$5)+$F9,$J9*(1+M$6)*M$5)</f>
        <v>144.61241652684316</v>
      </c>
      <c r="N9" s="221">
        <f>IF($D9=1,($I9*(1+N$6)*N$5)+$F9,$J9*(1+N$6)*N$5)</f>
        <v>144.47587152510627</v>
      </c>
      <c r="O9" s="221">
        <f>IF($D9=1,($I9*(1+O$6)*O$5)+$F9,$J9*(1+O$6)*O$5)</f>
        <v>145.01993459423974</v>
      </c>
      <c r="P9" s="219">
        <f>IF($D9=1,($I9*(1+L$6)*L$5))</f>
        <v>58.207366575275202</v>
      </c>
      <c r="Q9" s="219">
        <f>IF($D9=1,$F9,$J9*(1+L$6)*L$5)</f>
        <v>86.253661186307269</v>
      </c>
      <c r="R9" s="222">
        <f t="shared" ref="R9" si="3">SUM(P9:Q9)</f>
        <v>144.46102776158247</v>
      </c>
      <c r="S9" s="203">
        <f t="shared" ref="S9:S72" si="4">R9-L9</f>
        <v>0</v>
      </c>
      <c r="T9" s="203"/>
      <c r="U9" s="203">
        <f>K9*$B9</f>
        <v>145.41271273176534</v>
      </c>
      <c r="V9" s="203">
        <f t="shared" ref="V9:Y24" si="5">L9*$B9</f>
        <v>144.46102776158247</v>
      </c>
      <c r="W9" s="203">
        <f t="shared" si="5"/>
        <v>144.61241652684316</v>
      </c>
      <c r="X9" s="203">
        <f t="shared" si="5"/>
        <v>144.47587152510627</v>
      </c>
      <c r="Y9" s="203">
        <f t="shared" si="5"/>
        <v>145.01993459423974</v>
      </c>
    </row>
    <row r="10" spans="1:25" x14ac:dyDescent="0.2">
      <c r="A10" s="214" t="s">
        <v>27</v>
      </c>
      <c r="B10" s="214">
        <f>IF(ISERROR(VLOOKUP(Prices!A10,Quantities!$A$1:$B$576,2,FALSE)),0,VLOOKUP(Prices!A10,Quantities!$A$1:$B$576,2,FALSE))</f>
        <v>29</v>
      </c>
      <c r="C10" s="215">
        <f t="shared" ref="C10:C73" si="6">I10/J10</f>
        <v>0.64692144249079608</v>
      </c>
      <c r="D10" s="216">
        <v>1</v>
      </c>
      <c r="E10" s="217">
        <v>10</v>
      </c>
      <c r="F10" s="218">
        <v>17.255027166785979</v>
      </c>
      <c r="G10" s="219">
        <v>0</v>
      </c>
      <c r="H10" s="219">
        <v>0</v>
      </c>
      <c r="I10" s="219">
        <v>31.615193920871498</v>
      </c>
      <c r="J10" s="220">
        <f t="shared" ref="J10:J73" si="7">SUM(F10:I10)</f>
        <v>48.870221087657477</v>
      </c>
      <c r="K10" s="221">
        <f t="shared" ref="K10:O60" si="8">IF($D10=1,($I10*(1+K$6)*K$5)+$F10,$J10*(1+K$6)*K$5)</f>
        <v>62.409731109217837</v>
      </c>
      <c r="L10" s="221">
        <f t="shared" si="8"/>
        <v>61.683332494763235</v>
      </c>
      <c r="M10" s="221">
        <f t="shared" si="8"/>
        <v>61.798883956407359</v>
      </c>
      <c r="N10" s="221">
        <f t="shared" si="8"/>
        <v>61.694662388157376</v>
      </c>
      <c r="O10" s="221">
        <f t="shared" si="8"/>
        <v>62.109932852624787</v>
      </c>
      <c r="P10" s="219">
        <f>IF($D10=1,($I10*(1+L$6)*L$5))</f>
        <v>44.428305327977256</v>
      </c>
      <c r="Q10" s="219">
        <f>IF($D10=1,$F10,$J10*(1+L$6)*L$5)</f>
        <v>17.255027166785979</v>
      </c>
      <c r="R10" s="222">
        <f t="shared" ref="R10" si="9">SUM(P10:Q10)</f>
        <v>61.683332494763235</v>
      </c>
      <c r="S10" s="203">
        <f t="shared" si="4"/>
        <v>0</v>
      </c>
      <c r="T10" s="203"/>
      <c r="U10" s="203">
        <f t="shared" ref="U10:U73" si="10">K10*$B10</f>
        <v>1809.8822021673172</v>
      </c>
      <c r="V10" s="203">
        <f t="shared" si="5"/>
        <v>1788.8166423481339</v>
      </c>
      <c r="W10" s="203">
        <f t="shared" si="5"/>
        <v>1792.1676347358134</v>
      </c>
      <c r="X10" s="203">
        <f t="shared" si="5"/>
        <v>1789.1452092565639</v>
      </c>
      <c r="Y10" s="203">
        <f t="shared" si="5"/>
        <v>1801.1880527261189</v>
      </c>
    </row>
    <row r="11" spans="1:25" x14ac:dyDescent="0.2">
      <c r="A11" s="214" t="s">
        <v>28</v>
      </c>
      <c r="B11" s="214">
        <f>IF(ISERROR(VLOOKUP(Prices!A11,Quantities!$A$1:$B$576,2,FALSE)),0,VLOOKUP(Prices!A11,Quantities!$A$1:$B$576,2,FALSE))</f>
        <v>2</v>
      </c>
      <c r="C11" s="215">
        <f t="shared" si="6"/>
        <v>0.56928438242395873</v>
      </c>
      <c r="D11" s="216">
        <v>1</v>
      </c>
      <c r="E11" s="217">
        <v>740</v>
      </c>
      <c r="F11" s="218">
        <v>23.919781035330548</v>
      </c>
      <c r="G11" s="219">
        <v>0</v>
      </c>
      <c r="H11" s="219">
        <v>0</v>
      </c>
      <c r="I11" s="219">
        <v>31.615193920871498</v>
      </c>
      <c r="J11" s="220">
        <f t="shared" si="7"/>
        <v>55.534974956202049</v>
      </c>
      <c r="K11" s="221">
        <f t="shared" si="8"/>
        <v>69.07448497776241</v>
      </c>
      <c r="L11" s="221">
        <f t="shared" si="8"/>
        <v>68.3480863633078</v>
      </c>
      <c r="M11" s="221">
        <f t="shared" si="8"/>
        <v>68.463637824951931</v>
      </c>
      <c r="N11" s="221">
        <f t="shared" si="8"/>
        <v>68.359416256701948</v>
      </c>
      <c r="O11" s="221">
        <f t="shared" si="8"/>
        <v>68.77468672116936</v>
      </c>
      <c r="P11" s="219">
        <f t="shared" ref="P11:P74" si="11">IF($D11=1,($I11*(1+L$6)*L$5))</f>
        <v>44.428305327977256</v>
      </c>
      <c r="Q11" s="219">
        <f t="shared" ref="Q11:Q74" si="12">IF($D11=1,$F11,$J11*(1+L$6)*L$5)</f>
        <v>23.919781035330548</v>
      </c>
      <c r="R11" s="222">
        <f t="shared" ref="R11:R74" si="13">SUM(P11:Q11)</f>
        <v>68.3480863633078</v>
      </c>
      <c r="S11" s="203">
        <f t="shared" si="4"/>
        <v>0</v>
      </c>
      <c r="T11" s="203"/>
      <c r="U11" s="203">
        <f t="shared" si="10"/>
        <v>138.14896995552482</v>
      </c>
      <c r="V11" s="203">
        <f t="shared" si="5"/>
        <v>136.6961727266156</v>
      </c>
      <c r="W11" s="203">
        <f t="shared" si="5"/>
        <v>136.92727564990386</v>
      </c>
      <c r="X11" s="203">
        <f t="shared" si="5"/>
        <v>136.7188325134039</v>
      </c>
      <c r="Y11" s="203">
        <f t="shared" si="5"/>
        <v>137.54937344233872</v>
      </c>
    </row>
    <row r="12" spans="1:25" x14ac:dyDescent="0.2">
      <c r="A12" s="214" t="s">
        <v>29</v>
      </c>
      <c r="B12" s="214">
        <f>IF(ISERROR(VLOOKUP(Prices!A12,Quantities!$A$1:$B$576,2,FALSE)),0,VLOOKUP(Prices!A12,Quantities!$A$1:$B$576,2,FALSE))</f>
        <v>208</v>
      </c>
      <c r="C12" s="215">
        <f t="shared" si="6"/>
        <v>0.65856654464484854</v>
      </c>
      <c r="D12" s="216">
        <v>1</v>
      </c>
      <c r="E12" s="217">
        <v>10</v>
      </c>
      <c r="F12" s="218">
        <v>17.255027166785979</v>
      </c>
      <c r="G12" s="219">
        <v>0</v>
      </c>
      <c r="H12" s="219">
        <v>0</v>
      </c>
      <c r="I12" s="219">
        <v>33.281986403948281</v>
      </c>
      <c r="J12" s="220">
        <f t="shared" si="7"/>
        <v>50.53701357073426</v>
      </c>
      <c r="K12" s="221">
        <f t="shared" si="8"/>
        <v>64.790343459569925</v>
      </c>
      <c r="L12" s="221">
        <f t="shared" si="8"/>
        <v>64.025648203528363</v>
      </c>
      <c r="M12" s="221">
        <f t="shared" si="8"/>
        <v>64.147291682452476</v>
      </c>
      <c r="N12" s="221">
        <f t="shared" si="8"/>
        <v>64.037575423043307</v>
      </c>
      <c r="O12" s="221">
        <f t="shared" si="8"/>
        <v>64.474739464704982</v>
      </c>
      <c r="P12" s="219">
        <f t="shared" si="11"/>
        <v>46.770621036742376</v>
      </c>
      <c r="Q12" s="219">
        <f t="shared" si="12"/>
        <v>17.255027166785979</v>
      </c>
      <c r="R12" s="222">
        <f t="shared" si="13"/>
        <v>64.025648203528363</v>
      </c>
      <c r="S12" s="203">
        <f t="shared" si="4"/>
        <v>0</v>
      </c>
      <c r="T12" s="203"/>
      <c r="U12" s="203">
        <f t="shared" si="10"/>
        <v>13476.391439590545</v>
      </c>
      <c r="V12" s="203">
        <f t="shared" si="5"/>
        <v>13317.334826333899</v>
      </c>
      <c r="W12" s="203">
        <f t="shared" si="5"/>
        <v>13342.636669950116</v>
      </c>
      <c r="X12" s="203">
        <f t="shared" si="5"/>
        <v>13319.815687993008</v>
      </c>
      <c r="Y12" s="203">
        <f t="shared" si="5"/>
        <v>13410.745808658636</v>
      </c>
    </row>
    <row r="13" spans="1:25" x14ac:dyDescent="0.2">
      <c r="A13" s="214" t="s">
        <v>30</v>
      </c>
      <c r="B13" s="214">
        <f>IF(ISERROR(VLOOKUP(Prices!A13,Quantities!$A$1:$B$576,2,FALSE)),0,VLOOKUP(Prices!A13,Quantities!$A$1:$B$576,2,FALSE))</f>
        <v>9</v>
      </c>
      <c r="C13" s="215">
        <f t="shared" si="6"/>
        <v>0.46291658765518368</v>
      </c>
      <c r="D13" s="216">
        <v>1</v>
      </c>
      <c r="E13" s="217">
        <v>810</v>
      </c>
      <c r="F13" s="218">
        <v>51.156145528662286</v>
      </c>
      <c r="G13" s="219">
        <v>0</v>
      </c>
      <c r="H13" s="219">
        <v>0</v>
      </c>
      <c r="I13" s="219">
        <v>44.09190040394828</v>
      </c>
      <c r="J13" s="220">
        <f t="shared" si="7"/>
        <v>95.248045932610566</v>
      </c>
      <c r="K13" s="221">
        <f t="shared" si="8"/>
        <v>114.13082517106993</v>
      </c>
      <c r="L13" s="221">
        <f t="shared" si="8"/>
        <v>113.11775862331253</v>
      </c>
      <c r="M13" s="221">
        <f t="shared" si="8"/>
        <v>113.27891162939861</v>
      </c>
      <c r="N13" s="221">
        <f t="shared" si="8"/>
        <v>113.13355977678233</v>
      </c>
      <c r="O13" s="221">
        <f t="shared" si="8"/>
        <v>113.71271371162221</v>
      </c>
      <c r="P13" s="219">
        <f t="shared" si="11"/>
        <v>61.961613094650239</v>
      </c>
      <c r="Q13" s="219">
        <f t="shared" si="12"/>
        <v>51.156145528662286</v>
      </c>
      <c r="R13" s="222">
        <f t="shared" si="13"/>
        <v>113.11775862331253</v>
      </c>
      <c r="S13" s="203">
        <f t="shared" si="4"/>
        <v>0</v>
      </c>
      <c r="T13" s="203"/>
      <c r="U13" s="203">
        <f t="shared" si="10"/>
        <v>1027.1774265396293</v>
      </c>
      <c r="V13" s="203">
        <f t="shared" si="5"/>
        <v>1018.0598276098127</v>
      </c>
      <c r="W13" s="203">
        <f t="shared" si="5"/>
        <v>1019.5102046645875</v>
      </c>
      <c r="X13" s="203">
        <f t="shared" si="5"/>
        <v>1018.202037991041</v>
      </c>
      <c r="Y13" s="203">
        <f t="shared" si="5"/>
        <v>1023.4144234045999</v>
      </c>
    </row>
    <row r="14" spans="1:25" x14ac:dyDescent="0.2">
      <c r="A14" s="214" t="s">
        <v>31</v>
      </c>
      <c r="B14" s="214">
        <f>IF(ISERROR(VLOOKUP(Prices!A14,Quantities!$A$1:$B$576,2,FALSE)),0,VLOOKUP(Prices!A14,Quantities!$A$1:$B$576,2,FALSE))</f>
        <v>14</v>
      </c>
      <c r="C14" s="215">
        <f t="shared" si="6"/>
        <v>0.33348808406077179</v>
      </c>
      <c r="D14" s="216">
        <v>1</v>
      </c>
      <c r="E14" s="217">
        <v>990</v>
      </c>
      <c r="F14" s="218">
        <v>86.253661186307269</v>
      </c>
      <c r="G14" s="219">
        <v>0</v>
      </c>
      <c r="H14" s="219">
        <v>0</v>
      </c>
      <c r="I14" s="219">
        <v>43.156870153948283</v>
      </c>
      <c r="J14" s="220">
        <f t="shared" si="7"/>
        <v>129.41053134025555</v>
      </c>
      <c r="K14" s="221">
        <f t="shared" si="8"/>
        <v>147.89287490617016</v>
      </c>
      <c r="L14" s="221">
        <f t="shared" si="8"/>
        <v>146.9012918476418</v>
      </c>
      <c r="M14" s="221">
        <f t="shared" si="8"/>
        <v>147.05902737944828</v>
      </c>
      <c r="N14" s="221">
        <f t="shared" si="8"/>
        <v>146.91675791561192</v>
      </c>
      <c r="O14" s="221">
        <f t="shared" si="8"/>
        <v>147.48363008342608</v>
      </c>
      <c r="P14" s="219">
        <f t="shared" si="11"/>
        <v>60.647630661334532</v>
      </c>
      <c r="Q14" s="219">
        <f t="shared" si="12"/>
        <v>86.253661186307269</v>
      </c>
      <c r="R14" s="222">
        <f t="shared" si="13"/>
        <v>146.9012918476418</v>
      </c>
      <c r="S14" s="203">
        <f t="shared" si="4"/>
        <v>0</v>
      </c>
      <c r="T14" s="203"/>
      <c r="U14" s="203">
        <f t="shared" si="10"/>
        <v>2070.5002486863823</v>
      </c>
      <c r="V14" s="203">
        <f t="shared" si="5"/>
        <v>2056.618085866985</v>
      </c>
      <c r="W14" s="203">
        <f t="shared" si="5"/>
        <v>2058.826383312276</v>
      </c>
      <c r="X14" s="203">
        <f t="shared" si="5"/>
        <v>2056.8346108185669</v>
      </c>
      <c r="Y14" s="203">
        <f t="shared" si="5"/>
        <v>2064.7708211679651</v>
      </c>
    </row>
    <row r="15" spans="1:25" x14ac:dyDescent="0.2">
      <c r="A15" s="214" t="s">
        <v>32</v>
      </c>
      <c r="B15" s="214">
        <f>IF(ISERROR(VLOOKUP(Prices!A15,Quantities!$A$1:$B$576,2,FALSE)),0,VLOOKUP(Prices!A15,Quantities!$A$1:$B$576,2,FALSE))</f>
        <v>2</v>
      </c>
      <c r="C15" s="215">
        <f t="shared" si="6"/>
        <v>0.68277919629209183</v>
      </c>
      <c r="D15" s="216">
        <v>1</v>
      </c>
      <c r="E15" s="217">
        <v>10</v>
      </c>
      <c r="F15" s="218">
        <v>17.255027166785979</v>
      </c>
      <c r="G15" s="219">
        <v>0</v>
      </c>
      <c r="H15" s="219">
        <v>0</v>
      </c>
      <c r="I15" s="219">
        <v>37.139347240871501</v>
      </c>
      <c r="J15" s="220">
        <f t="shared" si="7"/>
        <v>54.39437440765748</v>
      </c>
      <c r="K15" s="221">
        <f t="shared" si="8"/>
        <v>70.29965607129526</v>
      </c>
      <c r="L15" s="221">
        <f t="shared" si="8"/>
        <v>69.446333126478294</v>
      </c>
      <c r="M15" s="221">
        <f t="shared" si="8"/>
        <v>69.582075006440576</v>
      </c>
      <c r="N15" s="221">
        <f t="shared" si="8"/>
        <v>69.4596427030705</v>
      </c>
      <c r="O15" s="221">
        <f t="shared" si="8"/>
        <v>69.947473776235313</v>
      </c>
      <c r="P15" s="219">
        <f t="shared" si="11"/>
        <v>52.191305959692315</v>
      </c>
      <c r="Q15" s="219">
        <f t="shared" si="12"/>
        <v>17.255027166785979</v>
      </c>
      <c r="R15" s="222">
        <f t="shared" si="13"/>
        <v>69.446333126478294</v>
      </c>
      <c r="S15" s="203">
        <f t="shared" si="4"/>
        <v>0</v>
      </c>
      <c r="T15" s="203"/>
      <c r="U15" s="203">
        <f t="shared" si="10"/>
        <v>140.59931214259052</v>
      </c>
      <c r="V15" s="203">
        <f t="shared" si="5"/>
        <v>138.89266625295659</v>
      </c>
      <c r="W15" s="203">
        <f t="shared" si="5"/>
        <v>139.16415001288115</v>
      </c>
      <c r="X15" s="203">
        <f t="shared" si="5"/>
        <v>138.919285406141</v>
      </c>
      <c r="Y15" s="203">
        <f t="shared" si="5"/>
        <v>139.89494755247063</v>
      </c>
    </row>
    <row r="16" spans="1:25" x14ac:dyDescent="0.2">
      <c r="A16" s="214" t="s">
        <v>33</v>
      </c>
      <c r="B16" s="214">
        <f>IF(ISERROR(VLOOKUP(Prices!A16,Quantities!$A$1:$B$576,2,FALSE)),0,VLOOKUP(Prices!A16,Quantities!$A$1:$B$576,2,FALSE))</f>
        <v>45</v>
      </c>
      <c r="C16" s="215">
        <f t="shared" si="6"/>
        <v>0.64618746968086904</v>
      </c>
      <c r="D16" s="216">
        <v>1</v>
      </c>
      <c r="E16" s="217">
        <v>10</v>
      </c>
      <c r="F16" s="218">
        <v>17.255027166785979</v>
      </c>
      <c r="G16" s="219">
        <v>0</v>
      </c>
      <c r="H16" s="219">
        <v>0</v>
      </c>
      <c r="I16" s="219">
        <v>31.513814205853745</v>
      </c>
      <c r="J16" s="220">
        <f t="shared" si="7"/>
        <v>48.768841372639727</v>
      </c>
      <c r="K16" s="221">
        <f t="shared" si="8"/>
        <v>62.26493455889927</v>
      </c>
      <c r="L16" s="221">
        <f t="shared" si="8"/>
        <v>61.540865270170364</v>
      </c>
      <c r="M16" s="221">
        <f t="shared" si="8"/>
        <v>61.656046195600766</v>
      </c>
      <c r="N16" s="221">
        <f t="shared" si="8"/>
        <v>61.552158832256012</v>
      </c>
      <c r="O16" s="221">
        <f t="shared" si="8"/>
        <v>61.966097658478581</v>
      </c>
      <c r="P16" s="219">
        <f t="shared" si="11"/>
        <v>44.285838103384386</v>
      </c>
      <c r="Q16" s="219">
        <f t="shared" si="12"/>
        <v>17.255027166785979</v>
      </c>
      <c r="R16" s="222">
        <f t="shared" si="13"/>
        <v>61.540865270170364</v>
      </c>
      <c r="S16" s="203">
        <f t="shared" si="4"/>
        <v>0</v>
      </c>
      <c r="T16" s="203"/>
      <c r="U16" s="203">
        <f t="shared" si="10"/>
        <v>2801.9220551504673</v>
      </c>
      <c r="V16" s="203">
        <f t="shared" si="5"/>
        <v>2769.3389371576664</v>
      </c>
      <c r="W16" s="203">
        <f t="shared" si="5"/>
        <v>2774.5220788020342</v>
      </c>
      <c r="X16" s="203">
        <f t="shared" si="5"/>
        <v>2769.8471474515204</v>
      </c>
      <c r="Y16" s="203">
        <f t="shared" si="5"/>
        <v>2788.4743946315361</v>
      </c>
    </row>
    <row r="17" spans="1:25" x14ac:dyDescent="0.2">
      <c r="A17" s="214" t="s">
        <v>34</v>
      </c>
      <c r="B17" s="214">
        <f>IF(ISERROR(VLOOKUP(Prices!A17,Quantities!$A$1:$B$576,2,FALSE)),0,VLOOKUP(Prices!A17,Quantities!$A$1:$B$576,2,FALSE))</f>
        <v>977</v>
      </c>
      <c r="C17" s="215">
        <f t="shared" si="6"/>
        <v>0.63898984087743871</v>
      </c>
      <c r="D17" s="216">
        <v>1</v>
      </c>
      <c r="E17" s="217">
        <v>10</v>
      </c>
      <c r="F17" s="218">
        <v>17.255027166785979</v>
      </c>
      <c r="G17" s="219">
        <v>0</v>
      </c>
      <c r="H17" s="219">
        <v>0</v>
      </c>
      <c r="I17" s="219">
        <v>30.541486949948279</v>
      </c>
      <c r="J17" s="220">
        <f t="shared" si="7"/>
        <v>47.796514116734258</v>
      </c>
      <c r="K17" s="221">
        <f t="shared" si="8"/>
        <v>60.876198829950177</v>
      </c>
      <c r="L17" s="221">
        <f t="shared" si="8"/>
        <v>60.174469975800093</v>
      </c>
      <c r="M17" s="221">
        <f t="shared" si="8"/>
        <v>60.28609710883886</v>
      </c>
      <c r="N17" s="221">
        <f t="shared" si="8"/>
        <v>60.18541508630954</v>
      </c>
      <c r="O17" s="221">
        <f t="shared" si="8"/>
        <v>60.58658224356229</v>
      </c>
      <c r="P17" s="219">
        <f t="shared" si="11"/>
        <v>42.919442809014114</v>
      </c>
      <c r="Q17" s="219">
        <f t="shared" si="12"/>
        <v>17.255027166785979</v>
      </c>
      <c r="R17" s="222">
        <f t="shared" si="13"/>
        <v>60.174469975800093</v>
      </c>
      <c r="S17" s="203">
        <f t="shared" si="4"/>
        <v>0</v>
      </c>
      <c r="T17" s="203"/>
      <c r="U17" s="203">
        <f t="shared" si="10"/>
        <v>59476.046256861322</v>
      </c>
      <c r="V17" s="203">
        <f t="shared" si="5"/>
        <v>58790.457166356689</v>
      </c>
      <c r="W17" s="203">
        <f t="shared" si="5"/>
        <v>58899.516875335568</v>
      </c>
      <c r="X17" s="203">
        <f t="shared" si="5"/>
        <v>58801.150539324422</v>
      </c>
      <c r="Y17" s="203">
        <f t="shared" si="5"/>
        <v>59193.090851960354</v>
      </c>
    </row>
    <row r="18" spans="1:25" x14ac:dyDescent="0.2">
      <c r="A18" s="214" t="s">
        <v>35</v>
      </c>
      <c r="B18" s="214">
        <f>IF(ISERROR(VLOOKUP(Prices!A18,Quantities!$A$1:$B$576,2,FALSE)),0,VLOOKUP(Prices!A18,Quantities!$A$1:$B$576,2,FALSE))</f>
        <v>1</v>
      </c>
      <c r="C18" s="215">
        <f t="shared" si="6"/>
        <v>0.56079279972335216</v>
      </c>
      <c r="D18" s="216">
        <v>1</v>
      </c>
      <c r="E18" s="217">
        <v>740</v>
      </c>
      <c r="F18" s="218">
        <v>23.919781035330548</v>
      </c>
      <c r="G18" s="219">
        <v>0</v>
      </c>
      <c r="H18" s="219">
        <v>0</v>
      </c>
      <c r="I18" s="219">
        <v>30.541486949948279</v>
      </c>
      <c r="J18" s="220">
        <f t="shared" si="7"/>
        <v>54.461267985278823</v>
      </c>
      <c r="K18" s="221">
        <f t="shared" si="8"/>
        <v>67.540952698494749</v>
      </c>
      <c r="L18" s="221">
        <f t="shared" si="8"/>
        <v>66.839223844344659</v>
      </c>
      <c r="M18" s="221">
        <f t="shared" si="8"/>
        <v>66.950850977383425</v>
      </c>
      <c r="N18" s="221">
        <f t="shared" si="8"/>
        <v>66.850168954854112</v>
      </c>
      <c r="O18" s="221">
        <f t="shared" si="8"/>
        <v>67.251336112106856</v>
      </c>
      <c r="P18" s="219">
        <f t="shared" si="11"/>
        <v>42.919442809014114</v>
      </c>
      <c r="Q18" s="219">
        <f t="shared" si="12"/>
        <v>23.919781035330548</v>
      </c>
      <c r="R18" s="222">
        <f t="shared" si="13"/>
        <v>66.839223844344659</v>
      </c>
      <c r="S18" s="203">
        <f t="shared" si="4"/>
        <v>0</v>
      </c>
      <c r="T18" s="203"/>
      <c r="U18" s="203">
        <f t="shared" si="10"/>
        <v>67.540952698494749</v>
      </c>
      <c r="V18" s="203">
        <f t="shared" si="5"/>
        <v>66.839223844344659</v>
      </c>
      <c r="W18" s="203">
        <f t="shared" si="5"/>
        <v>66.950850977383425</v>
      </c>
      <c r="X18" s="203">
        <f t="shared" si="5"/>
        <v>66.850168954854112</v>
      </c>
      <c r="Y18" s="203">
        <f t="shared" si="5"/>
        <v>67.251336112106856</v>
      </c>
    </row>
    <row r="19" spans="1:25" x14ac:dyDescent="0.2">
      <c r="A19" s="214" t="s">
        <v>36</v>
      </c>
      <c r="B19" s="214">
        <f>IF(ISERROR(VLOOKUP(Prices!A19,Quantities!$A$1:$B$576,2,FALSE)),0,VLOOKUP(Prices!A19,Quantities!$A$1:$B$576,2,FALSE))</f>
        <v>4</v>
      </c>
      <c r="C19" s="215">
        <f t="shared" si="6"/>
        <v>0.4470057041185227</v>
      </c>
      <c r="D19" s="216">
        <v>1</v>
      </c>
      <c r="E19" s="217">
        <v>810</v>
      </c>
      <c r="F19" s="218">
        <v>51.156145528662286</v>
      </c>
      <c r="G19" s="219">
        <v>0</v>
      </c>
      <c r="H19" s="219">
        <v>0</v>
      </c>
      <c r="I19" s="219">
        <v>41.351400949948278</v>
      </c>
      <c r="J19" s="220">
        <f t="shared" si="7"/>
        <v>92.507546478610564</v>
      </c>
      <c r="K19" s="221">
        <f t="shared" si="8"/>
        <v>110.21668054145019</v>
      </c>
      <c r="L19" s="221">
        <f t="shared" si="8"/>
        <v>109.26658039558427</v>
      </c>
      <c r="M19" s="221">
        <f t="shared" si="8"/>
        <v>109.41771705578498</v>
      </c>
      <c r="N19" s="221">
        <f t="shared" si="8"/>
        <v>109.28139944004857</v>
      </c>
      <c r="O19" s="221">
        <f t="shared" si="8"/>
        <v>109.82455649047952</v>
      </c>
      <c r="P19" s="219">
        <f t="shared" si="11"/>
        <v>58.110434866921985</v>
      </c>
      <c r="Q19" s="219">
        <f t="shared" si="12"/>
        <v>51.156145528662286</v>
      </c>
      <c r="R19" s="222">
        <f t="shared" si="13"/>
        <v>109.26658039558427</v>
      </c>
      <c r="S19" s="203">
        <f t="shared" si="4"/>
        <v>0</v>
      </c>
      <c r="T19" s="203"/>
      <c r="U19" s="203">
        <f t="shared" si="10"/>
        <v>440.86672216580075</v>
      </c>
      <c r="V19" s="203">
        <f t="shared" si="5"/>
        <v>437.06632158233708</v>
      </c>
      <c r="W19" s="203">
        <f t="shared" si="5"/>
        <v>437.67086822313991</v>
      </c>
      <c r="X19" s="203">
        <f t="shared" si="5"/>
        <v>437.1255977601943</v>
      </c>
      <c r="Y19" s="203">
        <f t="shared" si="5"/>
        <v>439.29822596191809</v>
      </c>
    </row>
    <row r="20" spans="1:25" x14ac:dyDescent="0.2">
      <c r="A20" s="214" t="s">
        <v>37</v>
      </c>
      <c r="B20" s="214">
        <f>IF(ISERROR(VLOOKUP(Prices!A20,Quantities!$A$1:$B$576,2,FALSE)),0,VLOOKUP(Prices!A20,Quantities!$A$1:$B$576,2,FALSE))</f>
        <v>66</v>
      </c>
      <c r="C20" s="215">
        <f t="shared" si="6"/>
        <v>0.31906813393905603</v>
      </c>
      <c r="D20" s="216">
        <v>1</v>
      </c>
      <c r="E20" s="217">
        <v>990</v>
      </c>
      <c r="F20" s="218">
        <v>86.253661186307269</v>
      </c>
      <c r="G20" s="219">
        <v>0</v>
      </c>
      <c r="H20" s="219">
        <v>0</v>
      </c>
      <c r="I20" s="219">
        <v>40.416370699948281</v>
      </c>
      <c r="J20" s="220">
        <f t="shared" si="7"/>
        <v>126.67003188625554</v>
      </c>
      <c r="K20" s="221">
        <f t="shared" si="8"/>
        <v>143.97873027655041</v>
      </c>
      <c r="L20" s="221">
        <f t="shared" si="8"/>
        <v>143.05011361991353</v>
      </c>
      <c r="M20" s="221">
        <f t="shared" si="8"/>
        <v>143.19783280583465</v>
      </c>
      <c r="N20" s="221">
        <f t="shared" si="8"/>
        <v>143.06459757887816</v>
      </c>
      <c r="O20" s="221">
        <f t="shared" si="8"/>
        <v>143.5954728622834</v>
      </c>
      <c r="P20" s="219">
        <f t="shared" si="11"/>
        <v>56.796452433606277</v>
      </c>
      <c r="Q20" s="219">
        <f t="shared" si="12"/>
        <v>86.253661186307269</v>
      </c>
      <c r="R20" s="222">
        <f t="shared" si="13"/>
        <v>143.05011361991353</v>
      </c>
      <c r="S20" s="203">
        <f t="shared" si="4"/>
        <v>0</v>
      </c>
      <c r="T20" s="203"/>
      <c r="U20" s="203">
        <f t="shared" si="10"/>
        <v>9502.5961982523277</v>
      </c>
      <c r="V20" s="203">
        <f t="shared" si="5"/>
        <v>9441.3074989142933</v>
      </c>
      <c r="W20" s="203">
        <f t="shared" si="5"/>
        <v>9451.0569651850874</v>
      </c>
      <c r="X20" s="203">
        <f t="shared" si="5"/>
        <v>9442.2634402059593</v>
      </c>
      <c r="Y20" s="203">
        <f t="shared" si="5"/>
        <v>9477.3012089107051</v>
      </c>
    </row>
    <row r="21" spans="1:25" x14ac:dyDescent="0.2">
      <c r="A21" s="214" t="s">
        <v>38</v>
      </c>
      <c r="B21" s="214">
        <f>IF(ISERROR(VLOOKUP(Prices!A21,Quantities!$A$1:$B$576,2,FALSE)),0,VLOOKUP(Prices!A21,Quantities!$A$1:$B$576,2,FALSE))</f>
        <v>3</v>
      </c>
      <c r="C21" s="215">
        <f t="shared" si="6"/>
        <v>0.27632136111913713</v>
      </c>
      <c r="D21" s="216">
        <v>1</v>
      </c>
      <c r="E21" s="217">
        <v>1000</v>
      </c>
      <c r="F21" s="218">
        <v>92.918415054851835</v>
      </c>
      <c r="G21" s="219">
        <v>0</v>
      </c>
      <c r="H21" s="219">
        <v>0</v>
      </c>
      <c r="I21" s="219">
        <v>35.478928824948277</v>
      </c>
      <c r="J21" s="220">
        <f t="shared" si="7"/>
        <v>128.3973438798001</v>
      </c>
      <c r="K21" s="221">
        <f t="shared" si="8"/>
        <v>143.59153543155549</v>
      </c>
      <c r="L21" s="221">
        <f t="shared" si="8"/>
        <v>142.77636267616202</v>
      </c>
      <c r="M21" s="221">
        <f t="shared" si="8"/>
        <v>142.90603583564197</v>
      </c>
      <c r="N21" s="221">
        <f t="shared" si="8"/>
        <v>142.78907721089905</v>
      </c>
      <c r="O21" s="221">
        <f t="shared" si="8"/>
        <v>143.25509843122805</v>
      </c>
      <c r="P21" s="219">
        <f t="shared" si="11"/>
        <v>49.857947621310188</v>
      </c>
      <c r="Q21" s="219">
        <f t="shared" si="12"/>
        <v>92.918415054851835</v>
      </c>
      <c r="R21" s="222">
        <f t="shared" si="13"/>
        <v>142.77636267616202</v>
      </c>
      <c r="S21" s="203">
        <f t="shared" si="4"/>
        <v>0</v>
      </c>
      <c r="T21" s="203"/>
      <c r="U21" s="203">
        <f t="shared" si="10"/>
        <v>430.77460629466646</v>
      </c>
      <c r="V21" s="203">
        <f t="shared" si="5"/>
        <v>428.32908802848607</v>
      </c>
      <c r="W21" s="203">
        <f t="shared" si="5"/>
        <v>428.71810750692589</v>
      </c>
      <c r="X21" s="203">
        <f t="shared" si="5"/>
        <v>428.36723163269716</v>
      </c>
      <c r="Y21" s="203">
        <f t="shared" si="5"/>
        <v>429.76529529368418</v>
      </c>
    </row>
    <row r="22" spans="1:25" x14ac:dyDescent="0.2">
      <c r="A22" s="214" t="s">
        <v>39</v>
      </c>
      <c r="B22" s="214">
        <f>IF(ISERROR(VLOOKUP(Prices!A22,Quantities!$A$1:$B$576,2,FALSE)),0,VLOOKUP(Prices!A22,Quantities!$A$1:$B$576,2,FALSE))</f>
        <v>14</v>
      </c>
      <c r="C22" s="215">
        <f t="shared" si="6"/>
        <v>0.64601756041769398</v>
      </c>
      <c r="D22" s="216">
        <v>1</v>
      </c>
      <c r="E22" s="217">
        <v>10</v>
      </c>
      <c r="F22" s="218">
        <v>17.255027166785979</v>
      </c>
      <c r="G22" s="219">
        <v>0</v>
      </c>
      <c r="H22" s="219">
        <v>0</v>
      </c>
      <c r="I22" s="219">
        <v>31.490405479948279</v>
      </c>
      <c r="J22" s="220">
        <f t="shared" si="7"/>
        <v>48.745432646734258</v>
      </c>
      <c r="K22" s="221">
        <f t="shared" si="8"/>
        <v>62.231500821609018</v>
      </c>
      <c r="L22" s="221">
        <f t="shared" si="8"/>
        <v>61.507969377629905</v>
      </c>
      <c r="M22" s="221">
        <f t="shared" si="8"/>
        <v>61.623064745701384</v>
      </c>
      <c r="N22" s="221">
        <f t="shared" si="8"/>
        <v>61.519254550762767</v>
      </c>
      <c r="O22" s="221">
        <f t="shared" si="8"/>
        <v>61.932885899748157</v>
      </c>
      <c r="P22" s="219">
        <f t="shared" si="11"/>
        <v>44.252942210843926</v>
      </c>
      <c r="Q22" s="219">
        <f t="shared" si="12"/>
        <v>17.255027166785979</v>
      </c>
      <c r="R22" s="222">
        <f t="shared" si="13"/>
        <v>61.507969377629905</v>
      </c>
      <c r="S22" s="203">
        <f t="shared" si="4"/>
        <v>0</v>
      </c>
      <c r="T22" s="203"/>
      <c r="U22" s="203">
        <f t="shared" si="10"/>
        <v>871.24101150252625</v>
      </c>
      <c r="V22" s="203">
        <f t="shared" si="5"/>
        <v>861.11157128681862</v>
      </c>
      <c r="W22" s="203">
        <f t="shared" si="5"/>
        <v>862.72290643981933</v>
      </c>
      <c r="X22" s="203">
        <f t="shared" si="5"/>
        <v>861.26956371067877</v>
      </c>
      <c r="Y22" s="203">
        <f t="shared" si="5"/>
        <v>867.0604025964742</v>
      </c>
    </row>
    <row r="23" spans="1:25" x14ac:dyDescent="0.2">
      <c r="A23" s="214" t="s">
        <v>40</v>
      </c>
      <c r="B23" s="214">
        <f>IF(ISERROR(VLOOKUP(Prices!A23,Quantities!$A$1:$B$576,2,FALSE)),0,VLOOKUP(Prices!A23,Quantities!$A$1:$B$576,2,FALSE))</f>
        <v>1</v>
      </c>
      <c r="C23" s="215">
        <f t="shared" si="6"/>
        <v>0.45262058088812751</v>
      </c>
      <c r="D23" s="216">
        <v>1</v>
      </c>
      <c r="E23" s="217">
        <v>810</v>
      </c>
      <c r="F23" s="218">
        <v>51.156145528662286</v>
      </c>
      <c r="G23" s="219">
        <v>0</v>
      </c>
      <c r="H23" s="219">
        <v>0</v>
      </c>
      <c r="I23" s="219">
        <v>42.300319479948278</v>
      </c>
      <c r="J23" s="220">
        <f t="shared" si="7"/>
        <v>93.456465008610564</v>
      </c>
      <c r="K23" s="221">
        <f t="shared" si="8"/>
        <v>111.57198253310902</v>
      </c>
      <c r="L23" s="221">
        <f t="shared" si="8"/>
        <v>110.60007979741408</v>
      </c>
      <c r="M23" s="221">
        <f t="shared" si="8"/>
        <v>110.75468469264752</v>
      </c>
      <c r="N23" s="221">
        <f t="shared" si="8"/>
        <v>110.61523890450181</v>
      </c>
      <c r="O23" s="221">
        <f t="shared" si="8"/>
        <v>111.1708601466654</v>
      </c>
      <c r="P23" s="219">
        <f t="shared" si="11"/>
        <v>59.443934268751789</v>
      </c>
      <c r="Q23" s="219">
        <f t="shared" si="12"/>
        <v>51.156145528662286</v>
      </c>
      <c r="R23" s="222">
        <f t="shared" si="13"/>
        <v>110.60007979741408</v>
      </c>
      <c r="S23" s="203">
        <f t="shared" si="4"/>
        <v>0</v>
      </c>
      <c r="T23" s="203"/>
      <c r="U23" s="203">
        <f t="shared" si="10"/>
        <v>111.57198253310902</v>
      </c>
      <c r="V23" s="203">
        <f t="shared" si="5"/>
        <v>110.60007979741408</v>
      </c>
      <c r="W23" s="203">
        <f t="shared" si="5"/>
        <v>110.75468469264752</v>
      </c>
      <c r="X23" s="203">
        <f t="shared" si="5"/>
        <v>110.61523890450181</v>
      </c>
      <c r="Y23" s="203">
        <f t="shared" si="5"/>
        <v>111.1708601466654</v>
      </c>
    </row>
    <row r="24" spans="1:25" x14ac:dyDescent="0.2">
      <c r="A24" s="214" t="s">
        <v>41</v>
      </c>
      <c r="B24" s="214">
        <f>IF(ISERROR(VLOOKUP(Prices!A24,Quantities!$A$1:$B$576,2,FALSE)),0,VLOOKUP(Prices!A24,Quantities!$A$1:$B$576,2,FALSE))</f>
        <v>4</v>
      </c>
      <c r="C24" s="215">
        <f t="shared" si="6"/>
        <v>0.67079610887274099</v>
      </c>
      <c r="D24" s="216">
        <v>1</v>
      </c>
      <c r="E24" s="217">
        <v>10</v>
      </c>
      <c r="F24" s="218">
        <v>17.255027166785979</v>
      </c>
      <c r="G24" s="219">
        <v>0</v>
      </c>
      <c r="H24" s="219">
        <v>0</v>
      </c>
      <c r="I24" s="219">
        <v>35.159381143217175</v>
      </c>
      <c r="J24" s="220">
        <f t="shared" si="7"/>
        <v>52.414408310003154</v>
      </c>
      <c r="K24" s="221">
        <f t="shared" si="8"/>
        <v>67.471750502238763</v>
      </c>
      <c r="L24" s="221">
        <f t="shared" si="8"/>
        <v>66.663919754420604</v>
      </c>
      <c r="M24" s="221">
        <f t="shared" si="8"/>
        <v>66.792424988067751</v>
      </c>
      <c r="N24" s="221">
        <f t="shared" si="8"/>
        <v>66.676519773296135</v>
      </c>
      <c r="O24" s="221">
        <f t="shared" si="8"/>
        <v>67.138343685376952</v>
      </c>
      <c r="P24" s="219">
        <f t="shared" si="11"/>
        <v>49.408892587634625</v>
      </c>
      <c r="Q24" s="219">
        <f t="shared" si="12"/>
        <v>17.255027166785979</v>
      </c>
      <c r="R24" s="222">
        <f t="shared" si="13"/>
        <v>66.663919754420604</v>
      </c>
      <c r="S24" s="203">
        <f t="shared" si="4"/>
        <v>0</v>
      </c>
      <c r="T24" s="203"/>
      <c r="U24" s="203">
        <f t="shared" si="10"/>
        <v>269.88700200895505</v>
      </c>
      <c r="V24" s="203">
        <f t="shared" si="5"/>
        <v>266.65567901768242</v>
      </c>
      <c r="W24" s="203">
        <f t="shared" si="5"/>
        <v>267.169699952271</v>
      </c>
      <c r="X24" s="203">
        <f t="shared" si="5"/>
        <v>266.70607909318454</v>
      </c>
      <c r="Y24" s="203">
        <f t="shared" si="5"/>
        <v>268.55337474150781</v>
      </c>
    </row>
    <row r="25" spans="1:25" x14ac:dyDescent="0.2">
      <c r="A25" s="214" t="s">
        <v>42</v>
      </c>
      <c r="B25" s="214">
        <f>IF(ISERROR(VLOOKUP(Prices!A25,Quantities!$A$1:$B$576,2,FALSE)),0,VLOOKUP(Prices!A25,Quantities!$A$1:$B$576,2,FALSE))</f>
        <v>5</v>
      </c>
      <c r="C25" s="215">
        <f t="shared" si="6"/>
        <v>0.6637332130958945</v>
      </c>
      <c r="D25" s="216">
        <v>1</v>
      </c>
      <c r="E25" s="217">
        <v>10</v>
      </c>
      <c r="F25" s="218">
        <v>17.255027166785979</v>
      </c>
      <c r="G25" s="219">
        <v>0</v>
      </c>
      <c r="H25" s="219">
        <v>0</v>
      </c>
      <c r="I25" s="219">
        <v>34.058476987600407</v>
      </c>
      <c r="J25" s="220">
        <f t="shared" si="7"/>
        <v>51.313504154386386</v>
      </c>
      <c r="K25" s="221">
        <f t="shared" si="8"/>
        <v>65.899373583081228</v>
      </c>
      <c r="L25" s="221">
        <f t="shared" si="8"/>
        <v>65.116837484895413</v>
      </c>
      <c r="M25" s="221">
        <f t="shared" si="8"/>
        <v>65.241318986009716</v>
      </c>
      <c r="N25" s="221">
        <f t="shared" si="8"/>
        <v>65.129042974268714</v>
      </c>
      <c r="O25" s="221">
        <f t="shared" si="8"/>
        <v>65.576406339905276</v>
      </c>
      <c r="P25" s="219">
        <f t="shared" si="11"/>
        <v>47.861810318109434</v>
      </c>
      <c r="Q25" s="219">
        <f t="shared" si="12"/>
        <v>17.255027166785979</v>
      </c>
      <c r="R25" s="222">
        <f t="shared" si="13"/>
        <v>65.116837484895413</v>
      </c>
      <c r="S25" s="203">
        <f t="shared" si="4"/>
        <v>0</v>
      </c>
      <c r="T25" s="203"/>
      <c r="U25" s="203">
        <f t="shared" si="10"/>
        <v>329.49686791540614</v>
      </c>
      <c r="V25" s="203">
        <f t="shared" ref="V25:V88" si="14">L25*$B25</f>
        <v>325.58418742447708</v>
      </c>
      <c r="W25" s="203">
        <f t="shared" ref="W25:W88" si="15">M25*$B25</f>
        <v>326.2065949300486</v>
      </c>
      <c r="X25" s="203">
        <f t="shared" ref="X25:X88" si="16">N25*$B25</f>
        <v>325.64521487134357</v>
      </c>
      <c r="Y25" s="203">
        <f t="shared" ref="Y25:Y88" si="17">O25*$B25</f>
        <v>327.88203169952635</v>
      </c>
    </row>
    <row r="26" spans="1:25" x14ac:dyDescent="0.2">
      <c r="A26" s="214" t="s">
        <v>43</v>
      </c>
      <c r="B26" s="214">
        <f>IF(ISERROR(VLOOKUP(Prices!A26,Quantities!$A$1:$B$576,2,FALSE)),0,VLOOKUP(Prices!A26,Quantities!$A$1:$B$576,2,FALSE))</f>
        <v>673</v>
      </c>
      <c r="C26" s="215">
        <f t="shared" si="6"/>
        <v>0.69425151790860939</v>
      </c>
      <c r="D26" s="216">
        <v>1</v>
      </c>
      <c r="E26" s="217">
        <v>1620</v>
      </c>
      <c r="F26" s="218">
        <v>19.218771251383032</v>
      </c>
      <c r="G26" s="219">
        <v>0</v>
      </c>
      <c r="H26" s="219">
        <v>0</v>
      </c>
      <c r="I26" s="219">
        <v>43.639337217127348</v>
      </c>
      <c r="J26" s="220">
        <f t="shared" si="7"/>
        <v>62.85810846851038</v>
      </c>
      <c r="K26" s="221">
        <f t="shared" si="8"/>
        <v>81.547073181628306</v>
      </c>
      <c r="L26" s="221">
        <f t="shared" si="8"/>
        <v>80.544404839008678</v>
      </c>
      <c r="M26" s="221">
        <f t="shared" si="8"/>
        <v>80.703903756309032</v>
      </c>
      <c r="N26" s="221">
        <f t="shared" si="8"/>
        <v>80.560043808034095</v>
      </c>
      <c r="O26" s="221">
        <f t="shared" si="8"/>
        <v>81.13325325538284</v>
      </c>
      <c r="P26" s="219">
        <f t="shared" si="11"/>
        <v>61.325633587625646</v>
      </c>
      <c r="Q26" s="219">
        <f t="shared" si="12"/>
        <v>19.218771251383032</v>
      </c>
      <c r="R26" s="222">
        <f t="shared" si="13"/>
        <v>80.544404839008678</v>
      </c>
      <c r="S26" s="203">
        <f t="shared" si="4"/>
        <v>0</v>
      </c>
      <c r="T26" s="203"/>
      <c r="U26" s="203">
        <f t="shared" si="10"/>
        <v>54881.180251235848</v>
      </c>
      <c r="V26" s="203">
        <f t="shared" si="14"/>
        <v>54206.384456652842</v>
      </c>
      <c r="W26" s="203">
        <f t="shared" si="15"/>
        <v>54313.72722799598</v>
      </c>
      <c r="X26" s="203">
        <f t="shared" si="16"/>
        <v>54216.909482806943</v>
      </c>
      <c r="Y26" s="203">
        <f t="shared" si="17"/>
        <v>54602.679440872649</v>
      </c>
    </row>
    <row r="27" spans="1:25" x14ac:dyDescent="0.2">
      <c r="A27" s="223" t="s">
        <v>44</v>
      </c>
      <c r="B27" s="214">
        <f>IF(ISERROR(VLOOKUP(Prices!A27,Quantities!$A$1:$B$576,2,FALSE)),0,VLOOKUP(Prices!A27,Quantities!$A$1:$B$576,2,FALSE))</f>
        <v>2</v>
      </c>
      <c r="C27" s="215">
        <f t="shared" si="6"/>
        <v>0.73000571606805154</v>
      </c>
      <c r="D27" s="216">
        <v>1</v>
      </c>
      <c r="E27" s="217">
        <v>40</v>
      </c>
      <c r="F27" s="218">
        <v>18.483521869130684</v>
      </c>
      <c r="G27" s="219">
        <v>0</v>
      </c>
      <c r="H27" s="219">
        <v>0</v>
      </c>
      <c r="I27" s="219">
        <v>49.975415853378351</v>
      </c>
      <c r="J27" s="220">
        <f t="shared" si="7"/>
        <v>68.458937722509035</v>
      </c>
      <c r="K27" s="221">
        <f t="shared" si="8"/>
        <v>89.861388881657604</v>
      </c>
      <c r="L27" s="221">
        <f t="shared" si="8"/>
        <v>88.713141209239538</v>
      </c>
      <c r="M27" s="221">
        <f t="shared" si="8"/>
        <v>88.89579807867338</v>
      </c>
      <c r="N27" s="221">
        <f t="shared" si="8"/>
        <v>88.731050830017566</v>
      </c>
      <c r="O27" s="221">
        <f t="shared" si="8"/>
        <v>89.387485650734675</v>
      </c>
      <c r="P27" s="219">
        <f t="shared" si="11"/>
        <v>70.229619340108854</v>
      </c>
      <c r="Q27" s="219">
        <f t="shared" si="12"/>
        <v>18.483521869130684</v>
      </c>
      <c r="R27" s="222">
        <f t="shared" si="13"/>
        <v>88.713141209239538</v>
      </c>
      <c r="S27" s="203">
        <f t="shared" si="4"/>
        <v>0</v>
      </c>
      <c r="T27" s="203"/>
      <c r="U27" s="203">
        <f t="shared" si="10"/>
        <v>179.72277776331521</v>
      </c>
      <c r="V27" s="203">
        <f t="shared" si="14"/>
        <v>177.42628241847908</v>
      </c>
      <c r="W27" s="203">
        <f t="shared" si="15"/>
        <v>177.79159615734676</v>
      </c>
      <c r="X27" s="203">
        <f t="shared" si="16"/>
        <v>177.46210166003513</v>
      </c>
      <c r="Y27" s="203">
        <f t="shared" si="17"/>
        <v>178.77497130146935</v>
      </c>
    </row>
    <row r="28" spans="1:25" x14ac:dyDescent="0.2">
      <c r="A28" s="223" t="s">
        <v>45</v>
      </c>
      <c r="B28" s="214">
        <f>IF(ISERROR(VLOOKUP(Prices!A28,Quantities!$A$1:$B$576,2,FALSE)),0,VLOOKUP(Prices!A28,Quantities!$A$1:$B$576,2,FALSE))</f>
        <v>13</v>
      </c>
      <c r="C28" s="215">
        <f t="shared" si="6"/>
        <v>0.4062261733404412</v>
      </c>
      <c r="D28" s="216">
        <v>1</v>
      </c>
      <c r="E28" s="217">
        <v>360</v>
      </c>
      <c r="F28" s="218">
        <v>87.482155888651974</v>
      </c>
      <c r="G28" s="219">
        <v>0</v>
      </c>
      <c r="H28" s="219">
        <v>0</v>
      </c>
      <c r="I28" s="219">
        <v>59.850299603378353</v>
      </c>
      <c r="J28" s="220">
        <f t="shared" si="7"/>
        <v>147.33245549203033</v>
      </c>
      <c r="K28" s="221">
        <f t="shared" si="8"/>
        <v>172.96392032825781</v>
      </c>
      <c r="L28" s="221">
        <f t="shared" si="8"/>
        <v>171.58878485335299</v>
      </c>
      <c r="M28" s="221">
        <f t="shared" si="8"/>
        <v>171.80753377566919</v>
      </c>
      <c r="N28" s="221">
        <f t="shared" si="8"/>
        <v>171.61023332258617</v>
      </c>
      <c r="O28" s="221">
        <f t="shared" si="8"/>
        <v>172.3963762694558</v>
      </c>
      <c r="P28" s="219">
        <f t="shared" si="11"/>
        <v>84.106628964701002</v>
      </c>
      <c r="Q28" s="219">
        <f t="shared" si="12"/>
        <v>87.482155888651974</v>
      </c>
      <c r="R28" s="222">
        <f t="shared" si="13"/>
        <v>171.58878485335299</v>
      </c>
      <c r="S28" s="203">
        <f t="shared" si="4"/>
        <v>0</v>
      </c>
      <c r="T28" s="203"/>
      <c r="U28" s="203">
        <f t="shared" si="10"/>
        <v>2248.5309642673515</v>
      </c>
      <c r="V28" s="203">
        <f t="shared" si="14"/>
        <v>2230.6542030935889</v>
      </c>
      <c r="W28" s="203">
        <f t="shared" si="15"/>
        <v>2233.4979390836993</v>
      </c>
      <c r="X28" s="203">
        <f t="shared" si="16"/>
        <v>2230.9330331936203</v>
      </c>
      <c r="Y28" s="203">
        <f t="shared" si="17"/>
        <v>2241.1528915029253</v>
      </c>
    </row>
    <row r="29" spans="1:25" x14ac:dyDescent="0.2">
      <c r="A29" s="223" t="s">
        <v>46</v>
      </c>
      <c r="B29" s="214">
        <f>IF(ISERROR(VLOOKUP(Prices!A29,Quantities!$A$1:$B$576,2,FALSE)),0,VLOOKUP(Prices!A29,Quantities!$A$1:$B$576,2,FALSE))</f>
        <v>1203</v>
      </c>
      <c r="C29" s="215">
        <f t="shared" si="6"/>
        <v>0.71669139689641159</v>
      </c>
      <c r="D29" s="216">
        <v>1</v>
      </c>
      <c r="E29" s="217">
        <v>90</v>
      </c>
      <c r="F29" s="218">
        <v>19.562845754409921</v>
      </c>
      <c r="G29" s="219">
        <v>0</v>
      </c>
      <c r="H29" s="219">
        <v>0</v>
      </c>
      <c r="I29" s="219">
        <v>49.488519223931391</v>
      </c>
      <c r="J29" s="220">
        <f t="shared" si="7"/>
        <v>69.051364978341311</v>
      </c>
      <c r="K29" s="221">
        <f t="shared" si="8"/>
        <v>90.245297986047845</v>
      </c>
      <c r="L29" s="221">
        <f t="shared" si="8"/>
        <v>89.108237372545148</v>
      </c>
      <c r="M29" s="221">
        <f t="shared" si="8"/>
        <v>89.289114666710745</v>
      </c>
      <c r="N29" s="221">
        <f t="shared" si="8"/>
        <v>89.125972504850324</v>
      </c>
      <c r="O29" s="221">
        <f t="shared" si="8"/>
        <v>89.77601186299448</v>
      </c>
      <c r="P29" s="219">
        <f t="shared" si="11"/>
        <v>69.545391618135227</v>
      </c>
      <c r="Q29" s="219">
        <f t="shared" si="12"/>
        <v>19.562845754409921</v>
      </c>
      <c r="R29" s="222">
        <f t="shared" si="13"/>
        <v>89.108237372545148</v>
      </c>
      <c r="S29" s="203">
        <f t="shared" si="4"/>
        <v>0</v>
      </c>
      <c r="T29" s="203"/>
      <c r="U29" s="203">
        <f t="shared" si="10"/>
        <v>108565.09347721556</v>
      </c>
      <c r="V29" s="203">
        <f t="shared" si="14"/>
        <v>107197.20955917181</v>
      </c>
      <c r="W29" s="203">
        <f t="shared" si="15"/>
        <v>107414.80494405303</v>
      </c>
      <c r="X29" s="203">
        <f t="shared" si="16"/>
        <v>107218.54492333494</v>
      </c>
      <c r="Y29" s="203">
        <f t="shared" si="17"/>
        <v>108000.54227118236</v>
      </c>
    </row>
    <row r="30" spans="1:25" x14ac:dyDescent="0.2">
      <c r="A30" s="223" t="s">
        <v>47</v>
      </c>
      <c r="B30" s="214">
        <f>IF(ISERROR(VLOOKUP(Prices!A30,Quantities!$A$1:$B$576,2,FALSE)),0,VLOOKUP(Prices!A30,Quantities!$A$1:$B$576,2,FALSE))</f>
        <v>241</v>
      </c>
      <c r="C30" s="215">
        <f t="shared" si="6"/>
        <v>0.53003834864347144</v>
      </c>
      <c r="D30" s="216">
        <v>1</v>
      </c>
      <c r="E30" s="217">
        <v>140</v>
      </c>
      <c r="F30" s="218">
        <v>53.463964116286228</v>
      </c>
      <c r="G30" s="219">
        <v>0</v>
      </c>
      <c r="H30" s="219">
        <v>0</v>
      </c>
      <c r="I30" s="219">
        <v>60.29843322393139</v>
      </c>
      <c r="J30" s="220">
        <f t="shared" si="7"/>
        <v>113.76239734021762</v>
      </c>
      <c r="K30" s="221">
        <f t="shared" si="8"/>
        <v>139.58577969754785</v>
      </c>
      <c r="L30" s="221">
        <f t="shared" si="8"/>
        <v>138.2003477923293</v>
      </c>
      <c r="M30" s="221">
        <f t="shared" si="8"/>
        <v>138.42073461365686</v>
      </c>
      <c r="N30" s="221">
        <f t="shared" si="8"/>
        <v>138.22195685858938</v>
      </c>
      <c r="O30" s="221">
        <f t="shared" si="8"/>
        <v>139.01398610991174</v>
      </c>
      <c r="P30" s="219">
        <f t="shared" si="11"/>
        <v>84.736383676043076</v>
      </c>
      <c r="Q30" s="219">
        <f t="shared" si="12"/>
        <v>53.463964116286228</v>
      </c>
      <c r="R30" s="222">
        <f t="shared" si="13"/>
        <v>138.2003477923293</v>
      </c>
      <c r="S30" s="203">
        <f t="shared" si="4"/>
        <v>0</v>
      </c>
      <c r="T30" s="203"/>
      <c r="U30" s="203">
        <f t="shared" si="10"/>
        <v>33640.17290710903</v>
      </c>
      <c r="V30" s="203">
        <f t="shared" si="14"/>
        <v>33306.283817951364</v>
      </c>
      <c r="W30" s="203">
        <f t="shared" si="15"/>
        <v>33359.397041891301</v>
      </c>
      <c r="X30" s="203">
        <f t="shared" si="16"/>
        <v>33311.491602920039</v>
      </c>
      <c r="Y30" s="203">
        <f t="shared" si="17"/>
        <v>33502.370652488731</v>
      </c>
    </row>
    <row r="31" spans="1:25" x14ac:dyDescent="0.2">
      <c r="A31" s="223" t="s">
        <v>48</v>
      </c>
      <c r="B31" s="214">
        <f>IF(ISERROR(VLOOKUP(Prices!A31,Quantities!$A$1:$B$576,2,FALSE)),0,VLOOKUP(Prices!A31,Quantities!$A$1:$B$576,2,FALSE))</f>
        <v>14</v>
      </c>
      <c r="C31" s="215">
        <f t="shared" si="6"/>
        <v>0.40130775749956882</v>
      </c>
      <c r="D31" s="216">
        <v>1</v>
      </c>
      <c r="E31" s="217">
        <v>170</v>
      </c>
      <c r="F31" s="218">
        <v>88.561479773931197</v>
      </c>
      <c r="G31" s="219">
        <v>0</v>
      </c>
      <c r="H31" s="219">
        <v>0</v>
      </c>
      <c r="I31" s="219">
        <v>59.363402973931393</v>
      </c>
      <c r="J31" s="220">
        <f t="shared" si="7"/>
        <v>147.9248827478626</v>
      </c>
      <c r="K31" s="221">
        <f t="shared" si="8"/>
        <v>173.3478294326481</v>
      </c>
      <c r="L31" s="221">
        <f t="shared" si="8"/>
        <v>171.98388101665859</v>
      </c>
      <c r="M31" s="221">
        <f t="shared" si="8"/>
        <v>172.20085036370654</v>
      </c>
      <c r="N31" s="221">
        <f t="shared" si="8"/>
        <v>172.00515499741894</v>
      </c>
      <c r="O31" s="221">
        <f t="shared" si="8"/>
        <v>172.78490248171559</v>
      </c>
      <c r="P31" s="219">
        <f t="shared" si="11"/>
        <v>83.422401242727375</v>
      </c>
      <c r="Q31" s="219">
        <f t="shared" si="12"/>
        <v>88.561479773931197</v>
      </c>
      <c r="R31" s="222">
        <f t="shared" si="13"/>
        <v>171.98388101665859</v>
      </c>
      <c r="S31" s="203">
        <f t="shared" si="4"/>
        <v>0</v>
      </c>
      <c r="T31" s="203"/>
      <c r="U31" s="203">
        <f t="shared" si="10"/>
        <v>2426.8696120570735</v>
      </c>
      <c r="V31" s="203">
        <f t="shared" si="14"/>
        <v>2407.7743342332201</v>
      </c>
      <c r="W31" s="203">
        <f t="shared" si="15"/>
        <v>2410.8119050918913</v>
      </c>
      <c r="X31" s="203">
        <f t="shared" si="16"/>
        <v>2408.0721699638652</v>
      </c>
      <c r="Y31" s="203">
        <f t="shared" si="17"/>
        <v>2418.9886347440183</v>
      </c>
    </row>
    <row r="32" spans="1:25" x14ac:dyDescent="0.2">
      <c r="A32" s="223" t="s">
        <v>49</v>
      </c>
      <c r="B32" s="214">
        <f>IF(ISERROR(VLOOKUP(Prices!A32,Quantities!$A$1:$B$576,2,FALSE)),0,VLOOKUP(Prices!A32,Quantities!$A$1:$B$576,2,FALSE))</f>
        <v>2</v>
      </c>
      <c r="C32" s="215">
        <f t="shared" si="6"/>
        <v>0.46785536722980869</v>
      </c>
      <c r="D32" s="216">
        <v>1</v>
      </c>
      <c r="E32" s="217">
        <v>1210</v>
      </c>
      <c r="F32" s="218">
        <v>62.436536572454742</v>
      </c>
      <c r="G32" s="219">
        <v>0</v>
      </c>
      <c r="H32" s="219">
        <v>0</v>
      </c>
      <c r="I32" s="219">
        <v>54.893476223931394</v>
      </c>
      <c r="J32" s="220">
        <f t="shared" si="7"/>
        <v>117.33001279638614</v>
      </c>
      <c r="K32" s="221">
        <f t="shared" si="8"/>
        <v>140.83867047890453</v>
      </c>
      <c r="L32" s="221">
        <f t="shared" si="8"/>
        <v>139.5774242195439</v>
      </c>
      <c r="M32" s="221">
        <f t="shared" si="8"/>
        <v>139.77805627729049</v>
      </c>
      <c r="N32" s="221">
        <f t="shared" si="8"/>
        <v>139.59709631882652</v>
      </c>
      <c r="O32" s="221">
        <f t="shared" si="8"/>
        <v>140.3181306235598</v>
      </c>
      <c r="P32" s="219">
        <f t="shared" si="11"/>
        <v>77.140887647089144</v>
      </c>
      <c r="Q32" s="219">
        <f t="shared" si="12"/>
        <v>62.436536572454742</v>
      </c>
      <c r="R32" s="222">
        <f t="shared" si="13"/>
        <v>139.5774242195439</v>
      </c>
      <c r="S32" s="203">
        <f t="shared" si="4"/>
        <v>0</v>
      </c>
      <c r="T32" s="203"/>
      <c r="U32" s="203">
        <f t="shared" si="10"/>
        <v>281.67734095780907</v>
      </c>
      <c r="V32" s="203">
        <f t="shared" si="14"/>
        <v>279.1548484390878</v>
      </c>
      <c r="W32" s="203">
        <f t="shared" si="15"/>
        <v>279.55611255458098</v>
      </c>
      <c r="X32" s="203">
        <f t="shared" si="16"/>
        <v>279.19419263765303</v>
      </c>
      <c r="Y32" s="203">
        <f t="shared" si="17"/>
        <v>280.63626124711959</v>
      </c>
    </row>
    <row r="33" spans="1:25" x14ac:dyDescent="0.2">
      <c r="A33" s="223" t="s">
        <v>50</v>
      </c>
      <c r="B33" s="214">
        <f>IF(ISERROR(VLOOKUP(Prices!A33,Quantities!$A$1:$B$576,2,FALSE)),0,VLOOKUP(Prices!A33,Quantities!$A$1:$B$576,2,FALSE))</f>
        <v>3615</v>
      </c>
      <c r="C33" s="215">
        <f t="shared" si="6"/>
        <v>0.73872129286605259</v>
      </c>
      <c r="D33" s="216">
        <v>1</v>
      </c>
      <c r="E33" s="217">
        <v>40</v>
      </c>
      <c r="F33" s="218">
        <v>18.483521869130684</v>
      </c>
      <c r="G33" s="219">
        <v>0</v>
      </c>
      <c r="H33" s="219">
        <v>0</v>
      </c>
      <c r="I33" s="219">
        <v>52.259027617134578</v>
      </c>
      <c r="J33" s="220">
        <f t="shared" si="7"/>
        <v>70.742549486265261</v>
      </c>
      <c r="K33" s="221">
        <f t="shared" si="8"/>
        <v>93.122979285624496</v>
      </c>
      <c r="L33" s="221">
        <f t="shared" si="8"/>
        <v>91.922262777326551</v>
      </c>
      <c r="M33" s="221">
        <f t="shared" si="8"/>
        <v>92.113266098083457</v>
      </c>
      <c r="N33" s="221">
        <f t="shared" si="8"/>
        <v>91.940990772899355</v>
      </c>
      <c r="O33" s="221">
        <f t="shared" si="8"/>
        <v>92.627421187512624</v>
      </c>
      <c r="P33" s="219">
        <f t="shared" si="11"/>
        <v>73.438740908195868</v>
      </c>
      <c r="Q33" s="219">
        <f t="shared" si="12"/>
        <v>18.483521869130684</v>
      </c>
      <c r="R33" s="222">
        <f t="shared" si="13"/>
        <v>91.922262777326551</v>
      </c>
      <c r="S33" s="203">
        <f t="shared" si="4"/>
        <v>0</v>
      </c>
      <c r="T33" s="203"/>
      <c r="U33" s="203">
        <f t="shared" si="10"/>
        <v>336639.57011753257</v>
      </c>
      <c r="V33" s="203">
        <f t="shared" si="14"/>
        <v>332298.9799400355</v>
      </c>
      <c r="W33" s="203">
        <f t="shared" si="15"/>
        <v>332989.45694457169</v>
      </c>
      <c r="X33" s="203">
        <f t="shared" si="16"/>
        <v>332366.68164403114</v>
      </c>
      <c r="Y33" s="203">
        <f t="shared" si="17"/>
        <v>334848.12759285816</v>
      </c>
    </row>
    <row r="34" spans="1:25" x14ac:dyDescent="0.2">
      <c r="A34" s="223" t="s">
        <v>51</v>
      </c>
      <c r="B34" s="214">
        <f>IF(ISERROR(VLOOKUP(Prices!A34,Quantities!$A$1:$B$576,2,FALSE)),0,VLOOKUP(Prices!A34,Quantities!$A$1:$B$576,2,FALSE))</f>
        <v>174</v>
      </c>
      <c r="C34" s="215">
        <f t="shared" si="6"/>
        <v>0.5462709827408424</v>
      </c>
      <c r="D34" s="216">
        <v>1</v>
      </c>
      <c r="E34" s="217">
        <v>350</v>
      </c>
      <c r="F34" s="218">
        <v>52.384640231006998</v>
      </c>
      <c r="G34" s="219">
        <v>0</v>
      </c>
      <c r="H34" s="219">
        <v>0</v>
      </c>
      <c r="I34" s="219">
        <v>63.068941617134577</v>
      </c>
      <c r="J34" s="220">
        <f t="shared" si="7"/>
        <v>115.45358184814157</v>
      </c>
      <c r="K34" s="221">
        <f t="shared" si="8"/>
        <v>142.46346099712451</v>
      </c>
      <c r="L34" s="221">
        <f t="shared" si="8"/>
        <v>141.01437319711073</v>
      </c>
      <c r="M34" s="221">
        <f t="shared" si="8"/>
        <v>141.2448860450296</v>
      </c>
      <c r="N34" s="221">
        <f t="shared" si="8"/>
        <v>141.03697512663842</v>
      </c>
      <c r="O34" s="221">
        <f t="shared" si="8"/>
        <v>141.86539543442987</v>
      </c>
      <c r="P34" s="219">
        <f t="shared" si="11"/>
        <v>88.629732966103731</v>
      </c>
      <c r="Q34" s="219">
        <f t="shared" si="12"/>
        <v>52.384640231006998</v>
      </c>
      <c r="R34" s="222">
        <f t="shared" si="13"/>
        <v>141.01437319711073</v>
      </c>
      <c r="S34" s="203">
        <f t="shared" si="4"/>
        <v>0</v>
      </c>
      <c r="T34" s="203"/>
      <c r="U34" s="203">
        <f t="shared" si="10"/>
        <v>24788.642213499665</v>
      </c>
      <c r="V34" s="203">
        <f t="shared" si="14"/>
        <v>24536.500936297267</v>
      </c>
      <c r="W34" s="203">
        <f t="shared" si="15"/>
        <v>24576.610171835149</v>
      </c>
      <c r="X34" s="203">
        <f t="shared" si="16"/>
        <v>24540.433672035088</v>
      </c>
      <c r="Y34" s="203">
        <f t="shared" si="17"/>
        <v>24684.578805590798</v>
      </c>
    </row>
    <row r="35" spans="1:25" x14ac:dyDescent="0.2">
      <c r="A35" s="223" t="s">
        <v>52</v>
      </c>
      <c r="B35" s="214">
        <f>IF(ISERROR(VLOOKUP(Prices!A35,Quantities!$A$1:$B$576,2,FALSE)),0,VLOOKUP(Prices!A35,Quantities!$A$1:$B$576,2,FALSE))</f>
        <v>864</v>
      </c>
      <c r="C35" s="215">
        <f t="shared" si="6"/>
        <v>0.41528902949246238</v>
      </c>
      <c r="D35" s="216">
        <v>1</v>
      </c>
      <c r="E35" s="217">
        <v>360</v>
      </c>
      <c r="F35" s="218">
        <v>87.482155888651974</v>
      </c>
      <c r="G35" s="219">
        <v>0</v>
      </c>
      <c r="H35" s="219">
        <v>0</v>
      </c>
      <c r="I35" s="219">
        <v>62.13391136713458</v>
      </c>
      <c r="J35" s="220">
        <f t="shared" si="7"/>
        <v>149.61606725578656</v>
      </c>
      <c r="K35" s="221">
        <f t="shared" si="8"/>
        <v>176.22551073222473</v>
      </c>
      <c r="L35" s="221">
        <f t="shared" si="8"/>
        <v>174.79790642144002</v>
      </c>
      <c r="M35" s="221">
        <f t="shared" si="8"/>
        <v>175.02500179507928</v>
      </c>
      <c r="N35" s="221">
        <f t="shared" si="8"/>
        <v>174.82017326546799</v>
      </c>
      <c r="O35" s="221">
        <f t="shared" si="8"/>
        <v>175.63631180623375</v>
      </c>
      <c r="P35" s="219">
        <f t="shared" si="11"/>
        <v>87.31575053278803</v>
      </c>
      <c r="Q35" s="219">
        <f t="shared" si="12"/>
        <v>87.482155888651974</v>
      </c>
      <c r="R35" s="222">
        <f t="shared" si="13"/>
        <v>174.79790642144002</v>
      </c>
      <c r="S35" s="203">
        <f t="shared" si="4"/>
        <v>0</v>
      </c>
      <c r="T35" s="203"/>
      <c r="U35" s="203">
        <f t="shared" si="10"/>
        <v>152258.84127264217</v>
      </c>
      <c r="V35" s="203">
        <f t="shared" si="14"/>
        <v>151025.39114812418</v>
      </c>
      <c r="W35" s="203">
        <f t="shared" si="15"/>
        <v>151221.60155094849</v>
      </c>
      <c r="X35" s="203">
        <f t="shared" si="16"/>
        <v>151044.62970136435</v>
      </c>
      <c r="Y35" s="203">
        <f t="shared" si="17"/>
        <v>151749.77340058595</v>
      </c>
    </row>
    <row r="36" spans="1:25" x14ac:dyDescent="0.2">
      <c r="A36" s="223" t="s">
        <v>53</v>
      </c>
      <c r="B36" s="214">
        <f>IF(ISERROR(VLOOKUP(Prices!A36,Quantities!$A$1:$B$576,2,FALSE)),0,VLOOKUP(Prices!A36,Quantities!$A$1:$B$576,2,FALSE))</f>
        <v>51</v>
      </c>
      <c r="C36" s="215">
        <f t="shared" si="6"/>
        <v>0.3748821326678497</v>
      </c>
      <c r="D36" s="216">
        <v>1</v>
      </c>
      <c r="E36" s="217">
        <v>730</v>
      </c>
      <c r="F36" s="218">
        <v>95.375404459541258</v>
      </c>
      <c r="G36" s="219">
        <v>0</v>
      </c>
      <c r="H36" s="219">
        <v>0</v>
      </c>
      <c r="I36" s="219">
        <v>57.196469492134575</v>
      </c>
      <c r="J36" s="220">
        <f t="shared" si="7"/>
        <v>152.57187395167583</v>
      </c>
      <c r="K36" s="221">
        <f t="shared" si="8"/>
        <v>177.06681058957452</v>
      </c>
      <c r="L36" s="221">
        <f t="shared" si="8"/>
        <v>175.75265018003319</v>
      </c>
      <c r="M36" s="221">
        <f t="shared" si="8"/>
        <v>175.9616995272313</v>
      </c>
      <c r="N36" s="221">
        <f t="shared" si="8"/>
        <v>175.77314759983358</v>
      </c>
      <c r="O36" s="221">
        <f t="shared" si="8"/>
        <v>176.5244320775231</v>
      </c>
      <c r="P36" s="219">
        <f t="shared" si="11"/>
        <v>80.377245720491942</v>
      </c>
      <c r="Q36" s="219">
        <f t="shared" si="12"/>
        <v>95.375404459541258</v>
      </c>
      <c r="R36" s="222">
        <f t="shared" si="13"/>
        <v>175.75265018003319</v>
      </c>
      <c r="S36" s="203">
        <f t="shared" si="4"/>
        <v>0</v>
      </c>
      <c r="T36" s="203"/>
      <c r="U36" s="203">
        <f t="shared" si="10"/>
        <v>9030.407340068301</v>
      </c>
      <c r="V36" s="203">
        <f t="shared" si="14"/>
        <v>8963.3851591816929</v>
      </c>
      <c r="W36" s="203">
        <f t="shared" si="15"/>
        <v>8974.046675888796</v>
      </c>
      <c r="X36" s="203">
        <f t="shared" si="16"/>
        <v>8964.4305275915121</v>
      </c>
      <c r="Y36" s="203">
        <f t="shared" si="17"/>
        <v>9002.7460359536781</v>
      </c>
    </row>
    <row r="37" spans="1:25" x14ac:dyDescent="0.2">
      <c r="A37" s="223" t="s">
        <v>54</v>
      </c>
      <c r="B37" s="214">
        <f>IF(ISERROR(VLOOKUP(Prices!A37,Quantities!$A$1:$B$576,2,FALSE)),0,VLOOKUP(Prices!A37,Quantities!$A$1:$B$576,2,FALSE))</f>
        <v>3</v>
      </c>
      <c r="C37" s="215">
        <f t="shared" si="6"/>
        <v>0.60394780312068719</v>
      </c>
      <c r="D37" s="216">
        <v>1</v>
      </c>
      <c r="E37" s="217">
        <v>750</v>
      </c>
      <c r="F37" s="218">
        <v>34.270019010909252</v>
      </c>
      <c r="G37" s="219">
        <v>0</v>
      </c>
      <c r="H37" s="219">
        <v>0</v>
      </c>
      <c r="I37" s="219">
        <v>52.259027617134578</v>
      </c>
      <c r="J37" s="220">
        <f t="shared" si="7"/>
        <v>86.52904662804383</v>
      </c>
      <c r="K37" s="221">
        <f t="shared" si="8"/>
        <v>108.90947642740306</v>
      </c>
      <c r="L37" s="221">
        <f t="shared" si="8"/>
        <v>107.70875991910512</v>
      </c>
      <c r="M37" s="221">
        <f t="shared" si="8"/>
        <v>107.89976323986203</v>
      </c>
      <c r="N37" s="221">
        <f t="shared" si="8"/>
        <v>107.72748791467792</v>
      </c>
      <c r="O37" s="221">
        <f t="shared" si="8"/>
        <v>108.41391832929119</v>
      </c>
      <c r="P37" s="219">
        <f t="shared" si="11"/>
        <v>73.438740908195868</v>
      </c>
      <c r="Q37" s="219">
        <f t="shared" si="12"/>
        <v>34.270019010909252</v>
      </c>
      <c r="R37" s="222">
        <f t="shared" si="13"/>
        <v>107.70875991910512</v>
      </c>
      <c r="S37" s="203">
        <f t="shared" si="4"/>
        <v>0</v>
      </c>
      <c r="T37" s="203"/>
      <c r="U37" s="203">
        <f t="shared" si="10"/>
        <v>326.72842928220916</v>
      </c>
      <c r="V37" s="203">
        <f t="shared" si="14"/>
        <v>323.12627975731539</v>
      </c>
      <c r="W37" s="203">
        <f t="shared" si="15"/>
        <v>323.69928971958609</v>
      </c>
      <c r="X37" s="203">
        <f t="shared" si="16"/>
        <v>323.18246374403378</v>
      </c>
      <c r="Y37" s="203">
        <f t="shared" si="17"/>
        <v>325.24175498787361</v>
      </c>
    </row>
    <row r="38" spans="1:25" x14ac:dyDescent="0.2">
      <c r="A38" s="223" t="s">
        <v>55</v>
      </c>
      <c r="B38" s="214">
        <f>IF(ISERROR(VLOOKUP(Prices!A38,Quantities!$A$1:$B$576,2,FALSE)),0,VLOOKUP(Prices!A38,Quantities!$A$1:$B$576,2,FALSE))</f>
        <v>76</v>
      </c>
      <c r="C38" s="215">
        <f t="shared" si="6"/>
        <v>0.664570448934102</v>
      </c>
      <c r="D38" s="216">
        <v>1</v>
      </c>
      <c r="E38" s="217">
        <v>890</v>
      </c>
      <c r="F38" s="218">
        <v>26.376770440019968</v>
      </c>
      <c r="G38" s="219">
        <v>0</v>
      </c>
      <c r="H38" s="219">
        <v>0</v>
      </c>
      <c r="I38" s="219">
        <v>52.259027617134578</v>
      </c>
      <c r="J38" s="220">
        <f t="shared" si="7"/>
        <v>78.635798057154545</v>
      </c>
      <c r="K38" s="221">
        <f t="shared" si="8"/>
        <v>101.01622785651378</v>
      </c>
      <c r="L38" s="221">
        <f t="shared" si="8"/>
        <v>99.815511348215836</v>
      </c>
      <c r="M38" s="221">
        <f t="shared" si="8"/>
        <v>100.00651466897274</v>
      </c>
      <c r="N38" s="221">
        <f t="shared" si="8"/>
        <v>99.834239343788639</v>
      </c>
      <c r="O38" s="221">
        <f t="shared" si="8"/>
        <v>100.52066975840191</v>
      </c>
      <c r="P38" s="219">
        <f t="shared" si="11"/>
        <v>73.438740908195868</v>
      </c>
      <c r="Q38" s="219">
        <f t="shared" si="12"/>
        <v>26.376770440019968</v>
      </c>
      <c r="R38" s="222">
        <f t="shared" si="13"/>
        <v>99.815511348215836</v>
      </c>
      <c r="S38" s="203">
        <f t="shared" si="4"/>
        <v>0</v>
      </c>
      <c r="T38" s="203"/>
      <c r="U38" s="203">
        <f t="shared" si="10"/>
        <v>7677.2333170950469</v>
      </c>
      <c r="V38" s="203">
        <f t="shared" si="14"/>
        <v>7585.9788624644034</v>
      </c>
      <c r="W38" s="203">
        <f t="shared" si="15"/>
        <v>7600.4951148419286</v>
      </c>
      <c r="X38" s="203">
        <f t="shared" si="16"/>
        <v>7587.4021901279366</v>
      </c>
      <c r="Y38" s="203">
        <f t="shared" si="17"/>
        <v>7639.5709016385454</v>
      </c>
    </row>
    <row r="39" spans="1:25" x14ac:dyDescent="0.2">
      <c r="A39" s="223" t="s">
        <v>56</v>
      </c>
      <c r="B39" s="214">
        <f>IF(ISERROR(VLOOKUP(Prices!A39,Quantities!$A$1:$B$576,2,FALSE)),0,VLOOKUP(Prices!A39,Quantities!$A$1:$B$576,2,FALSE))</f>
        <v>2</v>
      </c>
      <c r="C39" s="215">
        <f t="shared" si="6"/>
        <v>0.48891867617078261</v>
      </c>
      <c r="D39" s="216">
        <v>1</v>
      </c>
      <c r="E39" s="217">
        <v>910</v>
      </c>
      <c r="F39" s="218">
        <v>60.277888801896275</v>
      </c>
      <c r="G39" s="219">
        <v>0</v>
      </c>
      <c r="H39" s="219">
        <v>0</v>
      </c>
      <c r="I39" s="219">
        <v>57.663984617134581</v>
      </c>
      <c r="J39" s="220">
        <f t="shared" si="7"/>
        <v>117.94187341903086</v>
      </c>
      <c r="K39" s="221">
        <f t="shared" si="8"/>
        <v>142.63702789320195</v>
      </c>
      <c r="L39" s="221">
        <f t="shared" si="8"/>
        <v>141.31212573904608</v>
      </c>
      <c r="M39" s="221">
        <f t="shared" si="8"/>
        <v>141.52288382338398</v>
      </c>
      <c r="N39" s="221">
        <f t="shared" si="8"/>
        <v>141.33279070159631</v>
      </c>
      <c r="O39" s="221">
        <f t="shared" si="8"/>
        <v>142.0902160627987</v>
      </c>
      <c r="P39" s="219">
        <f t="shared" si="11"/>
        <v>81.034236937149799</v>
      </c>
      <c r="Q39" s="219">
        <f t="shared" si="12"/>
        <v>60.277888801896275</v>
      </c>
      <c r="R39" s="222">
        <f t="shared" si="13"/>
        <v>141.31212573904608</v>
      </c>
      <c r="S39" s="203">
        <f t="shared" si="4"/>
        <v>0</v>
      </c>
      <c r="T39" s="203"/>
      <c r="U39" s="203">
        <f t="shared" si="10"/>
        <v>285.27405578640389</v>
      </c>
      <c r="V39" s="203">
        <f t="shared" si="14"/>
        <v>282.62425147809216</v>
      </c>
      <c r="W39" s="203">
        <f t="shared" si="15"/>
        <v>283.04576764676796</v>
      </c>
      <c r="X39" s="203">
        <f t="shared" si="16"/>
        <v>282.66558140319262</v>
      </c>
      <c r="Y39" s="203">
        <f t="shared" si="17"/>
        <v>284.18043212559741</v>
      </c>
    </row>
    <row r="40" spans="1:25" x14ac:dyDescent="0.2">
      <c r="A40" s="223" t="s">
        <v>57</v>
      </c>
      <c r="B40" s="214">
        <f>IF(ISERROR(VLOOKUP(Prices!A40,Quantities!$A$1:$B$576,2,FALSE)),0,VLOOKUP(Prices!A40,Quantities!$A$1:$B$576,2,FALSE))</f>
        <v>27</v>
      </c>
      <c r="C40" s="215">
        <f t="shared" si="6"/>
        <v>0.72297998280895304</v>
      </c>
      <c r="D40" s="216">
        <v>1</v>
      </c>
      <c r="E40" s="217">
        <v>90</v>
      </c>
      <c r="F40" s="218">
        <v>19.562845754409921</v>
      </c>
      <c r="G40" s="219">
        <v>0</v>
      </c>
      <c r="H40" s="219">
        <v>0</v>
      </c>
      <c r="I40" s="219">
        <v>51.056042919322252</v>
      </c>
      <c r="J40" s="220">
        <f t="shared" si="7"/>
        <v>70.618888673732172</v>
      </c>
      <c r="K40" s="221">
        <f t="shared" si="8"/>
        <v>92.484128738289201</v>
      </c>
      <c r="L40" s="221">
        <f t="shared" si="8"/>
        <v>91.311052307730094</v>
      </c>
      <c r="M40" s="221">
        <f t="shared" si="8"/>
        <v>91.497658798263032</v>
      </c>
      <c r="N40" s="221">
        <f t="shared" si="8"/>
        <v>91.329349191337712</v>
      </c>
      <c r="O40" s="221">
        <f t="shared" si="8"/>
        <v>91.999978215788445</v>
      </c>
      <c r="P40" s="219">
        <f t="shared" si="11"/>
        <v>71.748206553320173</v>
      </c>
      <c r="Q40" s="219">
        <f t="shared" si="12"/>
        <v>19.562845754409921</v>
      </c>
      <c r="R40" s="222">
        <f t="shared" si="13"/>
        <v>91.311052307730094</v>
      </c>
      <c r="S40" s="203">
        <f t="shared" si="4"/>
        <v>0</v>
      </c>
      <c r="T40" s="203"/>
      <c r="U40" s="203">
        <f t="shared" si="10"/>
        <v>2497.0714759338084</v>
      </c>
      <c r="V40" s="203">
        <f t="shared" si="14"/>
        <v>2465.3984123087125</v>
      </c>
      <c r="W40" s="203">
        <f t="shared" si="15"/>
        <v>2470.436787553102</v>
      </c>
      <c r="X40" s="203">
        <f t="shared" si="16"/>
        <v>2465.8924281661184</v>
      </c>
      <c r="Y40" s="203">
        <f t="shared" si="17"/>
        <v>2483.999411826288</v>
      </c>
    </row>
    <row r="41" spans="1:25" x14ac:dyDescent="0.2">
      <c r="A41" s="223" t="s">
        <v>58</v>
      </c>
      <c r="B41" s="214">
        <f>IF(ISERROR(VLOOKUP(Prices!A41,Quantities!$A$1:$B$576,2,FALSE)),0,VLOOKUP(Prices!A41,Quantities!$A$1:$B$576,2,FALSE))</f>
        <v>5</v>
      </c>
      <c r="C41" s="215">
        <f t="shared" si="6"/>
        <v>0.53642590200179663</v>
      </c>
      <c r="D41" s="216">
        <v>1</v>
      </c>
      <c r="E41" s="217">
        <v>140</v>
      </c>
      <c r="F41" s="218">
        <v>53.463964116286228</v>
      </c>
      <c r="G41" s="219">
        <v>0</v>
      </c>
      <c r="H41" s="219">
        <v>0</v>
      </c>
      <c r="I41" s="219">
        <v>61.865956919322251</v>
      </c>
      <c r="J41" s="220">
        <f t="shared" si="7"/>
        <v>115.32992103560848</v>
      </c>
      <c r="K41" s="221">
        <f t="shared" si="8"/>
        <v>141.82461044978922</v>
      </c>
      <c r="L41" s="221">
        <f t="shared" si="8"/>
        <v>140.40316272751426</v>
      </c>
      <c r="M41" s="221">
        <f t="shared" si="8"/>
        <v>140.62927874520918</v>
      </c>
      <c r="N41" s="221">
        <f t="shared" si="8"/>
        <v>140.42533354507677</v>
      </c>
      <c r="O41" s="221">
        <f t="shared" si="8"/>
        <v>141.23795246270569</v>
      </c>
      <c r="P41" s="219">
        <f t="shared" si="11"/>
        <v>86.939198611228036</v>
      </c>
      <c r="Q41" s="219">
        <f t="shared" si="12"/>
        <v>53.463964116286228</v>
      </c>
      <c r="R41" s="222">
        <f t="shared" si="13"/>
        <v>140.40316272751426</v>
      </c>
      <c r="S41" s="203">
        <f t="shared" si="4"/>
        <v>0</v>
      </c>
      <c r="T41" s="203"/>
      <c r="U41" s="203">
        <f t="shared" si="10"/>
        <v>709.12305224894612</v>
      </c>
      <c r="V41" s="203">
        <f t="shared" si="14"/>
        <v>702.01581363757123</v>
      </c>
      <c r="W41" s="203">
        <f t="shared" si="15"/>
        <v>703.14639372604586</v>
      </c>
      <c r="X41" s="203">
        <f t="shared" si="16"/>
        <v>702.12666772538387</v>
      </c>
      <c r="Y41" s="203">
        <f t="shared" si="17"/>
        <v>706.18976231352849</v>
      </c>
    </row>
    <row r="42" spans="1:25" x14ac:dyDescent="0.2">
      <c r="A42" s="223" t="s">
        <v>59</v>
      </c>
      <c r="B42" s="214">
        <f>IF(ISERROR(VLOOKUP(Prices!A42,Quantities!$A$1:$B$576,2,FALSE)),0,VLOOKUP(Prices!A42,Quantities!$A$1:$B$576,2,FALSE))</f>
        <v>671</v>
      </c>
      <c r="C42" s="215">
        <f t="shared" si="6"/>
        <v>0.40758542938066433</v>
      </c>
      <c r="D42" s="216">
        <v>1</v>
      </c>
      <c r="E42" s="217">
        <v>170</v>
      </c>
      <c r="F42" s="218">
        <v>88.561479773931197</v>
      </c>
      <c r="G42" s="219">
        <v>0</v>
      </c>
      <c r="H42" s="219">
        <v>0</v>
      </c>
      <c r="I42" s="219">
        <v>60.930926669322254</v>
      </c>
      <c r="J42" s="220">
        <f t="shared" si="7"/>
        <v>149.49240644325346</v>
      </c>
      <c r="K42" s="221">
        <f t="shared" si="8"/>
        <v>175.58666018488944</v>
      </c>
      <c r="L42" s="221">
        <f t="shared" si="8"/>
        <v>174.18669595184355</v>
      </c>
      <c r="M42" s="221">
        <f t="shared" si="8"/>
        <v>174.40939449525882</v>
      </c>
      <c r="N42" s="221">
        <f t="shared" si="8"/>
        <v>174.2085316839063</v>
      </c>
      <c r="O42" s="221">
        <f t="shared" si="8"/>
        <v>175.00886883450954</v>
      </c>
      <c r="P42" s="219">
        <f t="shared" si="11"/>
        <v>85.625216177912336</v>
      </c>
      <c r="Q42" s="219">
        <f t="shared" si="12"/>
        <v>88.561479773931197</v>
      </c>
      <c r="R42" s="222">
        <f t="shared" si="13"/>
        <v>174.18669595184355</v>
      </c>
      <c r="S42" s="203">
        <f t="shared" si="4"/>
        <v>0</v>
      </c>
      <c r="T42" s="203"/>
      <c r="U42" s="203">
        <f t="shared" si="10"/>
        <v>117818.64898406081</v>
      </c>
      <c r="V42" s="203">
        <f t="shared" si="14"/>
        <v>116879.27298368701</v>
      </c>
      <c r="W42" s="203">
        <f t="shared" si="15"/>
        <v>117028.70370631867</v>
      </c>
      <c r="X42" s="203">
        <f t="shared" si="16"/>
        <v>116893.92475990113</v>
      </c>
      <c r="Y42" s="203">
        <f t="shared" si="17"/>
        <v>117430.9509879559</v>
      </c>
    </row>
    <row r="43" spans="1:25" x14ac:dyDescent="0.2">
      <c r="A43" s="223" t="s">
        <v>60</v>
      </c>
      <c r="B43" s="214">
        <f>IF(ISERROR(VLOOKUP(Prices!A43,Quantities!$A$1:$B$576,2,FALSE)),0,VLOOKUP(Prices!A43,Quantities!$A$1:$B$576,2,FALSE))</f>
        <v>1</v>
      </c>
      <c r="C43" s="215">
        <f t="shared" si="6"/>
        <v>0.73872129286605259</v>
      </c>
      <c r="D43" s="216">
        <v>1</v>
      </c>
      <c r="E43" s="217">
        <v>40</v>
      </c>
      <c r="F43" s="218">
        <v>18.483521869130684</v>
      </c>
      <c r="G43" s="219">
        <v>0</v>
      </c>
      <c r="H43" s="219">
        <v>0</v>
      </c>
      <c r="I43" s="219">
        <v>52.259027617134578</v>
      </c>
      <c r="J43" s="220">
        <f t="shared" si="7"/>
        <v>70.742549486265261</v>
      </c>
      <c r="K43" s="221">
        <f t="shared" si="8"/>
        <v>93.122979285624496</v>
      </c>
      <c r="L43" s="221">
        <f t="shared" si="8"/>
        <v>91.922262777326551</v>
      </c>
      <c r="M43" s="221">
        <f t="shared" si="8"/>
        <v>92.113266098083457</v>
      </c>
      <c r="N43" s="221">
        <f t="shared" si="8"/>
        <v>91.940990772899355</v>
      </c>
      <c r="O43" s="221">
        <f t="shared" si="8"/>
        <v>92.627421187512624</v>
      </c>
      <c r="P43" s="219">
        <f t="shared" si="11"/>
        <v>73.438740908195868</v>
      </c>
      <c r="Q43" s="219">
        <f t="shared" si="12"/>
        <v>18.483521869130684</v>
      </c>
      <c r="R43" s="222">
        <f t="shared" si="13"/>
        <v>91.922262777326551</v>
      </c>
      <c r="S43" s="203">
        <f t="shared" si="4"/>
        <v>0</v>
      </c>
      <c r="T43" s="203"/>
      <c r="U43" s="203">
        <f t="shared" si="10"/>
        <v>93.122979285624496</v>
      </c>
      <c r="V43" s="203">
        <f t="shared" si="14"/>
        <v>91.922262777326551</v>
      </c>
      <c r="W43" s="203">
        <f t="shared" si="15"/>
        <v>92.113266098083457</v>
      </c>
      <c r="X43" s="203">
        <f t="shared" si="16"/>
        <v>91.940990772899355</v>
      </c>
      <c r="Y43" s="203">
        <f t="shared" si="17"/>
        <v>92.627421187512624</v>
      </c>
    </row>
    <row r="44" spans="1:25" x14ac:dyDescent="0.2">
      <c r="A44" s="223" t="s">
        <v>61</v>
      </c>
      <c r="B44" s="214">
        <f>IF(ISERROR(VLOOKUP(Prices!A44,Quantities!$A$1:$B$576,2,FALSE)),0,VLOOKUP(Prices!A44,Quantities!$A$1:$B$576,2,FALSE))</f>
        <v>1145</v>
      </c>
      <c r="C44" s="215">
        <f t="shared" si="6"/>
        <v>0.70572637948536909</v>
      </c>
      <c r="D44" s="216">
        <v>1</v>
      </c>
      <c r="E44" s="217">
        <v>50</v>
      </c>
      <c r="F44" s="218">
        <v>32.009790998230237</v>
      </c>
      <c r="G44" s="219">
        <v>0</v>
      </c>
      <c r="H44" s="219">
        <v>0</v>
      </c>
      <c r="I44" s="219">
        <v>76.765813632082711</v>
      </c>
      <c r="J44" s="220">
        <f t="shared" si="7"/>
        <v>108.77560463031296</v>
      </c>
      <c r="K44" s="221">
        <f t="shared" si="8"/>
        <v>141.6513005879662</v>
      </c>
      <c r="L44" s="221">
        <f t="shared" si="8"/>
        <v>139.88751002576402</v>
      </c>
      <c r="M44" s="221">
        <f t="shared" si="8"/>
        <v>140.16808404317123</v>
      </c>
      <c r="N44" s="221">
        <f t="shared" si="8"/>
        <v>139.91502048440435</v>
      </c>
      <c r="O44" s="221">
        <f t="shared" si="8"/>
        <v>140.92335132564483</v>
      </c>
      <c r="P44" s="219">
        <f t="shared" si="11"/>
        <v>107.87771902753379</v>
      </c>
      <c r="Q44" s="219">
        <f t="shared" si="12"/>
        <v>32.009790998230237</v>
      </c>
      <c r="R44" s="222">
        <f t="shared" si="13"/>
        <v>139.88751002576402</v>
      </c>
      <c r="S44" s="203">
        <f t="shared" si="4"/>
        <v>0</v>
      </c>
      <c r="T44" s="203"/>
      <c r="U44" s="203">
        <f t="shared" si="10"/>
        <v>162190.73917322131</v>
      </c>
      <c r="V44" s="203">
        <f t="shared" si="14"/>
        <v>160171.19897949981</v>
      </c>
      <c r="W44" s="203">
        <f t="shared" si="15"/>
        <v>160492.45622943106</v>
      </c>
      <c r="X44" s="203">
        <f t="shared" si="16"/>
        <v>160202.69845464299</v>
      </c>
      <c r="Y44" s="203">
        <f t="shared" si="17"/>
        <v>161357.23726786333</v>
      </c>
    </row>
    <row r="45" spans="1:25" x14ac:dyDescent="0.2">
      <c r="A45" s="223" t="s">
        <v>62</v>
      </c>
      <c r="B45" s="214">
        <f>IF(ISERROR(VLOOKUP(Prices!A45,Quantities!$A$1:$B$576,2,FALSE)),0,VLOOKUP(Prices!A45,Quantities!$A$1:$B$576,2,FALSE))</f>
        <v>371</v>
      </c>
      <c r="C45" s="215">
        <f t="shared" si="6"/>
        <v>0.57057558461287639</v>
      </c>
      <c r="D45" s="216">
        <v>1</v>
      </c>
      <c r="E45" s="217">
        <v>220</v>
      </c>
      <c r="F45" s="218">
        <v>65.91090936010653</v>
      </c>
      <c r="G45" s="219">
        <v>0</v>
      </c>
      <c r="H45" s="219">
        <v>0</v>
      </c>
      <c r="I45" s="219">
        <v>87.575727632082717</v>
      </c>
      <c r="J45" s="220">
        <f t="shared" si="7"/>
        <v>153.48663699218923</v>
      </c>
      <c r="K45" s="221">
        <f t="shared" si="8"/>
        <v>190.99178229946619</v>
      </c>
      <c r="L45" s="221">
        <f t="shared" si="8"/>
        <v>188.97962044554822</v>
      </c>
      <c r="M45" s="221">
        <f t="shared" si="8"/>
        <v>189.29970399011737</v>
      </c>
      <c r="N45" s="221">
        <f t="shared" si="8"/>
        <v>189.01100483814338</v>
      </c>
      <c r="O45" s="221">
        <f t="shared" si="8"/>
        <v>190.16132557256208</v>
      </c>
      <c r="P45" s="219">
        <f t="shared" si="11"/>
        <v>123.06871108544168</v>
      </c>
      <c r="Q45" s="219">
        <f t="shared" si="12"/>
        <v>65.91090936010653</v>
      </c>
      <c r="R45" s="222">
        <f t="shared" si="13"/>
        <v>188.97962044554822</v>
      </c>
      <c r="S45" s="203">
        <f t="shared" si="4"/>
        <v>0</v>
      </c>
      <c r="T45" s="203"/>
      <c r="U45" s="203">
        <f t="shared" si="10"/>
        <v>70857.951233101965</v>
      </c>
      <c r="V45" s="203">
        <f t="shared" si="14"/>
        <v>70111.439185298397</v>
      </c>
      <c r="W45" s="203">
        <f t="shared" si="15"/>
        <v>70230.19018033355</v>
      </c>
      <c r="X45" s="203">
        <f t="shared" si="16"/>
        <v>70123.082794951188</v>
      </c>
      <c r="Y45" s="203">
        <f t="shared" si="17"/>
        <v>70549.851787420528</v>
      </c>
    </row>
    <row r="46" spans="1:25" x14ac:dyDescent="0.2">
      <c r="A46" s="223" t="s">
        <v>63</v>
      </c>
      <c r="B46" s="214">
        <f>IF(ISERROR(VLOOKUP(Prices!A46,Quantities!$A$1:$B$576,2,FALSE)),0,VLOOKUP(Prices!A46,Quantities!$A$1:$B$576,2,FALSE))</f>
        <v>476</v>
      </c>
      <c r="C46" s="215">
        <f t="shared" si="6"/>
        <v>0.48447317043885041</v>
      </c>
      <c r="D46" s="216">
        <v>1</v>
      </c>
      <c r="E46" s="217">
        <v>310</v>
      </c>
      <c r="F46" s="218">
        <v>92.1941745337366</v>
      </c>
      <c r="G46" s="219">
        <v>0</v>
      </c>
      <c r="H46" s="219">
        <v>0</v>
      </c>
      <c r="I46" s="219">
        <v>86.640697382082706</v>
      </c>
      <c r="J46" s="220">
        <f t="shared" si="7"/>
        <v>178.83487191581929</v>
      </c>
      <c r="K46" s="221">
        <f t="shared" si="8"/>
        <v>215.93958155055151</v>
      </c>
      <c r="L46" s="221">
        <f t="shared" si="8"/>
        <v>213.94890318586255</v>
      </c>
      <c r="M46" s="221">
        <f t="shared" si="8"/>
        <v>214.26556925615211</v>
      </c>
      <c r="N46" s="221">
        <f t="shared" si="8"/>
        <v>213.97995249295803</v>
      </c>
      <c r="O46" s="221">
        <f t="shared" si="8"/>
        <v>215.11799146035099</v>
      </c>
      <c r="P46" s="219">
        <f t="shared" si="11"/>
        <v>121.75472865212593</v>
      </c>
      <c r="Q46" s="219">
        <f t="shared" si="12"/>
        <v>92.1941745337366</v>
      </c>
      <c r="R46" s="222">
        <f t="shared" si="13"/>
        <v>213.94890318586255</v>
      </c>
      <c r="S46" s="203">
        <f t="shared" si="4"/>
        <v>0</v>
      </c>
      <c r="T46" s="203"/>
      <c r="U46" s="203">
        <f t="shared" si="10"/>
        <v>102787.24081806252</v>
      </c>
      <c r="V46" s="203">
        <f t="shared" si="14"/>
        <v>101839.67791647057</v>
      </c>
      <c r="W46" s="203">
        <f t="shared" si="15"/>
        <v>101990.4109659284</v>
      </c>
      <c r="X46" s="203">
        <f t="shared" si="16"/>
        <v>101854.45738664802</v>
      </c>
      <c r="Y46" s="203">
        <f t="shared" si="17"/>
        <v>102396.16393512707</v>
      </c>
    </row>
    <row r="47" spans="1:25" x14ac:dyDescent="0.2">
      <c r="A47" s="223" t="s">
        <v>64</v>
      </c>
      <c r="B47" s="214">
        <f>IF(ISERROR(VLOOKUP(Prices!A47,Quantities!$A$1:$B$576,2,FALSE)),0,VLOOKUP(Prices!A47,Quantities!$A$1:$B$576,2,FALSE))</f>
        <v>61</v>
      </c>
      <c r="C47" s="215">
        <f t="shared" si="6"/>
        <v>0.43808082515067615</v>
      </c>
      <c r="D47" s="216">
        <v>1</v>
      </c>
      <c r="E47" s="217">
        <v>690</v>
      </c>
      <c r="F47" s="218">
        <v>104.79944174971051</v>
      </c>
      <c r="G47" s="219">
        <v>0</v>
      </c>
      <c r="H47" s="219">
        <v>0</v>
      </c>
      <c r="I47" s="219">
        <v>81.703255507082716</v>
      </c>
      <c r="J47" s="220">
        <f t="shared" si="7"/>
        <v>186.50269725679323</v>
      </c>
      <c r="K47" s="221">
        <f t="shared" si="8"/>
        <v>221.49290005298596</v>
      </c>
      <c r="L47" s="221">
        <f t="shared" si="8"/>
        <v>219.61566558954038</v>
      </c>
      <c r="M47" s="221">
        <f t="shared" si="8"/>
        <v>219.91428563338877</v>
      </c>
      <c r="N47" s="221">
        <f t="shared" si="8"/>
        <v>219.64494547240827</v>
      </c>
      <c r="O47" s="221">
        <f t="shared" si="8"/>
        <v>220.71813037672501</v>
      </c>
      <c r="P47" s="219">
        <f t="shared" si="11"/>
        <v>114.81622383982987</v>
      </c>
      <c r="Q47" s="219">
        <f t="shared" si="12"/>
        <v>104.79944174971051</v>
      </c>
      <c r="R47" s="222">
        <f t="shared" si="13"/>
        <v>219.61566558954038</v>
      </c>
      <c r="S47" s="203">
        <f t="shared" si="4"/>
        <v>0</v>
      </c>
      <c r="T47" s="203"/>
      <c r="U47" s="203">
        <f t="shared" si="10"/>
        <v>13511.066903232144</v>
      </c>
      <c r="V47" s="203">
        <f t="shared" si="14"/>
        <v>13396.555600961963</v>
      </c>
      <c r="W47" s="203">
        <f t="shared" si="15"/>
        <v>13414.771423636716</v>
      </c>
      <c r="X47" s="203">
        <f t="shared" si="16"/>
        <v>13398.341673816903</v>
      </c>
      <c r="Y47" s="203">
        <f t="shared" si="17"/>
        <v>13463.805952980227</v>
      </c>
    </row>
    <row r="48" spans="1:25" x14ac:dyDescent="0.2">
      <c r="A48" s="223" t="s">
        <v>65</v>
      </c>
      <c r="B48" s="214">
        <f>IF(ISERROR(VLOOKUP(Prices!A48,Quantities!$A$1:$B$576,2,FALSE)),0,VLOOKUP(Prices!A48,Quantities!$A$1:$B$576,2,FALSE))</f>
        <v>3</v>
      </c>
      <c r="C48" s="215">
        <f t="shared" si="6"/>
        <v>0.40543183258250531</v>
      </c>
      <c r="D48" s="216">
        <v>1</v>
      </c>
      <c r="E48" s="217">
        <v>710</v>
      </c>
      <c r="F48" s="218">
        <v>117.40470896568439</v>
      </c>
      <c r="G48" s="219">
        <v>0</v>
      </c>
      <c r="H48" s="219">
        <v>0</v>
      </c>
      <c r="I48" s="219">
        <v>80.057441548749381</v>
      </c>
      <c r="J48" s="220">
        <f t="shared" si="7"/>
        <v>197.46215051443377</v>
      </c>
      <c r="K48" s="221">
        <f t="shared" si="8"/>
        <v>231.74751769777998</v>
      </c>
      <c r="L48" s="221">
        <f t="shared" si="8"/>
        <v>229.90809786808222</v>
      </c>
      <c r="M48" s="221">
        <f t="shared" si="8"/>
        <v>230.20070256978357</v>
      </c>
      <c r="N48" s="221">
        <f t="shared" si="8"/>
        <v>229.93678794287428</v>
      </c>
      <c r="O48" s="221">
        <f t="shared" si="8"/>
        <v>230.98835482616562</v>
      </c>
      <c r="P48" s="219">
        <f t="shared" si="11"/>
        <v>112.50338890239784</v>
      </c>
      <c r="Q48" s="219">
        <f t="shared" si="12"/>
        <v>117.40470896568439</v>
      </c>
      <c r="R48" s="222">
        <f t="shared" si="13"/>
        <v>229.90809786808222</v>
      </c>
      <c r="S48" s="203">
        <f t="shared" si="4"/>
        <v>0</v>
      </c>
      <c r="T48" s="203"/>
      <c r="U48" s="203">
        <f t="shared" si="10"/>
        <v>695.24255309333989</v>
      </c>
      <c r="V48" s="203">
        <f t="shared" si="14"/>
        <v>689.72429360424667</v>
      </c>
      <c r="W48" s="203">
        <f t="shared" si="15"/>
        <v>690.60210770935078</v>
      </c>
      <c r="X48" s="203">
        <f t="shared" si="16"/>
        <v>689.81036382862283</v>
      </c>
      <c r="Y48" s="203">
        <f t="shared" si="17"/>
        <v>692.96506447849686</v>
      </c>
    </row>
    <row r="49" spans="1:25" x14ac:dyDescent="0.2">
      <c r="A49" s="223" t="s">
        <v>66</v>
      </c>
      <c r="B49" s="214">
        <f>IF(ISERROR(VLOOKUP(Prices!A49,Quantities!$A$1:$B$576,2,FALSE)),0,VLOOKUP(Prices!A49,Quantities!$A$1:$B$576,2,FALSE))</f>
        <v>12</v>
      </c>
      <c r="C49" s="215">
        <f t="shared" si="6"/>
        <v>0.51137178258563798</v>
      </c>
      <c r="D49" s="216">
        <v>1</v>
      </c>
      <c r="E49" s="217">
        <v>980</v>
      </c>
      <c r="F49" s="218">
        <v>78.516176576080454</v>
      </c>
      <c r="G49" s="219">
        <v>0</v>
      </c>
      <c r="H49" s="219">
        <v>0</v>
      </c>
      <c r="I49" s="219">
        <v>82.170770632082707</v>
      </c>
      <c r="J49" s="220">
        <f t="shared" si="7"/>
        <v>160.68694720816316</v>
      </c>
      <c r="K49" s="221">
        <f t="shared" si="8"/>
        <v>195.87736784062827</v>
      </c>
      <c r="L49" s="221">
        <f t="shared" si="8"/>
        <v>193.98939163256819</v>
      </c>
      <c r="M49" s="221">
        <f t="shared" si="8"/>
        <v>194.28972041355638</v>
      </c>
      <c r="N49" s="221">
        <f t="shared" si="8"/>
        <v>194.01883905818593</v>
      </c>
      <c r="O49" s="221">
        <f t="shared" si="8"/>
        <v>195.09816484601549</v>
      </c>
      <c r="P49" s="219">
        <f t="shared" si="11"/>
        <v>115.47321505648772</v>
      </c>
      <c r="Q49" s="219">
        <f t="shared" si="12"/>
        <v>78.516176576080454</v>
      </c>
      <c r="R49" s="222">
        <f t="shared" si="13"/>
        <v>193.98939163256819</v>
      </c>
      <c r="S49" s="203">
        <f t="shared" si="4"/>
        <v>0</v>
      </c>
      <c r="T49" s="203"/>
      <c r="U49" s="203">
        <f t="shared" si="10"/>
        <v>2350.5284140875392</v>
      </c>
      <c r="V49" s="203">
        <f t="shared" si="14"/>
        <v>2327.8726995908182</v>
      </c>
      <c r="W49" s="203">
        <f t="shared" si="15"/>
        <v>2331.4766449626768</v>
      </c>
      <c r="X49" s="203">
        <f t="shared" si="16"/>
        <v>2328.2260686982313</v>
      </c>
      <c r="Y49" s="203">
        <f t="shared" si="17"/>
        <v>2341.1779781521859</v>
      </c>
    </row>
    <row r="50" spans="1:25" x14ac:dyDescent="0.2">
      <c r="A50" s="223" t="s">
        <v>67</v>
      </c>
      <c r="B50" s="214">
        <f>IF(ISERROR(VLOOKUP(Prices!A50,Quantities!$A$1:$B$576,2,FALSE)),0,VLOOKUP(Prices!A50,Quantities!$A$1:$B$576,2,FALSE))</f>
        <v>28</v>
      </c>
      <c r="C50" s="215">
        <f t="shared" si="6"/>
        <v>0.63243748759109808</v>
      </c>
      <c r="D50" s="216">
        <v>1</v>
      </c>
      <c r="E50" s="217">
        <v>1010</v>
      </c>
      <c r="F50" s="218">
        <v>44.61505821420414</v>
      </c>
      <c r="G50" s="219">
        <v>0</v>
      </c>
      <c r="H50" s="219">
        <v>0</v>
      </c>
      <c r="I50" s="219">
        <v>76.765813632082711</v>
      </c>
      <c r="J50" s="220">
        <f t="shared" si="7"/>
        <v>121.38087184628685</v>
      </c>
      <c r="K50" s="221">
        <f t="shared" si="8"/>
        <v>154.2565678039401</v>
      </c>
      <c r="L50" s="221">
        <f t="shared" si="8"/>
        <v>152.49277724173794</v>
      </c>
      <c r="M50" s="221">
        <f t="shared" si="8"/>
        <v>152.77335125914516</v>
      </c>
      <c r="N50" s="221">
        <f t="shared" si="8"/>
        <v>152.52028770037825</v>
      </c>
      <c r="O50" s="221">
        <f t="shared" si="8"/>
        <v>153.52861854161875</v>
      </c>
      <c r="P50" s="219">
        <f t="shared" si="11"/>
        <v>107.87771902753379</v>
      </c>
      <c r="Q50" s="219">
        <f t="shared" si="12"/>
        <v>44.61505821420414</v>
      </c>
      <c r="R50" s="222">
        <f t="shared" si="13"/>
        <v>152.49277724173794</v>
      </c>
      <c r="S50" s="203">
        <f t="shared" si="4"/>
        <v>0</v>
      </c>
      <c r="T50" s="203"/>
      <c r="U50" s="203">
        <f t="shared" si="10"/>
        <v>4319.1838985103232</v>
      </c>
      <c r="V50" s="203">
        <f t="shared" si="14"/>
        <v>4269.7977627686623</v>
      </c>
      <c r="W50" s="203">
        <f t="shared" si="15"/>
        <v>4277.6538352560647</v>
      </c>
      <c r="X50" s="203">
        <f t="shared" si="16"/>
        <v>4270.5680556105908</v>
      </c>
      <c r="Y50" s="203">
        <f t="shared" si="17"/>
        <v>4298.8013191653254</v>
      </c>
    </row>
    <row r="51" spans="1:25" x14ac:dyDescent="0.2">
      <c r="A51" s="223" t="s">
        <v>68</v>
      </c>
      <c r="B51" s="214">
        <f>IF(ISERROR(VLOOKUP(Prices!A51,Quantities!$A$1:$B$576,2,FALSE)),0,VLOOKUP(Prices!A51,Quantities!$A$1:$B$576,2,FALSE))</f>
        <v>6</v>
      </c>
      <c r="C51" s="215">
        <f t="shared" si="6"/>
        <v>0.31094815517093122</v>
      </c>
      <c r="D51" s="216">
        <v>1</v>
      </c>
      <c r="E51" s="217">
        <v>1360</v>
      </c>
      <c r="F51" s="218">
        <v>177.40490456081676</v>
      </c>
      <c r="G51" s="219">
        <v>0</v>
      </c>
      <c r="H51" s="219">
        <v>0</v>
      </c>
      <c r="I51" s="219">
        <v>80.057441548749381</v>
      </c>
      <c r="J51" s="220">
        <f t="shared" si="7"/>
        <v>257.46234610956617</v>
      </c>
      <c r="K51" s="221">
        <f t="shared" si="8"/>
        <v>291.74771329291235</v>
      </c>
      <c r="L51" s="221">
        <f t="shared" si="8"/>
        <v>289.90829346321459</v>
      </c>
      <c r="M51" s="221">
        <f t="shared" si="8"/>
        <v>290.20089816491594</v>
      </c>
      <c r="N51" s="221">
        <f t="shared" si="8"/>
        <v>289.93698353800664</v>
      </c>
      <c r="O51" s="221">
        <f t="shared" si="8"/>
        <v>290.98855042129799</v>
      </c>
      <c r="P51" s="219">
        <f t="shared" si="11"/>
        <v>112.50338890239784</v>
      </c>
      <c r="Q51" s="219">
        <f t="shared" si="12"/>
        <v>177.40490456081676</v>
      </c>
      <c r="R51" s="222">
        <f t="shared" si="13"/>
        <v>289.90829346321459</v>
      </c>
      <c r="S51" s="203">
        <f t="shared" si="4"/>
        <v>0</v>
      </c>
      <c r="T51" s="203"/>
      <c r="U51" s="203">
        <f t="shared" si="10"/>
        <v>1750.4862797574742</v>
      </c>
      <c r="V51" s="203">
        <f t="shared" si="14"/>
        <v>1739.4497607792875</v>
      </c>
      <c r="W51" s="203">
        <f t="shared" si="15"/>
        <v>1741.2053889894955</v>
      </c>
      <c r="X51" s="203">
        <f t="shared" si="16"/>
        <v>1739.6219012280399</v>
      </c>
      <c r="Y51" s="203">
        <f t="shared" si="17"/>
        <v>1745.9313025277879</v>
      </c>
    </row>
    <row r="52" spans="1:25" x14ac:dyDescent="0.2">
      <c r="A52" s="223" t="s">
        <v>69</v>
      </c>
      <c r="B52" s="214">
        <f>IF(ISERROR(VLOOKUP(Prices!A52,Quantities!$A$1:$B$576,2,FALSE)),0,VLOOKUP(Prices!A52,Quantities!$A$1:$B$576,2,FALSE))</f>
        <v>109</v>
      </c>
      <c r="C52" s="215">
        <f t="shared" si="6"/>
        <v>0.68712211001858736</v>
      </c>
      <c r="D52" s="216">
        <v>1</v>
      </c>
      <c r="E52" s="217">
        <v>50</v>
      </c>
      <c r="F52" s="218">
        <v>32.009790998230237</v>
      </c>
      <c r="G52" s="219">
        <v>0</v>
      </c>
      <c r="H52" s="219">
        <v>0</v>
      </c>
      <c r="I52" s="219">
        <v>70.297824922255131</v>
      </c>
      <c r="J52" s="220">
        <f t="shared" si="7"/>
        <v>102.30761592048538</v>
      </c>
      <c r="K52" s="221">
        <f t="shared" si="8"/>
        <v>132.41333367793419</v>
      </c>
      <c r="L52" s="221">
        <f t="shared" si="8"/>
        <v>130.7981532444216</v>
      </c>
      <c r="M52" s="221">
        <f t="shared" si="8"/>
        <v>131.05508718702208</v>
      </c>
      <c r="N52" s="221">
        <f t="shared" si="8"/>
        <v>130.82334577887835</v>
      </c>
      <c r="O52" s="221">
        <f t="shared" si="8"/>
        <v>131.74671858752151</v>
      </c>
      <c r="P52" s="219">
        <f t="shared" si="11"/>
        <v>98.788362246191355</v>
      </c>
      <c r="Q52" s="219">
        <f t="shared" si="12"/>
        <v>32.009790998230237</v>
      </c>
      <c r="R52" s="222">
        <f t="shared" si="13"/>
        <v>130.7981532444216</v>
      </c>
      <c r="S52" s="203">
        <f t="shared" si="4"/>
        <v>0</v>
      </c>
      <c r="T52" s="203"/>
      <c r="U52" s="203">
        <f t="shared" si="10"/>
        <v>14433.053370894826</v>
      </c>
      <c r="V52" s="203">
        <f t="shared" si="14"/>
        <v>14256.998703641953</v>
      </c>
      <c r="W52" s="203">
        <f t="shared" si="15"/>
        <v>14285.004503385408</v>
      </c>
      <c r="X52" s="203">
        <f t="shared" si="16"/>
        <v>14259.74468989774</v>
      </c>
      <c r="Y52" s="203">
        <f t="shared" si="17"/>
        <v>14360.392326039844</v>
      </c>
    </row>
    <row r="53" spans="1:25" x14ac:dyDescent="0.2">
      <c r="A53" s="223" t="s">
        <v>70</v>
      </c>
      <c r="B53" s="214">
        <f>IF(ISERROR(VLOOKUP(Prices!A53,Quantities!$A$1:$B$576,2,FALSE)),0,VLOOKUP(Prices!A53,Quantities!$A$1:$B$576,2,FALSE))</f>
        <v>42</v>
      </c>
      <c r="C53" s="215">
        <f t="shared" si="6"/>
        <v>0.55168333996977659</v>
      </c>
      <c r="D53" s="216">
        <v>1</v>
      </c>
      <c r="E53" s="217">
        <v>220</v>
      </c>
      <c r="F53" s="218">
        <v>65.91090936010653</v>
      </c>
      <c r="G53" s="219">
        <v>0</v>
      </c>
      <c r="H53" s="219">
        <v>0</v>
      </c>
      <c r="I53" s="219">
        <v>81.107738922255137</v>
      </c>
      <c r="J53" s="220">
        <f t="shared" si="7"/>
        <v>147.01864828236165</v>
      </c>
      <c r="K53" s="221">
        <f t="shared" si="8"/>
        <v>181.75381538943418</v>
      </c>
      <c r="L53" s="221">
        <f t="shared" si="8"/>
        <v>179.89026366420575</v>
      </c>
      <c r="M53" s="221">
        <f t="shared" si="8"/>
        <v>180.18670713396824</v>
      </c>
      <c r="N53" s="221">
        <f t="shared" si="8"/>
        <v>179.9193301326174</v>
      </c>
      <c r="O53" s="221">
        <f t="shared" si="8"/>
        <v>180.98469283443876</v>
      </c>
      <c r="P53" s="219">
        <f t="shared" si="11"/>
        <v>113.97935430409923</v>
      </c>
      <c r="Q53" s="219">
        <f t="shared" si="12"/>
        <v>65.91090936010653</v>
      </c>
      <c r="R53" s="222">
        <f t="shared" si="13"/>
        <v>179.89026366420575</v>
      </c>
      <c r="S53" s="203">
        <f t="shared" si="4"/>
        <v>0</v>
      </c>
      <c r="T53" s="203"/>
      <c r="U53" s="203">
        <f t="shared" si="10"/>
        <v>7633.6602463562358</v>
      </c>
      <c r="V53" s="203">
        <f t="shared" si="14"/>
        <v>7555.3910738966415</v>
      </c>
      <c r="W53" s="203">
        <f t="shared" si="15"/>
        <v>7567.841699626666</v>
      </c>
      <c r="X53" s="203">
        <f t="shared" si="16"/>
        <v>7556.6118655699311</v>
      </c>
      <c r="Y53" s="203">
        <f t="shared" si="17"/>
        <v>7601.3570990464277</v>
      </c>
    </row>
    <row r="54" spans="1:25" x14ac:dyDescent="0.2">
      <c r="A54" s="223" t="s">
        <v>71</v>
      </c>
      <c r="B54" s="214">
        <f>IF(ISERROR(VLOOKUP(Prices!A54,Quantities!$A$1:$B$576,2,FALSE)),0,VLOOKUP(Prices!A54,Quantities!$A$1:$B$576,2,FALSE))</f>
        <v>19</v>
      </c>
      <c r="C54" s="215">
        <f t="shared" si="6"/>
        <v>0.46512826118949174</v>
      </c>
      <c r="D54" s="216">
        <v>1</v>
      </c>
      <c r="E54" s="217">
        <v>310</v>
      </c>
      <c r="F54" s="218">
        <v>92.1941745337366</v>
      </c>
      <c r="G54" s="219">
        <v>0</v>
      </c>
      <c r="H54" s="219">
        <v>0</v>
      </c>
      <c r="I54" s="219">
        <v>80.172708672255126</v>
      </c>
      <c r="J54" s="220">
        <f t="shared" si="7"/>
        <v>172.36688320599171</v>
      </c>
      <c r="K54" s="221">
        <f t="shared" si="8"/>
        <v>206.70161464051949</v>
      </c>
      <c r="L54" s="221">
        <f t="shared" si="8"/>
        <v>204.85954640452007</v>
      </c>
      <c r="M54" s="221">
        <f t="shared" si="8"/>
        <v>205.15257240000295</v>
      </c>
      <c r="N54" s="221">
        <f t="shared" si="8"/>
        <v>204.88827778743206</v>
      </c>
      <c r="O54" s="221">
        <f t="shared" si="8"/>
        <v>205.9413587222277</v>
      </c>
      <c r="P54" s="219">
        <f t="shared" si="11"/>
        <v>112.66537187078349</v>
      </c>
      <c r="Q54" s="219">
        <f t="shared" si="12"/>
        <v>92.1941745337366</v>
      </c>
      <c r="R54" s="222">
        <f t="shared" si="13"/>
        <v>204.85954640452007</v>
      </c>
      <c r="S54" s="203">
        <f t="shared" si="4"/>
        <v>0</v>
      </c>
      <c r="T54" s="203"/>
      <c r="U54" s="203">
        <f t="shared" si="10"/>
        <v>3927.3306781698702</v>
      </c>
      <c r="V54" s="203">
        <f t="shared" si="14"/>
        <v>3892.3313816858813</v>
      </c>
      <c r="W54" s="203">
        <f t="shared" si="15"/>
        <v>3897.8988756000563</v>
      </c>
      <c r="X54" s="203">
        <f t="shared" si="16"/>
        <v>3892.8772779612091</v>
      </c>
      <c r="Y54" s="203">
        <f t="shared" si="17"/>
        <v>3912.8858157223262</v>
      </c>
    </row>
    <row r="55" spans="1:25" x14ac:dyDescent="0.2">
      <c r="A55" s="223" t="s">
        <v>72</v>
      </c>
      <c r="B55" s="214">
        <f>IF(ISERROR(VLOOKUP(Prices!A55,Quantities!$A$1:$B$576,2,FALSE)),0,VLOOKUP(Prices!A55,Quantities!$A$1:$B$576,2,FALSE))</f>
        <v>4</v>
      </c>
      <c r="C55" s="215">
        <f t="shared" si="6"/>
        <v>0.41789312407850798</v>
      </c>
      <c r="D55" s="216">
        <v>1</v>
      </c>
      <c r="E55" s="217">
        <v>690</v>
      </c>
      <c r="F55" s="218">
        <v>104.79944174971051</v>
      </c>
      <c r="G55" s="219">
        <v>0</v>
      </c>
      <c r="H55" s="219">
        <v>0</v>
      </c>
      <c r="I55" s="219">
        <v>75.235266797255136</v>
      </c>
      <c r="J55" s="220">
        <f t="shared" si="7"/>
        <v>180.03470854696565</v>
      </c>
      <c r="K55" s="221">
        <f t="shared" si="8"/>
        <v>212.25493314295392</v>
      </c>
      <c r="L55" s="221">
        <f t="shared" si="8"/>
        <v>210.52630880819794</v>
      </c>
      <c r="M55" s="221">
        <f t="shared" si="8"/>
        <v>210.80128877723962</v>
      </c>
      <c r="N55" s="221">
        <f t="shared" si="8"/>
        <v>210.55327076688229</v>
      </c>
      <c r="O55" s="221">
        <f t="shared" si="8"/>
        <v>211.5414976386017</v>
      </c>
      <c r="P55" s="219">
        <f t="shared" si="11"/>
        <v>105.72686705848744</v>
      </c>
      <c r="Q55" s="219">
        <f t="shared" si="12"/>
        <v>104.79944174971051</v>
      </c>
      <c r="R55" s="222">
        <f t="shared" si="13"/>
        <v>210.52630880819794</v>
      </c>
      <c r="S55" s="203">
        <f t="shared" si="4"/>
        <v>0</v>
      </c>
      <c r="T55" s="203"/>
      <c r="U55" s="203">
        <f t="shared" si="10"/>
        <v>849.01973257181567</v>
      </c>
      <c r="V55" s="203">
        <f t="shared" si="14"/>
        <v>842.10523523279176</v>
      </c>
      <c r="W55" s="203">
        <f t="shared" si="15"/>
        <v>843.20515510895848</v>
      </c>
      <c r="X55" s="203">
        <f t="shared" si="16"/>
        <v>842.21308306752917</v>
      </c>
      <c r="Y55" s="203">
        <f t="shared" si="17"/>
        <v>846.16599055440679</v>
      </c>
    </row>
    <row r="56" spans="1:25" x14ac:dyDescent="0.2">
      <c r="A56" s="223" t="s">
        <v>73</v>
      </c>
      <c r="B56" s="214">
        <f>IF(ISERROR(VLOOKUP(Prices!A56,Quantities!$A$1:$B$576,2,FALSE)),0,VLOOKUP(Prices!A56,Quantities!$A$1:$B$576,2,FALSE))</f>
        <v>4</v>
      </c>
      <c r="C56" s="215">
        <f t="shared" si="6"/>
        <v>0.61174885707789894</v>
      </c>
      <c r="D56" s="216">
        <v>1</v>
      </c>
      <c r="E56" s="217">
        <v>1010</v>
      </c>
      <c r="F56" s="218">
        <v>44.61505821420414</v>
      </c>
      <c r="G56" s="219">
        <v>0</v>
      </c>
      <c r="H56" s="219">
        <v>0</v>
      </c>
      <c r="I56" s="219">
        <v>70.297824922255131</v>
      </c>
      <c r="J56" s="220">
        <f t="shared" si="7"/>
        <v>114.91288313645927</v>
      </c>
      <c r="K56" s="221">
        <f t="shared" si="8"/>
        <v>145.01860089390811</v>
      </c>
      <c r="L56" s="221">
        <f t="shared" si="8"/>
        <v>143.40342046039549</v>
      </c>
      <c r="M56" s="221">
        <f t="shared" si="8"/>
        <v>143.66035440299601</v>
      </c>
      <c r="N56" s="221">
        <f t="shared" si="8"/>
        <v>143.42861299485224</v>
      </c>
      <c r="O56" s="221">
        <f t="shared" si="8"/>
        <v>144.35198580349544</v>
      </c>
      <c r="P56" s="219">
        <f t="shared" si="11"/>
        <v>98.788362246191355</v>
      </c>
      <c r="Q56" s="219">
        <f t="shared" si="12"/>
        <v>44.61505821420414</v>
      </c>
      <c r="R56" s="222">
        <f t="shared" si="13"/>
        <v>143.40342046039549</v>
      </c>
      <c r="S56" s="203">
        <f t="shared" si="4"/>
        <v>0</v>
      </c>
      <c r="T56" s="203"/>
      <c r="U56" s="203">
        <f t="shared" si="10"/>
        <v>580.07440357563246</v>
      </c>
      <c r="V56" s="203">
        <f t="shared" si="14"/>
        <v>573.61368184158198</v>
      </c>
      <c r="W56" s="203">
        <f t="shared" si="15"/>
        <v>574.64141761198402</v>
      </c>
      <c r="X56" s="203">
        <f t="shared" si="16"/>
        <v>573.71445197940898</v>
      </c>
      <c r="Y56" s="203">
        <f t="shared" si="17"/>
        <v>577.40794321398175</v>
      </c>
    </row>
    <row r="57" spans="1:25" x14ac:dyDescent="0.2">
      <c r="A57" s="223" t="s">
        <v>74</v>
      </c>
      <c r="B57" s="214">
        <f>IF(ISERROR(VLOOKUP(Prices!A57,Quantities!$A$1:$B$576,2,FALSE)),0,VLOOKUP(Prices!A57,Quantities!$A$1:$B$576,2,FALSE))</f>
        <v>4</v>
      </c>
      <c r="C57" s="215">
        <f t="shared" si="6"/>
        <v>0.27691397668038714</v>
      </c>
      <c r="D57" s="216">
        <v>1</v>
      </c>
      <c r="E57" s="217">
        <v>1370</v>
      </c>
      <c r="F57" s="218">
        <v>190.01017177679068</v>
      </c>
      <c r="G57" s="219">
        <v>0</v>
      </c>
      <c r="H57" s="219">
        <v>0</v>
      </c>
      <c r="I57" s="219">
        <v>72.766545859755126</v>
      </c>
      <c r="J57" s="220">
        <f t="shared" si="7"/>
        <v>262.77671763654581</v>
      </c>
      <c r="K57" s="221">
        <f t="shared" si="8"/>
        <v>293.93968881326435</v>
      </c>
      <c r="L57" s="221">
        <f t="shared" si="8"/>
        <v>292.26778642913007</v>
      </c>
      <c r="M57" s="221">
        <f t="shared" si="8"/>
        <v>292.53374338495115</v>
      </c>
      <c r="N57" s="221">
        <f t="shared" si="8"/>
        <v>292.29386367570066</v>
      </c>
      <c r="O57" s="221">
        <f t="shared" si="8"/>
        <v>293.24966351588193</v>
      </c>
      <c r="P57" s="219">
        <f t="shared" si="11"/>
        <v>102.2576146523394</v>
      </c>
      <c r="Q57" s="219">
        <f t="shared" si="12"/>
        <v>190.01017177679068</v>
      </c>
      <c r="R57" s="222">
        <f t="shared" si="13"/>
        <v>292.26778642913007</v>
      </c>
      <c r="S57" s="203">
        <f t="shared" si="4"/>
        <v>0</v>
      </c>
      <c r="T57" s="203"/>
      <c r="U57" s="203">
        <f t="shared" si="10"/>
        <v>1175.7587552530574</v>
      </c>
      <c r="V57" s="203">
        <f t="shared" si="14"/>
        <v>1169.0711457165203</v>
      </c>
      <c r="W57" s="203">
        <f t="shared" si="15"/>
        <v>1170.1349735398046</v>
      </c>
      <c r="X57" s="203">
        <f t="shared" si="16"/>
        <v>1169.1754547028027</v>
      </c>
      <c r="Y57" s="203">
        <f t="shared" si="17"/>
        <v>1172.9986540635277</v>
      </c>
    </row>
    <row r="58" spans="1:25" x14ac:dyDescent="0.2">
      <c r="A58" s="223" t="s">
        <v>75</v>
      </c>
      <c r="B58" s="214">
        <f>IF(ISERROR(VLOOKUP(Prices!A58,Quantities!$A$1:$B$576,2,FALSE)),0,VLOOKUP(Prices!A58,Quantities!$A$1:$B$576,2,FALSE))</f>
        <v>1</v>
      </c>
      <c r="C58" s="215">
        <f t="shared" si="6"/>
        <v>0.56376977879597989</v>
      </c>
      <c r="D58" s="216">
        <v>1</v>
      </c>
      <c r="E58" s="217">
        <v>230</v>
      </c>
      <c r="F58" s="218">
        <v>66.039248498405314</v>
      </c>
      <c r="G58" s="219">
        <v>0</v>
      </c>
      <c r="H58" s="219">
        <v>0</v>
      </c>
      <c r="I58" s="219">
        <v>85.346981268375274</v>
      </c>
      <c r="J58" s="220">
        <f t="shared" si="7"/>
        <v>151.38622976678059</v>
      </c>
      <c r="K58" s="221">
        <f t="shared" si="8"/>
        <v>187.9368930676381</v>
      </c>
      <c r="L58" s="221">
        <f t="shared" si="8"/>
        <v>185.97593944842583</v>
      </c>
      <c r="M58" s="221">
        <f t="shared" si="8"/>
        <v>186.28787707111312</v>
      </c>
      <c r="N58" s="221">
        <f t="shared" si="8"/>
        <v>186.00652512826392</v>
      </c>
      <c r="O58" s="221">
        <f t="shared" si="8"/>
        <v>187.12757093430628</v>
      </c>
      <c r="P58" s="219">
        <f t="shared" si="11"/>
        <v>119.93669095002053</v>
      </c>
      <c r="Q58" s="219">
        <f t="shared" si="12"/>
        <v>66.039248498405314</v>
      </c>
      <c r="R58" s="222">
        <f t="shared" si="13"/>
        <v>185.97593944842583</v>
      </c>
      <c r="S58" s="203">
        <f t="shared" si="4"/>
        <v>0</v>
      </c>
      <c r="T58" s="203"/>
      <c r="U58" s="203">
        <f t="shared" si="10"/>
        <v>187.9368930676381</v>
      </c>
      <c r="V58" s="203">
        <f t="shared" si="14"/>
        <v>185.97593944842583</v>
      </c>
      <c r="W58" s="203">
        <f t="shared" si="15"/>
        <v>186.28787707111312</v>
      </c>
      <c r="X58" s="203">
        <f t="shared" si="16"/>
        <v>186.00652512826392</v>
      </c>
      <c r="Y58" s="203">
        <f t="shared" si="17"/>
        <v>187.12757093430628</v>
      </c>
    </row>
    <row r="59" spans="1:25" x14ac:dyDescent="0.2">
      <c r="A59" s="223" t="s">
        <v>76</v>
      </c>
      <c r="B59" s="214">
        <f>IF(ISERROR(VLOOKUP(Prices!A59,Quantities!$A$1:$B$576,2,FALSE)),0,VLOOKUP(Prices!A59,Quantities!$A$1:$B$576,2,FALSE))</f>
        <v>15</v>
      </c>
      <c r="C59" s="215">
        <f t="shared" si="6"/>
        <v>0.39785974430293264</v>
      </c>
      <c r="D59" s="216">
        <v>1</v>
      </c>
      <c r="E59" s="217">
        <v>430</v>
      </c>
      <c r="F59" s="218">
        <v>117.78972638058077</v>
      </c>
      <c r="G59" s="219">
        <v>0</v>
      </c>
      <c r="H59" s="219">
        <v>0</v>
      </c>
      <c r="I59" s="219">
        <v>77.828695185041937</v>
      </c>
      <c r="J59" s="220">
        <f t="shared" si="7"/>
        <v>195.61842156562273</v>
      </c>
      <c r="K59" s="221">
        <f t="shared" si="8"/>
        <v>228.94930674254951</v>
      </c>
      <c r="L59" s="221">
        <f t="shared" si="8"/>
        <v>227.16109514755749</v>
      </c>
      <c r="M59" s="221">
        <f t="shared" si="8"/>
        <v>227.44555392737692</v>
      </c>
      <c r="N59" s="221">
        <f t="shared" si="8"/>
        <v>227.18898650959241</v>
      </c>
      <c r="O59" s="221">
        <f t="shared" si="8"/>
        <v>228.21127846450742</v>
      </c>
      <c r="P59" s="219">
        <f t="shared" si="11"/>
        <v>109.37136876697672</v>
      </c>
      <c r="Q59" s="219">
        <f t="shared" si="12"/>
        <v>117.78972638058077</v>
      </c>
      <c r="R59" s="222">
        <f t="shared" si="13"/>
        <v>227.16109514755749</v>
      </c>
      <c r="S59" s="203">
        <f t="shared" si="4"/>
        <v>0</v>
      </c>
      <c r="T59" s="203"/>
      <c r="U59" s="203">
        <f t="shared" si="10"/>
        <v>3434.2396011382425</v>
      </c>
      <c r="V59" s="203">
        <f t="shared" si="14"/>
        <v>3407.4164272133621</v>
      </c>
      <c r="W59" s="203">
        <f t="shared" si="15"/>
        <v>3411.683308910654</v>
      </c>
      <c r="X59" s="203">
        <f t="shared" si="16"/>
        <v>3407.8347976438863</v>
      </c>
      <c r="Y59" s="203">
        <f t="shared" si="17"/>
        <v>3423.1691769676113</v>
      </c>
    </row>
    <row r="60" spans="1:25" x14ac:dyDescent="0.2">
      <c r="A60" s="223" t="s">
        <v>77</v>
      </c>
      <c r="B60" s="214">
        <f>IF(ISERROR(VLOOKUP(Prices!A60,Quantities!$A$1:$B$576,2,FALSE)),0,VLOOKUP(Prices!A60,Quantities!$A$1:$B$576,2,FALSE))</f>
        <v>4</v>
      </c>
      <c r="C60" s="215">
        <f t="shared" si="6"/>
        <v>0.66698251835144196</v>
      </c>
      <c r="D60" s="216">
        <v>1</v>
      </c>
      <c r="E60" s="217">
        <v>610</v>
      </c>
      <c r="F60" s="218">
        <v>37.215587737644988</v>
      </c>
      <c r="G60" s="219">
        <v>0</v>
      </c>
      <c r="H60" s="219">
        <v>0</v>
      </c>
      <c r="I60" s="219">
        <v>74.537067268375267</v>
      </c>
      <c r="J60" s="220">
        <f t="shared" si="7"/>
        <v>111.75265500602026</v>
      </c>
      <c r="K60" s="221">
        <f t="shared" si="8"/>
        <v>143.67386895725406</v>
      </c>
      <c r="L60" s="221">
        <f t="shared" si="8"/>
        <v>141.96128662975764</v>
      </c>
      <c r="M60" s="221">
        <f t="shared" si="8"/>
        <v>142.23371472528297</v>
      </c>
      <c r="N60" s="221">
        <f t="shared" si="8"/>
        <v>141.98799837564084</v>
      </c>
      <c r="O60" s="221">
        <f t="shared" si="8"/>
        <v>142.96705428850501</v>
      </c>
      <c r="P60" s="219">
        <f t="shared" si="11"/>
        <v>104.74569889211266</v>
      </c>
      <c r="Q60" s="219">
        <f t="shared" si="12"/>
        <v>37.215587737644988</v>
      </c>
      <c r="R60" s="222">
        <f t="shared" si="13"/>
        <v>141.96128662975764</v>
      </c>
      <c r="S60" s="203">
        <f t="shared" si="4"/>
        <v>0</v>
      </c>
      <c r="T60" s="203"/>
      <c r="U60" s="203">
        <f t="shared" si="10"/>
        <v>574.69547582901623</v>
      </c>
      <c r="V60" s="203">
        <f t="shared" si="14"/>
        <v>567.84514651903055</v>
      </c>
      <c r="W60" s="203">
        <f t="shared" si="15"/>
        <v>568.93485890113186</v>
      </c>
      <c r="X60" s="203">
        <f t="shared" si="16"/>
        <v>567.95199350256337</v>
      </c>
      <c r="Y60" s="203">
        <f t="shared" si="17"/>
        <v>571.86821715402004</v>
      </c>
    </row>
    <row r="61" spans="1:25" x14ac:dyDescent="0.2">
      <c r="A61" s="223" t="s">
        <v>78</v>
      </c>
      <c r="B61" s="214">
        <f>IF(ISERROR(VLOOKUP(Prices!A61,Quantities!$A$1:$B$576,2,FALSE)),0,VLOOKUP(Prices!A61,Quantities!$A$1:$B$576,2,FALSE))</f>
        <v>1</v>
      </c>
      <c r="C61" s="215">
        <f t="shared" si="6"/>
        <v>0.54547468939356536</v>
      </c>
      <c r="D61" s="216">
        <v>1</v>
      </c>
      <c r="E61" s="217">
        <v>1070</v>
      </c>
      <c r="F61" s="218">
        <v>71.116706099521267</v>
      </c>
      <c r="G61" s="219">
        <v>0</v>
      </c>
      <c r="H61" s="219">
        <v>0</v>
      </c>
      <c r="I61" s="219">
        <v>85.346981268375274</v>
      </c>
      <c r="J61" s="220">
        <f t="shared" si="7"/>
        <v>156.46368736789654</v>
      </c>
      <c r="K61" s="221">
        <f t="shared" ref="K61:O111" si="18">IF($D61=1,($I61*(1+K$6)*K$5)+$F61,$J61*(1+K$6)*K$5)</f>
        <v>193.01435066875405</v>
      </c>
      <c r="L61" s="221">
        <f t="shared" si="18"/>
        <v>191.05339704954179</v>
      </c>
      <c r="M61" s="221">
        <f t="shared" si="18"/>
        <v>191.36533467222907</v>
      </c>
      <c r="N61" s="221">
        <f t="shared" si="18"/>
        <v>191.08398272937987</v>
      </c>
      <c r="O61" s="221">
        <f t="shared" si="18"/>
        <v>192.20502853542223</v>
      </c>
      <c r="P61" s="219">
        <f t="shared" si="11"/>
        <v>119.93669095002053</v>
      </c>
      <c r="Q61" s="219">
        <f t="shared" si="12"/>
        <v>71.116706099521267</v>
      </c>
      <c r="R61" s="222">
        <f t="shared" si="13"/>
        <v>191.05339704954179</v>
      </c>
      <c r="S61" s="203">
        <f t="shared" si="4"/>
        <v>0</v>
      </c>
      <c r="T61" s="203"/>
      <c r="U61" s="203">
        <f t="shared" si="10"/>
        <v>193.01435066875405</v>
      </c>
      <c r="V61" s="203">
        <f t="shared" si="14"/>
        <v>191.05339704954179</v>
      </c>
      <c r="W61" s="203">
        <f t="shared" si="15"/>
        <v>191.36533467222907</v>
      </c>
      <c r="X61" s="203">
        <f t="shared" si="16"/>
        <v>191.08398272937987</v>
      </c>
      <c r="Y61" s="203">
        <f t="shared" si="17"/>
        <v>192.20502853542223</v>
      </c>
    </row>
    <row r="62" spans="1:25" x14ac:dyDescent="0.2">
      <c r="A62" s="223" t="s">
        <v>79</v>
      </c>
      <c r="B62" s="214">
        <f>IF(ISERROR(VLOOKUP(Prices!A62,Quantities!$A$1:$B$576,2,FALSE)),0,VLOOKUP(Prices!A62,Quantities!$A$1:$B$576,2,FALSE))</f>
        <v>2215</v>
      </c>
      <c r="C62" s="215">
        <f t="shared" si="6"/>
        <v>0.7078819074833731</v>
      </c>
      <c r="D62" s="216">
        <v>1</v>
      </c>
      <c r="E62" s="217">
        <v>60</v>
      </c>
      <c r="F62" s="218">
        <v>32.138130136529035</v>
      </c>
      <c r="G62" s="219">
        <v>0</v>
      </c>
      <c r="H62" s="219">
        <v>0</v>
      </c>
      <c r="I62" s="219">
        <v>77.879465349104166</v>
      </c>
      <c r="J62" s="220">
        <f t="shared" si="7"/>
        <v>110.01759548563319</v>
      </c>
      <c r="K62" s="221">
        <f t="shared" si="18"/>
        <v>143.3702234722621</v>
      </c>
      <c r="L62" s="221">
        <f t="shared" si="18"/>
        <v>141.58084536926376</v>
      </c>
      <c r="M62" s="221">
        <f t="shared" si="18"/>
        <v>141.86548971070525</v>
      </c>
      <c r="N62" s="221">
        <f t="shared" si="18"/>
        <v>141.60875492573228</v>
      </c>
      <c r="O62" s="221">
        <f t="shared" si="18"/>
        <v>142.63171375460871</v>
      </c>
      <c r="P62" s="219">
        <f t="shared" si="11"/>
        <v>109.44271523273473</v>
      </c>
      <c r="Q62" s="219">
        <f t="shared" si="12"/>
        <v>32.138130136529035</v>
      </c>
      <c r="R62" s="222">
        <f t="shared" si="13"/>
        <v>141.58084536926376</v>
      </c>
      <c r="S62" s="203">
        <f t="shared" si="4"/>
        <v>0</v>
      </c>
      <c r="T62" s="203"/>
      <c r="U62" s="203">
        <f t="shared" si="10"/>
        <v>317565.04499106057</v>
      </c>
      <c r="V62" s="203">
        <f t="shared" si="14"/>
        <v>313601.57249291922</v>
      </c>
      <c r="W62" s="203">
        <f t="shared" si="15"/>
        <v>314232.0597092121</v>
      </c>
      <c r="X62" s="203">
        <f t="shared" si="16"/>
        <v>313663.39216049702</v>
      </c>
      <c r="Y62" s="203">
        <f t="shared" si="17"/>
        <v>315929.24596645829</v>
      </c>
    </row>
    <row r="63" spans="1:25" x14ac:dyDescent="0.2">
      <c r="A63" s="223" t="s">
        <v>80</v>
      </c>
      <c r="B63" s="214">
        <f>IF(ISERROR(VLOOKUP(Prices!A63,Quantities!$A$1:$B$576,2,FALSE)),0,VLOOKUP(Prices!A63,Quantities!$A$1:$B$576,2,FALSE))</f>
        <v>945</v>
      </c>
      <c r="C63" s="215">
        <f t="shared" si="6"/>
        <v>0.57319308380677092</v>
      </c>
      <c r="D63" s="216">
        <v>1</v>
      </c>
      <c r="E63" s="217">
        <v>230</v>
      </c>
      <c r="F63" s="218">
        <v>66.039248498405314</v>
      </c>
      <c r="G63" s="219">
        <v>0</v>
      </c>
      <c r="H63" s="219">
        <v>0</v>
      </c>
      <c r="I63" s="219">
        <v>88.689379349104172</v>
      </c>
      <c r="J63" s="220">
        <f t="shared" si="7"/>
        <v>154.72862784750947</v>
      </c>
      <c r="K63" s="221">
        <f t="shared" si="18"/>
        <v>192.71070518376209</v>
      </c>
      <c r="L63" s="221">
        <f t="shared" si="18"/>
        <v>190.6729557890479</v>
      </c>
      <c r="M63" s="221">
        <f t="shared" si="18"/>
        <v>190.99710965765135</v>
      </c>
      <c r="N63" s="221">
        <f t="shared" si="18"/>
        <v>190.70473927947131</v>
      </c>
      <c r="O63" s="221">
        <f t="shared" si="18"/>
        <v>191.86968800152593</v>
      </c>
      <c r="P63" s="219">
        <f t="shared" si="11"/>
        <v>124.63370729064259</v>
      </c>
      <c r="Q63" s="219">
        <f t="shared" si="12"/>
        <v>66.039248498405314</v>
      </c>
      <c r="R63" s="222">
        <f t="shared" si="13"/>
        <v>190.6729557890479</v>
      </c>
      <c r="S63" s="203">
        <f t="shared" si="4"/>
        <v>0</v>
      </c>
      <c r="T63" s="203"/>
      <c r="U63" s="203">
        <f t="shared" si="10"/>
        <v>182111.61639865517</v>
      </c>
      <c r="V63" s="203">
        <f t="shared" si="14"/>
        <v>180185.94322065028</v>
      </c>
      <c r="W63" s="203">
        <f t="shared" si="15"/>
        <v>180492.26862648054</v>
      </c>
      <c r="X63" s="203">
        <f t="shared" si="16"/>
        <v>180215.97861910038</v>
      </c>
      <c r="Y63" s="203">
        <f t="shared" si="17"/>
        <v>181316.85516144201</v>
      </c>
    </row>
    <row r="64" spans="1:25" x14ac:dyDescent="0.2">
      <c r="A64" s="223" t="s">
        <v>81</v>
      </c>
      <c r="B64" s="214">
        <f>IF(ISERROR(VLOOKUP(Prices!A64,Quantities!$A$1:$B$576,2,FALSE)),0,VLOOKUP(Prices!A64,Quantities!$A$1:$B$576,2,FALSE))</f>
        <v>1146</v>
      </c>
      <c r="C64" s="215">
        <f t="shared" si="6"/>
        <v>0.48731607019737749</v>
      </c>
      <c r="D64" s="216">
        <v>1</v>
      </c>
      <c r="E64" s="217">
        <v>320</v>
      </c>
      <c r="F64" s="218">
        <v>92.322513672035399</v>
      </c>
      <c r="G64" s="219">
        <v>0</v>
      </c>
      <c r="H64" s="219">
        <v>0</v>
      </c>
      <c r="I64" s="219">
        <v>87.754349099104161</v>
      </c>
      <c r="J64" s="220">
        <f t="shared" si="7"/>
        <v>180.07686277113956</v>
      </c>
      <c r="K64" s="221">
        <f t="shared" si="18"/>
        <v>217.6585044348474</v>
      </c>
      <c r="L64" s="221">
        <f t="shared" si="18"/>
        <v>215.64223852936226</v>
      </c>
      <c r="M64" s="221">
        <f t="shared" si="18"/>
        <v>215.96297492368609</v>
      </c>
      <c r="N64" s="221">
        <f t="shared" si="18"/>
        <v>215.67368693428597</v>
      </c>
      <c r="O64" s="221">
        <f t="shared" si="18"/>
        <v>216.82635388931487</v>
      </c>
      <c r="P64" s="219">
        <f t="shared" si="11"/>
        <v>123.31972485732686</v>
      </c>
      <c r="Q64" s="219">
        <f t="shared" si="12"/>
        <v>92.322513672035399</v>
      </c>
      <c r="R64" s="222">
        <f t="shared" si="13"/>
        <v>215.64223852936226</v>
      </c>
      <c r="S64" s="203">
        <f t="shared" si="4"/>
        <v>0</v>
      </c>
      <c r="T64" s="203"/>
      <c r="U64" s="203">
        <f t="shared" si="10"/>
        <v>249436.64608233512</v>
      </c>
      <c r="V64" s="203">
        <f t="shared" si="14"/>
        <v>247126.00535464915</v>
      </c>
      <c r="W64" s="203">
        <f t="shared" si="15"/>
        <v>247493.56926254425</v>
      </c>
      <c r="X64" s="203">
        <f t="shared" si="16"/>
        <v>247162.04522669173</v>
      </c>
      <c r="Y64" s="203">
        <f t="shared" si="17"/>
        <v>248483.00155715484</v>
      </c>
    </row>
    <row r="65" spans="1:25" x14ac:dyDescent="0.2">
      <c r="A65" s="223" t="s">
        <v>82</v>
      </c>
      <c r="B65" s="214">
        <f>IF(ISERROR(VLOOKUP(Prices!A65,Quantities!$A$1:$B$576,2,FALSE)),0,VLOOKUP(Prices!A65,Quantities!$A$1:$B$576,2,FALSE))</f>
        <v>87</v>
      </c>
      <c r="C65" s="215">
        <f t="shared" si="6"/>
        <v>0.44081318343648745</v>
      </c>
      <c r="D65" s="216">
        <v>1</v>
      </c>
      <c r="E65" s="217">
        <v>390</v>
      </c>
      <c r="F65" s="218">
        <v>105.05612002630808</v>
      </c>
      <c r="G65" s="219">
        <v>0</v>
      </c>
      <c r="H65" s="219">
        <v>0</v>
      </c>
      <c r="I65" s="219">
        <v>82.81690722410417</v>
      </c>
      <c r="J65" s="220">
        <f t="shared" si="7"/>
        <v>187.87302725041224</v>
      </c>
      <c r="K65" s="221">
        <f t="shared" si="18"/>
        <v>223.34016207558062</v>
      </c>
      <c r="L65" s="221">
        <f t="shared" si="18"/>
        <v>221.43734007133889</v>
      </c>
      <c r="M65" s="221">
        <f t="shared" si="18"/>
        <v>221.74003043922153</v>
      </c>
      <c r="N65" s="221">
        <f t="shared" si="18"/>
        <v>221.46701905203497</v>
      </c>
      <c r="O65" s="221">
        <f t="shared" si="18"/>
        <v>222.55483194398766</v>
      </c>
      <c r="P65" s="219">
        <f t="shared" si="11"/>
        <v>116.3812200450308</v>
      </c>
      <c r="Q65" s="219">
        <f t="shared" si="12"/>
        <v>105.05612002630808</v>
      </c>
      <c r="R65" s="222">
        <f t="shared" si="13"/>
        <v>221.43734007133889</v>
      </c>
      <c r="S65" s="203">
        <f t="shared" si="4"/>
        <v>0</v>
      </c>
      <c r="T65" s="203"/>
      <c r="U65" s="203">
        <f t="shared" si="10"/>
        <v>19430.594100575516</v>
      </c>
      <c r="V65" s="203">
        <f t="shared" si="14"/>
        <v>19265.048586206485</v>
      </c>
      <c r="W65" s="203">
        <f t="shared" si="15"/>
        <v>19291.382648212271</v>
      </c>
      <c r="X65" s="203">
        <f t="shared" si="16"/>
        <v>19267.630657527043</v>
      </c>
      <c r="Y65" s="203">
        <f t="shared" si="17"/>
        <v>19362.270379126927</v>
      </c>
    </row>
    <row r="66" spans="1:25" x14ac:dyDescent="0.2">
      <c r="A66" s="223" t="s">
        <v>83</v>
      </c>
      <c r="B66" s="214">
        <f>IF(ISERROR(VLOOKUP(Prices!A66,Quantities!$A$1:$B$576,2,FALSE)),0,VLOOKUP(Prices!A66,Quantities!$A$1:$B$576,2,FALSE))</f>
        <v>8</v>
      </c>
      <c r="C66" s="215">
        <f t="shared" si="6"/>
        <v>0.38102910558740832</v>
      </c>
      <c r="D66" s="216">
        <v>1</v>
      </c>
      <c r="E66" s="217">
        <v>470</v>
      </c>
      <c r="F66" s="218">
        <v>130.52333273485345</v>
      </c>
      <c r="G66" s="219">
        <v>0</v>
      </c>
      <c r="H66" s="219">
        <v>0</v>
      </c>
      <c r="I66" s="219">
        <v>80.348186286604161</v>
      </c>
      <c r="J66" s="220">
        <f t="shared" si="7"/>
        <v>210.87151902145763</v>
      </c>
      <c r="K66" s="221">
        <f t="shared" si="18"/>
        <v>245.28140042735623</v>
      </c>
      <c r="L66" s="221">
        <f t="shared" si="18"/>
        <v>243.4353003737362</v>
      </c>
      <c r="M66" s="221">
        <f t="shared" si="18"/>
        <v>243.72896772839829</v>
      </c>
      <c r="N66" s="221">
        <f t="shared" si="18"/>
        <v>243.46409464231851</v>
      </c>
      <c r="O66" s="221">
        <f t="shared" si="18"/>
        <v>244.51948050273307</v>
      </c>
      <c r="P66" s="219">
        <f t="shared" si="11"/>
        <v>112.91196763888274</v>
      </c>
      <c r="Q66" s="219">
        <f t="shared" si="12"/>
        <v>130.52333273485345</v>
      </c>
      <c r="R66" s="222">
        <f t="shared" si="13"/>
        <v>243.4353003737362</v>
      </c>
      <c r="S66" s="203">
        <f t="shared" si="4"/>
        <v>0</v>
      </c>
      <c r="T66" s="203"/>
      <c r="U66" s="203">
        <f t="shared" si="10"/>
        <v>1962.2512034188499</v>
      </c>
      <c r="V66" s="203">
        <f t="shared" si="14"/>
        <v>1947.4824029898896</v>
      </c>
      <c r="W66" s="203">
        <f t="shared" si="15"/>
        <v>1949.8317418271863</v>
      </c>
      <c r="X66" s="203">
        <f t="shared" si="16"/>
        <v>1947.7127571385481</v>
      </c>
      <c r="Y66" s="203">
        <f t="shared" si="17"/>
        <v>1956.1558440218646</v>
      </c>
    </row>
    <row r="67" spans="1:25" x14ac:dyDescent="0.2">
      <c r="A67" s="223" t="s">
        <v>84</v>
      </c>
      <c r="B67" s="214">
        <f>IF(ISERROR(VLOOKUP(Prices!A67,Quantities!$A$1:$B$576,2,FALSE)),0,VLOOKUP(Prices!A67,Quantities!$A$1:$B$576,2,FALSE))</f>
        <v>22</v>
      </c>
      <c r="C67" s="215">
        <f t="shared" si="6"/>
        <v>0.31344908495233498</v>
      </c>
      <c r="D67" s="216">
        <v>1</v>
      </c>
      <c r="E67" s="217">
        <v>550</v>
      </c>
      <c r="F67" s="218">
        <v>177.78992197571316</v>
      </c>
      <c r="G67" s="219">
        <v>0</v>
      </c>
      <c r="H67" s="219">
        <v>0</v>
      </c>
      <c r="I67" s="219">
        <v>81.171093265770836</v>
      </c>
      <c r="J67" s="220">
        <f t="shared" si="7"/>
        <v>258.96101524148401</v>
      </c>
      <c r="K67" s="221">
        <f t="shared" si="18"/>
        <v>293.72331445380587</v>
      </c>
      <c r="L67" s="221">
        <f t="shared" si="18"/>
        <v>291.85830708331196</v>
      </c>
      <c r="M67" s="221">
        <f t="shared" si="18"/>
        <v>292.15498210904752</v>
      </c>
      <c r="N67" s="221">
        <f t="shared" si="18"/>
        <v>291.88739625593217</v>
      </c>
      <c r="O67" s="221">
        <f t="shared" si="18"/>
        <v>292.95359112685946</v>
      </c>
      <c r="P67" s="219">
        <f t="shared" si="11"/>
        <v>114.06838510759877</v>
      </c>
      <c r="Q67" s="219">
        <f t="shared" si="12"/>
        <v>177.78992197571316</v>
      </c>
      <c r="R67" s="222">
        <f t="shared" si="13"/>
        <v>291.85830708331196</v>
      </c>
      <c r="S67" s="203">
        <f t="shared" si="4"/>
        <v>0</v>
      </c>
      <c r="T67" s="203"/>
      <c r="U67" s="203">
        <f t="shared" si="10"/>
        <v>6461.9129179837291</v>
      </c>
      <c r="V67" s="203">
        <f t="shared" si="14"/>
        <v>6420.882755832863</v>
      </c>
      <c r="W67" s="203">
        <f t="shared" si="15"/>
        <v>6427.4096063990455</v>
      </c>
      <c r="X67" s="203">
        <f t="shared" si="16"/>
        <v>6421.5227176305079</v>
      </c>
      <c r="Y67" s="203">
        <f t="shared" si="17"/>
        <v>6444.9790047909082</v>
      </c>
    </row>
    <row r="68" spans="1:25" x14ac:dyDescent="0.2">
      <c r="A68" s="223" t="s">
        <v>85</v>
      </c>
      <c r="B68" s="214">
        <f>IF(ISERROR(VLOOKUP(Prices!A68,Quantities!$A$1:$B$576,2,FALSE)),0,VLOOKUP(Prices!A68,Quantities!$A$1:$B$576,2,FALSE))</f>
        <v>146</v>
      </c>
      <c r="C68" s="215">
        <f t="shared" si="6"/>
        <v>0.29662818947461672</v>
      </c>
      <c r="D68" s="216">
        <v>1</v>
      </c>
      <c r="E68" s="217">
        <v>590</v>
      </c>
      <c r="F68" s="218">
        <v>190.52352832998582</v>
      </c>
      <c r="G68" s="219">
        <v>0</v>
      </c>
      <c r="H68" s="219">
        <v>0</v>
      </c>
      <c r="I68" s="219">
        <v>80.348186286604161</v>
      </c>
      <c r="J68" s="220">
        <f t="shared" si="7"/>
        <v>270.87171461659</v>
      </c>
      <c r="K68" s="221">
        <f t="shared" si="18"/>
        <v>305.2815960224886</v>
      </c>
      <c r="L68" s="221">
        <f t="shared" si="18"/>
        <v>303.43549596886857</v>
      </c>
      <c r="M68" s="221">
        <f t="shared" si="18"/>
        <v>303.72916332353066</v>
      </c>
      <c r="N68" s="221">
        <f t="shared" si="18"/>
        <v>303.46429023745088</v>
      </c>
      <c r="O68" s="221">
        <f t="shared" si="18"/>
        <v>304.51967609786544</v>
      </c>
      <c r="P68" s="219">
        <f t="shared" si="11"/>
        <v>112.91196763888274</v>
      </c>
      <c r="Q68" s="219">
        <f t="shared" si="12"/>
        <v>190.52352832998582</v>
      </c>
      <c r="R68" s="222">
        <f t="shared" si="13"/>
        <v>303.43549596886857</v>
      </c>
      <c r="S68" s="203">
        <f t="shared" si="4"/>
        <v>0</v>
      </c>
      <c r="T68" s="203"/>
      <c r="U68" s="203">
        <f t="shared" si="10"/>
        <v>44571.113019283337</v>
      </c>
      <c r="V68" s="203">
        <f t="shared" si="14"/>
        <v>44301.582411454809</v>
      </c>
      <c r="W68" s="203">
        <f t="shared" si="15"/>
        <v>44344.457845235476</v>
      </c>
      <c r="X68" s="203">
        <f t="shared" si="16"/>
        <v>44305.786374667827</v>
      </c>
      <c r="Y68" s="203">
        <f t="shared" si="17"/>
        <v>44459.872710288357</v>
      </c>
    </row>
    <row r="69" spans="1:25" x14ac:dyDescent="0.2">
      <c r="A69" s="223" t="s">
        <v>86</v>
      </c>
      <c r="B69" s="214">
        <f>IF(ISERROR(VLOOKUP(Prices!A69,Quantities!$A$1:$B$576,2,FALSE)),0,VLOOKUP(Prices!A69,Quantities!$A$1:$B$576,2,FALSE))</f>
        <v>81</v>
      </c>
      <c r="C69" s="215">
        <f t="shared" si="6"/>
        <v>0.67665345521327536</v>
      </c>
      <c r="D69" s="216">
        <v>1</v>
      </c>
      <c r="E69" s="217">
        <v>610</v>
      </c>
      <c r="F69" s="218">
        <v>37.215587737644988</v>
      </c>
      <c r="G69" s="219">
        <v>0</v>
      </c>
      <c r="H69" s="219">
        <v>0</v>
      </c>
      <c r="I69" s="219">
        <v>77.879465349104166</v>
      </c>
      <c r="J69" s="220">
        <f t="shared" si="7"/>
        <v>115.09505308674915</v>
      </c>
      <c r="K69" s="221">
        <f t="shared" si="18"/>
        <v>148.44768107337805</v>
      </c>
      <c r="L69" s="221">
        <f t="shared" si="18"/>
        <v>146.65830297037971</v>
      </c>
      <c r="M69" s="221">
        <f t="shared" si="18"/>
        <v>146.9429473118212</v>
      </c>
      <c r="N69" s="221">
        <f t="shared" si="18"/>
        <v>146.68621252684824</v>
      </c>
      <c r="O69" s="221">
        <f t="shared" si="18"/>
        <v>147.70917135572466</v>
      </c>
      <c r="P69" s="219">
        <f t="shared" si="11"/>
        <v>109.44271523273473</v>
      </c>
      <c r="Q69" s="219">
        <f t="shared" si="12"/>
        <v>37.215587737644988</v>
      </c>
      <c r="R69" s="222">
        <f t="shared" si="13"/>
        <v>146.65830297037971</v>
      </c>
      <c r="S69" s="203">
        <f t="shared" si="4"/>
        <v>0</v>
      </c>
      <c r="T69" s="203"/>
      <c r="U69" s="203">
        <f t="shared" si="10"/>
        <v>12024.262166943621</v>
      </c>
      <c r="V69" s="203">
        <f t="shared" si="14"/>
        <v>11879.322540600757</v>
      </c>
      <c r="W69" s="203">
        <f t="shared" si="15"/>
        <v>11902.378732257517</v>
      </c>
      <c r="X69" s="203">
        <f t="shared" si="16"/>
        <v>11881.583214674707</v>
      </c>
      <c r="Y69" s="203">
        <f t="shared" si="17"/>
        <v>11964.442879813698</v>
      </c>
    </row>
    <row r="70" spans="1:25" x14ac:dyDescent="0.2">
      <c r="A70" s="223" t="s">
        <v>87</v>
      </c>
      <c r="B70" s="214">
        <f>IF(ISERROR(VLOOKUP(Prices!A70,Quantities!$A$1:$B$576,2,FALSE)),0,VLOOKUP(Prices!A70,Quantities!$A$1:$B$576,2,FALSE))</f>
        <v>9</v>
      </c>
      <c r="C70" s="215">
        <f t="shared" si="6"/>
        <v>0.51391966955858648</v>
      </c>
      <c r="D70" s="216">
        <v>1</v>
      </c>
      <c r="E70" s="217">
        <v>760</v>
      </c>
      <c r="F70" s="218">
        <v>78.772854852678023</v>
      </c>
      <c r="G70" s="219">
        <v>0</v>
      </c>
      <c r="H70" s="219">
        <v>0</v>
      </c>
      <c r="I70" s="219">
        <v>83.284422349104162</v>
      </c>
      <c r="J70" s="220">
        <f t="shared" si="7"/>
        <v>162.0572772017822</v>
      </c>
      <c r="K70" s="221">
        <f t="shared" si="18"/>
        <v>197.72462986322296</v>
      </c>
      <c r="L70" s="221">
        <f t="shared" si="18"/>
        <v>195.81106611436667</v>
      </c>
      <c r="M70" s="221">
        <f t="shared" si="18"/>
        <v>196.11546521938914</v>
      </c>
      <c r="N70" s="221">
        <f t="shared" si="18"/>
        <v>195.84091263781264</v>
      </c>
      <c r="O70" s="221">
        <f t="shared" si="18"/>
        <v>196.93486641327814</v>
      </c>
      <c r="P70" s="219">
        <f t="shared" si="11"/>
        <v>117.03821126168864</v>
      </c>
      <c r="Q70" s="219">
        <f t="shared" si="12"/>
        <v>78.772854852678023</v>
      </c>
      <c r="R70" s="222">
        <f t="shared" si="13"/>
        <v>195.81106611436667</v>
      </c>
      <c r="S70" s="203">
        <f t="shared" si="4"/>
        <v>0</v>
      </c>
      <c r="T70" s="203"/>
      <c r="U70" s="203">
        <f t="shared" si="10"/>
        <v>1779.5216687690067</v>
      </c>
      <c r="V70" s="203">
        <f t="shared" si="14"/>
        <v>1762.2995950293</v>
      </c>
      <c r="W70" s="203">
        <f t="shared" si="15"/>
        <v>1765.0391869745022</v>
      </c>
      <c r="X70" s="203">
        <f t="shared" si="16"/>
        <v>1762.5682137403137</v>
      </c>
      <c r="Y70" s="203">
        <f t="shared" si="17"/>
        <v>1772.4137977195032</v>
      </c>
    </row>
    <row r="71" spans="1:25" x14ac:dyDescent="0.2">
      <c r="A71" s="223" t="s">
        <v>88</v>
      </c>
      <c r="B71" s="214">
        <f>IF(ISERROR(VLOOKUP(Prices!A71,Quantities!$A$1:$B$576,2,FALSE)),0,VLOOKUP(Prices!A71,Quantities!$A$1:$B$576,2,FALSE))</f>
        <v>5</v>
      </c>
      <c r="C71" s="215">
        <f t="shared" si="6"/>
        <v>0.47102799081673907</v>
      </c>
      <c r="D71" s="216">
        <v>1</v>
      </c>
      <c r="E71" s="217">
        <v>930</v>
      </c>
      <c r="F71" s="218">
        <v>91.506461206950704</v>
      </c>
      <c r="G71" s="219">
        <v>0</v>
      </c>
      <c r="H71" s="219">
        <v>0</v>
      </c>
      <c r="I71" s="219">
        <v>81.482770015770839</v>
      </c>
      <c r="J71" s="220">
        <f t="shared" si="7"/>
        <v>172.98923122272154</v>
      </c>
      <c r="K71" s="221">
        <f t="shared" si="18"/>
        <v>207.88500899255834</v>
      </c>
      <c r="L71" s="221">
        <f t="shared" si="18"/>
        <v>206.01284045898805</v>
      </c>
      <c r="M71" s="221">
        <f t="shared" si="18"/>
        <v>206.31065464281687</v>
      </c>
      <c r="N71" s="221">
        <f t="shared" si="18"/>
        <v>206.04204132677486</v>
      </c>
      <c r="O71" s="221">
        <f t="shared" si="18"/>
        <v>207.11233012004402</v>
      </c>
      <c r="P71" s="219">
        <f t="shared" si="11"/>
        <v>114.50637925203735</v>
      </c>
      <c r="Q71" s="219">
        <f t="shared" si="12"/>
        <v>91.506461206950704</v>
      </c>
      <c r="R71" s="222">
        <f t="shared" si="13"/>
        <v>206.01284045898805</v>
      </c>
      <c r="S71" s="203">
        <f t="shared" si="4"/>
        <v>0</v>
      </c>
      <c r="T71" s="203"/>
      <c r="U71" s="203">
        <f t="shared" si="10"/>
        <v>1039.4250449627916</v>
      </c>
      <c r="V71" s="203">
        <f t="shared" si="14"/>
        <v>1030.0642022949403</v>
      </c>
      <c r="W71" s="203">
        <f t="shared" si="15"/>
        <v>1031.5532732140844</v>
      </c>
      <c r="X71" s="203">
        <f t="shared" si="16"/>
        <v>1030.2102066338743</v>
      </c>
      <c r="Y71" s="203">
        <f t="shared" si="17"/>
        <v>1035.5616506002202</v>
      </c>
    </row>
    <row r="72" spans="1:25" x14ac:dyDescent="0.2">
      <c r="A72" s="223" t="s">
        <v>89</v>
      </c>
      <c r="B72" s="214">
        <f>IF(ISERROR(VLOOKUP(Prices!A72,Quantities!$A$1:$B$576,2,FALSE)),0,VLOOKUP(Prices!A72,Quantities!$A$1:$B$576,2,FALSE))</f>
        <v>45</v>
      </c>
      <c r="C72" s="215">
        <f t="shared" si="6"/>
        <v>0.63444971765470637</v>
      </c>
      <c r="D72" s="216">
        <v>1</v>
      </c>
      <c r="E72" s="217">
        <v>960</v>
      </c>
      <c r="F72" s="218">
        <v>44.871736490801723</v>
      </c>
      <c r="G72" s="219">
        <v>0</v>
      </c>
      <c r="H72" s="219">
        <v>0</v>
      </c>
      <c r="I72" s="219">
        <v>77.879465349104166</v>
      </c>
      <c r="J72" s="220">
        <f t="shared" si="7"/>
        <v>122.75120183990589</v>
      </c>
      <c r="K72" s="221">
        <f t="shared" si="18"/>
        <v>156.10382982653479</v>
      </c>
      <c r="L72" s="221">
        <f t="shared" si="18"/>
        <v>154.31445172353645</v>
      </c>
      <c r="M72" s="221">
        <f t="shared" si="18"/>
        <v>154.59909606497791</v>
      </c>
      <c r="N72" s="221">
        <f t="shared" si="18"/>
        <v>154.34236128000498</v>
      </c>
      <c r="O72" s="221">
        <f t="shared" si="18"/>
        <v>155.36532010888141</v>
      </c>
      <c r="P72" s="219">
        <f t="shared" si="11"/>
        <v>109.44271523273473</v>
      </c>
      <c r="Q72" s="219">
        <f t="shared" si="12"/>
        <v>44.871736490801723</v>
      </c>
      <c r="R72" s="222">
        <f t="shared" si="13"/>
        <v>154.31445172353645</v>
      </c>
      <c r="S72" s="203">
        <f t="shared" si="4"/>
        <v>0</v>
      </c>
      <c r="T72" s="203"/>
      <c r="U72" s="203">
        <f t="shared" si="10"/>
        <v>7024.672342194066</v>
      </c>
      <c r="V72" s="203">
        <f t="shared" si="14"/>
        <v>6944.1503275591404</v>
      </c>
      <c r="W72" s="203">
        <f t="shared" si="15"/>
        <v>6956.9593229240063</v>
      </c>
      <c r="X72" s="203">
        <f t="shared" si="16"/>
        <v>6945.4062576002243</v>
      </c>
      <c r="Y72" s="203">
        <f t="shared" si="17"/>
        <v>6991.4394048996637</v>
      </c>
    </row>
    <row r="73" spans="1:25" x14ac:dyDescent="0.2">
      <c r="A73" s="223" t="s">
        <v>90</v>
      </c>
      <c r="B73" s="214">
        <f>IF(ISERROR(VLOOKUP(Prices!A73,Quantities!$A$1:$B$576,2,FALSE)),0,VLOOKUP(Prices!A73,Quantities!$A$1:$B$576,2,FALSE))</f>
        <v>29</v>
      </c>
      <c r="C73" s="215">
        <f t="shared" si="6"/>
        <v>0.5549812392946456</v>
      </c>
      <c r="D73" s="216">
        <v>1</v>
      </c>
      <c r="E73" s="217">
        <v>1070</v>
      </c>
      <c r="F73" s="218">
        <v>71.116706099521267</v>
      </c>
      <c r="G73" s="219">
        <v>0</v>
      </c>
      <c r="H73" s="219">
        <v>0</v>
      </c>
      <c r="I73" s="219">
        <v>88.689379349104172</v>
      </c>
      <c r="J73" s="220">
        <f t="shared" si="7"/>
        <v>159.80608544862542</v>
      </c>
      <c r="K73" s="221">
        <f t="shared" si="18"/>
        <v>197.78816278487804</v>
      </c>
      <c r="L73" s="221">
        <f t="shared" si="18"/>
        <v>195.75041339016386</v>
      </c>
      <c r="M73" s="221">
        <f t="shared" si="18"/>
        <v>196.0745672587673</v>
      </c>
      <c r="N73" s="221">
        <f t="shared" si="18"/>
        <v>195.78219688058726</v>
      </c>
      <c r="O73" s="221">
        <f t="shared" si="18"/>
        <v>196.94714560264188</v>
      </c>
      <c r="P73" s="219">
        <f t="shared" si="11"/>
        <v>124.63370729064259</v>
      </c>
      <c r="Q73" s="219">
        <f t="shared" si="12"/>
        <v>71.116706099521267</v>
      </c>
      <c r="R73" s="222">
        <f t="shared" si="13"/>
        <v>195.75041339016386</v>
      </c>
      <c r="S73" s="203">
        <f t="shared" ref="S73:S136" si="19">R73-L73</f>
        <v>0</v>
      </c>
      <c r="T73" s="203"/>
      <c r="U73" s="203">
        <f t="shared" si="10"/>
        <v>5735.8567207614633</v>
      </c>
      <c r="V73" s="203">
        <f t="shared" si="14"/>
        <v>5676.7619883147518</v>
      </c>
      <c r="W73" s="203">
        <f t="shared" si="15"/>
        <v>5686.1624505042519</v>
      </c>
      <c r="X73" s="203">
        <f t="shared" si="16"/>
        <v>5677.6837095370311</v>
      </c>
      <c r="Y73" s="203">
        <f t="shared" si="17"/>
        <v>5711.4672224766146</v>
      </c>
    </row>
    <row r="74" spans="1:25" x14ac:dyDescent="0.2">
      <c r="A74" s="223" t="s">
        <v>91</v>
      </c>
      <c r="B74" s="214">
        <f>IF(ISERROR(VLOOKUP(Prices!A74,Quantities!$A$1:$B$576,2,FALSE)),0,VLOOKUP(Prices!A74,Quantities!$A$1:$B$576,2,FALSE))</f>
        <v>35</v>
      </c>
      <c r="C74" s="215">
        <f t="shared" ref="C74:C137" si="20">I74/J74</f>
        <v>0.47395247878997776</v>
      </c>
      <c r="D74" s="216">
        <v>1</v>
      </c>
      <c r="E74" s="217">
        <v>1120</v>
      </c>
      <c r="F74" s="218">
        <v>97.399971273151337</v>
      </c>
      <c r="G74" s="219">
        <v>0</v>
      </c>
      <c r="H74" s="219">
        <v>0</v>
      </c>
      <c r="I74" s="219">
        <v>87.754349099104161</v>
      </c>
      <c r="J74" s="220">
        <f t="shared" ref="J74:J137" si="21">SUM(F74:I74)</f>
        <v>185.15432037225548</v>
      </c>
      <c r="K74" s="221">
        <f t="shared" si="18"/>
        <v>222.73596203596333</v>
      </c>
      <c r="L74" s="221">
        <f t="shared" si="18"/>
        <v>220.71969613047821</v>
      </c>
      <c r="M74" s="221">
        <f t="shared" si="18"/>
        <v>221.04043252480204</v>
      </c>
      <c r="N74" s="221">
        <f t="shared" si="18"/>
        <v>220.75114453540192</v>
      </c>
      <c r="O74" s="221">
        <f t="shared" si="18"/>
        <v>221.90381149043083</v>
      </c>
      <c r="P74" s="219">
        <f t="shared" si="11"/>
        <v>123.31972485732686</v>
      </c>
      <c r="Q74" s="219">
        <f t="shared" si="12"/>
        <v>97.399971273151337</v>
      </c>
      <c r="R74" s="222">
        <f t="shared" si="13"/>
        <v>220.71969613047821</v>
      </c>
      <c r="S74" s="203">
        <f t="shared" si="19"/>
        <v>0</v>
      </c>
      <c r="T74" s="203"/>
      <c r="U74" s="203">
        <f t="shared" ref="U74:U137" si="22">K74*$B74</f>
        <v>7795.7586712587163</v>
      </c>
      <c r="V74" s="203">
        <f t="shared" si="14"/>
        <v>7725.1893645667378</v>
      </c>
      <c r="W74" s="203">
        <f t="shared" si="15"/>
        <v>7736.4151383680719</v>
      </c>
      <c r="X74" s="203">
        <f t="shared" si="16"/>
        <v>7726.2900587390668</v>
      </c>
      <c r="Y74" s="203">
        <f t="shared" si="17"/>
        <v>7766.6334021650791</v>
      </c>
    </row>
    <row r="75" spans="1:25" x14ac:dyDescent="0.2">
      <c r="A75" s="223" t="s">
        <v>92</v>
      </c>
      <c r="B75" s="214">
        <f>IF(ISERROR(VLOOKUP(Prices!A75,Quantities!$A$1:$B$576,2,FALSE)),0,VLOOKUP(Prices!A75,Quantities!$A$1:$B$576,2,FALSE))</f>
        <v>9</v>
      </c>
      <c r="C75" s="215">
        <f t="shared" si="20"/>
        <v>0.48361513308951337</v>
      </c>
      <c r="D75" s="216">
        <v>1</v>
      </c>
      <c r="E75" s="217">
        <v>1160</v>
      </c>
      <c r="F75" s="218">
        <v>88.927770054909942</v>
      </c>
      <c r="G75" s="219">
        <v>0</v>
      </c>
      <c r="H75" s="219">
        <v>0</v>
      </c>
      <c r="I75" s="219">
        <v>83.284422349104162</v>
      </c>
      <c r="J75" s="220">
        <f t="shared" si="21"/>
        <v>172.2121924040141</v>
      </c>
      <c r="K75" s="221">
        <f t="shared" si="18"/>
        <v>207.87954506545486</v>
      </c>
      <c r="L75" s="221">
        <f t="shared" si="18"/>
        <v>205.96598131659857</v>
      </c>
      <c r="M75" s="221">
        <f t="shared" si="18"/>
        <v>206.27038042162104</v>
      </c>
      <c r="N75" s="221">
        <f t="shared" si="18"/>
        <v>205.99582784004457</v>
      </c>
      <c r="O75" s="221">
        <f t="shared" si="18"/>
        <v>207.08978161551005</v>
      </c>
      <c r="P75" s="219">
        <f t="shared" ref="P75:P138" si="23">IF($D75=1,($I75*(1+L$6)*L$5))</f>
        <v>117.03821126168864</v>
      </c>
      <c r="Q75" s="219">
        <f t="shared" ref="Q75:Q138" si="24">IF($D75=1,$F75,$J75*(1+L$6)*L$5)</f>
        <v>88.927770054909942</v>
      </c>
      <c r="R75" s="222">
        <f t="shared" ref="R75:R138" si="25">SUM(P75:Q75)</f>
        <v>205.96598131659857</v>
      </c>
      <c r="S75" s="203">
        <f t="shared" si="19"/>
        <v>0</v>
      </c>
      <c r="T75" s="203"/>
      <c r="U75" s="203">
        <f t="shared" si="22"/>
        <v>1870.9159055890937</v>
      </c>
      <c r="V75" s="203">
        <f t="shared" si="14"/>
        <v>1853.6938318493872</v>
      </c>
      <c r="W75" s="203">
        <f t="shared" si="15"/>
        <v>1856.4334237945893</v>
      </c>
      <c r="X75" s="203">
        <f t="shared" si="16"/>
        <v>1853.9624505604011</v>
      </c>
      <c r="Y75" s="203">
        <f t="shared" si="17"/>
        <v>1863.8080345395904</v>
      </c>
    </row>
    <row r="76" spans="1:25" x14ac:dyDescent="0.2">
      <c r="A76" s="223" t="s">
        <v>93</v>
      </c>
      <c r="B76" s="214">
        <f>IF(ISERROR(VLOOKUP(Prices!A76,Quantities!$A$1:$B$576,2,FALSE)),0,VLOOKUP(Prices!A76,Quantities!$A$1:$B$576,2,FALSE))</f>
        <v>8</v>
      </c>
      <c r="C76" s="215">
        <f t="shared" si="20"/>
        <v>0.27593845716010129</v>
      </c>
      <c r="D76" s="216">
        <v>1</v>
      </c>
      <c r="E76" s="217">
        <v>1450</v>
      </c>
      <c r="F76" s="218">
        <v>210.83335873444966</v>
      </c>
      <c r="G76" s="219">
        <v>0</v>
      </c>
      <c r="H76" s="219">
        <v>0</v>
      </c>
      <c r="I76" s="219">
        <v>80.348186286604161</v>
      </c>
      <c r="J76" s="220">
        <f t="shared" si="21"/>
        <v>291.18154502105381</v>
      </c>
      <c r="K76" s="221">
        <f t="shared" si="18"/>
        <v>325.59142642695247</v>
      </c>
      <c r="L76" s="221">
        <f t="shared" si="18"/>
        <v>323.74532637333243</v>
      </c>
      <c r="M76" s="221">
        <f t="shared" si="18"/>
        <v>324.03899372799447</v>
      </c>
      <c r="N76" s="221">
        <f t="shared" si="18"/>
        <v>323.77412064191475</v>
      </c>
      <c r="O76" s="221">
        <f t="shared" si="18"/>
        <v>324.82950650232931</v>
      </c>
      <c r="P76" s="219">
        <f t="shared" si="23"/>
        <v>112.91196763888274</v>
      </c>
      <c r="Q76" s="219">
        <f t="shared" si="24"/>
        <v>210.83335873444966</v>
      </c>
      <c r="R76" s="222">
        <f t="shared" si="25"/>
        <v>323.74532637333243</v>
      </c>
      <c r="S76" s="203">
        <f t="shared" si="19"/>
        <v>0</v>
      </c>
      <c r="T76" s="203"/>
      <c r="U76" s="203">
        <f t="shared" si="22"/>
        <v>2604.7314114156197</v>
      </c>
      <c r="V76" s="203">
        <f t="shared" si="14"/>
        <v>2589.9626109866595</v>
      </c>
      <c r="W76" s="203">
        <f t="shared" si="15"/>
        <v>2592.3119498239557</v>
      </c>
      <c r="X76" s="203">
        <f t="shared" si="16"/>
        <v>2590.192965135318</v>
      </c>
      <c r="Y76" s="203">
        <f t="shared" si="17"/>
        <v>2598.6360520186345</v>
      </c>
    </row>
    <row r="77" spans="1:25" x14ac:dyDescent="0.2">
      <c r="A77" s="223" t="s">
        <v>94</v>
      </c>
      <c r="B77" s="214">
        <f>IF(ISERROR(VLOOKUP(Prices!A77,Quantities!$A$1:$B$576,2,FALSE)),0,VLOOKUP(Prices!A77,Quantities!$A$1:$B$576,2,FALSE))</f>
        <v>163</v>
      </c>
      <c r="C77" s="215">
        <f t="shared" si="20"/>
        <v>0.68709830399158289</v>
      </c>
      <c r="D77" s="216">
        <v>1</v>
      </c>
      <c r="E77" s="217">
        <v>60</v>
      </c>
      <c r="F77" s="218">
        <v>32.138130136529035</v>
      </c>
      <c r="G77" s="219">
        <v>0</v>
      </c>
      <c r="H77" s="219">
        <v>0</v>
      </c>
      <c r="I77" s="219">
        <v>70.571860082458173</v>
      </c>
      <c r="J77" s="220">
        <f t="shared" si="21"/>
        <v>102.7099902189872</v>
      </c>
      <c r="K77" s="221">
        <f t="shared" si="18"/>
        <v>132.9330661620956</v>
      </c>
      <c r="L77" s="221">
        <f t="shared" si="18"/>
        <v>131.31158942810225</v>
      </c>
      <c r="M77" s="221">
        <f t="shared" si="18"/>
        <v>131.56952495125236</v>
      </c>
      <c r="N77" s="221">
        <f t="shared" si="18"/>
        <v>131.336880168161</v>
      </c>
      <c r="O77" s="221">
        <f t="shared" si="18"/>
        <v>132.26385247103923</v>
      </c>
      <c r="P77" s="219">
        <f t="shared" si="23"/>
        <v>99.173459291573209</v>
      </c>
      <c r="Q77" s="219">
        <f t="shared" si="24"/>
        <v>32.138130136529035</v>
      </c>
      <c r="R77" s="222">
        <f t="shared" si="25"/>
        <v>131.31158942810225</v>
      </c>
      <c r="S77" s="203">
        <f t="shared" si="19"/>
        <v>0</v>
      </c>
      <c r="T77" s="203"/>
      <c r="U77" s="203">
        <f t="shared" si="22"/>
        <v>21668.089784421583</v>
      </c>
      <c r="V77" s="203">
        <f t="shared" si="14"/>
        <v>21403.789076780668</v>
      </c>
      <c r="W77" s="203">
        <f t="shared" si="15"/>
        <v>21445.832567054134</v>
      </c>
      <c r="X77" s="203">
        <f t="shared" si="16"/>
        <v>21407.911467410242</v>
      </c>
      <c r="Y77" s="203">
        <f t="shared" si="17"/>
        <v>21559.007952779393</v>
      </c>
    </row>
    <row r="78" spans="1:25" x14ac:dyDescent="0.2">
      <c r="A78" s="223" t="s">
        <v>95</v>
      </c>
      <c r="B78" s="214">
        <f>IF(ISERROR(VLOOKUP(Prices!A78,Quantities!$A$1:$B$576,2,FALSE)),0,VLOOKUP(Prices!A78,Quantities!$A$1:$B$576,2,FALSE))</f>
        <v>85</v>
      </c>
      <c r="C78" s="215">
        <f t="shared" si="20"/>
        <v>0.55203642369132655</v>
      </c>
      <c r="D78" s="216">
        <v>1</v>
      </c>
      <c r="E78" s="217">
        <v>230</v>
      </c>
      <c r="F78" s="218">
        <v>66.039248498405314</v>
      </c>
      <c r="G78" s="219">
        <v>0</v>
      </c>
      <c r="H78" s="219">
        <v>0</v>
      </c>
      <c r="I78" s="219">
        <v>81.381774082458179</v>
      </c>
      <c r="J78" s="220">
        <f t="shared" si="21"/>
        <v>147.42102258086351</v>
      </c>
      <c r="K78" s="221">
        <f t="shared" si="18"/>
        <v>182.27354787359559</v>
      </c>
      <c r="L78" s="221">
        <f t="shared" si="18"/>
        <v>180.4036998478864</v>
      </c>
      <c r="M78" s="221">
        <f t="shared" si="18"/>
        <v>180.70114489819846</v>
      </c>
      <c r="N78" s="221">
        <f t="shared" si="18"/>
        <v>180.43286452190006</v>
      </c>
      <c r="O78" s="221">
        <f t="shared" si="18"/>
        <v>181.50182671795645</v>
      </c>
      <c r="P78" s="219">
        <f t="shared" si="23"/>
        <v>114.36445134948109</v>
      </c>
      <c r="Q78" s="219">
        <f t="shared" si="24"/>
        <v>66.039248498405314</v>
      </c>
      <c r="R78" s="222">
        <f t="shared" si="25"/>
        <v>180.4036998478864</v>
      </c>
      <c r="S78" s="203">
        <f t="shared" si="19"/>
        <v>0</v>
      </c>
      <c r="T78" s="203"/>
      <c r="U78" s="203">
        <f t="shared" si="22"/>
        <v>15493.251569255624</v>
      </c>
      <c r="V78" s="203">
        <f t="shared" si="14"/>
        <v>15334.314487070344</v>
      </c>
      <c r="W78" s="203">
        <f t="shared" si="15"/>
        <v>15359.59731634687</v>
      </c>
      <c r="X78" s="203">
        <f t="shared" si="16"/>
        <v>15336.793484361506</v>
      </c>
      <c r="Y78" s="203">
        <f t="shared" si="17"/>
        <v>15427.655271026299</v>
      </c>
    </row>
    <row r="79" spans="1:25" x14ac:dyDescent="0.2">
      <c r="A79" s="223" t="s">
        <v>96</v>
      </c>
      <c r="B79" s="214">
        <f>IF(ISERROR(VLOOKUP(Prices!A79,Quantities!$A$1:$B$576,2,FALSE)),0,VLOOKUP(Prices!A79,Quantities!$A$1:$B$576,2,FALSE))</f>
        <v>268</v>
      </c>
      <c r="C79" s="215">
        <f t="shared" si="20"/>
        <v>0.46563112555117525</v>
      </c>
      <c r="D79" s="216">
        <v>1</v>
      </c>
      <c r="E79" s="217">
        <v>320</v>
      </c>
      <c r="F79" s="218">
        <v>92.322513672035399</v>
      </c>
      <c r="G79" s="219">
        <v>0</v>
      </c>
      <c r="H79" s="219">
        <v>0</v>
      </c>
      <c r="I79" s="219">
        <v>80.446743832458168</v>
      </c>
      <c r="J79" s="220">
        <f t="shared" si="21"/>
        <v>172.76925750449357</v>
      </c>
      <c r="K79" s="221">
        <f t="shared" si="18"/>
        <v>207.2213471246809</v>
      </c>
      <c r="L79" s="221">
        <f t="shared" si="18"/>
        <v>205.37298258820076</v>
      </c>
      <c r="M79" s="221">
        <f t="shared" si="18"/>
        <v>205.6670101642332</v>
      </c>
      <c r="N79" s="221">
        <f t="shared" si="18"/>
        <v>205.40181217671471</v>
      </c>
      <c r="O79" s="221">
        <f t="shared" si="18"/>
        <v>206.45849260574539</v>
      </c>
      <c r="P79" s="219">
        <f t="shared" si="23"/>
        <v>113.05046891616536</v>
      </c>
      <c r="Q79" s="219">
        <f t="shared" si="24"/>
        <v>92.322513672035399</v>
      </c>
      <c r="R79" s="222">
        <f t="shared" si="25"/>
        <v>205.37298258820076</v>
      </c>
      <c r="S79" s="203">
        <f t="shared" si="19"/>
        <v>0</v>
      </c>
      <c r="T79" s="203"/>
      <c r="U79" s="203">
        <f t="shared" si="22"/>
        <v>55535.321029414481</v>
      </c>
      <c r="V79" s="203">
        <f t="shared" si="14"/>
        <v>55039.959333637802</v>
      </c>
      <c r="W79" s="203">
        <f t="shared" si="15"/>
        <v>55118.7587240145</v>
      </c>
      <c r="X79" s="203">
        <f t="shared" si="16"/>
        <v>55047.685663359545</v>
      </c>
      <c r="Y79" s="203">
        <f t="shared" si="17"/>
        <v>55330.876018339768</v>
      </c>
    </row>
    <row r="80" spans="1:25" x14ac:dyDescent="0.2">
      <c r="A80" s="223" t="s">
        <v>97</v>
      </c>
      <c r="B80" s="214">
        <f>IF(ISERROR(VLOOKUP(Prices!A80,Quantities!$A$1:$B$576,2,FALSE)),0,VLOOKUP(Prices!A80,Quantities!$A$1:$B$576,2,FALSE))</f>
        <v>10</v>
      </c>
      <c r="C80" s="215">
        <f t="shared" si="20"/>
        <v>0.4181825131737949</v>
      </c>
      <c r="D80" s="216">
        <v>1</v>
      </c>
      <c r="E80" s="217">
        <v>390</v>
      </c>
      <c r="F80" s="218">
        <v>105.05612002630808</v>
      </c>
      <c r="G80" s="219">
        <v>0</v>
      </c>
      <c r="H80" s="219">
        <v>0</v>
      </c>
      <c r="I80" s="219">
        <v>75.509301957458177</v>
      </c>
      <c r="J80" s="220">
        <f t="shared" si="21"/>
        <v>180.56542198376627</v>
      </c>
      <c r="K80" s="221">
        <f t="shared" si="18"/>
        <v>212.90300476541412</v>
      </c>
      <c r="L80" s="221">
        <f t="shared" si="18"/>
        <v>211.16808413017736</v>
      </c>
      <c r="M80" s="221">
        <f t="shared" si="18"/>
        <v>211.44406567976867</v>
      </c>
      <c r="N80" s="221">
        <f t="shared" si="18"/>
        <v>211.19514429446372</v>
      </c>
      <c r="O80" s="221">
        <f t="shared" si="18"/>
        <v>212.18697066041818</v>
      </c>
      <c r="P80" s="219">
        <f t="shared" si="23"/>
        <v>106.11196410386928</v>
      </c>
      <c r="Q80" s="219">
        <f t="shared" si="24"/>
        <v>105.05612002630808</v>
      </c>
      <c r="R80" s="222">
        <f t="shared" si="25"/>
        <v>211.16808413017736</v>
      </c>
      <c r="S80" s="203">
        <f t="shared" si="19"/>
        <v>0</v>
      </c>
      <c r="T80" s="203"/>
      <c r="U80" s="203">
        <f t="shared" si="22"/>
        <v>2129.0300476541411</v>
      </c>
      <c r="V80" s="203">
        <f t="shared" si="14"/>
        <v>2111.6808413017734</v>
      </c>
      <c r="W80" s="203">
        <f t="shared" si="15"/>
        <v>2114.4406567976866</v>
      </c>
      <c r="X80" s="203">
        <f t="shared" si="16"/>
        <v>2111.9514429446372</v>
      </c>
      <c r="Y80" s="203">
        <f t="shared" si="17"/>
        <v>2121.8697066041818</v>
      </c>
    </row>
    <row r="81" spans="1:25" x14ac:dyDescent="0.2">
      <c r="A81" s="223" t="s">
        <v>98</v>
      </c>
      <c r="B81" s="214">
        <f>IF(ISERROR(VLOOKUP(Prices!A81,Quantities!$A$1:$B$576,2,FALSE)),0,VLOOKUP(Prices!A81,Quantities!$A$1:$B$576,2,FALSE))</f>
        <v>31</v>
      </c>
      <c r="C81" s="215">
        <f t="shared" si="20"/>
        <v>0.27712643121290631</v>
      </c>
      <c r="D81" s="216">
        <v>1</v>
      </c>
      <c r="E81" s="217">
        <v>590</v>
      </c>
      <c r="F81" s="218">
        <v>190.52352832998582</v>
      </c>
      <c r="G81" s="219">
        <v>0</v>
      </c>
      <c r="H81" s="219">
        <v>0</v>
      </c>
      <c r="I81" s="219">
        <v>73.040581019958168</v>
      </c>
      <c r="J81" s="220">
        <f t="shared" si="21"/>
        <v>263.56410934994398</v>
      </c>
      <c r="K81" s="221">
        <f t="shared" si="18"/>
        <v>294.84443871232213</v>
      </c>
      <c r="L81" s="221">
        <f t="shared" si="18"/>
        <v>293.16624002770709</v>
      </c>
      <c r="M81" s="221">
        <f t="shared" si="18"/>
        <v>293.43319856407777</v>
      </c>
      <c r="N81" s="221">
        <f t="shared" si="18"/>
        <v>293.19241547987963</v>
      </c>
      <c r="O81" s="221">
        <f t="shared" si="18"/>
        <v>294.15181481429596</v>
      </c>
      <c r="P81" s="219">
        <f t="shared" si="23"/>
        <v>102.64271169772124</v>
      </c>
      <c r="Q81" s="219">
        <f t="shared" si="24"/>
        <v>190.52352832998582</v>
      </c>
      <c r="R81" s="222">
        <f t="shared" si="25"/>
        <v>293.16624002770709</v>
      </c>
      <c r="S81" s="203">
        <f t="shared" si="19"/>
        <v>0</v>
      </c>
      <c r="T81" s="203"/>
      <c r="U81" s="203">
        <f t="shared" si="22"/>
        <v>9140.1776000819864</v>
      </c>
      <c r="V81" s="203">
        <f t="shared" si="14"/>
        <v>9088.1534408589196</v>
      </c>
      <c r="W81" s="203">
        <f t="shared" si="15"/>
        <v>9096.4291554864103</v>
      </c>
      <c r="X81" s="203">
        <f t="shared" si="16"/>
        <v>9088.9648798762682</v>
      </c>
      <c r="Y81" s="203">
        <f t="shared" si="17"/>
        <v>9118.7062592431739</v>
      </c>
    </row>
    <row r="82" spans="1:25" x14ac:dyDescent="0.2">
      <c r="A82" s="223" t="s">
        <v>99</v>
      </c>
      <c r="B82" s="214">
        <f>IF(ISERROR(VLOOKUP(Prices!A82,Quantities!$A$1:$B$576,2,FALSE)),0,VLOOKUP(Prices!A82,Quantities!$A$1:$B$576,2,FALSE))</f>
        <v>12</v>
      </c>
      <c r="C82" s="215">
        <f t="shared" si="20"/>
        <v>0.61131030370899475</v>
      </c>
      <c r="D82" s="216">
        <v>1</v>
      </c>
      <c r="E82" s="217">
        <v>960</v>
      </c>
      <c r="F82" s="218">
        <v>44.871736490801723</v>
      </c>
      <c r="G82" s="219">
        <v>0</v>
      </c>
      <c r="H82" s="219">
        <v>0</v>
      </c>
      <c r="I82" s="219">
        <v>70.571860082458173</v>
      </c>
      <c r="J82" s="220">
        <f t="shared" si="21"/>
        <v>115.4435965732599</v>
      </c>
      <c r="K82" s="221">
        <f t="shared" si="18"/>
        <v>145.66667251636829</v>
      </c>
      <c r="L82" s="221">
        <f t="shared" si="18"/>
        <v>144.04519578237495</v>
      </c>
      <c r="M82" s="221">
        <f t="shared" si="18"/>
        <v>144.30313130552503</v>
      </c>
      <c r="N82" s="221">
        <f t="shared" si="18"/>
        <v>144.0704865224337</v>
      </c>
      <c r="O82" s="221">
        <f t="shared" si="18"/>
        <v>144.99745882531192</v>
      </c>
      <c r="P82" s="219">
        <f t="shared" si="23"/>
        <v>99.173459291573209</v>
      </c>
      <c r="Q82" s="219">
        <f t="shared" si="24"/>
        <v>44.871736490801723</v>
      </c>
      <c r="R82" s="222">
        <f t="shared" si="25"/>
        <v>144.04519578237495</v>
      </c>
      <c r="S82" s="203">
        <f t="shared" si="19"/>
        <v>0</v>
      </c>
      <c r="T82" s="203"/>
      <c r="U82" s="203">
        <f t="shared" si="22"/>
        <v>1748.0000701964195</v>
      </c>
      <c r="V82" s="203">
        <f t="shared" si="14"/>
        <v>1728.5423493884994</v>
      </c>
      <c r="W82" s="203">
        <f t="shared" si="15"/>
        <v>1731.6375756663003</v>
      </c>
      <c r="X82" s="203">
        <f t="shared" si="16"/>
        <v>1728.8458382692043</v>
      </c>
      <c r="Y82" s="203">
        <f t="shared" si="17"/>
        <v>1739.9695059037431</v>
      </c>
    </row>
    <row r="83" spans="1:25" x14ac:dyDescent="0.2">
      <c r="A83" s="223" t="s">
        <v>100</v>
      </c>
      <c r="B83" s="214">
        <f>IF(ISERROR(VLOOKUP(Prices!A83,Quantities!$A$1:$B$576,2,FALSE)),0,VLOOKUP(Prices!A83,Quantities!$A$1:$B$576,2,FALSE))</f>
        <v>3</v>
      </c>
      <c r="C83" s="215">
        <f t="shared" si="20"/>
        <v>0.452337530016717</v>
      </c>
      <c r="D83" s="216">
        <v>1</v>
      </c>
      <c r="E83" s="217">
        <v>1120</v>
      </c>
      <c r="F83" s="218">
        <v>97.399971273151337</v>
      </c>
      <c r="G83" s="219">
        <v>0</v>
      </c>
      <c r="H83" s="219">
        <v>0</v>
      </c>
      <c r="I83" s="219">
        <v>80.446743832458168</v>
      </c>
      <c r="J83" s="220">
        <f t="shared" si="21"/>
        <v>177.84671510560952</v>
      </c>
      <c r="K83" s="221">
        <f t="shared" si="18"/>
        <v>212.29880472579686</v>
      </c>
      <c r="L83" s="221">
        <f t="shared" si="18"/>
        <v>210.45044018931668</v>
      </c>
      <c r="M83" s="221">
        <f t="shared" si="18"/>
        <v>210.74446776534916</v>
      </c>
      <c r="N83" s="221">
        <f t="shared" si="18"/>
        <v>210.47926977783064</v>
      </c>
      <c r="O83" s="221">
        <f t="shared" si="18"/>
        <v>211.53595020686134</v>
      </c>
      <c r="P83" s="219">
        <f t="shared" si="23"/>
        <v>113.05046891616536</v>
      </c>
      <c r="Q83" s="219">
        <f t="shared" si="24"/>
        <v>97.399971273151337</v>
      </c>
      <c r="R83" s="222">
        <f t="shared" si="25"/>
        <v>210.45044018931668</v>
      </c>
      <c r="S83" s="203">
        <f t="shared" si="19"/>
        <v>0</v>
      </c>
      <c r="T83" s="203"/>
      <c r="U83" s="203">
        <f t="shared" si="22"/>
        <v>636.89641417739062</v>
      </c>
      <c r="V83" s="203">
        <f t="shared" si="14"/>
        <v>631.3513205679501</v>
      </c>
      <c r="W83" s="203">
        <f t="shared" si="15"/>
        <v>632.23340329604753</v>
      </c>
      <c r="X83" s="203">
        <f t="shared" si="16"/>
        <v>631.43780933349194</v>
      </c>
      <c r="Y83" s="203">
        <f t="shared" si="17"/>
        <v>634.60785062058403</v>
      </c>
    </row>
    <row r="84" spans="1:25" x14ac:dyDescent="0.2">
      <c r="A84" s="223" t="s">
        <v>101</v>
      </c>
      <c r="B84" s="214">
        <f>IF(ISERROR(VLOOKUP(Prices!A84,Quantities!$A$1:$B$576,2,FALSE)),0,VLOOKUP(Prices!A84,Quantities!$A$1:$B$576,2,FALSE))</f>
        <v>9</v>
      </c>
      <c r="C84" s="215">
        <f t="shared" si="20"/>
        <v>0.25729935295627654</v>
      </c>
      <c r="D84" s="216">
        <v>1</v>
      </c>
      <c r="E84" s="217">
        <v>1450</v>
      </c>
      <c r="F84" s="218">
        <v>210.83335873444966</v>
      </c>
      <c r="G84" s="219">
        <v>0</v>
      </c>
      <c r="H84" s="219">
        <v>0</v>
      </c>
      <c r="I84" s="219">
        <v>73.040581019958168</v>
      </c>
      <c r="J84" s="220">
        <f t="shared" si="21"/>
        <v>283.87393975440784</v>
      </c>
      <c r="K84" s="221">
        <f t="shared" si="18"/>
        <v>315.15426911678594</v>
      </c>
      <c r="L84" s="221">
        <f t="shared" si="18"/>
        <v>313.4760704321709</v>
      </c>
      <c r="M84" s="221">
        <f t="shared" si="18"/>
        <v>313.74302896854158</v>
      </c>
      <c r="N84" s="221">
        <f t="shared" si="18"/>
        <v>313.50224588434344</v>
      </c>
      <c r="O84" s="221">
        <f t="shared" si="18"/>
        <v>314.46164521875983</v>
      </c>
      <c r="P84" s="219">
        <f t="shared" si="23"/>
        <v>102.64271169772124</v>
      </c>
      <c r="Q84" s="219">
        <f t="shared" si="24"/>
        <v>210.83335873444966</v>
      </c>
      <c r="R84" s="222">
        <f t="shared" si="25"/>
        <v>313.4760704321709</v>
      </c>
      <c r="S84" s="203">
        <f t="shared" si="19"/>
        <v>0</v>
      </c>
      <c r="T84" s="203"/>
      <c r="U84" s="203">
        <f t="shared" si="22"/>
        <v>2836.3884220510736</v>
      </c>
      <c r="V84" s="203">
        <f t="shared" si="14"/>
        <v>2821.2846338895379</v>
      </c>
      <c r="W84" s="203">
        <f t="shared" si="15"/>
        <v>2823.6872607168743</v>
      </c>
      <c r="X84" s="203">
        <f t="shared" si="16"/>
        <v>2821.5202129590907</v>
      </c>
      <c r="Y84" s="203">
        <f t="shared" si="17"/>
        <v>2830.1548069688383</v>
      </c>
    </row>
    <row r="85" spans="1:25" x14ac:dyDescent="0.2">
      <c r="A85" s="223" t="s">
        <v>102</v>
      </c>
      <c r="B85" s="214">
        <f>IF(ISERROR(VLOOKUP(Prices!A85,Quantities!$A$1:$B$576,2,FALSE)),0,VLOOKUP(Prices!A85,Quantities!$A$1:$B$576,2,FALSE))</f>
        <v>46</v>
      </c>
      <c r="C85" s="215">
        <f t="shared" si="20"/>
        <v>0.67563736523810103</v>
      </c>
      <c r="D85" s="216">
        <v>1</v>
      </c>
      <c r="E85" s="217">
        <v>70</v>
      </c>
      <c r="F85" s="218">
        <v>35.784047435083579</v>
      </c>
      <c r="G85" s="219">
        <v>0</v>
      </c>
      <c r="H85" s="219">
        <v>0</v>
      </c>
      <c r="I85" s="219">
        <v>74.537067268375267</v>
      </c>
      <c r="J85" s="220">
        <f t="shared" si="21"/>
        <v>110.32111470345885</v>
      </c>
      <c r="K85" s="221">
        <f t="shared" si="18"/>
        <v>142.24232865469264</v>
      </c>
      <c r="L85" s="221">
        <f t="shared" si="18"/>
        <v>140.52974632719622</v>
      </c>
      <c r="M85" s="221">
        <f t="shared" si="18"/>
        <v>140.80217442272155</v>
      </c>
      <c r="N85" s="221">
        <f t="shared" si="18"/>
        <v>140.55645807307943</v>
      </c>
      <c r="O85" s="221">
        <f t="shared" si="18"/>
        <v>141.53551398594362</v>
      </c>
      <c r="P85" s="219">
        <f t="shared" si="23"/>
        <v>104.74569889211266</v>
      </c>
      <c r="Q85" s="219">
        <f t="shared" si="24"/>
        <v>35.784047435083579</v>
      </c>
      <c r="R85" s="222">
        <f t="shared" si="25"/>
        <v>140.52974632719622</v>
      </c>
      <c r="S85" s="203">
        <f t="shared" si="19"/>
        <v>0</v>
      </c>
      <c r="T85" s="203"/>
      <c r="U85" s="203">
        <f t="shared" si="22"/>
        <v>6543.1471181158613</v>
      </c>
      <c r="V85" s="203">
        <f t="shared" si="14"/>
        <v>6464.368331051026</v>
      </c>
      <c r="W85" s="203">
        <f t="shared" si="15"/>
        <v>6476.9000234451914</v>
      </c>
      <c r="X85" s="203">
        <f t="shared" si="16"/>
        <v>6465.5970713616534</v>
      </c>
      <c r="Y85" s="203">
        <f t="shared" si="17"/>
        <v>6510.633643353407</v>
      </c>
    </row>
    <row r="86" spans="1:25" x14ac:dyDescent="0.2">
      <c r="A86" s="223" t="s">
        <v>103</v>
      </c>
      <c r="B86" s="214">
        <f>IF(ISERROR(VLOOKUP(Prices!A86,Quantities!$A$1:$B$576,2,FALSE)),0,VLOOKUP(Prices!A86,Quantities!$A$1:$B$576,2,FALSE))</f>
        <v>39</v>
      </c>
      <c r="C86" s="215">
        <f t="shared" si="20"/>
        <v>0.46796636135042219</v>
      </c>
      <c r="D86" s="216">
        <v>1</v>
      </c>
      <c r="E86" s="217">
        <v>330</v>
      </c>
      <c r="F86" s="218">
        <v>95.968430970589921</v>
      </c>
      <c r="G86" s="219">
        <v>0</v>
      </c>
      <c r="H86" s="219">
        <v>0</v>
      </c>
      <c r="I86" s="219">
        <v>84.411951018375262</v>
      </c>
      <c r="J86" s="220">
        <f t="shared" si="21"/>
        <v>180.38038198896518</v>
      </c>
      <c r="K86" s="221">
        <f t="shared" si="18"/>
        <v>216.53060961727795</v>
      </c>
      <c r="L86" s="221">
        <f t="shared" si="18"/>
        <v>214.59113948729473</v>
      </c>
      <c r="M86" s="221">
        <f t="shared" si="18"/>
        <v>214.89965963570239</v>
      </c>
      <c r="N86" s="221">
        <f t="shared" si="18"/>
        <v>214.62139008163311</v>
      </c>
      <c r="O86" s="221">
        <f t="shared" si="18"/>
        <v>215.73015412064979</v>
      </c>
      <c r="P86" s="219">
        <f t="shared" si="23"/>
        <v>118.6227085167048</v>
      </c>
      <c r="Q86" s="219">
        <f t="shared" si="24"/>
        <v>95.968430970589921</v>
      </c>
      <c r="R86" s="222">
        <f t="shared" si="25"/>
        <v>214.59113948729473</v>
      </c>
      <c r="S86" s="203">
        <f t="shared" si="19"/>
        <v>0</v>
      </c>
      <c r="T86" s="203"/>
      <c r="U86" s="203">
        <f t="shared" si="22"/>
        <v>8444.6937750738398</v>
      </c>
      <c r="V86" s="203">
        <f t="shared" si="14"/>
        <v>8369.0544400044946</v>
      </c>
      <c r="W86" s="203">
        <f t="shared" si="15"/>
        <v>8381.0867257923928</v>
      </c>
      <c r="X86" s="203">
        <f t="shared" si="16"/>
        <v>8370.2342131836904</v>
      </c>
      <c r="Y86" s="203">
        <f t="shared" si="17"/>
        <v>8413.4760107053407</v>
      </c>
    </row>
    <row r="87" spans="1:25" x14ac:dyDescent="0.2">
      <c r="A87" s="223" t="s">
        <v>104</v>
      </c>
      <c r="B87" s="214">
        <f>IF(ISERROR(VLOOKUP(Prices!A87,Quantities!$A$1:$B$576,2,FALSE)),0,VLOOKUP(Prices!A87,Quantities!$A$1:$B$576,2,FALSE))</f>
        <v>8</v>
      </c>
      <c r="C87" s="215">
        <f t="shared" si="20"/>
        <v>0.41431283689482873</v>
      </c>
      <c r="D87" s="216">
        <v>1</v>
      </c>
      <c r="E87" s="217">
        <v>400</v>
      </c>
      <c r="F87" s="218">
        <v>112.34795462341719</v>
      </c>
      <c r="G87" s="219">
        <v>0</v>
      </c>
      <c r="H87" s="219">
        <v>0</v>
      </c>
      <c r="I87" s="219">
        <v>79.474509143375272</v>
      </c>
      <c r="J87" s="220">
        <f t="shared" si="21"/>
        <v>191.82246376679245</v>
      </c>
      <c r="K87" s="221">
        <f t="shared" si="18"/>
        <v>225.85818455656576</v>
      </c>
      <c r="L87" s="221">
        <f t="shared" si="18"/>
        <v>224.03215832782593</v>
      </c>
      <c r="M87" s="221">
        <f t="shared" si="18"/>
        <v>224.32263244979242</v>
      </c>
      <c r="N87" s="221">
        <f t="shared" si="18"/>
        <v>224.06063949793673</v>
      </c>
      <c r="O87" s="221">
        <f t="shared" si="18"/>
        <v>225.10454947387714</v>
      </c>
      <c r="P87" s="219">
        <f t="shared" si="23"/>
        <v>111.68420370440874</v>
      </c>
      <c r="Q87" s="219">
        <f t="shared" si="24"/>
        <v>112.34795462341719</v>
      </c>
      <c r="R87" s="222">
        <f t="shared" si="25"/>
        <v>224.03215832782593</v>
      </c>
      <c r="S87" s="203">
        <f t="shared" si="19"/>
        <v>0</v>
      </c>
      <c r="T87" s="203"/>
      <c r="U87" s="203">
        <f t="shared" si="22"/>
        <v>1806.8654764525261</v>
      </c>
      <c r="V87" s="203">
        <f t="shared" si="14"/>
        <v>1792.2572666226074</v>
      </c>
      <c r="W87" s="203">
        <f t="shared" si="15"/>
        <v>1794.5810595983394</v>
      </c>
      <c r="X87" s="203">
        <f t="shared" si="16"/>
        <v>1792.4851159834939</v>
      </c>
      <c r="Y87" s="203">
        <f t="shared" si="17"/>
        <v>1800.8363957910171</v>
      </c>
    </row>
    <row r="88" spans="1:25" x14ac:dyDescent="0.2">
      <c r="A88" s="223" t="s">
        <v>105</v>
      </c>
      <c r="B88" s="214">
        <f>IF(ISERROR(VLOOKUP(Prices!A88,Quantities!$A$1:$B$576,2,FALSE)),0,VLOOKUP(Prices!A88,Quantities!$A$1:$B$576,2,FALSE))</f>
        <v>2</v>
      </c>
      <c r="C88" s="215">
        <f t="shared" si="20"/>
        <v>0.58829275239146583</v>
      </c>
      <c r="D88" s="216">
        <v>1</v>
      </c>
      <c r="E88" s="217">
        <v>1030</v>
      </c>
      <c r="F88" s="218">
        <v>52.163571087910817</v>
      </c>
      <c r="G88" s="219">
        <v>0</v>
      </c>
      <c r="H88" s="219">
        <v>0</v>
      </c>
      <c r="I88" s="219">
        <v>74.537067268375267</v>
      </c>
      <c r="J88" s="220">
        <f t="shared" si="21"/>
        <v>126.70063835628608</v>
      </c>
      <c r="K88" s="221">
        <f t="shared" si="18"/>
        <v>158.6218523075199</v>
      </c>
      <c r="L88" s="221">
        <f t="shared" si="18"/>
        <v>156.90926998002348</v>
      </c>
      <c r="M88" s="221">
        <f t="shared" si="18"/>
        <v>157.18169807554878</v>
      </c>
      <c r="N88" s="221">
        <f t="shared" si="18"/>
        <v>156.93598172590666</v>
      </c>
      <c r="O88" s="221">
        <f t="shared" si="18"/>
        <v>157.91503763877085</v>
      </c>
      <c r="P88" s="219">
        <f t="shared" si="23"/>
        <v>104.74569889211266</v>
      </c>
      <c r="Q88" s="219">
        <f t="shared" si="24"/>
        <v>52.163571087910817</v>
      </c>
      <c r="R88" s="222">
        <f t="shared" si="25"/>
        <v>156.90926998002348</v>
      </c>
      <c r="S88" s="203">
        <f t="shared" si="19"/>
        <v>0</v>
      </c>
      <c r="T88" s="203"/>
      <c r="U88" s="203">
        <f t="shared" si="22"/>
        <v>317.2437046150398</v>
      </c>
      <c r="V88" s="203">
        <f t="shared" si="14"/>
        <v>313.81853996004696</v>
      </c>
      <c r="W88" s="203">
        <f t="shared" si="15"/>
        <v>314.36339615109756</v>
      </c>
      <c r="X88" s="203">
        <f t="shared" si="16"/>
        <v>313.87196345181331</v>
      </c>
      <c r="Y88" s="203">
        <f t="shared" si="17"/>
        <v>315.83007527754171</v>
      </c>
    </row>
    <row r="89" spans="1:25" x14ac:dyDescent="0.2">
      <c r="A89" s="223" t="s">
        <v>106</v>
      </c>
      <c r="B89" s="214">
        <f>IF(ISERROR(VLOOKUP(Prices!A89,Quantities!$A$1:$B$576,2,FALSE)),0,VLOOKUP(Prices!A89,Quantities!$A$1:$B$576,2,FALSE))</f>
        <v>33</v>
      </c>
      <c r="C89" s="215">
        <f t="shared" si="20"/>
        <v>0.69309169229775347</v>
      </c>
      <c r="D89" s="216">
        <v>1</v>
      </c>
      <c r="E89" s="217">
        <v>70</v>
      </c>
      <c r="F89" s="218">
        <v>35.784047435083579</v>
      </c>
      <c r="G89" s="219">
        <v>0</v>
      </c>
      <c r="H89" s="219">
        <v>0</v>
      </c>
      <c r="I89" s="219">
        <v>80.811191393707645</v>
      </c>
      <c r="J89" s="220">
        <f t="shared" si="21"/>
        <v>116.59523882879122</v>
      </c>
      <c r="K89" s="221">
        <f t="shared" si="18"/>
        <v>151.20340661254195</v>
      </c>
      <c r="L89" s="221">
        <f t="shared" si="18"/>
        <v>149.34666843760823</v>
      </c>
      <c r="M89" s="221">
        <f t="shared" si="18"/>
        <v>149.64202804559028</v>
      </c>
      <c r="N89" s="221">
        <f t="shared" si="18"/>
        <v>149.37562863269153</v>
      </c>
      <c r="O89" s="221">
        <f t="shared" si="18"/>
        <v>150.43709613683592</v>
      </c>
      <c r="P89" s="219">
        <f t="shared" si="23"/>
        <v>113.56262100252466</v>
      </c>
      <c r="Q89" s="219">
        <f t="shared" si="24"/>
        <v>35.784047435083579</v>
      </c>
      <c r="R89" s="222">
        <f t="shared" si="25"/>
        <v>149.34666843760823</v>
      </c>
      <c r="S89" s="203">
        <f t="shared" si="19"/>
        <v>0</v>
      </c>
      <c r="T89" s="203"/>
      <c r="U89" s="203">
        <f t="shared" si="22"/>
        <v>4989.7124182138841</v>
      </c>
      <c r="V89" s="203">
        <f t="shared" ref="V89:V152" si="26">L89*$B89</f>
        <v>4928.4400584410714</v>
      </c>
      <c r="W89" s="203">
        <f t="shared" ref="W89:W152" si="27">M89*$B89</f>
        <v>4938.1869255044794</v>
      </c>
      <c r="X89" s="203">
        <f t="shared" ref="X89:X152" si="28">N89*$B89</f>
        <v>4929.3957448788206</v>
      </c>
      <c r="Y89" s="203">
        <f t="shared" ref="Y89:Y152" si="29">O89*$B89</f>
        <v>4964.4241725155853</v>
      </c>
    </row>
    <row r="90" spans="1:25" x14ac:dyDescent="0.2">
      <c r="A90" s="223" t="s">
        <v>107</v>
      </c>
      <c r="B90" s="214">
        <f>IF(ISERROR(VLOOKUP(Prices!A90,Quantities!$A$1:$B$576,2,FALSE)),0,VLOOKUP(Prices!A90,Quantities!$A$1:$B$576,2,FALSE))</f>
        <v>2</v>
      </c>
      <c r="C90" s="215">
        <f t="shared" si="20"/>
        <v>0.56799468934105801</v>
      </c>
      <c r="D90" s="216">
        <v>1</v>
      </c>
      <c r="E90" s="217">
        <v>240</v>
      </c>
      <c r="F90" s="218">
        <v>69.685165796959865</v>
      </c>
      <c r="G90" s="219">
        <v>0</v>
      </c>
      <c r="H90" s="219">
        <v>0</v>
      </c>
      <c r="I90" s="219">
        <v>91.621105393707651</v>
      </c>
      <c r="J90" s="220">
        <f t="shared" si="21"/>
        <v>161.30627119066753</v>
      </c>
      <c r="K90" s="221">
        <f t="shared" si="18"/>
        <v>200.54388832404197</v>
      </c>
      <c r="L90" s="221">
        <f t="shared" si="18"/>
        <v>198.43877885739241</v>
      </c>
      <c r="M90" s="221">
        <f t="shared" si="18"/>
        <v>198.77364799253641</v>
      </c>
      <c r="N90" s="221">
        <f t="shared" si="18"/>
        <v>198.47161298643056</v>
      </c>
      <c r="O90" s="221">
        <f t="shared" si="18"/>
        <v>199.67507038375317</v>
      </c>
      <c r="P90" s="219">
        <f t="shared" si="23"/>
        <v>128.75361306043254</v>
      </c>
      <c r="Q90" s="219">
        <f t="shared" si="24"/>
        <v>69.685165796959865</v>
      </c>
      <c r="R90" s="222">
        <f t="shared" si="25"/>
        <v>198.43877885739241</v>
      </c>
      <c r="S90" s="203">
        <f t="shared" si="19"/>
        <v>0</v>
      </c>
      <c r="T90" s="203"/>
      <c r="U90" s="203">
        <f t="shared" si="22"/>
        <v>401.08777664808395</v>
      </c>
      <c r="V90" s="203">
        <f t="shared" si="26"/>
        <v>396.87755771478481</v>
      </c>
      <c r="W90" s="203">
        <f t="shared" si="27"/>
        <v>397.54729598507282</v>
      </c>
      <c r="X90" s="203">
        <f t="shared" si="28"/>
        <v>396.94322597286111</v>
      </c>
      <c r="Y90" s="203">
        <f t="shared" si="29"/>
        <v>399.35014076750633</v>
      </c>
    </row>
    <row r="91" spans="1:25" x14ac:dyDescent="0.2">
      <c r="A91" s="223" t="s">
        <v>108</v>
      </c>
      <c r="B91" s="214">
        <f>IF(ISERROR(VLOOKUP(Prices!A91,Quantities!$A$1:$B$576,2,FALSE)),0,VLOOKUP(Prices!A91,Quantities!$A$1:$B$576,2,FALSE))</f>
        <v>30</v>
      </c>
      <c r="C91" s="215">
        <f t="shared" si="20"/>
        <v>0.48584991078745338</v>
      </c>
      <c r="D91" s="216">
        <v>1</v>
      </c>
      <c r="E91" s="217">
        <v>330</v>
      </c>
      <c r="F91" s="218">
        <v>95.968430970589921</v>
      </c>
      <c r="G91" s="219">
        <v>0</v>
      </c>
      <c r="H91" s="219">
        <v>0</v>
      </c>
      <c r="I91" s="219">
        <v>90.68607514370764</v>
      </c>
      <c r="J91" s="220">
        <f t="shared" si="21"/>
        <v>186.65450611429756</v>
      </c>
      <c r="K91" s="221">
        <f t="shared" si="18"/>
        <v>225.49168757512723</v>
      </c>
      <c r="L91" s="221">
        <f t="shared" si="18"/>
        <v>223.40806159770671</v>
      </c>
      <c r="M91" s="221">
        <f t="shared" si="18"/>
        <v>223.73951325857115</v>
      </c>
      <c r="N91" s="221">
        <f t="shared" si="18"/>
        <v>223.44056064124518</v>
      </c>
      <c r="O91" s="221">
        <f t="shared" si="18"/>
        <v>224.63173627154214</v>
      </c>
      <c r="P91" s="219">
        <f t="shared" si="23"/>
        <v>127.4396306271168</v>
      </c>
      <c r="Q91" s="219">
        <f t="shared" si="24"/>
        <v>95.968430970589921</v>
      </c>
      <c r="R91" s="222">
        <f t="shared" si="25"/>
        <v>223.40806159770671</v>
      </c>
      <c r="S91" s="203">
        <f t="shared" si="19"/>
        <v>0</v>
      </c>
      <c r="T91" s="203"/>
      <c r="U91" s="203">
        <f t="shared" si="22"/>
        <v>6764.7506272538167</v>
      </c>
      <c r="V91" s="203">
        <f t="shared" si="26"/>
        <v>6702.2418479312009</v>
      </c>
      <c r="W91" s="203">
        <f t="shared" si="27"/>
        <v>6712.1853977571345</v>
      </c>
      <c r="X91" s="203">
        <f t="shared" si="28"/>
        <v>6703.2168192373556</v>
      </c>
      <c r="Y91" s="203">
        <f t="shared" si="29"/>
        <v>6738.952088146264</v>
      </c>
    </row>
    <row r="92" spans="1:25" x14ac:dyDescent="0.2">
      <c r="A92" s="223" t="s">
        <v>109</v>
      </c>
      <c r="B92" s="214">
        <f>IF(ISERROR(VLOOKUP(Prices!A92,Quantities!$A$1:$B$576,2,FALSE)),0,VLOOKUP(Prices!A92,Quantities!$A$1:$B$576,2,FALSE))</f>
        <v>5</v>
      </c>
      <c r="C92" s="215">
        <f t="shared" si="20"/>
        <v>0.70108195697003073</v>
      </c>
      <c r="D92" s="216">
        <v>1</v>
      </c>
      <c r="E92" s="217">
        <v>620</v>
      </c>
      <c r="F92" s="218">
        <v>34.455205908772193</v>
      </c>
      <c r="G92" s="219">
        <v>0</v>
      </c>
      <c r="H92" s="219">
        <v>0</v>
      </c>
      <c r="I92" s="219">
        <v>80.811191393707645</v>
      </c>
      <c r="J92" s="220">
        <f t="shared" si="21"/>
        <v>115.26639730247985</v>
      </c>
      <c r="K92" s="221">
        <f t="shared" si="18"/>
        <v>149.87456508623058</v>
      </c>
      <c r="L92" s="221">
        <f t="shared" si="18"/>
        <v>148.01782691129685</v>
      </c>
      <c r="M92" s="221">
        <f t="shared" si="18"/>
        <v>148.3131865192789</v>
      </c>
      <c r="N92" s="221">
        <f t="shared" si="18"/>
        <v>148.04678710638012</v>
      </c>
      <c r="O92" s="221">
        <f t="shared" si="18"/>
        <v>149.10825461052454</v>
      </c>
      <c r="P92" s="219">
        <f t="shared" si="23"/>
        <v>113.56262100252466</v>
      </c>
      <c r="Q92" s="219">
        <f t="shared" si="24"/>
        <v>34.455205908772193</v>
      </c>
      <c r="R92" s="222">
        <f t="shared" si="25"/>
        <v>148.01782691129685</v>
      </c>
      <c r="S92" s="203">
        <f t="shared" si="19"/>
        <v>0</v>
      </c>
      <c r="T92" s="203"/>
      <c r="U92" s="203">
        <f t="shared" si="22"/>
        <v>749.37282543115293</v>
      </c>
      <c r="V92" s="203">
        <f t="shared" si="26"/>
        <v>740.08913455648428</v>
      </c>
      <c r="W92" s="203">
        <f t="shared" si="27"/>
        <v>741.56593259639453</v>
      </c>
      <c r="X92" s="203">
        <f t="shared" si="28"/>
        <v>740.23393553190067</v>
      </c>
      <c r="Y92" s="203">
        <f t="shared" si="29"/>
        <v>745.54127305262273</v>
      </c>
    </row>
    <row r="93" spans="1:25" x14ac:dyDescent="0.2">
      <c r="A93" s="223" t="s">
        <v>110</v>
      </c>
      <c r="B93" s="214">
        <f>IF(ISERROR(VLOOKUP(Prices!A93,Quantities!$A$1:$B$576,2,FALSE)),0,VLOOKUP(Prices!A93,Quantities!$A$1:$B$576,2,FALSE))</f>
        <v>3</v>
      </c>
      <c r="C93" s="215">
        <f t="shared" si="20"/>
        <v>0.50043956990753125</v>
      </c>
      <c r="D93" s="216">
        <v>1</v>
      </c>
      <c r="E93" s="217">
        <v>770</v>
      </c>
      <c r="F93" s="218">
        <v>86.06468944978711</v>
      </c>
      <c r="G93" s="219">
        <v>0</v>
      </c>
      <c r="H93" s="219">
        <v>0</v>
      </c>
      <c r="I93" s="219">
        <v>86.216148393707641</v>
      </c>
      <c r="J93" s="220">
        <f t="shared" si="21"/>
        <v>172.28083784349474</v>
      </c>
      <c r="K93" s="221">
        <f t="shared" si="18"/>
        <v>209.20373030205732</v>
      </c>
      <c r="L93" s="221">
        <f t="shared" si="18"/>
        <v>207.22280648126571</v>
      </c>
      <c r="M93" s="221">
        <f t="shared" si="18"/>
        <v>207.53792085282873</v>
      </c>
      <c r="N93" s="221">
        <f t="shared" si="18"/>
        <v>207.25370364332642</v>
      </c>
      <c r="O93" s="221">
        <f t="shared" si="18"/>
        <v>208.38616609405994</v>
      </c>
      <c r="P93" s="219">
        <f t="shared" si="23"/>
        <v>121.15811703147858</v>
      </c>
      <c r="Q93" s="219">
        <f t="shared" si="24"/>
        <v>86.06468944978711</v>
      </c>
      <c r="R93" s="222">
        <f t="shared" si="25"/>
        <v>207.22280648126571</v>
      </c>
      <c r="S93" s="203">
        <f t="shared" si="19"/>
        <v>0</v>
      </c>
      <c r="T93" s="203"/>
      <c r="U93" s="203">
        <f t="shared" si="22"/>
        <v>627.61119090617194</v>
      </c>
      <c r="V93" s="203">
        <f t="shared" si="26"/>
        <v>621.66841944379712</v>
      </c>
      <c r="W93" s="203">
        <f t="shared" si="27"/>
        <v>622.6137625584862</v>
      </c>
      <c r="X93" s="203">
        <f t="shared" si="28"/>
        <v>621.76111092997928</v>
      </c>
      <c r="Y93" s="203">
        <f t="shared" si="29"/>
        <v>625.15849828217983</v>
      </c>
    </row>
    <row r="94" spans="1:25" x14ac:dyDescent="0.2">
      <c r="A94" s="223" t="s">
        <v>111</v>
      </c>
      <c r="B94" s="214">
        <f>IF(ISERROR(VLOOKUP(Prices!A94,Quantities!$A$1:$B$576,2,FALSE)),0,VLOOKUP(Prices!A94,Quantities!$A$1:$B$576,2,FALSE))</f>
        <v>43</v>
      </c>
      <c r="C94" s="215">
        <f t="shared" si="20"/>
        <v>0.69364967066579886</v>
      </c>
      <c r="D94" s="216">
        <v>1</v>
      </c>
      <c r="E94" s="217">
        <v>70</v>
      </c>
      <c r="F94" s="218">
        <v>35.784047435083579</v>
      </c>
      <c r="G94" s="219">
        <v>0</v>
      </c>
      <c r="H94" s="219">
        <v>0</v>
      </c>
      <c r="I94" s="219">
        <v>81.023554870596826</v>
      </c>
      <c r="J94" s="220">
        <f t="shared" si="21"/>
        <v>116.8076023056804</v>
      </c>
      <c r="K94" s="221">
        <f t="shared" si="18"/>
        <v>151.50671678521138</v>
      </c>
      <c r="L94" s="221">
        <f t="shared" si="18"/>
        <v>149.64509929384013</v>
      </c>
      <c r="M94" s="221">
        <f t="shared" si="18"/>
        <v>149.94123507641143</v>
      </c>
      <c r="N94" s="221">
        <f t="shared" si="18"/>
        <v>149.67413559332942</v>
      </c>
      <c r="O94" s="221">
        <f t="shared" si="18"/>
        <v>150.73839252460513</v>
      </c>
      <c r="P94" s="219">
        <f t="shared" si="23"/>
        <v>113.86105185875655</v>
      </c>
      <c r="Q94" s="219">
        <f t="shared" si="24"/>
        <v>35.784047435083579</v>
      </c>
      <c r="R94" s="222">
        <f t="shared" si="25"/>
        <v>149.64509929384013</v>
      </c>
      <c r="S94" s="203">
        <f t="shared" si="19"/>
        <v>0</v>
      </c>
      <c r="T94" s="203"/>
      <c r="U94" s="203">
        <f t="shared" si="22"/>
        <v>6514.7888217640893</v>
      </c>
      <c r="V94" s="203">
        <f t="shared" si="26"/>
        <v>6434.7392696351253</v>
      </c>
      <c r="W94" s="203">
        <f t="shared" si="27"/>
        <v>6447.4731082856915</v>
      </c>
      <c r="X94" s="203">
        <f t="shared" si="28"/>
        <v>6435.9878305131651</v>
      </c>
      <c r="Y94" s="203">
        <f t="shared" si="29"/>
        <v>6481.7508785580203</v>
      </c>
    </row>
    <row r="95" spans="1:25" x14ac:dyDescent="0.2">
      <c r="A95" s="223" t="s">
        <v>112</v>
      </c>
      <c r="B95" s="214">
        <f>IF(ISERROR(VLOOKUP(Prices!A95,Quantities!$A$1:$B$576,2,FALSE)),0,VLOOKUP(Prices!A95,Quantities!$A$1:$B$576,2,FALSE))</f>
        <v>21</v>
      </c>
      <c r="C95" s="215">
        <f t="shared" si="20"/>
        <v>0.56856268664982035</v>
      </c>
      <c r="D95" s="216">
        <v>1</v>
      </c>
      <c r="E95" s="217">
        <v>240</v>
      </c>
      <c r="F95" s="218">
        <v>69.685165796959865</v>
      </c>
      <c r="G95" s="219">
        <v>0</v>
      </c>
      <c r="H95" s="219">
        <v>0</v>
      </c>
      <c r="I95" s="219">
        <v>91.833468870596832</v>
      </c>
      <c r="J95" s="220">
        <f t="shared" si="21"/>
        <v>161.51863466755668</v>
      </c>
      <c r="K95" s="221">
        <f t="shared" si="18"/>
        <v>200.84719849671137</v>
      </c>
      <c r="L95" s="221">
        <f t="shared" si="18"/>
        <v>198.73720971362431</v>
      </c>
      <c r="M95" s="221">
        <f t="shared" si="18"/>
        <v>199.07285502335753</v>
      </c>
      <c r="N95" s="221">
        <f t="shared" si="18"/>
        <v>198.77011994706845</v>
      </c>
      <c r="O95" s="221">
        <f t="shared" si="18"/>
        <v>199.97636677152235</v>
      </c>
      <c r="P95" s="219">
        <f t="shared" si="23"/>
        <v>129.05204391666445</v>
      </c>
      <c r="Q95" s="219">
        <f t="shared" si="24"/>
        <v>69.685165796959865</v>
      </c>
      <c r="R95" s="222">
        <f t="shared" si="25"/>
        <v>198.73720971362431</v>
      </c>
      <c r="S95" s="203">
        <f t="shared" si="19"/>
        <v>0</v>
      </c>
      <c r="T95" s="203"/>
      <c r="U95" s="203">
        <f t="shared" si="22"/>
        <v>4217.7911684309383</v>
      </c>
      <c r="V95" s="203">
        <f t="shared" si="26"/>
        <v>4173.4814039861103</v>
      </c>
      <c r="W95" s="203">
        <f t="shared" si="27"/>
        <v>4180.5299554905087</v>
      </c>
      <c r="X95" s="203">
        <f t="shared" si="28"/>
        <v>4174.1725188884375</v>
      </c>
      <c r="Y95" s="203">
        <f t="shared" si="29"/>
        <v>4199.5037022019696</v>
      </c>
    </row>
    <row r="96" spans="1:25" x14ac:dyDescent="0.2">
      <c r="A96" s="223" t="s">
        <v>113</v>
      </c>
      <c r="B96" s="214">
        <f>IF(ISERROR(VLOOKUP(Prices!A96,Quantities!$A$1:$B$576,2,FALSE)),0,VLOOKUP(Prices!A96,Quantities!$A$1:$B$576,2,FALSE))</f>
        <v>30</v>
      </c>
      <c r="C96" s="215">
        <f t="shared" si="20"/>
        <v>0.48643421286746857</v>
      </c>
      <c r="D96" s="216">
        <v>1</v>
      </c>
      <c r="E96" s="217">
        <v>330</v>
      </c>
      <c r="F96" s="218">
        <v>95.968430970589921</v>
      </c>
      <c r="G96" s="219">
        <v>0</v>
      </c>
      <c r="H96" s="219">
        <v>0</v>
      </c>
      <c r="I96" s="219">
        <v>90.898438620596821</v>
      </c>
      <c r="J96" s="220">
        <f t="shared" si="21"/>
        <v>186.86686959118674</v>
      </c>
      <c r="K96" s="221">
        <f t="shared" si="18"/>
        <v>225.79499774779663</v>
      </c>
      <c r="L96" s="221">
        <f t="shared" si="18"/>
        <v>223.70649245393864</v>
      </c>
      <c r="M96" s="221">
        <f t="shared" si="18"/>
        <v>224.03872028939224</v>
      </c>
      <c r="N96" s="221">
        <f t="shared" si="18"/>
        <v>223.73906760188308</v>
      </c>
      <c r="O96" s="221">
        <f t="shared" si="18"/>
        <v>224.93303265931132</v>
      </c>
      <c r="P96" s="219">
        <f t="shared" si="23"/>
        <v>127.73806148334872</v>
      </c>
      <c r="Q96" s="219">
        <f t="shared" si="24"/>
        <v>95.968430970589921</v>
      </c>
      <c r="R96" s="222">
        <f t="shared" si="25"/>
        <v>223.70649245393864</v>
      </c>
      <c r="S96" s="203">
        <f t="shared" si="19"/>
        <v>0</v>
      </c>
      <c r="T96" s="203"/>
      <c r="U96" s="203">
        <f t="shared" si="22"/>
        <v>6773.8499324338991</v>
      </c>
      <c r="V96" s="203">
        <f t="shared" si="26"/>
        <v>6711.1947736181592</v>
      </c>
      <c r="W96" s="203">
        <f t="shared" si="27"/>
        <v>6721.1616086817676</v>
      </c>
      <c r="X96" s="203">
        <f t="shared" si="28"/>
        <v>6712.1720280564923</v>
      </c>
      <c r="Y96" s="203">
        <f t="shared" si="29"/>
        <v>6747.9909797793398</v>
      </c>
    </row>
    <row r="97" spans="1:25" x14ac:dyDescent="0.2">
      <c r="A97" s="223" t="s">
        <v>114</v>
      </c>
      <c r="B97" s="214">
        <f>IF(ISERROR(VLOOKUP(Prices!A97,Quantities!$A$1:$B$576,2,FALSE)),0,VLOOKUP(Prices!A97,Quantities!$A$1:$B$576,2,FALSE))</f>
        <v>2</v>
      </c>
      <c r="C97" s="215">
        <f t="shared" si="20"/>
        <v>0.43347007864329978</v>
      </c>
      <c r="D97" s="216">
        <v>1</v>
      </c>
      <c r="E97" s="217">
        <v>400</v>
      </c>
      <c r="F97" s="218">
        <v>112.34795462341719</v>
      </c>
      <c r="G97" s="219">
        <v>0</v>
      </c>
      <c r="H97" s="219">
        <v>0</v>
      </c>
      <c r="I97" s="219">
        <v>85.96099674559683</v>
      </c>
      <c r="J97" s="220">
        <f t="shared" si="21"/>
        <v>198.30895136901404</v>
      </c>
      <c r="K97" s="221">
        <f t="shared" si="18"/>
        <v>235.12257268708447</v>
      </c>
      <c r="L97" s="221">
        <f t="shared" si="18"/>
        <v>233.14751129446984</v>
      </c>
      <c r="M97" s="221">
        <f t="shared" si="18"/>
        <v>233.46169310348228</v>
      </c>
      <c r="N97" s="221">
        <f t="shared" si="18"/>
        <v>233.1783170181867</v>
      </c>
      <c r="O97" s="221">
        <f t="shared" si="18"/>
        <v>234.30742801253868</v>
      </c>
      <c r="P97" s="219">
        <f t="shared" si="23"/>
        <v>120.79955667105266</v>
      </c>
      <c r="Q97" s="219">
        <f t="shared" si="24"/>
        <v>112.34795462341719</v>
      </c>
      <c r="R97" s="222">
        <f t="shared" si="25"/>
        <v>233.14751129446984</v>
      </c>
      <c r="S97" s="203">
        <f t="shared" si="19"/>
        <v>0</v>
      </c>
      <c r="T97" s="203"/>
      <c r="U97" s="203">
        <f t="shared" si="22"/>
        <v>470.24514537416894</v>
      </c>
      <c r="V97" s="203">
        <f t="shared" si="26"/>
        <v>466.29502258893967</v>
      </c>
      <c r="W97" s="203">
        <f t="shared" si="27"/>
        <v>466.92338620696455</v>
      </c>
      <c r="X97" s="203">
        <f t="shared" si="28"/>
        <v>466.35663403637341</v>
      </c>
      <c r="Y97" s="203">
        <f t="shared" si="29"/>
        <v>468.61485602507736</v>
      </c>
    </row>
    <row r="98" spans="1:25" x14ac:dyDescent="0.2">
      <c r="A98" s="223" t="s">
        <v>115</v>
      </c>
      <c r="B98" s="214">
        <f>IF(ISERROR(VLOOKUP(Prices!A98,Quantities!$A$1:$B$576,2,FALSE)),0,VLOOKUP(Prices!A98,Quantities!$A$1:$B$576,2,FALSE))</f>
        <v>10</v>
      </c>
      <c r="C98" s="215">
        <f t="shared" si="20"/>
        <v>0.28930155292404736</v>
      </c>
      <c r="D98" s="216">
        <v>1</v>
      </c>
      <c r="E98" s="217">
        <v>600</v>
      </c>
      <c r="F98" s="218">
        <v>205.10719752420403</v>
      </c>
      <c r="G98" s="219">
        <v>0</v>
      </c>
      <c r="H98" s="219">
        <v>0</v>
      </c>
      <c r="I98" s="219">
        <v>83.492275808096821</v>
      </c>
      <c r="J98" s="220">
        <f t="shared" si="21"/>
        <v>288.59947333230082</v>
      </c>
      <c r="K98" s="221">
        <f t="shared" si="18"/>
        <v>324.35584123110152</v>
      </c>
      <c r="L98" s="221">
        <f t="shared" si="18"/>
        <v>322.43750178910864</v>
      </c>
      <c r="M98" s="221">
        <f t="shared" si="18"/>
        <v>322.74266058490048</v>
      </c>
      <c r="N98" s="221">
        <f t="shared" si="18"/>
        <v>322.46742280071169</v>
      </c>
      <c r="O98" s="221">
        <f t="shared" si="18"/>
        <v>323.5641067635255</v>
      </c>
      <c r="P98" s="219">
        <f t="shared" si="23"/>
        <v>117.3303042649046</v>
      </c>
      <c r="Q98" s="219">
        <f t="shared" si="24"/>
        <v>205.10719752420403</v>
      </c>
      <c r="R98" s="222">
        <f t="shared" si="25"/>
        <v>322.43750178910864</v>
      </c>
      <c r="S98" s="203">
        <f t="shared" si="19"/>
        <v>0</v>
      </c>
      <c r="T98" s="203"/>
      <c r="U98" s="203">
        <f t="shared" si="22"/>
        <v>3243.5584123110152</v>
      </c>
      <c r="V98" s="203">
        <f t="shared" si="26"/>
        <v>3224.3750178910864</v>
      </c>
      <c r="W98" s="203">
        <f t="shared" si="27"/>
        <v>3227.4266058490048</v>
      </c>
      <c r="X98" s="203">
        <f t="shared" si="28"/>
        <v>3224.6742280071167</v>
      </c>
      <c r="Y98" s="203">
        <f t="shared" si="29"/>
        <v>3235.6410676352552</v>
      </c>
    </row>
    <row r="99" spans="1:25" x14ac:dyDescent="0.2">
      <c r="A99" s="223" t="s">
        <v>116</v>
      </c>
      <c r="B99" s="214">
        <f>IF(ISERROR(VLOOKUP(Prices!A99,Quantities!$A$1:$B$576,2,FALSE)),0,VLOOKUP(Prices!A99,Quantities!$A$1:$B$576,2,FALSE))</f>
        <v>60</v>
      </c>
      <c r="C99" s="215">
        <f t="shared" si="20"/>
        <v>0.7016316621668508</v>
      </c>
      <c r="D99" s="216">
        <v>1</v>
      </c>
      <c r="E99" s="217">
        <v>620</v>
      </c>
      <c r="F99" s="218">
        <v>34.455205908772193</v>
      </c>
      <c r="G99" s="219">
        <v>0</v>
      </c>
      <c r="H99" s="219">
        <v>0</v>
      </c>
      <c r="I99" s="219">
        <v>81.023554870596826</v>
      </c>
      <c r="J99" s="220">
        <f t="shared" si="21"/>
        <v>115.47876077936903</v>
      </c>
      <c r="K99" s="221">
        <f t="shared" si="18"/>
        <v>150.17787525889997</v>
      </c>
      <c r="L99" s="221">
        <f t="shared" si="18"/>
        <v>148.31625776752875</v>
      </c>
      <c r="M99" s="221">
        <f t="shared" si="18"/>
        <v>148.61239355010002</v>
      </c>
      <c r="N99" s="221">
        <f t="shared" si="18"/>
        <v>148.34529406701805</v>
      </c>
      <c r="O99" s="221">
        <f t="shared" si="18"/>
        <v>149.40955099829375</v>
      </c>
      <c r="P99" s="219">
        <f t="shared" si="23"/>
        <v>113.86105185875655</v>
      </c>
      <c r="Q99" s="219">
        <f t="shared" si="24"/>
        <v>34.455205908772193</v>
      </c>
      <c r="R99" s="222">
        <f t="shared" si="25"/>
        <v>148.31625776752875</v>
      </c>
      <c r="S99" s="203">
        <f t="shared" si="19"/>
        <v>0</v>
      </c>
      <c r="T99" s="203"/>
      <c r="U99" s="203">
        <f t="shared" si="22"/>
        <v>9010.6725155339991</v>
      </c>
      <c r="V99" s="203">
        <f t="shared" si="26"/>
        <v>8898.9754660517247</v>
      </c>
      <c r="W99" s="203">
        <f t="shared" si="27"/>
        <v>8916.7436130060014</v>
      </c>
      <c r="X99" s="203">
        <f t="shared" si="28"/>
        <v>8900.7176440210824</v>
      </c>
      <c r="Y99" s="203">
        <f t="shared" si="29"/>
        <v>8964.5730598976261</v>
      </c>
    </row>
    <row r="100" spans="1:25" x14ac:dyDescent="0.2">
      <c r="A100" s="223" t="s">
        <v>117</v>
      </c>
      <c r="B100" s="214">
        <f>IF(ISERROR(VLOOKUP(Prices!A100,Quantities!$A$1:$B$576,2,FALSE)),0,VLOOKUP(Prices!A100,Quantities!$A$1:$B$576,2,FALSE))</f>
        <v>4</v>
      </c>
      <c r="C100" s="215">
        <f t="shared" si="20"/>
        <v>0.62073010553654873</v>
      </c>
      <c r="D100" s="216">
        <v>1</v>
      </c>
      <c r="E100" s="217">
        <v>660</v>
      </c>
      <c r="F100" s="218">
        <v>49.505888035288052</v>
      </c>
      <c r="G100" s="219">
        <v>0</v>
      </c>
      <c r="H100" s="219">
        <v>0</v>
      </c>
      <c r="I100" s="219">
        <v>81.023554870596826</v>
      </c>
      <c r="J100" s="220">
        <f t="shared" si="21"/>
        <v>130.52944290588488</v>
      </c>
      <c r="K100" s="221">
        <f t="shared" si="18"/>
        <v>165.22855738541585</v>
      </c>
      <c r="L100" s="221">
        <f t="shared" si="18"/>
        <v>163.36693989404461</v>
      </c>
      <c r="M100" s="221">
        <f t="shared" si="18"/>
        <v>163.6630756766159</v>
      </c>
      <c r="N100" s="221">
        <f t="shared" si="18"/>
        <v>163.3959761935339</v>
      </c>
      <c r="O100" s="221">
        <f t="shared" si="18"/>
        <v>164.4602331248096</v>
      </c>
      <c r="P100" s="219">
        <f t="shared" si="23"/>
        <v>113.86105185875655</v>
      </c>
      <c r="Q100" s="219">
        <f t="shared" si="24"/>
        <v>49.505888035288052</v>
      </c>
      <c r="R100" s="222">
        <f t="shared" si="25"/>
        <v>163.36693989404461</v>
      </c>
      <c r="S100" s="203">
        <f t="shared" si="19"/>
        <v>0</v>
      </c>
      <c r="T100" s="203"/>
      <c r="U100" s="203">
        <f t="shared" si="22"/>
        <v>660.91422954166342</v>
      </c>
      <c r="V100" s="203">
        <f t="shared" si="26"/>
        <v>653.46775957617842</v>
      </c>
      <c r="W100" s="203">
        <f t="shared" si="27"/>
        <v>654.65230270646362</v>
      </c>
      <c r="X100" s="203">
        <f t="shared" si="28"/>
        <v>653.58390477413559</v>
      </c>
      <c r="Y100" s="203">
        <f t="shared" si="29"/>
        <v>657.84093249923842</v>
      </c>
    </row>
    <row r="101" spans="1:25" x14ac:dyDescent="0.2">
      <c r="A101" s="223" t="s">
        <v>118</v>
      </c>
      <c r="B101" s="214">
        <f>IF(ISERROR(VLOOKUP(Prices!A101,Quantities!$A$1:$B$576,2,FALSE)),0,VLOOKUP(Prices!A101,Quantities!$A$1:$B$576,2,FALSE))</f>
        <v>2</v>
      </c>
      <c r="C101" s="215">
        <f t="shared" si="20"/>
        <v>0.50105459930601537</v>
      </c>
      <c r="D101" s="216">
        <v>1</v>
      </c>
      <c r="E101" s="217">
        <v>770</v>
      </c>
      <c r="F101" s="218">
        <v>86.06468944978711</v>
      </c>
      <c r="G101" s="219">
        <v>0</v>
      </c>
      <c r="H101" s="219">
        <v>0</v>
      </c>
      <c r="I101" s="219">
        <v>86.428511870596822</v>
      </c>
      <c r="J101" s="220">
        <f t="shared" si="21"/>
        <v>172.49320132038395</v>
      </c>
      <c r="K101" s="221">
        <f t="shared" si="18"/>
        <v>209.50704047472675</v>
      </c>
      <c r="L101" s="221">
        <f t="shared" si="18"/>
        <v>207.52123733749761</v>
      </c>
      <c r="M101" s="221">
        <f t="shared" si="18"/>
        <v>207.83712788364986</v>
      </c>
      <c r="N101" s="221">
        <f t="shared" si="18"/>
        <v>207.55221060396431</v>
      </c>
      <c r="O101" s="221">
        <f t="shared" si="18"/>
        <v>208.68746248182913</v>
      </c>
      <c r="P101" s="219">
        <f t="shared" si="23"/>
        <v>121.45654788771049</v>
      </c>
      <c r="Q101" s="219">
        <f t="shared" si="24"/>
        <v>86.06468944978711</v>
      </c>
      <c r="R101" s="222">
        <f t="shared" si="25"/>
        <v>207.52123733749761</v>
      </c>
      <c r="S101" s="203">
        <f t="shared" si="19"/>
        <v>0</v>
      </c>
      <c r="T101" s="203"/>
      <c r="U101" s="203">
        <f t="shared" si="22"/>
        <v>419.0140809494535</v>
      </c>
      <c r="V101" s="203">
        <f t="shared" si="26"/>
        <v>415.04247467499522</v>
      </c>
      <c r="W101" s="203">
        <f t="shared" si="27"/>
        <v>415.67425576729971</v>
      </c>
      <c r="X101" s="203">
        <f t="shared" si="28"/>
        <v>415.10442120792862</v>
      </c>
      <c r="Y101" s="203">
        <f t="shared" si="29"/>
        <v>417.37492496365826</v>
      </c>
    </row>
    <row r="102" spans="1:25" x14ac:dyDescent="0.2">
      <c r="A102" s="223" t="s">
        <v>119</v>
      </c>
      <c r="B102" s="214">
        <f>IF(ISERROR(VLOOKUP(Prices!A102,Quantities!$A$1:$B$576,2,FALSE)),0,VLOOKUP(Prices!A102,Quantities!$A$1:$B$576,2,FALSE))</f>
        <v>8</v>
      </c>
      <c r="C102" s="215">
        <f t="shared" si="20"/>
        <v>0.47968425756621152</v>
      </c>
      <c r="D102" s="216">
        <v>1</v>
      </c>
      <c r="E102" s="217">
        <v>900</v>
      </c>
      <c r="F102" s="218">
        <v>93.749408307796699</v>
      </c>
      <c r="G102" s="219">
        <v>0</v>
      </c>
      <c r="H102" s="219">
        <v>0</v>
      </c>
      <c r="I102" s="219">
        <v>86.428511870596822</v>
      </c>
      <c r="J102" s="220">
        <f t="shared" si="21"/>
        <v>180.17792017839352</v>
      </c>
      <c r="K102" s="221">
        <f t="shared" si="18"/>
        <v>217.19175933273632</v>
      </c>
      <c r="L102" s="221">
        <f t="shared" si="18"/>
        <v>215.20595619550718</v>
      </c>
      <c r="M102" s="221">
        <f t="shared" si="18"/>
        <v>215.52184674165943</v>
      </c>
      <c r="N102" s="221">
        <f t="shared" si="18"/>
        <v>215.23692946197389</v>
      </c>
      <c r="O102" s="221">
        <f t="shared" si="18"/>
        <v>216.37218133983873</v>
      </c>
      <c r="P102" s="219">
        <f t="shared" si="23"/>
        <v>121.45654788771049</v>
      </c>
      <c r="Q102" s="219">
        <f t="shared" si="24"/>
        <v>93.749408307796699</v>
      </c>
      <c r="R102" s="222">
        <f t="shared" si="25"/>
        <v>215.20595619550718</v>
      </c>
      <c r="S102" s="203">
        <f t="shared" si="19"/>
        <v>0</v>
      </c>
      <c r="T102" s="203"/>
      <c r="U102" s="203">
        <f t="shared" si="22"/>
        <v>1737.5340746618906</v>
      </c>
      <c r="V102" s="203">
        <f t="shared" si="26"/>
        <v>1721.6476495640575</v>
      </c>
      <c r="W102" s="203">
        <f t="shared" si="27"/>
        <v>1724.1747739332754</v>
      </c>
      <c r="X102" s="203">
        <f t="shared" si="28"/>
        <v>1721.8954356957911</v>
      </c>
      <c r="Y102" s="203">
        <f t="shared" si="29"/>
        <v>1730.9774507187099</v>
      </c>
    </row>
    <row r="103" spans="1:25" x14ac:dyDescent="0.2">
      <c r="A103" s="223" t="s">
        <v>120</v>
      </c>
      <c r="B103" s="214">
        <f>IF(ISERROR(VLOOKUP(Prices!A103,Quantities!$A$1:$B$576,2,FALSE)),0,VLOOKUP(Prices!A103,Quantities!$A$1:$B$576,2,FALSE))</f>
        <v>2</v>
      </c>
      <c r="C103" s="215">
        <f t="shared" si="20"/>
        <v>0.60834374409309233</v>
      </c>
      <c r="D103" s="216">
        <v>1</v>
      </c>
      <c r="E103" s="217">
        <v>1030</v>
      </c>
      <c r="F103" s="218">
        <v>52.163571087910817</v>
      </c>
      <c r="G103" s="219">
        <v>0</v>
      </c>
      <c r="H103" s="219">
        <v>0</v>
      </c>
      <c r="I103" s="219">
        <v>81.023554870596826</v>
      </c>
      <c r="J103" s="220">
        <f t="shared" si="21"/>
        <v>133.18712595850764</v>
      </c>
      <c r="K103" s="221">
        <f t="shared" si="18"/>
        <v>167.88624043803861</v>
      </c>
      <c r="L103" s="221">
        <f t="shared" si="18"/>
        <v>166.02462294666736</v>
      </c>
      <c r="M103" s="221">
        <f t="shared" si="18"/>
        <v>166.32075872923866</v>
      </c>
      <c r="N103" s="221">
        <f t="shared" si="18"/>
        <v>166.05365924615666</v>
      </c>
      <c r="O103" s="221">
        <f t="shared" si="18"/>
        <v>167.11791617743236</v>
      </c>
      <c r="P103" s="219">
        <f t="shared" si="23"/>
        <v>113.86105185875655</v>
      </c>
      <c r="Q103" s="219">
        <f t="shared" si="24"/>
        <v>52.163571087910817</v>
      </c>
      <c r="R103" s="222">
        <f t="shared" si="25"/>
        <v>166.02462294666736</v>
      </c>
      <c r="S103" s="203">
        <f t="shared" si="19"/>
        <v>0</v>
      </c>
      <c r="T103" s="203"/>
      <c r="U103" s="203">
        <f t="shared" si="22"/>
        <v>335.77248087607722</v>
      </c>
      <c r="V103" s="203">
        <f t="shared" si="26"/>
        <v>332.04924589333473</v>
      </c>
      <c r="W103" s="203">
        <f t="shared" si="27"/>
        <v>332.64151745847732</v>
      </c>
      <c r="X103" s="203">
        <f t="shared" si="28"/>
        <v>332.10731849231331</v>
      </c>
      <c r="Y103" s="203">
        <f t="shared" si="29"/>
        <v>334.23583235486473</v>
      </c>
    </row>
    <row r="104" spans="1:25" x14ac:dyDescent="0.2">
      <c r="A104" s="223" t="s">
        <v>121</v>
      </c>
      <c r="B104" s="214">
        <f>IF(ISERROR(VLOOKUP(Prices!A104,Quantities!$A$1:$B$576,2,FALSE)),0,VLOOKUP(Prices!A104,Quantities!$A$1:$B$576,2,FALSE))</f>
        <v>29</v>
      </c>
      <c r="C104" s="215">
        <f t="shared" si="20"/>
        <v>0.52425097786423991</v>
      </c>
      <c r="D104" s="216">
        <v>1</v>
      </c>
      <c r="E104" s="217">
        <v>1080</v>
      </c>
      <c r="F104" s="218">
        <v>73.527525225964666</v>
      </c>
      <c r="G104" s="219">
        <v>0</v>
      </c>
      <c r="H104" s="219">
        <v>0</v>
      </c>
      <c r="I104" s="219">
        <v>81.023554870596826</v>
      </c>
      <c r="J104" s="220">
        <f t="shared" si="21"/>
        <v>154.55108009656149</v>
      </c>
      <c r="K104" s="221">
        <f t="shared" si="18"/>
        <v>189.25019457609244</v>
      </c>
      <c r="L104" s="221">
        <f t="shared" si="18"/>
        <v>187.38857708472122</v>
      </c>
      <c r="M104" s="221">
        <f t="shared" si="18"/>
        <v>187.68471286729249</v>
      </c>
      <c r="N104" s="221">
        <f t="shared" si="18"/>
        <v>187.41761338421051</v>
      </c>
      <c r="O104" s="221">
        <f t="shared" si="18"/>
        <v>188.48187031548622</v>
      </c>
      <c r="P104" s="219">
        <f t="shared" si="23"/>
        <v>113.86105185875655</v>
      </c>
      <c r="Q104" s="219">
        <f t="shared" si="24"/>
        <v>73.527525225964666</v>
      </c>
      <c r="R104" s="222">
        <f t="shared" si="25"/>
        <v>187.38857708472122</v>
      </c>
      <c r="S104" s="203">
        <f t="shared" si="19"/>
        <v>0</v>
      </c>
      <c r="T104" s="203"/>
      <c r="U104" s="203">
        <f t="shared" si="22"/>
        <v>5488.2556427066811</v>
      </c>
      <c r="V104" s="203">
        <f t="shared" si="26"/>
        <v>5434.2687354569152</v>
      </c>
      <c r="W104" s="203">
        <f t="shared" si="27"/>
        <v>5442.856673151482</v>
      </c>
      <c r="X104" s="203">
        <f t="shared" si="28"/>
        <v>5435.1107881421049</v>
      </c>
      <c r="Y104" s="203">
        <f t="shared" si="29"/>
        <v>5465.9742391491</v>
      </c>
    </row>
    <row r="105" spans="1:25" x14ac:dyDescent="0.2">
      <c r="A105" s="223" t="s">
        <v>122</v>
      </c>
      <c r="B105" s="214">
        <f>IF(ISERROR(VLOOKUP(Prices!A105,Quantities!$A$1:$B$576,2,FALSE)),0,VLOOKUP(Prices!A105,Quantities!$A$1:$B$576,2,FALSE))</f>
        <v>14</v>
      </c>
      <c r="C105" s="215">
        <f t="shared" si="20"/>
        <v>0.41729921434411099</v>
      </c>
      <c r="D105" s="216">
        <v>1</v>
      </c>
      <c r="E105" s="217">
        <v>1130</v>
      </c>
      <c r="F105" s="218">
        <v>120.03267348142677</v>
      </c>
      <c r="G105" s="219">
        <v>0</v>
      </c>
      <c r="H105" s="219">
        <v>0</v>
      </c>
      <c r="I105" s="219">
        <v>85.96099674559683</v>
      </c>
      <c r="J105" s="220">
        <f t="shared" si="21"/>
        <v>205.99367022702359</v>
      </c>
      <c r="K105" s="221">
        <f t="shared" si="18"/>
        <v>242.80729154509405</v>
      </c>
      <c r="L105" s="221">
        <f t="shared" si="18"/>
        <v>240.83223015247944</v>
      </c>
      <c r="M105" s="221">
        <f t="shared" si="18"/>
        <v>241.14641196149188</v>
      </c>
      <c r="N105" s="221">
        <f t="shared" si="18"/>
        <v>240.86303587619631</v>
      </c>
      <c r="O105" s="221">
        <f t="shared" si="18"/>
        <v>241.99214687054825</v>
      </c>
      <c r="P105" s="219">
        <f t="shared" si="23"/>
        <v>120.79955667105266</v>
      </c>
      <c r="Q105" s="219">
        <f t="shared" si="24"/>
        <v>120.03267348142677</v>
      </c>
      <c r="R105" s="222">
        <f t="shared" si="25"/>
        <v>240.83223015247944</v>
      </c>
      <c r="S105" s="203">
        <f t="shared" si="19"/>
        <v>0</v>
      </c>
      <c r="T105" s="203"/>
      <c r="U105" s="203">
        <f t="shared" si="22"/>
        <v>3399.3020816313165</v>
      </c>
      <c r="V105" s="203">
        <f t="shared" si="26"/>
        <v>3371.651222134712</v>
      </c>
      <c r="W105" s="203">
        <f t="shared" si="27"/>
        <v>3376.0497674608864</v>
      </c>
      <c r="X105" s="203">
        <f t="shared" si="28"/>
        <v>3372.0825022667482</v>
      </c>
      <c r="Y105" s="203">
        <f t="shared" si="29"/>
        <v>3387.8900561876753</v>
      </c>
    </row>
    <row r="106" spans="1:25" x14ac:dyDescent="0.2">
      <c r="A106" s="223" t="s">
        <v>123</v>
      </c>
      <c r="B106" s="214">
        <f>IF(ISERROR(VLOOKUP(Prices!A106,Quantities!$A$1:$B$576,2,FALSE)),0,VLOOKUP(Prices!A106,Quantities!$A$1:$B$576,2,FALSE))</f>
        <v>19</v>
      </c>
      <c r="C106" s="215">
        <f t="shared" si="20"/>
        <v>0.47663366417874226</v>
      </c>
      <c r="D106" s="216">
        <v>1</v>
      </c>
      <c r="E106" s="217">
        <v>1170</v>
      </c>
      <c r="F106" s="218">
        <v>99.810790399594723</v>
      </c>
      <c r="G106" s="219">
        <v>0</v>
      </c>
      <c r="H106" s="219">
        <v>0</v>
      </c>
      <c r="I106" s="219">
        <v>90.898438620596821</v>
      </c>
      <c r="J106" s="220">
        <f t="shared" si="21"/>
        <v>190.70922902019154</v>
      </c>
      <c r="K106" s="221">
        <f t="shared" si="18"/>
        <v>229.63735717680146</v>
      </c>
      <c r="L106" s="221">
        <f t="shared" si="18"/>
        <v>227.54885188294344</v>
      </c>
      <c r="M106" s="221">
        <f t="shared" si="18"/>
        <v>227.88107971839707</v>
      </c>
      <c r="N106" s="221">
        <f t="shared" si="18"/>
        <v>227.58142703088788</v>
      </c>
      <c r="O106" s="221">
        <f t="shared" si="18"/>
        <v>228.7753920883161</v>
      </c>
      <c r="P106" s="219">
        <f t="shared" si="23"/>
        <v>127.73806148334872</v>
      </c>
      <c r="Q106" s="219">
        <f t="shared" si="24"/>
        <v>99.810790399594723</v>
      </c>
      <c r="R106" s="222">
        <f t="shared" si="25"/>
        <v>227.54885188294344</v>
      </c>
      <c r="S106" s="203">
        <f t="shared" si="19"/>
        <v>0</v>
      </c>
      <c r="T106" s="203"/>
      <c r="U106" s="203">
        <f t="shared" si="22"/>
        <v>4363.1097863592277</v>
      </c>
      <c r="V106" s="203">
        <f t="shared" si="26"/>
        <v>4323.4281857759252</v>
      </c>
      <c r="W106" s="203">
        <f t="shared" si="27"/>
        <v>4329.7405146495448</v>
      </c>
      <c r="X106" s="203">
        <f t="shared" si="28"/>
        <v>4324.0471135868702</v>
      </c>
      <c r="Y106" s="203">
        <f t="shared" si="29"/>
        <v>4346.7324496780057</v>
      </c>
    </row>
    <row r="107" spans="1:25" x14ac:dyDescent="0.2">
      <c r="A107" s="223" t="s">
        <v>124</v>
      </c>
      <c r="B107" s="214">
        <f>IF(ISERROR(VLOOKUP(Prices!A107,Quantities!$A$1:$B$576,2,FALSE)),0,VLOOKUP(Prices!A107,Quantities!$A$1:$B$576,2,FALSE))</f>
        <v>3</v>
      </c>
      <c r="C107" s="215">
        <f t="shared" si="20"/>
        <v>0.42612108492599338</v>
      </c>
      <c r="D107" s="216">
        <v>1</v>
      </c>
      <c r="E107" s="217">
        <v>1250</v>
      </c>
      <c r="F107" s="218">
        <v>113.97129138962873</v>
      </c>
      <c r="G107" s="219">
        <v>0</v>
      </c>
      <c r="H107" s="219">
        <v>0</v>
      </c>
      <c r="I107" s="219">
        <v>84.626859537263499</v>
      </c>
      <c r="J107" s="220">
        <f t="shared" si="21"/>
        <v>198.59815092689223</v>
      </c>
      <c r="K107" s="221">
        <f t="shared" si="18"/>
        <v>234.84041518963107</v>
      </c>
      <c r="L107" s="221">
        <f t="shared" si="18"/>
        <v>232.89600726768793</v>
      </c>
      <c r="M107" s="221">
        <f t="shared" si="18"/>
        <v>233.20531289264653</v>
      </c>
      <c r="N107" s="221">
        <f t="shared" si="18"/>
        <v>232.92633487849548</v>
      </c>
      <c r="O107" s="221">
        <f t="shared" si="18"/>
        <v>234.03792177416392</v>
      </c>
      <c r="P107" s="219">
        <f t="shared" si="23"/>
        <v>118.9247158780592</v>
      </c>
      <c r="Q107" s="219">
        <f t="shared" si="24"/>
        <v>113.97129138962873</v>
      </c>
      <c r="R107" s="222">
        <f t="shared" si="25"/>
        <v>232.89600726768793</v>
      </c>
      <c r="S107" s="203">
        <f t="shared" si="19"/>
        <v>0</v>
      </c>
      <c r="T107" s="203"/>
      <c r="U107" s="203">
        <f t="shared" si="22"/>
        <v>704.52124556889316</v>
      </c>
      <c r="V107" s="203">
        <f t="shared" si="26"/>
        <v>698.68802180306375</v>
      </c>
      <c r="W107" s="203">
        <f t="shared" si="27"/>
        <v>699.61593867793954</v>
      </c>
      <c r="X107" s="203">
        <f t="shared" si="28"/>
        <v>698.77900463548644</v>
      </c>
      <c r="Y107" s="203">
        <f t="shared" si="29"/>
        <v>702.11376532249176</v>
      </c>
    </row>
    <row r="108" spans="1:25" x14ac:dyDescent="0.2">
      <c r="A108" s="223" t="s">
        <v>125</v>
      </c>
      <c r="B108" s="214">
        <f>IF(ISERROR(VLOOKUP(Prices!A108,Quantities!$A$1:$B$576,2,FALSE)),0,VLOOKUP(Prices!A108,Quantities!$A$1:$B$576,2,FALSE))</f>
        <v>10</v>
      </c>
      <c r="C108" s="215">
        <f t="shared" si="20"/>
        <v>0.68242825066561208</v>
      </c>
      <c r="D108" s="216">
        <v>1</v>
      </c>
      <c r="E108" s="217">
        <v>70</v>
      </c>
      <c r="F108" s="218">
        <v>35.784047435083579</v>
      </c>
      <c r="G108" s="219">
        <v>0</v>
      </c>
      <c r="H108" s="219">
        <v>0</v>
      </c>
      <c r="I108" s="219">
        <v>76.896150063859182</v>
      </c>
      <c r="J108" s="220">
        <f t="shared" si="21"/>
        <v>112.68019749894276</v>
      </c>
      <c r="K108" s="221">
        <f t="shared" si="18"/>
        <v>145.61171128357594</v>
      </c>
      <c r="L108" s="221">
        <f t="shared" si="18"/>
        <v>143.8449260788708</v>
      </c>
      <c r="M108" s="221">
        <f t="shared" si="18"/>
        <v>144.12597646739357</v>
      </c>
      <c r="N108" s="221">
        <f t="shared" si="18"/>
        <v>143.87248324599818</v>
      </c>
      <c r="O108" s="221">
        <f t="shared" si="18"/>
        <v>144.88252607643909</v>
      </c>
      <c r="P108" s="219">
        <f t="shared" si="23"/>
        <v>108.06087864378721</v>
      </c>
      <c r="Q108" s="219">
        <f t="shared" si="24"/>
        <v>35.784047435083579</v>
      </c>
      <c r="R108" s="222">
        <f t="shared" si="25"/>
        <v>143.8449260788708</v>
      </c>
      <c r="S108" s="203">
        <f t="shared" si="19"/>
        <v>0</v>
      </c>
      <c r="T108" s="203"/>
      <c r="U108" s="203">
        <f t="shared" si="22"/>
        <v>1456.1171128357594</v>
      </c>
      <c r="V108" s="203">
        <f t="shared" si="26"/>
        <v>1438.449260788708</v>
      </c>
      <c r="W108" s="203">
        <f t="shared" si="27"/>
        <v>1441.2597646739357</v>
      </c>
      <c r="X108" s="203">
        <f t="shared" si="28"/>
        <v>1438.7248324599818</v>
      </c>
      <c r="Y108" s="203">
        <f t="shared" si="29"/>
        <v>1448.8252607643908</v>
      </c>
    </row>
    <row r="109" spans="1:25" x14ac:dyDescent="0.2">
      <c r="A109" s="223" t="s">
        <v>126</v>
      </c>
      <c r="B109" s="214">
        <f>IF(ISERROR(VLOOKUP(Prices!A109,Quantities!$A$1:$B$576,2,FALSE)),0,VLOOKUP(Prices!A109,Quantities!$A$1:$B$576,2,FALSE))</f>
        <v>9</v>
      </c>
      <c r="C109" s="215">
        <f t="shared" si="20"/>
        <v>0.55724873705744338</v>
      </c>
      <c r="D109" s="216">
        <v>1</v>
      </c>
      <c r="E109" s="217">
        <v>240</v>
      </c>
      <c r="F109" s="218">
        <v>69.685165796959865</v>
      </c>
      <c r="G109" s="219">
        <v>0</v>
      </c>
      <c r="H109" s="219">
        <v>0</v>
      </c>
      <c r="I109" s="219">
        <v>87.706064063859188</v>
      </c>
      <c r="J109" s="220">
        <f t="shared" si="21"/>
        <v>157.39122986081907</v>
      </c>
      <c r="K109" s="221">
        <f t="shared" si="18"/>
        <v>194.95219299507593</v>
      </c>
      <c r="L109" s="221">
        <f t="shared" si="18"/>
        <v>192.93703649865495</v>
      </c>
      <c r="M109" s="221">
        <f t="shared" si="18"/>
        <v>193.25759641433967</v>
      </c>
      <c r="N109" s="221">
        <f t="shared" si="18"/>
        <v>192.96846759973721</v>
      </c>
      <c r="O109" s="221">
        <f t="shared" si="18"/>
        <v>194.12050032335631</v>
      </c>
      <c r="P109" s="219">
        <f t="shared" si="23"/>
        <v>123.25187070169508</v>
      </c>
      <c r="Q109" s="219">
        <f t="shared" si="24"/>
        <v>69.685165796959865</v>
      </c>
      <c r="R109" s="222">
        <f t="shared" si="25"/>
        <v>192.93703649865495</v>
      </c>
      <c r="S109" s="203">
        <f t="shared" si="19"/>
        <v>0</v>
      </c>
      <c r="T109" s="203"/>
      <c r="U109" s="203">
        <f t="shared" si="22"/>
        <v>1754.5697369556833</v>
      </c>
      <c r="V109" s="203">
        <f t="shared" si="26"/>
        <v>1736.4333284878944</v>
      </c>
      <c r="W109" s="203">
        <f t="shared" si="27"/>
        <v>1739.3183677290572</v>
      </c>
      <c r="X109" s="203">
        <f t="shared" si="28"/>
        <v>1736.716208397635</v>
      </c>
      <c r="Y109" s="203">
        <f t="shared" si="29"/>
        <v>1747.0845029102068</v>
      </c>
    </row>
    <row r="110" spans="1:25" x14ac:dyDescent="0.2">
      <c r="A110" s="223" t="s">
        <v>127</v>
      </c>
      <c r="B110" s="214">
        <f>IF(ISERROR(VLOOKUP(Prices!A110,Quantities!$A$1:$B$576,2,FALSE)),0,VLOOKUP(Prices!A110,Quantities!$A$1:$B$576,2,FALSE))</f>
        <v>2</v>
      </c>
      <c r="C110" s="215">
        <f t="shared" si="20"/>
        <v>0.47483467195337481</v>
      </c>
      <c r="D110" s="216">
        <v>1</v>
      </c>
      <c r="E110" s="217">
        <v>330</v>
      </c>
      <c r="F110" s="218">
        <v>95.968430970589921</v>
      </c>
      <c r="G110" s="219">
        <v>0</v>
      </c>
      <c r="H110" s="219">
        <v>0</v>
      </c>
      <c r="I110" s="219">
        <v>86.771033813859177</v>
      </c>
      <c r="J110" s="220">
        <f t="shared" si="21"/>
        <v>182.7394647844491</v>
      </c>
      <c r="K110" s="221">
        <f t="shared" si="18"/>
        <v>219.89999224616122</v>
      </c>
      <c r="L110" s="221">
        <f t="shared" si="18"/>
        <v>217.90631923896927</v>
      </c>
      <c r="M110" s="221">
        <f t="shared" si="18"/>
        <v>218.22346168037444</v>
      </c>
      <c r="N110" s="221">
        <f t="shared" si="18"/>
        <v>217.93741525455187</v>
      </c>
      <c r="O110" s="221">
        <f t="shared" si="18"/>
        <v>219.07716621114525</v>
      </c>
      <c r="P110" s="219">
        <f t="shared" si="23"/>
        <v>121.93788826837935</v>
      </c>
      <c r="Q110" s="219">
        <f t="shared" si="24"/>
        <v>95.968430970589921</v>
      </c>
      <c r="R110" s="222">
        <f t="shared" si="25"/>
        <v>217.90631923896927</v>
      </c>
      <c r="S110" s="203">
        <f t="shared" si="19"/>
        <v>0</v>
      </c>
      <c r="T110" s="203"/>
      <c r="U110" s="203">
        <f t="shared" si="22"/>
        <v>439.79998449232244</v>
      </c>
      <c r="V110" s="203">
        <f t="shared" si="26"/>
        <v>435.81263847793855</v>
      </c>
      <c r="W110" s="203">
        <f t="shared" si="27"/>
        <v>436.44692336074888</v>
      </c>
      <c r="X110" s="203">
        <f t="shared" si="28"/>
        <v>435.87483050910373</v>
      </c>
      <c r="Y110" s="203">
        <f t="shared" si="29"/>
        <v>438.15433242229051</v>
      </c>
    </row>
    <row r="111" spans="1:25" x14ac:dyDescent="0.2">
      <c r="A111" s="223" t="s">
        <v>128</v>
      </c>
      <c r="B111" s="214">
        <f>IF(ISERROR(VLOOKUP(Prices!A111,Quantities!$A$1:$B$576,2,FALSE)),0,VLOOKUP(Prices!A111,Quantities!$A$1:$B$576,2,FALSE))</f>
        <v>2</v>
      </c>
      <c r="C111" s="215">
        <f t="shared" si="20"/>
        <v>0.42142826333198541</v>
      </c>
      <c r="D111" s="216">
        <v>1</v>
      </c>
      <c r="E111" s="217">
        <v>400</v>
      </c>
      <c r="F111" s="218">
        <v>112.34795462341719</v>
      </c>
      <c r="G111" s="219">
        <v>0</v>
      </c>
      <c r="H111" s="219">
        <v>0</v>
      </c>
      <c r="I111" s="219">
        <v>81.833591938859186</v>
      </c>
      <c r="J111" s="220">
        <f t="shared" si="21"/>
        <v>194.18154656227637</v>
      </c>
      <c r="K111" s="221">
        <f t="shared" si="18"/>
        <v>229.22756718544903</v>
      </c>
      <c r="L111" s="221">
        <f t="shared" si="18"/>
        <v>227.34733807950047</v>
      </c>
      <c r="M111" s="221">
        <f t="shared" si="18"/>
        <v>227.64643449446444</v>
      </c>
      <c r="N111" s="221">
        <f t="shared" si="18"/>
        <v>227.37666467085549</v>
      </c>
      <c r="O111" s="221">
        <f t="shared" si="18"/>
        <v>228.45156156437264</v>
      </c>
      <c r="P111" s="219">
        <f t="shared" si="23"/>
        <v>114.99938345608328</v>
      </c>
      <c r="Q111" s="219">
        <f t="shared" si="24"/>
        <v>112.34795462341719</v>
      </c>
      <c r="R111" s="222">
        <f t="shared" si="25"/>
        <v>227.34733807950047</v>
      </c>
      <c r="S111" s="203">
        <f t="shared" si="19"/>
        <v>0</v>
      </c>
      <c r="T111" s="203"/>
      <c r="U111" s="203">
        <f t="shared" si="22"/>
        <v>458.45513437089807</v>
      </c>
      <c r="V111" s="203">
        <f t="shared" si="26"/>
        <v>454.69467615900095</v>
      </c>
      <c r="W111" s="203">
        <f t="shared" si="27"/>
        <v>455.29286898892889</v>
      </c>
      <c r="X111" s="203">
        <f t="shared" si="28"/>
        <v>454.75332934171098</v>
      </c>
      <c r="Y111" s="203">
        <f t="shared" si="29"/>
        <v>456.90312312874528</v>
      </c>
    </row>
    <row r="112" spans="1:25" x14ac:dyDescent="0.2">
      <c r="A112" s="223" t="s">
        <v>129</v>
      </c>
      <c r="B112" s="214">
        <f>IF(ISERROR(VLOOKUP(Prices!A112,Quantities!$A$1:$B$576,2,FALSE)),0,VLOOKUP(Prices!A112,Quantities!$A$1:$B$576,2,FALSE))</f>
        <v>4</v>
      </c>
      <c r="C112" s="215">
        <f t="shared" si="20"/>
        <v>0.27899003024343427</v>
      </c>
      <c r="D112" s="216">
        <v>1</v>
      </c>
      <c r="E112" s="217">
        <v>600</v>
      </c>
      <c r="F112" s="218">
        <v>205.10719752420403</v>
      </c>
      <c r="G112" s="219">
        <v>0</v>
      </c>
      <c r="H112" s="219">
        <v>0</v>
      </c>
      <c r="I112" s="219">
        <v>79.364871001359177</v>
      </c>
      <c r="J112" s="220">
        <f t="shared" si="21"/>
        <v>284.4720685255632</v>
      </c>
      <c r="K112" s="221">
        <f t="shared" ref="K112:O162" si="30">IF($D112=1,($I112*(1+K$6)*K$5)+$F112,$J112*(1+K$6)*K$5)</f>
        <v>318.46083572946611</v>
      </c>
      <c r="L112" s="221">
        <f t="shared" si="30"/>
        <v>316.63732857413925</v>
      </c>
      <c r="M112" s="221">
        <f t="shared" si="30"/>
        <v>316.92740197588262</v>
      </c>
      <c r="N112" s="221">
        <f t="shared" si="30"/>
        <v>316.66577045338045</v>
      </c>
      <c r="O112" s="221">
        <f t="shared" si="30"/>
        <v>317.70824031535949</v>
      </c>
      <c r="P112" s="219">
        <f t="shared" si="23"/>
        <v>111.53013104993524</v>
      </c>
      <c r="Q112" s="219">
        <f t="shared" si="24"/>
        <v>205.10719752420403</v>
      </c>
      <c r="R112" s="222">
        <f t="shared" si="25"/>
        <v>316.63732857413925</v>
      </c>
      <c r="S112" s="203">
        <f t="shared" si="19"/>
        <v>0</v>
      </c>
      <c r="T112" s="203"/>
      <c r="U112" s="203">
        <f t="shared" si="22"/>
        <v>1273.8433429178644</v>
      </c>
      <c r="V112" s="203">
        <f t="shared" si="26"/>
        <v>1266.549314296557</v>
      </c>
      <c r="W112" s="203">
        <f t="shared" si="27"/>
        <v>1267.7096079035305</v>
      </c>
      <c r="X112" s="203">
        <f t="shared" si="28"/>
        <v>1266.6630818135218</v>
      </c>
      <c r="Y112" s="203">
        <f t="shared" si="29"/>
        <v>1270.832961261438</v>
      </c>
    </row>
    <row r="113" spans="1:25" x14ac:dyDescent="0.2">
      <c r="A113" s="223" t="s">
        <v>130</v>
      </c>
      <c r="B113" s="214">
        <f>IF(ISERROR(VLOOKUP(Prices!A113,Quantities!$A$1:$B$576,2,FALSE)),0,VLOOKUP(Prices!A113,Quantities!$A$1:$B$576,2,FALSE))</f>
        <v>2</v>
      </c>
      <c r="C113" s="215">
        <f t="shared" si="20"/>
        <v>0.51119712316363808</v>
      </c>
      <c r="D113" s="216">
        <v>1</v>
      </c>
      <c r="E113" s="217">
        <v>1080</v>
      </c>
      <c r="F113" s="218">
        <v>73.527525225964666</v>
      </c>
      <c r="G113" s="219">
        <v>0</v>
      </c>
      <c r="H113" s="219">
        <v>0</v>
      </c>
      <c r="I113" s="219">
        <v>76.896150063859182</v>
      </c>
      <c r="J113" s="220">
        <f t="shared" si="21"/>
        <v>150.42367528982385</v>
      </c>
      <c r="K113" s="221">
        <f t="shared" si="30"/>
        <v>183.35518907445703</v>
      </c>
      <c r="L113" s="221">
        <f t="shared" si="30"/>
        <v>181.58840386975186</v>
      </c>
      <c r="M113" s="221">
        <f t="shared" si="30"/>
        <v>181.86945425827469</v>
      </c>
      <c r="N113" s="221">
        <f t="shared" si="30"/>
        <v>181.6159610368793</v>
      </c>
      <c r="O113" s="221">
        <f t="shared" si="30"/>
        <v>182.62600386732015</v>
      </c>
      <c r="P113" s="219">
        <f t="shared" si="23"/>
        <v>108.06087864378721</v>
      </c>
      <c r="Q113" s="219">
        <f t="shared" si="24"/>
        <v>73.527525225964666</v>
      </c>
      <c r="R113" s="222">
        <f t="shared" si="25"/>
        <v>181.58840386975186</v>
      </c>
      <c r="S113" s="203">
        <f t="shared" si="19"/>
        <v>0</v>
      </c>
      <c r="T113" s="203"/>
      <c r="U113" s="203">
        <f t="shared" si="22"/>
        <v>366.71037814891406</v>
      </c>
      <c r="V113" s="203">
        <f t="shared" si="26"/>
        <v>363.17680773950372</v>
      </c>
      <c r="W113" s="203">
        <f t="shared" si="27"/>
        <v>363.73890851654937</v>
      </c>
      <c r="X113" s="203">
        <f t="shared" si="28"/>
        <v>363.2319220737586</v>
      </c>
      <c r="Y113" s="203">
        <f t="shared" si="29"/>
        <v>365.2520077346403</v>
      </c>
    </row>
    <row r="114" spans="1:25" x14ac:dyDescent="0.2">
      <c r="A114" s="223" t="s">
        <v>131</v>
      </c>
      <c r="B114" s="214">
        <f>IF(ISERROR(VLOOKUP(Prices!A114,Quantities!$A$1:$B$576,2,FALSE)),0,VLOOKUP(Prices!A114,Quantities!$A$1:$B$576,2,FALSE))</f>
        <v>9</v>
      </c>
      <c r="C114" s="215">
        <f t="shared" si="20"/>
        <v>0.33004437129044278</v>
      </c>
      <c r="D114" s="216">
        <v>1</v>
      </c>
      <c r="E114" s="217">
        <v>860</v>
      </c>
      <c r="F114" s="218">
        <v>200.25475215839111</v>
      </c>
      <c r="G114" s="219">
        <v>0</v>
      </c>
      <c r="H114" s="219">
        <v>0</v>
      </c>
      <c r="I114" s="219">
        <v>98.652733019566284</v>
      </c>
      <c r="J114" s="220">
        <f t="shared" si="21"/>
        <v>298.90748517795737</v>
      </c>
      <c r="K114" s="221">
        <f t="shared" si="30"/>
        <v>341.15646428325198</v>
      </c>
      <c r="L114" s="221">
        <f t="shared" si="30"/>
        <v>338.88979437899866</v>
      </c>
      <c r="M114" s="221">
        <f t="shared" si="30"/>
        <v>339.25036365224526</v>
      </c>
      <c r="N114" s="221">
        <f t="shared" si="30"/>
        <v>338.92514842272044</v>
      </c>
      <c r="O114" s="221">
        <f t="shared" si="30"/>
        <v>340.22096733702324</v>
      </c>
      <c r="P114" s="219">
        <f t="shared" si="23"/>
        <v>138.63504222060755</v>
      </c>
      <c r="Q114" s="219">
        <f t="shared" si="24"/>
        <v>200.25475215839111</v>
      </c>
      <c r="R114" s="222">
        <f t="shared" si="25"/>
        <v>338.88979437899866</v>
      </c>
      <c r="S114" s="203">
        <f t="shared" si="19"/>
        <v>0</v>
      </c>
      <c r="T114" s="203"/>
      <c r="U114" s="203">
        <f t="shared" si="22"/>
        <v>3070.4081785492676</v>
      </c>
      <c r="V114" s="203">
        <f t="shared" si="26"/>
        <v>3050.0081494109882</v>
      </c>
      <c r="W114" s="203">
        <f t="shared" si="27"/>
        <v>3053.2532728702072</v>
      </c>
      <c r="X114" s="203">
        <f t="shared" si="28"/>
        <v>3050.3263358044842</v>
      </c>
      <c r="Y114" s="203">
        <f t="shared" si="29"/>
        <v>3061.9887060332094</v>
      </c>
    </row>
    <row r="115" spans="1:25" x14ac:dyDescent="0.2">
      <c r="A115" s="223" t="s">
        <v>132</v>
      </c>
      <c r="B115" s="214">
        <f>IF(ISERROR(VLOOKUP(Prices!A115,Quantities!$A$1:$B$576,2,FALSE)),0,VLOOKUP(Prices!A115,Quantities!$A$1:$B$576,2,FALSE))</f>
        <v>16</v>
      </c>
      <c r="C115" s="215">
        <f t="shared" si="20"/>
        <v>0.30734476971283237</v>
      </c>
      <c r="D115" s="216">
        <v>1</v>
      </c>
      <c r="E115" s="217">
        <v>870</v>
      </c>
      <c r="F115" s="218">
        <v>220.47663524022317</v>
      </c>
      <c r="G115" s="219">
        <v>0</v>
      </c>
      <c r="H115" s="219">
        <v>0</v>
      </c>
      <c r="I115" s="219">
        <v>97.82982604039961</v>
      </c>
      <c r="J115" s="220">
        <f t="shared" si="21"/>
        <v>318.30646128062278</v>
      </c>
      <c r="K115" s="221">
        <f t="shared" si="30"/>
        <v>360.20302257949413</v>
      </c>
      <c r="L115" s="221">
        <f t="shared" si="30"/>
        <v>357.95525999211469</v>
      </c>
      <c r="M115" s="221">
        <f t="shared" si="30"/>
        <v>358.3128215942877</v>
      </c>
      <c r="N115" s="221">
        <f t="shared" si="30"/>
        <v>357.99031913179863</v>
      </c>
      <c r="O115" s="221">
        <f t="shared" si="30"/>
        <v>359.27532903558858</v>
      </c>
      <c r="P115" s="219">
        <f t="shared" si="23"/>
        <v>137.47862475189152</v>
      </c>
      <c r="Q115" s="219">
        <f t="shared" si="24"/>
        <v>220.47663524022317</v>
      </c>
      <c r="R115" s="222">
        <f t="shared" si="25"/>
        <v>357.95525999211469</v>
      </c>
      <c r="S115" s="203">
        <f t="shared" si="19"/>
        <v>0</v>
      </c>
      <c r="T115" s="203"/>
      <c r="U115" s="203">
        <f t="shared" si="22"/>
        <v>5763.2483612719061</v>
      </c>
      <c r="V115" s="203">
        <f t="shared" si="26"/>
        <v>5727.2841598738351</v>
      </c>
      <c r="W115" s="203">
        <f t="shared" si="27"/>
        <v>5733.0051455086032</v>
      </c>
      <c r="X115" s="203">
        <f t="shared" si="28"/>
        <v>5727.8451061087781</v>
      </c>
      <c r="Y115" s="203">
        <f t="shared" si="29"/>
        <v>5748.4052645694173</v>
      </c>
    </row>
    <row r="116" spans="1:25" x14ac:dyDescent="0.2">
      <c r="A116" s="223" t="s">
        <v>133</v>
      </c>
      <c r="B116" s="214">
        <f>IF(ISERROR(VLOOKUP(Prices!A116,Quantities!$A$1:$B$576,2,FALSE)),0,VLOOKUP(Prices!A116,Quantities!$A$1:$B$576,2,FALSE))</f>
        <v>8</v>
      </c>
      <c r="C116" s="215">
        <f t="shared" si="20"/>
        <v>0.35778561100841827</v>
      </c>
      <c r="D116" s="216">
        <v>1</v>
      </c>
      <c r="E116" s="217">
        <v>1490</v>
      </c>
      <c r="F116" s="218">
        <v>180.03286907655911</v>
      </c>
      <c r="G116" s="219">
        <v>0</v>
      </c>
      <c r="H116" s="219">
        <v>0</v>
      </c>
      <c r="I116" s="219">
        <v>100.29854697789962</v>
      </c>
      <c r="J116" s="220">
        <f t="shared" si="21"/>
        <v>280.33141605445871</v>
      </c>
      <c r="K116" s="221">
        <f t="shared" si="30"/>
        <v>323.28523077259979</v>
      </c>
      <c r="L116" s="221">
        <f t="shared" si="30"/>
        <v>320.98074623459866</v>
      </c>
      <c r="M116" s="221">
        <f t="shared" si="30"/>
        <v>321.34733084999232</v>
      </c>
      <c r="N116" s="221">
        <f t="shared" si="30"/>
        <v>321.01669008639635</v>
      </c>
      <c r="O116" s="221">
        <f t="shared" si="30"/>
        <v>322.3341270217245</v>
      </c>
      <c r="P116" s="219">
        <f t="shared" si="23"/>
        <v>140.94787715803957</v>
      </c>
      <c r="Q116" s="219">
        <f t="shared" si="24"/>
        <v>180.03286907655911</v>
      </c>
      <c r="R116" s="222">
        <f t="shared" si="25"/>
        <v>320.98074623459866</v>
      </c>
      <c r="S116" s="203">
        <f t="shared" si="19"/>
        <v>0</v>
      </c>
      <c r="T116" s="203"/>
      <c r="U116" s="203">
        <f t="shared" si="22"/>
        <v>2586.2818461807983</v>
      </c>
      <c r="V116" s="203">
        <f t="shared" si="26"/>
        <v>2567.8459698767892</v>
      </c>
      <c r="W116" s="203">
        <f t="shared" si="27"/>
        <v>2570.7786467999385</v>
      </c>
      <c r="X116" s="203">
        <f t="shared" si="28"/>
        <v>2568.1335206911708</v>
      </c>
      <c r="Y116" s="203">
        <f t="shared" si="29"/>
        <v>2578.673016173796</v>
      </c>
    </row>
    <row r="117" spans="1:25" x14ac:dyDescent="0.2">
      <c r="A117" s="223" t="s">
        <v>134</v>
      </c>
      <c r="B117" s="214">
        <f>IF(ISERROR(VLOOKUP(Prices!A117,Quantities!$A$1:$B$576,2,FALSE)),0,VLOOKUP(Prices!A117,Quantities!$A$1:$B$576,2,FALSE))</f>
        <v>4</v>
      </c>
      <c r="C117" s="215">
        <f t="shared" si="20"/>
        <v>0.53439935081237411</v>
      </c>
      <c r="D117" s="216">
        <v>1</v>
      </c>
      <c r="E117" s="217">
        <v>120</v>
      </c>
      <c r="F117" s="218">
        <v>60.355285078550516</v>
      </c>
      <c r="G117" s="219">
        <v>0</v>
      </c>
      <c r="H117" s="219">
        <v>0</v>
      </c>
      <c r="I117" s="219">
        <v>69.27358288771552</v>
      </c>
      <c r="J117" s="220">
        <f t="shared" si="21"/>
        <v>129.62886796626603</v>
      </c>
      <c r="K117" s="221">
        <f t="shared" si="30"/>
        <v>159.29594424880057</v>
      </c>
      <c r="L117" s="221">
        <f t="shared" si="30"/>
        <v>157.70429705682423</v>
      </c>
      <c r="M117" s="221">
        <f t="shared" si="30"/>
        <v>157.95748746191981</v>
      </c>
      <c r="N117" s="221">
        <f t="shared" si="30"/>
        <v>157.72912253507727</v>
      </c>
      <c r="O117" s="221">
        <f t="shared" si="30"/>
        <v>158.63904176609964</v>
      </c>
      <c r="P117" s="219">
        <f t="shared" si="23"/>
        <v>97.349011978273722</v>
      </c>
      <c r="Q117" s="219">
        <f t="shared" si="24"/>
        <v>60.355285078550516</v>
      </c>
      <c r="R117" s="222">
        <f t="shared" si="25"/>
        <v>157.70429705682423</v>
      </c>
      <c r="S117" s="203">
        <f t="shared" si="19"/>
        <v>0</v>
      </c>
      <c r="T117" s="203"/>
      <c r="U117" s="203">
        <f t="shared" si="22"/>
        <v>637.18377699520227</v>
      </c>
      <c r="V117" s="203">
        <f t="shared" si="26"/>
        <v>630.81718822729692</v>
      </c>
      <c r="W117" s="203">
        <f t="shared" si="27"/>
        <v>631.82994984767925</v>
      </c>
      <c r="X117" s="203">
        <f t="shared" si="28"/>
        <v>630.91649014030907</v>
      </c>
      <c r="Y117" s="203">
        <f t="shared" si="29"/>
        <v>634.55616706439855</v>
      </c>
    </row>
    <row r="118" spans="1:25" x14ac:dyDescent="0.2">
      <c r="A118" s="223" t="s">
        <v>135</v>
      </c>
      <c r="B118" s="214">
        <f>IF(ISERROR(VLOOKUP(Prices!A118,Quantities!$A$1:$B$576,2,FALSE)),0,VLOOKUP(Prices!A118,Quantities!$A$1:$B$576,2,FALSE))</f>
        <v>8</v>
      </c>
      <c r="C118" s="215">
        <f t="shared" si="20"/>
        <v>0.26598204184304441</v>
      </c>
      <c r="D118" s="216">
        <v>1</v>
      </c>
      <c r="E118" s="217">
        <v>840</v>
      </c>
      <c r="F118" s="218">
        <v>200.25475215839111</v>
      </c>
      <c r="G118" s="219">
        <v>0</v>
      </c>
      <c r="H118" s="219">
        <v>0</v>
      </c>
      <c r="I118" s="219">
        <v>72.56521080438219</v>
      </c>
      <c r="J118" s="220">
        <f t="shared" si="21"/>
        <v>272.81996296277327</v>
      </c>
      <c r="K118" s="221">
        <f t="shared" si="30"/>
        <v>303.8967104710008</v>
      </c>
      <c r="L118" s="221">
        <f t="shared" si="30"/>
        <v>302.22943401152889</v>
      </c>
      <c r="M118" s="221">
        <f t="shared" si="30"/>
        <v>302.49465510091858</v>
      </c>
      <c r="N118" s="221">
        <f t="shared" si="30"/>
        <v>302.25543910593365</v>
      </c>
      <c r="O118" s="221">
        <f t="shared" si="30"/>
        <v>303.20859437900685</v>
      </c>
      <c r="P118" s="219">
        <f t="shared" si="23"/>
        <v>101.97468185313777</v>
      </c>
      <c r="Q118" s="219">
        <f t="shared" si="24"/>
        <v>200.25475215839111</v>
      </c>
      <c r="R118" s="222">
        <f t="shared" si="25"/>
        <v>302.22943401152889</v>
      </c>
      <c r="S118" s="203">
        <f t="shared" si="19"/>
        <v>0</v>
      </c>
      <c r="T118" s="203"/>
      <c r="U118" s="203">
        <f t="shared" si="22"/>
        <v>2431.1736837680064</v>
      </c>
      <c r="V118" s="203">
        <f t="shared" si="26"/>
        <v>2417.8354720922312</v>
      </c>
      <c r="W118" s="203">
        <f t="shared" si="27"/>
        <v>2419.9572408073486</v>
      </c>
      <c r="X118" s="203">
        <f t="shared" si="28"/>
        <v>2418.0435128474692</v>
      </c>
      <c r="Y118" s="203">
        <f t="shared" si="29"/>
        <v>2425.6687550320548</v>
      </c>
    </row>
    <row r="119" spans="1:25" x14ac:dyDescent="0.2">
      <c r="A119" s="223" t="s">
        <v>136</v>
      </c>
      <c r="B119" s="214">
        <f>IF(ISERROR(VLOOKUP(Prices!A119,Quantities!$A$1:$B$576,2,FALSE)),0,VLOOKUP(Prices!A119,Quantities!$A$1:$B$576,2,FALSE))</f>
        <v>2</v>
      </c>
      <c r="C119" s="215">
        <f t="shared" si="20"/>
        <v>0.29188911341024976</v>
      </c>
      <c r="D119" s="216">
        <v>1</v>
      </c>
      <c r="E119" s="217">
        <v>850</v>
      </c>
      <c r="F119" s="218">
        <v>180.03286907655911</v>
      </c>
      <c r="G119" s="219">
        <v>0</v>
      </c>
      <c r="H119" s="219">
        <v>0</v>
      </c>
      <c r="I119" s="219">
        <v>74.211024762715525</v>
      </c>
      <c r="J119" s="220">
        <f t="shared" si="21"/>
        <v>254.24389383927462</v>
      </c>
      <c r="K119" s="221">
        <f t="shared" si="30"/>
        <v>286.02547696034861</v>
      </c>
      <c r="L119" s="221">
        <f t="shared" si="30"/>
        <v>284.32038586712889</v>
      </c>
      <c r="M119" s="221">
        <f t="shared" si="30"/>
        <v>284.59162229866564</v>
      </c>
      <c r="N119" s="221">
        <f t="shared" si="30"/>
        <v>284.34698076960956</v>
      </c>
      <c r="O119" s="221">
        <f t="shared" si="30"/>
        <v>285.32175406370817</v>
      </c>
      <c r="P119" s="219">
        <f t="shared" si="23"/>
        <v>104.2875167905698</v>
      </c>
      <c r="Q119" s="219">
        <f t="shared" si="24"/>
        <v>180.03286907655911</v>
      </c>
      <c r="R119" s="222">
        <f t="shared" si="25"/>
        <v>284.32038586712889</v>
      </c>
      <c r="S119" s="203">
        <f t="shared" si="19"/>
        <v>0</v>
      </c>
      <c r="T119" s="203"/>
      <c r="U119" s="203">
        <f t="shared" si="22"/>
        <v>572.05095392069722</v>
      </c>
      <c r="V119" s="203">
        <f t="shared" si="26"/>
        <v>568.64077173425778</v>
      </c>
      <c r="W119" s="203">
        <f t="shared" si="27"/>
        <v>569.18324459733128</v>
      </c>
      <c r="X119" s="203">
        <f t="shared" si="28"/>
        <v>568.69396153921912</v>
      </c>
      <c r="Y119" s="203">
        <f t="shared" si="29"/>
        <v>570.64350812741634</v>
      </c>
    </row>
    <row r="120" spans="1:25" x14ac:dyDescent="0.2">
      <c r="A120" s="223" t="s">
        <v>137</v>
      </c>
      <c r="B120" s="214">
        <f>IF(ISERROR(VLOOKUP(Prices!A120,Quantities!$A$1:$B$576,2,FALSE)),0,VLOOKUP(Prices!A120,Quantities!$A$1:$B$576,2,FALSE))</f>
        <v>4</v>
      </c>
      <c r="C120" s="215">
        <f t="shared" si="20"/>
        <v>0.2455087409962492</v>
      </c>
      <c r="D120" s="216">
        <v>1</v>
      </c>
      <c r="E120" s="217">
        <v>1050</v>
      </c>
      <c r="F120" s="218">
        <v>220.47663524022317</v>
      </c>
      <c r="G120" s="219">
        <v>0</v>
      </c>
      <c r="H120" s="219">
        <v>0</v>
      </c>
      <c r="I120" s="219">
        <v>71.742303825215515</v>
      </c>
      <c r="J120" s="220">
        <f t="shared" si="21"/>
        <v>292.21893906543869</v>
      </c>
      <c r="K120" s="221">
        <f t="shared" si="30"/>
        <v>322.94326876724296</v>
      </c>
      <c r="L120" s="221">
        <f t="shared" si="30"/>
        <v>321.29489962464493</v>
      </c>
      <c r="M120" s="221">
        <f t="shared" si="30"/>
        <v>321.55711304296108</v>
      </c>
      <c r="N120" s="221">
        <f t="shared" si="30"/>
        <v>321.32060981501172</v>
      </c>
      <c r="O120" s="221">
        <f t="shared" si="30"/>
        <v>322.26295607757226</v>
      </c>
      <c r="P120" s="219">
        <f t="shared" si="23"/>
        <v>100.81826438442175</v>
      </c>
      <c r="Q120" s="219">
        <f t="shared" si="24"/>
        <v>220.47663524022317</v>
      </c>
      <c r="R120" s="222">
        <f t="shared" si="25"/>
        <v>321.29489962464493</v>
      </c>
      <c r="S120" s="203">
        <f t="shared" si="19"/>
        <v>0</v>
      </c>
      <c r="T120" s="203"/>
      <c r="U120" s="203">
        <f t="shared" si="22"/>
        <v>1291.7730750689718</v>
      </c>
      <c r="V120" s="203">
        <f t="shared" si="26"/>
        <v>1285.1795984985797</v>
      </c>
      <c r="W120" s="203">
        <f t="shared" si="27"/>
        <v>1286.2284521718443</v>
      </c>
      <c r="X120" s="203">
        <f t="shared" si="28"/>
        <v>1285.2824392600469</v>
      </c>
      <c r="Y120" s="203">
        <f t="shared" si="29"/>
        <v>1289.051824310289</v>
      </c>
    </row>
    <row r="121" spans="1:25" x14ac:dyDescent="0.2">
      <c r="A121" s="223" t="s">
        <v>138</v>
      </c>
      <c r="B121" s="214">
        <f>IF(ISERROR(VLOOKUP(Prices!A121,Quantities!$A$1:$B$576,2,FALSE)),0,VLOOKUP(Prices!A121,Quantities!$A$1:$B$576,2,FALSE))</f>
        <v>8</v>
      </c>
      <c r="C121" s="215">
        <f t="shared" si="20"/>
        <v>0.53087138081643992</v>
      </c>
      <c r="D121" s="216">
        <v>1</v>
      </c>
      <c r="E121" s="217">
        <v>10</v>
      </c>
      <c r="F121" s="218">
        <v>17.255027166785979</v>
      </c>
      <c r="G121" s="219">
        <v>0</v>
      </c>
      <c r="H121" s="219">
        <v>0</v>
      </c>
      <c r="I121" s="219">
        <v>19.525988659567716</v>
      </c>
      <c r="J121" s="220">
        <f t="shared" si="21"/>
        <v>36.781015826353695</v>
      </c>
      <c r="K121" s="221">
        <f t="shared" si="30"/>
        <v>45.143207745807956</v>
      </c>
      <c r="L121" s="221">
        <f t="shared" si="30"/>
        <v>44.694573739523953</v>
      </c>
      <c r="M121" s="221">
        <f t="shared" si="30"/>
        <v>44.765939948293905</v>
      </c>
      <c r="N121" s="221">
        <f t="shared" si="30"/>
        <v>44.701571241120234</v>
      </c>
      <c r="O121" s="221">
        <f t="shared" si="30"/>
        <v>44.958048123727337</v>
      </c>
      <c r="P121" s="219">
        <f t="shared" si="23"/>
        <v>27.439546572737974</v>
      </c>
      <c r="Q121" s="219">
        <f t="shared" si="24"/>
        <v>17.255027166785979</v>
      </c>
      <c r="R121" s="222">
        <f t="shared" si="25"/>
        <v>44.694573739523953</v>
      </c>
      <c r="S121" s="203">
        <f t="shared" si="19"/>
        <v>0</v>
      </c>
      <c r="T121" s="203"/>
      <c r="U121" s="203">
        <f t="shared" si="22"/>
        <v>361.14566196646365</v>
      </c>
      <c r="V121" s="203">
        <f t="shared" si="26"/>
        <v>357.55658991619163</v>
      </c>
      <c r="W121" s="203">
        <f t="shared" si="27"/>
        <v>358.12751958635124</v>
      </c>
      <c r="X121" s="203">
        <f t="shared" si="28"/>
        <v>357.61256992896188</v>
      </c>
      <c r="Y121" s="203">
        <f t="shared" si="29"/>
        <v>359.6643849898187</v>
      </c>
    </row>
    <row r="122" spans="1:25" x14ac:dyDescent="0.2">
      <c r="A122" s="223" t="s">
        <v>139</v>
      </c>
      <c r="B122" s="214">
        <f>IF(ISERROR(VLOOKUP(Prices!A122,Quantities!$A$1:$B$576,2,FALSE)),0,VLOOKUP(Prices!A122,Quantities!$A$1:$B$576,2,FALSE))</f>
        <v>28</v>
      </c>
      <c r="C122" s="215">
        <f t="shared" si="20"/>
        <v>0.53087138081643992</v>
      </c>
      <c r="D122" s="216">
        <v>1</v>
      </c>
      <c r="E122" s="217">
        <v>10</v>
      </c>
      <c r="F122" s="218">
        <v>17.255027166785979</v>
      </c>
      <c r="G122" s="219">
        <v>0</v>
      </c>
      <c r="H122" s="219">
        <v>0</v>
      </c>
      <c r="I122" s="219">
        <v>19.525988659567716</v>
      </c>
      <c r="J122" s="220">
        <f t="shared" si="21"/>
        <v>36.781015826353695</v>
      </c>
      <c r="K122" s="221">
        <f t="shared" si="30"/>
        <v>45.143207745807956</v>
      </c>
      <c r="L122" s="221">
        <f t="shared" si="30"/>
        <v>44.694573739523953</v>
      </c>
      <c r="M122" s="221">
        <f t="shared" si="30"/>
        <v>44.765939948293905</v>
      </c>
      <c r="N122" s="221">
        <f t="shared" si="30"/>
        <v>44.701571241120234</v>
      </c>
      <c r="O122" s="221">
        <f t="shared" si="30"/>
        <v>44.958048123727337</v>
      </c>
      <c r="P122" s="219">
        <f t="shared" si="23"/>
        <v>27.439546572737974</v>
      </c>
      <c r="Q122" s="219">
        <f t="shared" si="24"/>
        <v>17.255027166785979</v>
      </c>
      <c r="R122" s="222">
        <f t="shared" si="25"/>
        <v>44.694573739523953</v>
      </c>
      <c r="S122" s="203">
        <f t="shared" si="19"/>
        <v>0</v>
      </c>
      <c r="T122" s="203"/>
      <c r="U122" s="203">
        <f t="shared" si="22"/>
        <v>1264.0098168826228</v>
      </c>
      <c r="V122" s="203">
        <f t="shared" si="26"/>
        <v>1251.4480647066707</v>
      </c>
      <c r="W122" s="203">
        <f t="shared" si="27"/>
        <v>1253.4463185522293</v>
      </c>
      <c r="X122" s="203">
        <f t="shared" si="28"/>
        <v>1251.6439947513666</v>
      </c>
      <c r="Y122" s="203">
        <f t="shared" si="29"/>
        <v>1258.8253474643654</v>
      </c>
    </row>
    <row r="123" spans="1:25" x14ac:dyDescent="0.2">
      <c r="A123" s="223" t="s">
        <v>140</v>
      </c>
      <c r="B123" s="214">
        <f>IF(ISERROR(VLOOKUP(Prices!A123,Quantities!$A$1:$B$576,2,FALSE)),0,VLOOKUP(Prices!A123,Quantities!$A$1:$B$576,2,FALSE))</f>
        <v>9</v>
      </c>
      <c r="C123" s="215">
        <f t="shared" si="20"/>
        <v>0.53087138081643992</v>
      </c>
      <c r="D123" s="216">
        <v>1</v>
      </c>
      <c r="E123" s="217">
        <v>10</v>
      </c>
      <c r="F123" s="218">
        <v>17.255027166785979</v>
      </c>
      <c r="G123" s="219">
        <v>0</v>
      </c>
      <c r="H123" s="219">
        <v>0</v>
      </c>
      <c r="I123" s="219">
        <v>19.525988659567716</v>
      </c>
      <c r="J123" s="220">
        <f t="shared" si="21"/>
        <v>36.781015826353695</v>
      </c>
      <c r="K123" s="221">
        <f t="shared" si="30"/>
        <v>45.143207745807956</v>
      </c>
      <c r="L123" s="221">
        <f t="shared" si="30"/>
        <v>44.694573739523953</v>
      </c>
      <c r="M123" s="221">
        <f t="shared" si="30"/>
        <v>44.765939948293905</v>
      </c>
      <c r="N123" s="221">
        <f t="shared" si="30"/>
        <v>44.701571241120234</v>
      </c>
      <c r="O123" s="221">
        <f t="shared" si="30"/>
        <v>44.958048123727337</v>
      </c>
      <c r="P123" s="219">
        <f t="shared" si="23"/>
        <v>27.439546572737974</v>
      </c>
      <c r="Q123" s="219">
        <f t="shared" si="24"/>
        <v>17.255027166785979</v>
      </c>
      <c r="R123" s="222">
        <f t="shared" si="25"/>
        <v>44.694573739523953</v>
      </c>
      <c r="S123" s="203">
        <f t="shared" si="19"/>
        <v>0</v>
      </c>
      <c r="T123" s="203"/>
      <c r="U123" s="203">
        <f t="shared" si="22"/>
        <v>406.28886971227161</v>
      </c>
      <c r="V123" s="203">
        <f t="shared" si="26"/>
        <v>402.25116365571557</v>
      </c>
      <c r="W123" s="203">
        <f t="shared" si="27"/>
        <v>402.89345953464516</v>
      </c>
      <c r="X123" s="203">
        <f t="shared" si="28"/>
        <v>402.31414117008211</v>
      </c>
      <c r="Y123" s="203">
        <f t="shared" si="29"/>
        <v>404.62243311354604</v>
      </c>
    </row>
    <row r="124" spans="1:25" x14ac:dyDescent="0.2">
      <c r="A124" s="223" t="s">
        <v>141</v>
      </c>
      <c r="B124" s="214">
        <f>IF(ISERROR(VLOOKUP(Prices!A124,Quantities!$A$1:$B$576,2,FALSE)),0,VLOOKUP(Prices!A124,Quantities!$A$1:$B$576,2,FALSE))</f>
        <v>1</v>
      </c>
      <c r="C124" s="215">
        <f t="shared" si="20"/>
        <v>0.35526216307156411</v>
      </c>
      <c r="D124" s="216">
        <v>1</v>
      </c>
      <c r="E124" s="217">
        <v>810</v>
      </c>
      <c r="F124" s="218">
        <v>51.156145528662286</v>
      </c>
      <c r="G124" s="219">
        <v>0</v>
      </c>
      <c r="H124" s="219">
        <v>0</v>
      </c>
      <c r="I124" s="219">
        <v>28.187957762022165</v>
      </c>
      <c r="J124" s="220">
        <f t="shared" si="21"/>
        <v>79.344103290684444</v>
      </c>
      <c r="K124" s="221">
        <f t="shared" si="30"/>
        <v>91.415866556202914</v>
      </c>
      <c r="L124" s="221">
        <f t="shared" si="30"/>
        <v>90.768212978183271</v>
      </c>
      <c r="M124" s="221">
        <f t="shared" si="30"/>
        <v>90.871238116296183</v>
      </c>
      <c r="N124" s="221">
        <f t="shared" si="30"/>
        <v>90.778314657687162</v>
      </c>
      <c r="O124" s="221">
        <f t="shared" si="30"/>
        <v>91.148567844857865</v>
      </c>
      <c r="P124" s="219">
        <f t="shared" si="23"/>
        <v>39.612067449520978</v>
      </c>
      <c r="Q124" s="219">
        <f t="shared" si="24"/>
        <v>51.156145528662286</v>
      </c>
      <c r="R124" s="222">
        <f t="shared" si="25"/>
        <v>90.768212978183271</v>
      </c>
      <c r="S124" s="203">
        <f t="shared" si="19"/>
        <v>0</v>
      </c>
      <c r="T124" s="203"/>
      <c r="U124" s="203">
        <f t="shared" si="22"/>
        <v>91.415866556202914</v>
      </c>
      <c r="V124" s="203">
        <f t="shared" si="26"/>
        <v>90.768212978183271</v>
      </c>
      <c r="W124" s="203">
        <f t="shared" si="27"/>
        <v>90.871238116296183</v>
      </c>
      <c r="X124" s="203">
        <f t="shared" si="28"/>
        <v>90.778314657687162</v>
      </c>
      <c r="Y124" s="203">
        <f t="shared" si="29"/>
        <v>91.148567844857865</v>
      </c>
    </row>
    <row r="125" spans="1:25" x14ac:dyDescent="0.2">
      <c r="A125" s="223" t="s">
        <v>142</v>
      </c>
      <c r="B125" s="214">
        <f>IF(ISERROR(VLOOKUP(Prices!A125,Quantities!$A$1:$B$576,2,FALSE)),0,VLOOKUP(Prices!A125,Quantities!$A$1:$B$576,2,FALSE))</f>
        <v>1</v>
      </c>
      <c r="C125" s="215">
        <f t="shared" si="20"/>
        <v>0.24009996093225267</v>
      </c>
      <c r="D125" s="216">
        <v>1</v>
      </c>
      <c r="E125" s="217">
        <v>990</v>
      </c>
      <c r="F125" s="218">
        <v>86.253661186307269</v>
      </c>
      <c r="G125" s="219">
        <v>0</v>
      </c>
      <c r="H125" s="219">
        <v>0</v>
      </c>
      <c r="I125" s="219">
        <v>27.252927512022168</v>
      </c>
      <c r="J125" s="220">
        <f t="shared" si="21"/>
        <v>113.50658869832944</v>
      </c>
      <c r="K125" s="221">
        <f t="shared" si="30"/>
        <v>125.17791629130315</v>
      </c>
      <c r="L125" s="221">
        <f t="shared" si="30"/>
        <v>124.55174620251253</v>
      </c>
      <c r="M125" s="221">
        <f t="shared" si="30"/>
        <v>124.65135386634586</v>
      </c>
      <c r="N125" s="221">
        <f t="shared" si="30"/>
        <v>124.56151279651675</v>
      </c>
      <c r="O125" s="221">
        <f t="shared" si="30"/>
        <v>124.91948421666174</v>
      </c>
      <c r="P125" s="219">
        <f t="shared" si="23"/>
        <v>38.29808501620527</v>
      </c>
      <c r="Q125" s="219">
        <f t="shared" si="24"/>
        <v>86.253661186307269</v>
      </c>
      <c r="R125" s="222">
        <f t="shared" si="25"/>
        <v>124.55174620251253</v>
      </c>
      <c r="S125" s="203">
        <f t="shared" si="19"/>
        <v>0</v>
      </c>
      <c r="T125" s="203"/>
      <c r="U125" s="203">
        <f t="shared" si="22"/>
        <v>125.17791629130315</v>
      </c>
      <c r="V125" s="203">
        <f t="shared" si="26"/>
        <v>124.55174620251253</v>
      </c>
      <c r="W125" s="203">
        <f t="shared" si="27"/>
        <v>124.65135386634586</v>
      </c>
      <c r="X125" s="203">
        <f t="shared" si="28"/>
        <v>124.56151279651675</v>
      </c>
      <c r="Y125" s="203">
        <f t="shared" si="29"/>
        <v>124.91948421666174</v>
      </c>
    </row>
    <row r="126" spans="1:25" x14ac:dyDescent="0.2">
      <c r="A126" s="223" t="s">
        <v>143</v>
      </c>
      <c r="B126" s="214">
        <f>IF(ISERROR(VLOOKUP(Prices!A126,Quantities!$A$1:$B$576,2,FALSE)),0,VLOOKUP(Prices!A126,Quantities!$A$1:$B$576,2,FALSE))</f>
        <v>288</v>
      </c>
      <c r="C126" s="215">
        <f t="shared" si="20"/>
        <v>0.76186879608036151</v>
      </c>
      <c r="D126" s="216">
        <v>1</v>
      </c>
      <c r="E126" s="217">
        <v>40</v>
      </c>
      <c r="F126" s="218">
        <v>18.483521869130684</v>
      </c>
      <c r="G126" s="219">
        <v>0</v>
      </c>
      <c r="H126" s="219">
        <v>0</v>
      </c>
      <c r="I126" s="219">
        <v>59.135545119537753</v>
      </c>
      <c r="J126" s="220">
        <f t="shared" si="21"/>
        <v>77.619066988668436</v>
      </c>
      <c r="K126" s="221">
        <f t="shared" si="30"/>
        <v>102.94443136189905</v>
      </c>
      <c r="L126" s="221">
        <f t="shared" si="30"/>
        <v>101.5857182650456</v>
      </c>
      <c r="M126" s="221">
        <f t="shared" si="30"/>
        <v>101.80185480657013</v>
      </c>
      <c r="N126" s="221">
        <f t="shared" si="30"/>
        <v>101.6069105887013</v>
      </c>
      <c r="O126" s="221">
        <f t="shared" si="30"/>
        <v>102.38366512482047</v>
      </c>
      <c r="P126" s="219">
        <f t="shared" si="23"/>
        <v>83.102196395914916</v>
      </c>
      <c r="Q126" s="219">
        <f t="shared" si="24"/>
        <v>18.483521869130684</v>
      </c>
      <c r="R126" s="222">
        <f t="shared" si="25"/>
        <v>101.5857182650456</v>
      </c>
      <c r="S126" s="203">
        <f t="shared" si="19"/>
        <v>0</v>
      </c>
      <c r="T126" s="203"/>
      <c r="U126" s="203">
        <f t="shared" si="22"/>
        <v>29647.996232226928</v>
      </c>
      <c r="V126" s="203">
        <f t="shared" si="26"/>
        <v>29256.686860333131</v>
      </c>
      <c r="W126" s="203">
        <f t="shared" si="27"/>
        <v>29318.9341842922</v>
      </c>
      <c r="X126" s="203">
        <f t="shared" si="28"/>
        <v>29262.790249545975</v>
      </c>
      <c r="Y126" s="203">
        <f t="shared" si="29"/>
        <v>29486.495555948295</v>
      </c>
    </row>
    <row r="127" spans="1:25" x14ac:dyDescent="0.2">
      <c r="A127" s="223" t="s">
        <v>144</v>
      </c>
      <c r="B127" s="214">
        <f>IF(ISERROR(VLOOKUP(Prices!A127,Quantities!$A$1:$B$576,2,FALSE)),0,VLOOKUP(Prices!A127,Quantities!$A$1:$B$576,2,FALSE))</f>
        <v>8</v>
      </c>
      <c r="C127" s="215">
        <f t="shared" si="20"/>
        <v>0.57177636158950995</v>
      </c>
      <c r="D127" s="216">
        <v>1</v>
      </c>
      <c r="E127" s="217">
        <v>350</v>
      </c>
      <c r="F127" s="218">
        <v>52.384640231006998</v>
      </c>
      <c r="G127" s="219">
        <v>0</v>
      </c>
      <c r="H127" s="219">
        <v>0</v>
      </c>
      <c r="I127" s="219">
        <v>69.945459119537759</v>
      </c>
      <c r="J127" s="220">
        <f t="shared" si="21"/>
        <v>122.33009935054476</v>
      </c>
      <c r="K127" s="221">
        <f t="shared" si="30"/>
        <v>152.28491307339908</v>
      </c>
      <c r="L127" s="221">
        <f t="shared" si="30"/>
        <v>150.67782868482982</v>
      </c>
      <c r="M127" s="221">
        <f t="shared" si="30"/>
        <v>150.93347475351629</v>
      </c>
      <c r="N127" s="221">
        <f t="shared" si="30"/>
        <v>150.70289494244037</v>
      </c>
      <c r="O127" s="221">
        <f t="shared" si="30"/>
        <v>151.62163937173773</v>
      </c>
      <c r="P127" s="219">
        <f t="shared" si="23"/>
        <v>98.293188453822808</v>
      </c>
      <c r="Q127" s="219">
        <f t="shared" si="24"/>
        <v>52.384640231006998</v>
      </c>
      <c r="R127" s="222">
        <f t="shared" si="25"/>
        <v>150.67782868482982</v>
      </c>
      <c r="S127" s="203">
        <f t="shared" si="19"/>
        <v>0</v>
      </c>
      <c r="T127" s="203"/>
      <c r="U127" s="203">
        <f t="shared" si="22"/>
        <v>1218.2793045871927</v>
      </c>
      <c r="V127" s="203">
        <f t="shared" si="26"/>
        <v>1205.4226294786386</v>
      </c>
      <c r="W127" s="203">
        <f t="shared" si="27"/>
        <v>1207.4677980281303</v>
      </c>
      <c r="X127" s="203">
        <f t="shared" si="28"/>
        <v>1205.6231595395229</v>
      </c>
      <c r="Y127" s="203">
        <f t="shared" si="29"/>
        <v>1212.9731149739018</v>
      </c>
    </row>
    <row r="128" spans="1:25" x14ac:dyDescent="0.2">
      <c r="A128" s="223" t="s">
        <v>145</v>
      </c>
      <c r="B128" s="214">
        <f>IF(ISERROR(VLOOKUP(Prices!A128,Quantities!$A$1:$B$576,2,FALSE)),0,VLOOKUP(Prices!A128,Quantities!$A$1:$B$576,2,FALSE))</f>
        <v>17</v>
      </c>
      <c r="C128" s="215">
        <f t="shared" si="20"/>
        <v>0.44098210133196891</v>
      </c>
      <c r="D128" s="216">
        <v>1</v>
      </c>
      <c r="E128" s="217">
        <v>360</v>
      </c>
      <c r="F128" s="218">
        <v>87.482155888651974</v>
      </c>
      <c r="G128" s="219">
        <v>0</v>
      </c>
      <c r="H128" s="219">
        <v>0</v>
      </c>
      <c r="I128" s="219">
        <v>69.010428869537748</v>
      </c>
      <c r="J128" s="220">
        <f t="shared" si="21"/>
        <v>156.49258475818971</v>
      </c>
      <c r="K128" s="221">
        <f t="shared" si="30"/>
        <v>186.04696280849927</v>
      </c>
      <c r="L128" s="221">
        <f t="shared" si="30"/>
        <v>184.46136190915905</v>
      </c>
      <c r="M128" s="221">
        <f t="shared" si="30"/>
        <v>184.71359050356591</v>
      </c>
      <c r="N128" s="221">
        <f t="shared" si="30"/>
        <v>184.48609308126993</v>
      </c>
      <c r="O128" s="221">
        <f t="shared" si="30"/>
        <v>185.39255574354158</v>
      </c>
      <c r="P128" s="219">
        <f t="shared" si="23"/>
        <v>96.979206020507064</v>
      </c>
      <c r="Q128" s="219">
        <f t="shared" si="24"/>
        <v>87.482155888651974</v>
      </c>
      <c r="R128" s="222">
        <f t="shared" si="25"/>
        <v>184.46136190915905</v>
      </c>
      <c r="S128" s="203">
        <f t="shared" si="19"/>
        <v>0</v>
      </c>
      <c r="T128" s="203"/>
      <c r="U128" s="203">
        <f t="shared" si="22"/>
        <v>3162.7983677444877</v>
      </c>
      <c r="V128" s="203">
        <f t="shared" si="26"/>
        <v>3135.8431524557041</v>
      </c>
      <c r="W128" s="203">
        <f t="shared" si="27"/>
        <v>3140.1310385606203</v>
      </c>
      <c r="X128" s="203">
        <f t="shared" si="28"/>
        <v>3136.263582381589</v>
      </c>
      <c r="Y128" s="203">
        <f t="shared" si="29"/>
        <v>3151.6734476402066</v>
      </c>
    </row>
    <row r="129" spans="1:25" x14ac:dyDescent="0.2">
      <c r="A129" s="223" t="s">
        <v>146</v>
      </c>
      <c r="B129" s="214">
        <f>IF(ISERROR(VLOOKUP(Prices!A129,Quantities!$A$1:$B$576,2,FALSE)),0,VLOOKUP(Prices!A129,Quantities!$A$1:$B$576,2,FALSE))</f>
        <v>25</v>
      </c>
      <c r="C129" s="215">
        <f t="shared" si="20"/>
        <v>0.69154419141358603</v>
      </c>
      <c r="D129" s="216">
        <v>1</v>
      </c>
      <c r="E129" s="217">
        <v>890</v>
      </c>
      <c r="F129" s="218">
        <v>26.376770440019968</v>
      </c>
      <c r="G129" s="219">
        <v>0</v>
      </c>
      <c r="H129" s="219">
        <v>0</v>
      </c>
      <c r="I129" s="219">
        <v>59.135545119537753</v>
      </c>
      <c r="J129" s="220">
        <f t="shared" si="21"/>
        <v>85.51231555955772</v>
      </c>
      <c r="K129" s="221">
        <f t="shared" si="30"/>
        <v>110.83767993278833</v>
      </c>
      <c r="L129" s="221">
        <f t="shared" si="30"/>
        <v>109.47896683593488</v>
      </c>
      <c r="M129" s="221">
        <f t="shared" si="30"/>
        <v>109.69510337745942</v>
      </c>
      <c r="N129" s="221">
        <f t="shared" si="30"/>
        <v>109.50015915959058</v>
      </c>
      <c r="O129" s="221">
        <f t="shared" si="30"/>
        <v>110.27691369570975</v>
      </c>
      <c r="P129" s="219">
        <f t="shared" si="23"/>
        <v>83.102196395914916</v>
      </c>
      <c r="Q129" s="219">
        <f t="shared" si="24"/>
        <v>26.376770440019968</v>
      </c>
      <c r="R129" s="222">
        <f t="shared" si="25"/>
        <v>109.47896683593488</v>
      </c>
      <c r="S129" s="203">
        <f t="shared" si="19"/>
        <v>0</v>
      </c>
      <c r="T129" s="203"/>
      <c r="U129" s="203">
        <f t="shared" si="22"/>
        <v>2770.9419983197085</v>
      </c>
      <c r="V129" s="203">
        <f t="shared" si="26"/>
        <v>2736.974170898372</v>
      </c>
      <c r="W129" s="203">
        <f t="shared" si="27"/>
        <v>2742.3775844364854</v>
      </c>
      <c r="X129" s="203">
        <f t="shared" si="28"/>
        <v>2737.5039789897646</v>
      </c>
      <c r="Y129" s="203">
        <f t="shared" si="29"/>
        <v>2756.9228423927439</v>
      </c>
    </row>
    <row r="130" spans="1:25" x14ac:dyDescent="0.2">
      <c r="A130" s="223" t="s">
        <v>147</v>
      </c>
      <c r="B130" s="214">
        <f>IF(ISERROR(VLOOKUP(Prices!A130,Quantities!$A$1:$B$576,2,FALSE)),0,VLOOKUP(Prices!A130,Quantities!$A$1:$B$576,2,FALSE))</f>
        <v>75</v>
      </c>
      <c r="C130" s="215">
        <f t="shared" si="20"/>
        <v>0.65572200527932312</v>
      </c>
      <c r="D130" s="216">
        <v>1</v>
      </c>
      <c r="E130" s="217">
        <v>50</v>
      </c>
      <c r="F130" s="218">
        <v>32.009790998230237</v>
      </c>
      <c r="G130" s="219">
        <v>0</v>
      </c>
      <c r="H130" s="219">
        <v>0</v>
      </c>
      <c r="I130" s="219">
        <v>60.966790395537743</v>
      </c>
      <c r="J130" s="220">
        <f t="shared" si="21"/>
        <v>92.976581393767987</v>
      </c>
      <c r="K130" s="221">
        <f t="shared" si="30"/>
        <v>119.08619412012885</v>
      </c>
      <c r="L130" s="221">
        <f t="shared" si="30"/>
        <v>117.68540587312631</v>
      </c>
      <c r="M130" s="221">
        <f t="shared" si="30"/>
        <v>117.90823549611036</v>
      </c>
      <c r="N130" s="221">
        <f t="shared" si="30"/>
        <v>117.70725445762318</v>
      </c>
      <c r="O130" s="221">
        <f t="shared" si="30"/>
        <v>118.50806268381999</v>
      </c>
      <c r="P130" s="219">
        <f t="shared" si="23"/>
        <v>85.675614874896084</v>
      </c>
      <c r="Q130" s="219">
        <f t="shared" si="24"/>
        <v>32.009790998230237</v>
      </c>
      <c r="R130" s="222">
        <f t="shared" si="25"/>
        <v>117.68540587312631</v>
      </c>
      <c r="S130" s="203">
        <f t="shared" si="19"/>
        <v>0</v>
      </c>
      <c r="T130" s="203"/>
      <c r="U130" s="203">
        <f t="shared" si="22"/>
        <v>8931.4645590096643</v>
      </c>
      <c r="V130" s="203">
        <f t="shared" si="26"/>
        <v>8826.4054404844737</v>
      </c>
      <c r="W130" s="203">
        <f t="shared" si="27"/>
        <v>8843.1176622082767</v>
      </c>
      <c r="X130" s="203">
        <f t="shared" si="28"/>
        <v>8828.0440843217384</v>
      </c>
      <c r="Y130" s="203">
        <f t="shared" si="29"/>
        <v>8888.1047012864983</v>
      </c>
    </row>
    <row r="131" spans="1:25" x14ac:dyDescent="0.2">
      <c r="A131" s="223" t="s">
        <v>148</v>
      </c>
      <c r="B131" s="214">
        <f>IF(ISERROR(VLOOKUP(Prices!A131,Quantities!$A$1:$B$576,2,FALSE)),0,VLOOKUP(Prices!A131,Quantities!$A$1:$B$576,2,FALSE))</f>
        <v>2</v>
      </c>
      <c r="C131" s="215">
        <f t="shared" si="20"/>
        <v>0.52130109918907197</v>
      </c>
      <c r="D131" s="216">
        <v>1</v>
      </c>
      <c r="E131" s="217">
        <v>220</v>
      </c>
      <c r="F131" s="218">
        <v>65.91090936010653</v>
      </c>
      <c r="G131" s="219">
        <v>0</v>
      </c>
      <c r="H131" s="219">
        <v>0</v>
      </c>
      <c r="I131" s="219">
        <v>71.776704395537749</v>
      </c>
      <c r="J131" s="220">
        <f t="shared" si="21"/>
        <v>137.68761375564429</v>
      </c>
      <c r="K131" s="221">
        <f t="shared" si="30"/>
        <v>168.42667583162884</v>
      </c>
      <c r="L131" s="221">
        <f t="shared" si="30"/>
        <v>166.77751629291049</v>
      </c>
      <c r="M131" s="221">
        <f t="shared" si="30"/>
        <v>167.03985544305647</v>
      </c>
      <c r="N131" s="221">
        <f t="shared" si="30"/>
        <v>166.80323881136218</v>
      </c>
      <c r="O131" s="221">
        <f t="shared" si="30"/>
        <v>167.74603693073726</v>
      </c>
      <c r="P131" s="219">
        <f t="shared" si="23"/>
        <v>100.86660693280396</v>
      </c>
      <c r="Q131" s="219">
        <f t="shared" si="24"/>
        <v>65.91090936010653</v>
      </c>
      <c r="R131" s="222">
        <f t="shared" si="25"/>
        <v>166.77751629291049</v>
      </c>
      <c r="S131" s="203">
        <f t="shared" si="19"/>
        <v>0</v>
      </c>
      <c r="T131" s="203"/>
      <c r="U131" s="203">
        <f t="shared" si="22"/>
        <v>336.85335166325768</v>
      </c>
      <c r="V131" s="203">
        <f t="shared" si="26"/>
        <v>333.55503258582098</v>
      </c>
      <c r="W131" s="203">
        <f t="shared" si="27"/>
        <v>334.07971088611293</v>
      </c>
      <c r="X131" s="203">
        <f t="shared" si="28"/>
        <v>333.60647762272436</v>
      </c>
      <c r="Y131" s="203">
        <f t="shared" si="29"/>
        <v>335.49207386147452</v>
      </c>
    </row>
    <row r="132" spans="1:25" x14ac:dyDescent="0.2">
      <c r="A132" s="223" t="s">
        <v>149</v>
      </c>
      <c r="B132" s="214">
        <f>IF(ISERROR(VLOOKUP(Prices!A132,Quantities!$A$1:$B$576,2,FALSE)),0,VLOOKUP(Prices!A132,Quantities!$A$1:$B$576,2,FALSE))</f>
        <v>55</v>
      </c>
      <c r="C132" s="215">
        <f t="shared" si="20"/>
        <v>0.43451593449792836</v>
      </c>
      <c r="D132" s="216">
        <v>1</v>
      </c>
      <c r="E132" s="217">
        <v>310</v>
      </c>
      <c r="F132" s="218">
        <v>92.1941745337366</v>
      </c>
      <c r="G132" s="219">
        <v>0</v>
      </c>
      <c r="H132" s="219">
        <v>0</v>
      </c>
      <c r="I132" s="219">
        <v>70.841674145537738</v>
      </c>
      <c r="J132" s="220">
        <f t="shared" si="21"/>
        <v>163.03584867927435</v>
      </c>
      <c r="K132" s="221">
        <f t="shared" si="30"/>
        <v>193.37447508271413</v>
      </c>
      <c r="L132" s="221">
        <f t="shared" si="30"/>
        <v>191.74679903322482</v>
      </c>
      <c r="M132" s="221">
        <f t="shared" si="30"/>
        <v>192.00572070909124</v>
      </c>
      <c r="N132" s="221">
        <f t="shared" si="30"/>
        <v>191.77218646617686</v>
      </c>
      <c r="O132" s="221">
        <f t="shared" si="30"/>
        <v>192.70270281852618</v>
      </c>
      <c r="P132" s="219">
        <f t="shared" si="23"/>
        <v>99.552624499488232</v>
      </c>
      <c r="Q132" s="219">
        <f t="shared" si="24"/>
        <v>92.1941745337366</v>
      </c>
      <c r="R132" s="222">
        <f t="shared" si="25"/>
        <v>191.74679903322482</v>
      </c>
      <c r="S132" s="203">
        <f t="shared" si="19"/>
        <v>0</v>
      </c>
      <c r="T132" s="203"/>
      <c r="U132" s="203">
        <f t="shared" si="22"/>
        <v>10635.596129549276</v>
      </c>
      <c r="V132" s="203">
        <f t="shared" si="26"/>
        <v>10546.073946827364</v>
      </c>
      <c r="W132" s="203">
        <f t="shared" si="27"/>
        <v>10560.314639000018</v>
      </c>
      <c r="X132" s="203">
        <f t="shared" si="28"/>
        <v>10547.470255639728</v>
      </c>
      <c r="Y132" s="203">
        <f t="shared" si="29"/>
        <v>10598.64865501894</v>
      </c>
    </row>
    <row r="133" spans="1:25" x14ac:dyDescent="0.2">
      <c r="A133" s="223" t="s">
        <v>150</v>
      </c>
      <c r="B133" s="214">
        <f>IF(ISERROR(VLOOKUP(Prices!A133,Quantities!$A$1:$B$576,2,FALSE)),0,VLOOKUP(Prices!A133,Quantities!$A$1:$B$576,2,FALSE))</f>
        <v>18</v>
      </c>
      <c r="C133" s="215">
        <f t="shared" si="20"/>
        <v>0.66203855323192096</v>
      </c>
      <c r="D133" s="216">
        <v>1</v>
      </c>
      <c r="E133" s="217">
        <v>60</v>
      </c>
      <c r="F133" s="218">
        <v>32.138130136529035</v>
      </c>
      <c r="G133" s="219">
        <v>0</v>
      </c>
      <c r="H133" s="219">
        <v>0</v>
      </c>
      <c r="I133" s="219">
        <v>62.955941817137749</v>
      </c>
      <c r="J133" s="220">
        <f t="shared" si="21"/>
        <v>95.094071953666784</v>
      </c>
      <c r="K133" s="221">
        <f t="shared" si="30"/>
        <v>122.05555785450704</v>
      </c>
      <c r="L133" s="221">
        <f t="shared" si="30"/>
        <v>120.60906636620203</v>
      </c>
      <c r="M133" s="221">
        <f t="shared" si="30"/>
        <v>120.83916620725819</v>
      </c>
      <c r="N133" s="221">
        <f t="shared" si="30"/>
        <v>120.63162780014738</v>
      </c>
      <c r="O133" s="221">
        <f t="shared" si="30"/>
        <v>121.45856383807967</v>
      </c>
      <c r="P133" s="219">
        <f t="shared" si="23"/>
        <v>88.470936229673001</v>
      </c>
      <c r="Q133" s="219">
        <f t="shared" si="24"/>
        <v>32.138130136529035</v>
      </c>
      <c r="R133" s="222">
        <f t="shared" si="25"/>
        <v>120.60906636620203</v>
      </c>
      <c r="S133" s="203">
        <f t="shared" si="19"/>
        <v>0</v>
      </c>
      <c r="T133" s="203"/>
      <c r="U133" s="203">
        <f t="shared" si="22"/>
        <v>2197.0000413811267</v>
      </c>
      <c r="V133" s="203">
        <f t="shared" si="26"/>
        <v>2170.9631945916367</v>
      </c>
      <c r="W133" s="203">
        <f t="shared" si="27"/>
        <v>2175.1049917306473</v>
      </c>
      <c r="X133" s="203">
        <f t="shared" si="28"/>
        <v>2171.3693004026527</v>
      </c>
      <c r="Y133" s="203">
        <f t="shared" si="29"/>
        <v>2186.2541490854342</v>
      </c>
    </row>
    <row r="134" spans="1:25" x14ac:dyDescent="0.2">
      <c r="A134" s="223" t="s">
        <v>151</v>
      </c>
      <c r="B134" s="214">
        <f>IF(ISERROR(VLOOKUP(Prices!A134,Quantities!$A$1:$B$576,2,FALSE)),0,VLOOKUP(Prices!A134,Quantities!$A$1:$B$576,2,FALSE))</f>
        <v>7</v>
      </c>
      <c r="C134" s="215">
        <f t="shared" si="20"/>
        <v>0.52763349505928381</v>
      </c>
      <c r="D134" s="216">
        <v>1</v>
      </c>
      <c r="E134" s="217">
        <v>230</v>
      </c>
      <c r="F134" s="218">
        <v>66.039248498405314</v>
      </c>
      <c r="G134" s="219">
        <v>0</v>
      </c>
      <c r="H134" s="219">
        <v>0</v>
      </c>
      <c r="I134" s="219">
        <v>73.765855817137748</v>
      </c>
      <c r="J134" s="220">
        <f t="shared" si="21"/>
        <v>139.80510431554308</v>
      </c>
      <c r="K134" s="221">
        <f t="shared" si="30"/>
        <v>171.396039566007</v>
      </c>
      <c r="L134" s="221">
        <f t="shared" si="30"/>
        <v>169.70117678598615</v>
      </c>
      <c r="M134" s="221">
        <f t="shared" si="30"/>
        <v>169.97078615420429</v>
      </c>
      <c r="N134" s="221">
        <f t="shared" si="30"/>
        <v>169.72761215388641</v>
      </c>
      <c r="O134" s="221">
        <f t="shared" si="30"/>
        <v>170.69653808499686</v>
      </c>
      <c r="P134" s="219">
        <f t="shared" si="23"/>
        <v>103.66192828758085</v>
      </c>
      <c r="Q134" s="219">
        <f t="shared" si="24"/>
        <v>66.039248498405314</v>
      </c>
      <c r="R134" s="222">
        <f t="shared" si="25"/>
        <v>169.70117678598615</v>
      </c>
      <c r="S134" s="203">
        <f t="shared" si="19"/>
        <v>0</v>
      </c>
      <c r="T134" s="203"/>
      <c r="U134" s="203">
        <f t="shared" si="22"/>
        <v>1199.7722769620491</v>
      </c>
      <c r="V134" s="203">
        <f t="shared" si="26"/>
        <v>1187.9082375019029</v>
      </c>
      <c r="W134" s="203">
        <f t="shared" si="27"/>
        <v>1189.7955030794301</v>
      </c>
      <c r="X134" s="203">
        <f t="shared" si="28"/>
        <v>1188.0932850772049</v>
      </c>
      <c r="Y134" s="203">
        <f t="shared" si="29"/>
        <v>1194.8757665949779</v>
      </c>
    </row>
    <row r="135" spans="1:25" x14ac:dyDescent="0.2">
      <c r="A135" s="223" t="s">
        <v>152</v>
      </c>
      <c r="B135" s="214">
        <f>IF(ISERROR(VLOOKUP(Prices!A135,Quantities!$A$1:$B$576,2,FALSE)),0,VLOOKUP(Prices!A135,Quantities!$A$1:$B$576,2,FALSE))</f>
        <v>14</v>
      </c>
      <c r="C135" s="215">
        <f t="shared" si="20"/>
        <v>0.44098911897666809</v>
      </c>
      <c r="D135" s="216">
        <v>1</v>
      </c>
      <c r="E135" s="217">
        <v>320</v>
      </c>
      <c r="F135" s="218">
        <v>92.322513672035399</v>
      </c>
      <c r="G135" s="219">
        <v>0</v>
      </c>
      <c r="H135" s="219">
        <v>0</v>
      </c>
      <c r="I135" s="219">
        <v>72.830825567137751</v>
      </c>
      <c r="J135" s="220">
        <f t="shared" si="21"/>
        <v>165.15333923917314</v>
      </c>
      <c r="K135" s="221">
        <f t="shared" si="30"/>
        <v>196.34383881709235</v>
      </c>
      <c r="L135" s="221">
        <f t="shared" si="30"/>
        <v>194.67045952630053</v>
      </c>
      <c r="M135" s="221">
        <f t="shared" si="30"/>
        <v>194.93665142023906</v>
      </c>
      <c r="N135" s="221">
        <f t="shared" si="30"/>
        <v>194.69655980870107</v>
      </c>
      <c r="O135" s="221">
        <f t="shared" si="30"/>
        <v>195.65320397278586</v>
      </c>
      <c r="P135" s="219">
        <f t="shared" si="23"/>
        <v>102.34794585426515</v>
      </c>
      <c r="Q135" s="219">
        <f t="shared" si="24"/>
        <v>92.322513672035399</v>
      </c>
      <c r="R135" s="222">
        <f t="shared" si="25"/>
        <v>194.67045952630053</v>
      </c>
      <c r="S135" s="203">
        <f t="shared" si="19"/>
        <v>0</v>
      </c>
      <c r="T135" s="203"/>
      <c r="U135" s="203">
        <f t="shared" si="22"/>
        <v>2748.8137434392929</v>
      </c>
      <c r="V135" s="203">
        <f t="shared" si="26"/>
        <v>2725.3864333682077</v>
      </c>
      <c r="W135" s="203">
        <f t="shared" si="27"/>
        <v>2729.1131198833468</v>
      </c>
      <c r="X135" s="203">
        <f t="shared" si="28"/>
        <v>2725.7518373218149</v>
      </c>
      <c r="Y135" s="203">
        <f t="shared" si="29"/>
        <v>2739.1448556190021</v>
      </c>
    </row>
    <row r="136" spans="1:25" x14ac:dyDescent="0.2">
      <c r="A136" s="223" t="s">
        <v>153</v>
      </c>
      <c r="B136" s="214">
        <f>IF(ISERROR(VLOOKUP(Prices!A136,Quantities!$A$1:$B$576,2,FALSE)),0,VLOOKUP(Prices!A136,Quantities!$A$1:$B$576,2,FALSE))</f>
        <v>1</v>
      </c>
      <c r="C136" s="215">
        <f t="shared" si="20"/>
        <v>0.73042141478495481</v>
      </c>
      <c r="D136" s="216">
        <v>1</v>
      </c>
      <c r="E136" s="217">
        <v>60</v>
      </c>
      <c r="F136" s="218">
        <v>32.138130136529035</v>
      </c>
      <c r="G136" s="219">
        <v>0</v>
      </c>
      <c r="H136" s="219">
        <v>0</v>
      </c>
      <c r="I136" s="219">
        <v>87.078053563271084</v>
      </c>
      <c r="J136" s="220">
        <f t="shared" si="21"/>
        <v>119.21618369980013</v>
      </c>
      <c r="K136" s="221">
        <f t="shared" si="30"/>
        <v>156.50819531385949</v>
      </c>
      <c r="L136" s="221">
        <f t="shared" si="30"/>
        <v>154.50746814400318</v>
      </c>
      <c r="M136" s="221">
        <f t="shared" si="30"/>
        <v>154.82573272246961</v>
      </c>
      <c r="N136" s="221">
        <f t="shared" si="30"/>
        <v>154.53867418582948</v>
      </c>
      <c r="O136" s="221">
        <f t="shared" si="30"/>
        <v>155.68245789434135</v>
      </c>
      <c r="P136" s="219">
        <f t="shared" si="23"/>
        <v>122.36933800747414</v>
      </c>
      <c r="Q136" s="219">
        <f t="shared" si="24"/>
        <v>32.138130136529035</v>
      </c>
      <c r="R136" s="222">
        <f t="shared" si="25"/>
        <v>154.50746814400318</v>
      </c>
      <c r="S136" s="203">
        <f t="shared" si="19"/>
        <v>0</v>
      </c>
      <c r="T136" s="203"/>
      <c r="U136" s="203">
        <f t="shared" si="22"/>
        <v>156.50819531385949</v>
      </c>
      <c r="V136" s="203">
        <f t="shared" si="26"/>
        <v>154.50746814400318</v>
      </c>
      <c r="W136" s="203">
        <f t="shared" si="27"/>
        <v>154.82573272246961</v>
      </c>
      <c r="X136" s="203">
        <f t="shared" si="28"/>
        <v>154.53867418582948</v>
      </c>
      <c r="Y136" s="203">
        <f t="shared" si="29"/>
        <v>155.68245789434135</v>
      </c>
    </row>
    <row r="137" spans="1:25" x14ac:dyDescent="0.2">
      <c r="A137" s="223" t="s">
        <v>154</v>
      </c>
      <c r="B137" s="214">
        <f>IF(ISERROR(VLOOKUP(Prices!A137,Quantities!$A$1:$B$576,2,FALSE)),0,VLOOKUP(Prices!A137,Quantities!$A$1:$B$576,2,FALSE))</f>
        <v>4</v>
      </c>
      <c r="C137" s="215">
        <f t="shared" si="20"/>
        <v>0.66746579035960407</v>
      </c>
      <c r="D137" s="216">
        <v>1</v>
      </c>
      <c r="E137" s="217">
        <v>60</v>
      </c>
      <c r="F137" s="218">
        <v>32.138130136529035</v>
      </c>
      <c r="G137" s="219">
        <v>0</v>
      </c>
      <c r="H137" s="219">
        <v>0</v>
      </c>
      <c r="I137" s="219">
        <v>64.507956806776306</v>
      </c>
      <c r="J137" s="220">
        <f t="shared" si="21"/>
        <v>96.646086943305335</v>
      </c>
      <c r="K137" s="221">
        <f t="shared" si="30"/>
        <v>124.27223814901191</v>
      </c>
      <c r="L137" s="221">
        <f t="shared" si="30"/>
        <v>122.79008717555845</v>
      </c>
      <c r="M137" s="221">
        <f t="shared" si="30"/>
        <v>123.02585952967891</v>
      </c>
      <c r="N137" s="221">
        <f t="shared" si="30"/>
        <v>122.81320480297276</v>
      </c>
      <c r="O137" s="221">
        <f t="shared" si="30"/>
        <v>123.66052679796167</v>
      </c>
      <c r="P137" s="219">
        <f t="shared" si="23"/>
        <v>90.651957039029412</v>
      </c>
      <c r="Q137" s="219">
        <f t="shared" si="24"/>
        <v>32.138130136529035</v>
      </c>
      <c r="R137" s="222">
        <f t="shared" si="25"/>
        <v>122.79008717555845</v>
      </c>
      <c r="S137" s="203">
        <f t="shared" ref="S137:S200" si="31">R137-L137</f>
        <v>0</v>
      </c>
      <c r="T137" s="203"/>
      <c r="U137" s="203">
        <f t="shared" si="22"/>
        <v>497.08895259604765</v>
      </c>
      <c r="V137" s="203">
        <f t="shared" si="26"/>
        <v>491.16034870223382</v>
      </c>
      <c r="W137" s="203">
        <f t="shared" si="27"/>
        <v>492.10343811871564</v>
      </c>
      <c r="X137" s="203">
        <f t="shared" si="28"/>
        <v>491.25281921189105</v>
      </c>
      <c r="Y137" s="203">
        <f t="shared" si="29"/>
        <v>494.64210719184666</v>
      </c>
    </row>
    <row r="138" spans="1:25" x14ac:dyDescent="0.2">
      <c r="A138" s="223" t="s">
        <v>155</v>
      </c>
      <c r="B138" s="214">
        <f>IF(ISERROR(VLOOKUP(Prices!A138,Quantities!$A$1:$B$576,2,FALSE)),0,VLOOKUP(Prices!A138,Quantities!$A$1:$B$576,2,FALSE))</f>
        <v>2</v>
      </c>
      <c r="C138" s="215">
        <f t="shared" ref="C138:C201" si="32">I138/J138</f>
        <v>0.44619347051494229</v>
      </c>
      <c r="D138" s="216">
        <v>1</v>
      </c>
      <c r="E138" s="217">
        <v>320</v>
      </c>
      <c r="F138" s="218">
        <v>92.322513672035399</v>
      </c>
      <c r="G138" s="219">
        <v>0</v>
      </c>
      <c r="H138" s="219">
        <v>0</v>
      </c>
      <c r="I138" s="219">
        <v>74.382840556776301</v>
      </c>
      <c r="J138" s="220">
        <f t="shared" ref="J138:J201" si="33">SUM(F138:I138)</f>
        <v>166.7053542288117</v>
      </c>
      <c r="K138" s="221">
        <f t="shared" si="30"/>
        <v>198.56051911159722</v>
      </c>
      <c r="L138" s="221">
        <f t="shared" si="30"/>
        <v>196.85148033565696</v>
      </c>
      <c r="M138" s="221">
        <f t="shared" si="30"/>
        <v>197.12334474265975</v>
      </c>
      <c r="N138" s="221">
        <f t="shared" si="30"/>
        <v>196.87813681152647</v>
      </c>
      <c r="O138" s="221">
        <f t="shared" si="30"/>
        <v>197.85516693266786</v>
      </c>
      <c r="P138" s="219">
        <f t="shared" si="23"/>
        <v>104.52896666362156</v>
      </c>
      <c r="Q138" s="219">
        <f t="shared" si="24"/>
        <v>92.322513672035399</v>
      </c>
      <c r="R138" s="222">
        <f t="shared" si="25"/>
        <v>196.85148033565696</v>
      </c>
      <c r="S138" s="203">
        <f t="shared" si="31"/>
        <v>0</v>
      </c>
      <c r="T138" s="203"/>
      <c r="U138" s="203">
        <f t="shared" ref="U138:U201" si="34">K138*$B138</f>
        <v>397.12103822319443</v>
      </c>
      <c r="V138" s="203">
        <f t="shared" si="26"/>
        <v>393.70296067131392</v>
      </c>
      <c r="W138" s="203">
        <f t="shared" si="27"/>
        <v>394.24668948531951</v>
      </c>
      <c r="X138" s="203">
        <f t="shared" si="28"/>
        <v>393.75627362305295</v>
      </c>
      <c r="Y138" s="203">
        <f t="shared" si="29"/>
        <v>395.71033386533571</v>
      </c>
    </row>
    <row r="139" spans="1:25" x14ac:dyDescent="0.2">
      <c r="A139" s="223" t="s">
        <v>156</v>
      </c>
      <c r="B139" s="214">
        <f>IF(ISERROR(VLOOKUP(Prices!A139,Quantities!$A$1:$B$576,2,FALSE)),0,VLOOKUP(Prices!A139,Quantities!$A$1:$B$576,2,FALSE))</f>
        <v>6</v>
      </c>
      <c r="C139" s="215">
        <f t="shared" si="32"/>
        <v>0.63414971524715757</v>
      </c>
      <c r="D139" s="216">
        <v>1</v>
      </c>
      <c r="E139" s="217">
        <v>610</v>
      </c>
      <c r="F139" s="218">
        <v>37.215587737644988</v>
      </c>
      <c r="G139" s="219">
        <v>0</v>
      </c>
      <c r="H139" s="219">
        <v>0</v>
      </c>
      <c r="I139" s="219">
        <v>64.507956806776306</v>
      </c>
      <c r="J139" s="220">
        <f t="shared" si="33"/>
        <v>101.72354454442129</v>
      </c>
      <c r="K139" s="221">
        <f t="shared" si="30"/>
        <v>129.34969575012786</v>
      </c>
      <c r="L139" s="221">
        <f t="shared" si="30"/>
        <v>127.86754477667441</v>
      </c>
      <c r="M139" s="221">
        <f t="shared" si="30"/>
        <v>128.10331713079486</v>
      </c>
      <c r="N139" s="221">
        <f t="shared" si="30"/>
        <v>127.89066240408872</v>
      </c>
      <c r="O139" s="221">
        <f t="shared" si="30"/>
        <v>128.73798439907762</v>
      </c>
      <c r="P139" s="219">
        <f t="shared" ref="P139:P174" si="35">IF($D139=1,($I139*(1+L$6)*L$5))</f>
        <v>90.651957039029412</v>
      </c>
      <c r="Q139" s="219">
        <f t="shared" ref="Q139:Q174" si="36">IF($D139=1,$F139,$J139*(1+L$6)*L$5)</f>
        <v>37.215587737644988</v>
      </c>
      <c r="R139" s="222">
        <f t="shared" ref="R139:R202" si="37">SUM(P139:Q139)</f>
        <v>127.86754477667441</v>
      </c>
      <c r="S139" s="203">
        <f t="shared" si="31"/>
        <v>0</v>
      </c>
      <c r="T139" s="203"/>
      <c r="U139" s="203">
        <f t="shared" si="34"/>
        <v>776.09817450076719</v>
      </c>
      <c r="V139" s="203">
        <f t="shared" si="26"/>
        <v>767.20526866004639</v>
      </c>
      <c r="W139" s="203">
        <f t="shared" si="27"/>
        <v>768.61990278476924</v>
      </c>
      <c r="X139" s="203">
        <f t="shared" si="28"/>
        <v>767.34397442453223</v>
      </c>
      <c r="Y139" s="203">
        <f t="shared" si="29"/>
        <v>772.42790639446571</v>
      </c>
    </row>
    <row r="140" spans="1:25" x14ac:dyDescent="0.2">
      <c r="A140" s="223" t="s">
        <v>157</v>
      </c>
      <c r="B140" s="214">
        <f>IF(ISERROR(VLOOKUP(Prices!A140,Quantities!$A$1:$B$576,2,FALSE)),0,VLOOKUP(Prices!A140,Quantities!$A$1:$B$576,2,FALSE))</f>
        <v>1</v>
      </c>
      <c r="C140" s="215">
        <f t="shared" si="32"/>
        <v>0.51434485213810988</v>
      </c>
      <c r="D140" s="216">
        <v>1</v>
      </c>
      <c r="E140" s="217">
        <v>1070</v>
      </c>
      <c r="F140" s="218">
        <v>71.116706099521267</v>
      </c>
      <c r="G140" s="219">
        <v>0</v>
      </c>
      <c r="H140" s="219">
        <v>0</v>
      </c>
      <c r="I140" s="219">
        <v>75.317870806776313</v>
      </c>
      <c r="J140" s="220">
        <f t="shared" si="33"/>
        <v>146.43457690629759</v>
      </c>
      <c r="K140" s="221">
        <f t="shared" si="30"/>
        <v>178.69017746162785</v>
      </c>
      <c r="L140" s="221">
        <f t="shared" si="30"/>
        <v>176.95965519645856</v>
      </c>
      <c r="M140" s="221">
        <f t="shared" si="30"/>
        <v>177.23493707774097</v>
      </c>
      <c r="N140" s="221">
        <f t="shared" si="30"/>
        <v>176.98664675782774</v>
      </c>
      <c r="O140" s="221">
        <f t="shared" si="30"/>
        <v>177.97595864599484</v>
      </c>
      <c r="P140" s="219">
        <f t="shared" si="35"/>
        <v>105.84294909693729</v>
      </c>
      <c r="Q140" s="219">
        <f t="shared" si="36"/>
        <v>71.116706099521267</v>
      </c>
      <c r="R140" s="222">
        <f t="shared" si="37"/>
        <v>176.95965519645856</v>
      </c>
      <c r="S140" s="203">
        <f t="shared" si="31"/>
        <v>0</v>
      </c>
      <c r="T140" s="203"/>
      <c r="U140" s="203">
        <f t="shared" si="34"/>
        <v>178.69017746162785</v>
      </c>
      <c r="V140" s="203">
        <f t="shared" si="26"/>
        <v>176.95965519645856</v>
      </c>
      <c r="W140" s="203">
        <f t="shared" si="27"/>
        <v>177.23493707774097</v>
      </c>
      <c r="X140" s="203">
        <f t="shared" si="28"/>
        <v>176.98664675782774</v>
      </c>
      <c r="Y140" s="203">
        <f t="shared" si="29"/>
        <v>177.97595864599484</v>
      </c>
    </row>
    <row r="141" spans="1:25" x14ac:dyDescent="0.2">
      <c r="A141" s="223" t="s">
        <v>158</v>
      </c>
      <c r="B141" s="214">
        <f>IF(ISERROR(VLOOKUP(Prices!A141,Quantities!$A$1:$B$576,2,FALSE)),0,VLOOKUP(Prices!A141,Quantities!$A$1:$B$576,2,FALSE))</f>
        <v>2</v>
      </c>
      <c r="C141" s="215">
        <f t="shared" si="32"/>
        <v>0.43300514041194355</v>
      </c>
      <c r="D141" s="216">
        <v>1</v>
      </c>
      <c r="E141" s="217">
        <v>1120</v>
      </c>
      <c r="F141" s="218">
        <v>97.399971273151337</v>
      </c>
      <c r="G141" s="219">
        <v>0</v>
      </c>
      <c r="H141" s="219">
        <v>0</v>
      </c>
      <c r="I141" s="219">
        <v>74.382840556776301</v>
      </c>
      <c r="J141" s="220">
        <f t="shared" si="33"/>
        <v>171.78281182992765</v>
      </c>
      <c r="K141" s="221">
        <f t="shared" si="30"/>
        <v>203.63797671271314</v>
      </c>
      <c r="L141" s="221">
        <f t="shared" si="30"/>
        <v>201.92893793677291</v>
      </c>
      <c r="M141" s="221">
        <f t="shared" si="30"/>
        <v>202.20080234377571</v>
      </c>
      <c r="N141" s="221">
        <f t="shared" si="30"/>
        <v>201.95559441264243</v>
      </c>
      <c r="O141" s="221">
        <f t="shared" si="30"/>
        <v>202.93262453378378</v>
      </c>
      <c r="P141" s="219">
        <f t="shared" si="35"/>
        <v>104.52896666362156</v>
      </c>
      <c r="Q141" s="219">
        <f t="shared" si="36"/>
        <v>97.399971273151337</v>
      </c>
      <c r="R141" s="222">
        <f t="shared" si="37"/>
        <v>201.92893793677291</v>
      </c>
      <c r="S141" s="203">
        <f t="shared" si="31"/>
        <v>0</v>
      </c>
      <c r="T141" s="203"/>
      <c r="U141" s="203">
        <f t="shared" si="34"/>
        <v>407.27595342542628</v>
      </c>
      <c r="V141" s="203">
        <f t="shared" si="26"/>
        <v>403.85787587354582</v>
      </c>
      <c r="W141" s="203">
        <f t="shared" si="27"/>
        <v>404.40160468755141</v>
      </c>
      <c r="X141" s="203">
        <f t="shared" si="28"/>
        <v>403.91118882528485</v>
      </c>
      <c r="Y141" s="203">
        <f t="shared" si="29"/>
        <v>405.86524906756756</v>
      </c>
    </row>
    <row r="142" spans="1:25" x14ac:dyDescent="0.2">
      <c r="A142" s="223" t="s">
        <v>159</v>
      </c>
      <c r="B142" s="214">
        <f>IF(ISERROR(VLOOKUP(Prices!A142,Quantities!$A$1:$B$576,2,FALSE)),0,VLOOKUP(Prices!A142,Quantities!$A$1:$B$576,2,FALSE))</f>
        <v>2</v>
      </c>
      <c r="C142" s="215">
        <f t="shared" si="32"/>
        <v>0.66829987710892258</v>
      </c>
      <c r="D142" s="216">
        <v>1</v>
      </c>
      <c r="E142" s="217">
        <v>60</v>
      </c>
      <c r="F142" s="218">
        <v>32.138130136529035</v>
      </c>
      <c r="G142" s="219">
        <v>0</v>
      </c>
      <c r="H142" s="219">
        <v>0</v>
      </c>
      <c r="I142" s="219">
        <v>64.750981198176305</v>
      </c>
      <c r="J142" s="220">
        <f t="shared" si="33"/>
        <v>96.889111334705348</v>
      </c>
      <c r="K142" s="221">
        <f t="shared" si="30"/>
        <v>124.61934006690373</v>
      </c>
      <c r="L142" s="221">
        <f t="shared" si="30"/>
        <v>123.13160530416107</v>
      </c>
      <c r="M142" s="221">
        <f t="shared" si="30"/>
        <v>123.36826589650369</v>
      </c>
      <c r="N142" s="221">
        <f t="shared" si="30"/>
        <v>123.154810023891</v>
      </c>
      <c r="O142" s="221">
        <f t="shared" si="30"/>
        <v>124.00532418186791</v>
      </c>
      <c r="P142" s="219">
        <f t="shared" si="35"/>
        <v>90.993475167632042</v>
      </c>
      <c r="Q142" s="219">
        <f t="shared" si="36"/>
        <v>32.138130136529035</v>
      </c>
      <c r="R142" s="222">
        <f t="shared" si="37"/>
        <v>123.13160530416107</v>
      </c>
      <c r="S142" s="203">
        <f t="shared" si="31"/>
        <v>0</v>
      </c>
      <c r="T142" s="203"/>
      <c r="U142" s="203">
        <f t="shared" si="34"/>
        <v>249.23868013380746</v>
      </c>
      <c r="V142" s="203">
        <f t="shared" si="26"/>
        <v>246.26321060832214</v>
      </c>
      <c r="W142" s="203">
        <f t="shared" si="27"/>
        <v>246.73653179300737</v>
      </c>
      <c r="X142" s="203">
        <f t="shared" si="28"/>
        <v>246.309620047782</v>
      </c>
      <c r="Y142" s="203">
        <f t="shared" si="29"/>
        <v>248.01064836373581</v>
      </c>
    </row>
    <row r="143" spans="1:25" x14ac:dyDescent="0.2">
      <c r="A143" s="223" t="s">
        <v>160</v>
      </c>
      <c r="B143" s="214">
        <f>IF(ISERROR(VLOOKUP(Prices!A143,Quantities!$A$1:$B$576,2,FALSE)),0,VLOOKUP(Prices!A143,Quantities!$A$1:$B$576,2,FALSE))</f>
        <v>1</v>
      </c>
      <c r="C143" s="215">
        <f t="shared" si="32"/>
        <v>0.44699963884010835</v>
      </c>
      <c r="D143" s="216">
        <v>1</v>
      </c>
      <c r="E143" s="217">
        <v>320</v>
      </c>
      <c r="F143" s="218">
        <v>92.322513672035399</v>
      </c>
      <c r="G143" s="219">
        <v>0</v>
      </c>
      <c r="H143" s="219">
        <v>0</v>
      </c>
      <c r="I143" s="219">
        <v>74.6258649481763</v>
      </c>
      <c r="J143" s="220">
        <f t="shared" si="33"/>
        <v>166.94837862021171</v>
      </c>
      <c r="K143" s="221">
        <f t="shared" si="30"/>
        <v>198.90762102948901</v>
      </c>
      <c r="L143" s="221">
        <f t="shared" si="30"/>
        <v>197.19299846425957</v>
      </c>
      <c r="M143" s="221">
        <f t="shared" si="30"/>
        <v>197.46575110948456</v>
      </c>
      <c r="N143" s="221">
        <f t="shared" si="30"/>
        <v>197.21974203244469</v>
      </c>
      <c r="O143" s="221">
        <f t="shared" si="30"/>
        <v>198.1999643165741</v>
      </c>
      <c r="P143" s="219">
        <f t="shared" si="35"/>
        <v>104.87048479222418</v>
      </c>
      <c r="Q143" s="219">
        <f t="shared" si="36"/>
        <v>92.322513672035399</v>
      </c>
      <c r="R143" s="222">
        <f t="shared" si="37"/>
        <v>197.19299846425957</v>
      </c>
      <c r="S143" s="203">
        <f t="shared" si="31"/>
        <v>0</v>
      </c>
      <c r="T143" s="203"/>
      <c r="U143" s="203">
        <f t="shared" si="34"/>
        <v>198.90762102948901</v>
      </c>
      <c r="V143" s="203">
        <f t="shared" si="26"/>
        <v>197.19299846425957</v>
      </c>
      <c r="W143" s="203">
        <f t="shared" si="27"/>
        <v>197.46575110948456</v>
      </c>
      <c r="X143" s="203">
        <f t="shared" si="28"/>
        <v>197.21974203244469</v>
      </c>
      <c r="Y143" s="203">
        <f t="shared" si="29"/>
        <v>198.1999643165741</v>
      </c>
    </row>
    <row r="144" spans="1:25" x14ac:dyDescent="0.2">
      <c r="A144" s="223" t="s">
        <v>161</v>
      </c>
      <c r="B144" s="214">
        <f>IF(ISERROR(VLOOKUP(Prices!A144,Quantities!$A$1:$B$576,2,FALSE)),0,VLOOKUP(Prices!A144,Quantities!$A$1:$B$576,2,FALSE))</f>
        <v>11</v>
      </c>
      <c r="C144" s="215">
        <f t="shared" si="32"/>
        <v>0.65269095694981183</v>
      </c>
      <c r="D144" s="216">
        <v>1</v>
      </c>
      <c r="E144" s="217">
        <v>620</v>
      </c>
      <c r="F144" s="218">
        <v>34.455205908772193</v>
      </c>
      <c r="G144" s="219">
        <v>0</v>
      </c>
      <c r="H144" s="219">
        <v>0</v>
      </c>
      <c r="I144" s="219">
        <v>64.750981198176305</v>
      </c>
      <c r="J144" s="220">
        <f t="shared" si="33"/>
        <v>99.206187106948505</v>
      </c>
      <c r="K144" s="221">
        <f t="shared" si="30"/>
        <v>126.93641583914689</v>
      </c>
      <c r="L144" s="221">
        <f t="shared" si="30"/>
        <v>125.44868107640423</v>
      </c>
      <c r="M144" s="221">
        <f t="shared" si="30"/>
        <v>125.68534166874684</v>
      </c>
      <c r="N144" s="221">
        <f t="shared" si="30"/>
        <v>125.47188579613416</v>
      </c>
      <c r="O144" s="221">
        <f t="shared" si="30"/>
        <v>126.32239995411106</v>
      </c>
      <c r="P144" s="219">
        <f t="shared" si="35"/>
        <v>90.993475167632042</v>
      </c>
      <c r="Q144" s="219">
        <f t="shared" si="36"/>
        <v>34.455205908772193</v>
      </c>
      <c r="R144" s="222">
        <f t="shared" si="37"/>
        <v>125.44868107640423</v>
      </c>
      <c r="S144" s="203">
        <f t="shared" si="31"/>
        <v>0</v>
      </c>
      <c r="T144" s="203"/>
      <c r="U144" s="203">
        <f t="shared" si="34"/>
        <v>1396.3005742306159</v>
      </c>
      <c r="V144" s="203">
        <f t="shared" si="26"/>
        <v>1379.9354918404465</v>
      </c>
      <c r="W144" s="203">
        <f t="shared" si="27"/>
        <v>1382.5387583562153</v>
      </c>
      <c r="X144" s="203">
        <f t="shared" si="28"/>
        <v>1380.1907437574757</v>
      </c>
      <c r="Y144" s="203">
        <f t="shared" si="29"/>
        <v>1389.5463994952217</v>
      </c>
    </row>
    <row r="145" spans="1:25" x14ac:dyDescent="0.2">
      <c r="A145" s="223" t="s">
        <v>162</v>
      </c>
      <c r="B145" s="214">
        <f>IF(ISERROR(VLOOKUP(Prices!A145,Quantities!$A$1:$B$576,2,FALSE)),0,VLOOKUP(Prices!A145,Quantities!$A$1:$B$576,2,FALSE))</f>
        <v>7</v>
      </c>
      <c r="C145" s="215">
        <f t="shared" si="32"/>
        <v>0.46826497387501381</v>
      </c>
      <c r="D145" s="216">
        <v>1</v>
      </c>
      <c r="E145" s="217">
        <v>1080</v>
      </c>
      <c r="F145" s="218">
        <v>73.527525225964666</v>
      </c>
      <c r="G145" s="219">
        <v>0</v>
      </c>
      <c r="H145" s="219">
        <v>0</v>
      </c>
      <c r="I145" s="219">
        <v>64.750981198176305</v>
      </c>
      <c r="J145" s="220">
        <f t="shared" si="33"/>
        <v>138.27850642414097</v>
      </c>
      <c r="K145" s="221">
        <f t="shared" si="30"/>
        <v>166.00873515633936</v>
      </c>
      <c r="L145" s="221">
        <f t="shared" si="30"/>
        <v>164.52100039359669</v>
      </c>
      <c r="M145" s="221">
        <f t="shared" si="30"/>
        <v>164.75766098593931</v>
      </c>
      <c r="N145" s="221">
        <f t="shared" si="30"/>
        <v>164.54420511332663</v>
      </c>
      <c r="O145" s="221">
        <f t="shared" si="30"/>
        <v>165.39471927130353</v>
      </c>
      <c r="P145" s="219">
        <f t="shared" si="35"/>
        <v>90.993475167632042</v>
      </c>
      <c r="Q145" s="219">
        <f t="shared" si="36"/>
        <v>73.527525225964666</v>
      </c>
      <c r="R145" s="222">
        <f t="shared" si="37"/>
        <v>164.52100039359669</v>
      </c>
      <c r="S145" s="203">
        <f t="shared" si="31"/>
        <v>0</v>
      </c>
      <c r="T145" s="203"/>
      <c r="U145" s="203">
        <f t="shared" si="34"/>
        <v>1162.0611460943755</v>
      </c>
      <c r="V145" s="203">
        <f t="shared" si="26"/>
        <v>1151.6470027551768</v>
      </c>
      <c r="W145" s="203">
        <f t="shared" si="27"/>
        <v>1153.3036269015752</v>
      </c>
      <c r="X145" s="203">
        <f t="shared" si="28"/>
        <v>1151.8094357932864</v>
      </c>
      <c r="Y145" s="203">
        <f t="shared" si="29"/>
        <v>1157.7630348991247</v>
      </c>
    </row>
    <row r="146" spans="1:25" x14ac:dyDescent="0.2">
      <c r="A146" s="223" t="s">
        <v>163</v>
      </c>
      <c r="B146" s="214">
        <f>IF(ISERROR(VLOOKUP(Prices!A146,Quantities!$A$1:$B$576,2,FALSE)),0,VLOOKUP(Prices!A146,Quantities!$A$1:$B$576,2,FALSE))</f>
        <v>6</v>
      </c>
      <c r="C146" s="215">
        <f t="shared" si="32"/>
        <v>0.36732036836567344</v>
      </c>
      <c r="D146" s="216">
        <v>1</v>
      </c>
      <c r="E146" s="217">
        <v>1130</v>
      </c>
      <c r="F146" s="218">
        <v>120.03267348142677</v>
      </c>
      <c r="G146" s="219">
        <v>0</v>
      </c>
      <c r="H146" s="219">
        <v>0</v>
      </c>
      <c r="I146" s="219">
        <v>69.68842307317631</v>
      </c>
      <c r="J146" s="220">
        <f t="shared" si="33"/>
        <v>189.72109655460309</v>
      </c>
      <c r="K146" s="221">
        <f t="shared" si="30"/>
        <v>219.56583212534093</v>
      </c>
      <c r="L146" s="221">
        <f t="shared" si="30"/>
        <v>217.96465346135489</v>
      </c>
      <c r="M146" s="221">
        <f t="shared" si="30"/>
        <v>218.21936008013867</v>
      </c>
      <c r="N146" s="221">
        <f t="shared" si="30"/>
        <v>217.98962760531239</v>
      </c>
      <c r="O146" s="221">
        <f t="shared" si="30"/>
        <v>218.90499582636556</v>
      </c>
      <c r="P146" s="219">
        <f t="shared" si="35"/>
        <v>97.931979979928116</v>
      </c>
      <c r="Q146" s="219">
        <f t="shared" si="36"/>
        <v>120.03267348142677</v>
      </c>
      <c r="R146" s="222">
        <f t="shared" si="37"/>
        <v>217.96465346135489</v>
      </c>
      <c r="S146" s="203">
        <f t="shared" si="31"/>
        <v>0</v>
      </c>
      <c r="T146" s="203"/>
      <c r="U146" s="203">
        <f t="shared" si="34"/>
        <v>1317.3949927520457</v>
      </c>
      <c r="V146" s="203">
        <f t="shared" si="26"/>
        <v>1307.7879207681294</v>
      </c>
      <c r="W146" s="203">
        <f t="shared" si="27"/>
        <v>1309.316160480832</v>
      </c>
      <c r="X146" s="203">
        <f t="shared" si="28"/>
        <v>1307.9377656318743</v>
      </c>
      <c r="Y146" s="203">
        <f t="shared" si="29"/>
        <v>1313.4299749581933</v>
      </c>
    </row>
    <row r="147" spans="1:25" x14ac:dyDescent="0.2">
      <c r="A147" s="223" t="s">
        <v>164</v>
      </c>
      <c r="B147" s="214">
        <f>IF(ISERROR(VLOOKUP(Prices!A147,Quantities!$A$1:$B$576,2,FALSE)),0,VLOOKUP(Prices!A147,Quantities!$A$1:$B$576,2,FALSE))</f>
        <v>11</v>
      </c>
      <c r="C147" s="215">
        <f t="shared" si="32"/>
        <v>0.42781068462586685</v>
      </c>
      <c r="D147" s="216">
        <v>1</v>
      </c>
      <c r="E147" s="217">
        <v>1170</v>
      </c>
      <c r="F147" s="218">
        <v>99.810790399594723</v>
      </c>
      <c r="G147" s="219">
        <v>0</v>
      </c>
      <c r="H147" s="219">
        <v>0</v>
      </c>
      <c r="I147" s="219">
        <v>74.6258649481763</v>
      </c>
      <c r="J147" s="220">
        <f t="shared" si="33"/>
        <v>174.43665534777102</v>
      </c>
      <c r="K147" s="221">
        <f t="shared" si="30"/>
        <v>206.39589775704835</v>
      </c>
      <c r="L147" s="221">
        <f t="shared" si="30"/>
        <v>204.68127519181888</v>
      </c>
      <c r="M147" s="221">
        <f t="shared" si="30"/>
        <v>204.9540278370439</v>
      </c>
      <c r="N147" s="221">
        <f t="shared" si="30"/>
        <v>204.70801876000399</v>
      </c>
      <c r="O147" s="221">
        <f t="shared" si="30"/>
        <v>205.68824104413341</v>
      </c>
      <c r="P147" s="219">
        <f t="shared" si="35"/>
        <v>104.87048479222418</v>
      </c>
      <c r="Q147" s="219">
        <f t="shared" si="36"/>
        <v>99.810790399594723</v>
      </c>
      <c r="R147" s="222">
        <f t="shared" si="37"/>
        <v>204.68127519181888</v>
      </c>
      <c r="S147" s="203">
        <f t="shared" si="31"/>
        <v>0</v>
      </c>
      <c r="T147" s="203"/>
      <c r="U147" s="203">
        <f t="shared" si="34"/>
        <v>2270.3548753275318</v>
      </c>
      <c r="V147" s="203">
        <f t="shared" si="26"/>
        <v>2251.4940271100077</v>
      </c>
      <c r="W147" s="203">
        <f t="shared" si="27"/>
        <v>2254.4943062074826</v>
      </c>
      <c r="X147" s="203">
        <f t="shared" si="28"/>
        <v>2251.7882063600441</v>
      </c>
      <c r="Y147" s="203">
        <f t="shared" si="29"/>
        <v>2262.5706514854674</v>
      </c>
    </row>
    <row r="148" spans="1:25" x14ac:dyDescent="0.2">
      <c r="A148" s="223" t="s">
        <v>165</v>
      </c>
      <c r="B148" s="214">
        <f>IF(ISERROR(VLOOKUP(Prices!A148,Quantities!$A$1:$B$576,2,FALSE)),0,VLOOKUP(Prices!A148,Quantities!$A$1:$B$576,2,FALSE))</f>
        <v>1178</v>
      </c>
      <c r="C148" s="215">
        <f t="shared" si="32"/>
        <v>0.68146432702791915</v>
      </c>
      <c r="D148" s="216">
        <v>1</v>
      </c>
      <c r="E148" s="217">
        <v>10</v>
      </c>
      <c r="F148" s="218">
        <v>17.255027166785979</v>
      </c>
      <c r="G148" s="219">
        <v>0</v>
      </c>
      <c r="H148" s="219">
        <v>0</v>
      </c>
      <c r="I148" s="219">
        <v>36.914815117404132</v>
      </c>
      <c r="J148" s="220">
        <f t="shared" si="33"/>
        <v>54.169842284190111</v>
      </c>
      <c r="K148" s="221">
        <f t="shared" si="30"/>
        <v>69.978965912439662</v>
      </c>
      <c r="L148" s="221">
        <f t="shared" si="30"/>
        <v>69.130801873931972</v>
      </c>
      <c r="M148" s="221">
        <f t="shared" si="30"/>
        <v>69.265723103699372</v>
      </c>
      <c r="N148" s="221">
        <f t="shared" si="30"/>
        <v>69.144030985257103</v>
      </c>
      <c r="O148" s="221">
        <f t="shared" si="30"/>
        <v>69.628912794234793</v>
      </c>
      <c r="P148" s="219">
        <f t="shared" si="35"/>
        <v>51.875774707145993</v>
      </c>
      <c r="Q148" s="219">
        <f t="shared" si="36"/>
        <v>17.255027166785979</v>
      </c>
      <c r="R148" s="222">
        <f t="shared" si="37"/>
        <v>69.130801873931972</v>
      </c>
      <c r="S148" s="203">
        <f t="shared" si="31"/>
        <v>0</v>
      </c>
      <c r="T148" s="203"/>
      <c r="U148" s="203">
        <f t="shared" si="34"/>
        <v>82435.221844853921</v>
      </c>
      <c r="V148" s="203">
        <f t="shared" si="26"/>
        <v>81436.084607491866</v>
      </c>
      <c r="W148" s="203">
        <f t="shared" si="27"/>
        <v>81595.021816157867</v>
      </c>
      <c r="X148" s="203">
        <f t="shared" si="28"/>
        <v>81451.668500632863</v>
      </c>
      <c r="Y148" s="203">
        <f t="shared" si="29"/>
        <v>82022.859271608584</v>
      </c>
    </row>
    <row r="149" spans="1:25" x14ac:dyDescent="0.2">
      <c r="A149" s="223" t="s">
        <v>166</v>
      </c>
      <c r="B149" s="214">
        <f>IF(ISERROR(VLOOKUP(Prices!A149,Quantities!$A$1:$B$576,2,FALSE)),0,VLOOKUP(Prices!A149,Quantities!$A$1:$B$576,2,FALSE))</f>
        <v>4</v>
      </c>
      <c r="C149" s="215">
        <f t="shared" si="32"/>
        <v>0.60680628214780563</v>
      </c>
      <c r="D149" s="216">
        <v>1</v>
      </c>
      <c r="E149" s="217">
        <v>740</v>
      </c>
      <c r="F149" s="218">
        <v>23.919781035330548</v>
      </c>
      <c r="G149" s="219">
        <v>0</v>
      </c>
      <c r="H149" s="219">
        <v>0</v>
      </c>
      <c r="I149" s="219">
        <v>36.914815117404132</v>
      </c>
      <c r="J149" s="220">
        <f t="shared" si="33"/>
        <v>60.834596152734676</v>
      </c>
      <c r="K149" s="221">
        <f t="shared" si="30"/>
        <v>76.643719780984227</v>
      </c>
      <c r="L149" s="221">
        <f t="shared" si="30"/>
        <v>75.795555742476537</v>
      </c>
      <c r="M149" s="221">
        <f t="shared" si="30"/>
        <v>75.930476972243937</v>
      </c>
      <c r="N149" s="221">
        <f t="shared" si="30"/>
        <v>75.808784853801669</v>
      </c>
      <c r="O149" s="221">
        <f t="shared" si="30"/>
        <v>76.293666662779358</v>
      </c>
      <c r="P149" s="219">
        <f t="shared" si="35"/>
        <v>51.875774707145993</v>
      </c>
      <c r="Q149" s="219">
        <f t="shared" si="36"/>
        <v>23.919781035330548</v>
      </c>
      <c r="R149" s="222">
        <f t="shared" si="37"/>
        <v>75.795555742476537</v>
      </c>
      <c r="S149" s="203">
        <f t="shared" si="31"/>
        <v>0</v>
      </c>
      <c r="T149" s="203"/>
      <c r="U149" s="203">
        <f t="shared" si="34"/>
        <v>306.57487912393691</v>
      </c>
      <c r="V149" s="203">
        <f t="shared" si="26"/>
        <v>303.18222296990615</v>
      </c>
      <c r="W149" s="203">
        <f t="shared" si="27"/>
        <v>303.72190788897575</v>
      </c>
      <c r="X149" s="203">
        <f t="shared" si="28"/>
        <v>303.23513941520667</v>
      </c>
      <c r="Y149" s="203">
        <f t="shared" si="29"/>
        <v>305.17466665111743</v>
      </c>
    </row>
    <row r="150" spans="1:25" x14ac:dyDescent="0.2">
      <c r="A150" s="223" t="s">
        <v>167</v>
      </c>
      <c r="B150" s="214">
        <f>IF(ISERROR(VLOOKUP(Prices!A150,Quantities!$A$1:$B$576,2,FALSE)),0,VLOOKUP(Prices!A150,Quantities!$A$1:$B$576,2,FALSE))</f>
        <v>23</v>
      </c>
      <c r="C150" s="215">
        <f t="shared" si="32"/>
        <v>0.48264873554395354</v>
      </c>
      <c r="D150" s="216">
        <v>1</v>
      </c>
      <c r="E150" s="217">
        <v>810</v>
      </c>
      <c r="F150" s="218">
        <v>51.156145528662286</v>
      </c>
      <c r="G150" s="219">
        <v>0</v>
      </c>
      <c r="H150" s="219">
        <v>0</v>
      </c>
      <c r="I150" s="219">
        <v>47.724729117404131</v>
      </c>
      <c r="J150" s="220">
        <f t="shared" si="33"/>
        <v>98.880874646066417</v>
      </c>
      <c r="K150" s="221">
        <f t="shared" si="30"/>
        <v>119.31944762393965</v>
      </c>
      <c r="L150" s="221">
        <f t="shared" si="30"/>
        <v>118.22291229371615</v>
      </c>
      <c r="M150" s="221">
        <f t="shared" si="30"/>
        <v>118.39734305064547</v>
      </c>
      <c r="N150" s="221">
        <f t="shared" si="30"/>
        <v>118.24001533899613</v>
      </c>
      <c r="O150" s="221">
        <f t="shared" si="30"/>
        <v>118.86688704115204</v>
      </c>
      <c r="P150" s="219">
        <f t="shared" si="35"/>
        <v>67.06676676505387</v>
      </c>
      <c r="Q150" s="219">
        <f t="shared" si="36"/>
        <v>51.156145528662286</v>
      </c>
      <c r="R150" s="222">
        <f t="shared" si="37"/>
        <v>118.22291229371615</v>
      </c>
      <c r="S150" s="203">
        <f t="shared" si="31"/>
        <v>0</v>
      </c>
      <c r="T150" s="203"/>
      <c r="U150" s="203">
        <f t="shared" si="34"/>
        <v>2744.3472953506121</v>
      </c>
      <c r="V150" s="203">
        <f t="shared" si="26"/>
        <v>2719.1269827554715</v>
      </c>
      <c r="W150" s="203">
        <f t="shared" si="27"/>
        <v>2723.1388901648461</v>
      </c>
      <c r="X150" s="203">
        <f t="shared" si="28"/>
        <v>2719.5203527969111</v>
      </c>
      <c r="Y150" s="203">
        <f t="shared" si="29"/>
        <v>2733.9384019464969</v>
      </c>
    </row>
    <row r="151" spans="1:25" x14ac:dyDescent="0.2">
      <c r="A151" s="223" t="s">
        <v>168</v>
      </c>
      <c r="B151" s="214">
        <f>IF(ISERROR(VLOOKUP(Prices!A151,Quantities!$A$1:$B$576,2,FALSE)),0,VLOOKUP(Prices!A151,Quantities!$A$1:$B$576,2,FALSE))</f>
        <v>296</v>
      </c>
      <c r="C151" s="215">
        <f t="shared" si="32"/>
        <v>0.35168759153793544</v>
      </c>
      <c r="D151" s="216">
        <v>1</v>
      </c>
      <c r="E151" s="217">
        <v>990</v>
      </c>
      <c r="F151" s="218">
        <v>86.253661186307269</v>
      </c>
      <c r="G151" s="219">
        <v>0</v>
      </c>
      <c r="H151" s="219">
        <v>0</v>
      </c>
      <c r="I151" s="219">
        <v>46.789698867404134</v>
      </c>
      <c r="J151" s="220">
        <f t="shared" si="33"/>
        <v>133.04336005371141</v>
      </c>
      <c r="K151" s="221">
        <f t="shared" si="30"/>
        <v>153.0814973590399</v>
      </c>
      <c r="L151" s="221">
        <f t="shared" si="30"/>
        <v>152.00644551804544</v>
      </c>
      <c r="M151" s="221">
        <f t="shared" si="30"/>
        <v>152.17745880069518</v>
      </c>
      <c r="N151" s="221">
        <f t="shared" si="30"/>
        <v>152.02321347782572</v>
      </c>
      <c r="O151" s="221">
        <f t="shared" si="30"/>
        <v>152.63780341295592</v>
      </c>
      <c r="P151" s="219">
        <f t="shared" si="35"/>
        <v>65.752784331738155</v>
      </c>
      <c r="Q151" s="219">
        <f t="shared" si="36"/>
        <v>86.253661186307269</v>
      </c>
      <c r="R151" s="222">
        <f t="shared" si="37"/>
        <v>152.00644551804544</v>
      </c>
      <c r="S151" s="203">
        <f t="shared" si="31"/>
        <v>0</v>
      </c>
      <c r="T151" s="203"/>
      <c r="U151" s="203">
        <f t="shared" si="34"/>
        <v>45312.12321827581</v>
      </c>
      <c r="V151" s="203">
        <f t="shared" si="26"/>
        <v>44993.90787334145</v>
      </c>
      <c r="W151" s="203">
        <f t="shared" si="27"/>
        <v>45044.527805005775</v>
      </c>
      <c r="X151" s="203">
        <f t="shared" si="28"/>
        <v>44998.87118943641</v>
      </c>
      <c r="Y151" s="203">
        <f t="shared" si="29"/>
        <v>45180.78981023495</v>
      </c>
    </row>
    <row r="152" spans="1:25" x14ac:dyDescent="0.2">
      <c r="A152" s="223" t="s">
        <v>169</v>
      </c>
      <c r="B152" s="214">
        <f>IF(ISERROR(VLOOKUP(Prices!A152,Quantities!$A$1:$B$576,2,FALSE)),0,VLOOKUP(Prices!A152,Quantities!$A$1:$B$576,2,FALSE))</f>
        <v>5479</v>
      </c>
      <c r="C152" s="215">
        <f t="shared" si="32"/>
        <v>0.68148569180689222</v>
      </c>
      <c r="D152" s="216">
        <v>1</v>
      </c>
      <c r="E152" s="217">
        <v>10</v>
      </c>
      <c r="F152" s="218">
        <v>17.255027166785979</v>
      </c>
      <c r="G152" s="219">
        <v>0</v>
      </c>
      <c r="H152" s="219">
        <v>0</v>
      </c>
      <c r="I152" s="219">
        <v>36.918448633003393</v>
      </c>
      <c r="J152" s="220">
        <f t="shared" si="33"/>
        <v>54.173475799789372</v>
      </c>
      <c r="K152" s="221">
        <f t="shared" si="30"/>
        <v>69.984155515943769</v>
      </c>
      <c r="L152" s="221">
        <f t="shared" si="30"/>
        <v>69.135907992871566</v>
      </c>
      <c r="M152" s="221">
        <f t="shared" si="30"/>
        <v>69.270842502900308</v>
      </c>
      <c r="N152" s="221">
        <f t="shared" si="30"/>
        <v>69.149138406334657</v>
      </c>
      <c r="O152" s="221">
        <f t="shared" si="30"/>
        <v>69.634067942102007</v>
      </c>
      <c r="P152" s="219">
        <f t="shared" si="35"/>
        <v>51.880880826085587</v>
      </c>
      <c r="Q152" s="219">
        <f t="shared" si="36"/>
        <v>17.255027166785979</v>
      </c>
      <c r="R152" s="222">
        <f t="shared" si="37"/>
        <v>69.135907992871566</v>
      </c>
      <c r="S152" s="203">
        <f t="shared" si="31"/>
        <v>0</v>
      </c>
      <c r="T152" s="203"/>
      <c r="U152" s="203">
        <f t="shared" si="34"/>
        <v>383443.18807185593</v>
      </c>
      <c r="V152" s="203">
        <f t="shared" si="26"/>
        <v>378795.63989294332</v>
      </c>
      <c r="W152" s="203">
        <f t="shared" si="27"/>
        <v>379534.94607339078</v>
      </c>
      <c r="X152" s="203">
        <f t="shared" si="28"/>
        <v>378868.12932830758</v>
      </c>
      <c r="Y152" s="203">
        <f t="shared" si="29"/>
        <v>381525.05825477687</v>
      </c>
    </row>
    <row r="153" spans="1:25" x14ac:dyDescent="0.2">
      <c r="A153" s="223" t="s">
        <v>170</v>
      </c>
      <c r="B153" s="214">
        <f>IF(ISERROR(VLOOKUP(Prices!A153,Quantities!$A$1:$B$576,2,FALSE)),0,VLOOKUP(Prices!A153,Quantities!$A$1:$B$576,2,FALSE))</f>
        <v>44</v>
      </c>
      <c r="C153" s="215">
        <f t="shared" si="32"/>
        <v>0.60682976533453115</v>
      </c>
      <c r="D153" s="216">
        <v>1</v>
      </c>
      <c r="E153" s="217">
        <v>740</v>
      </c>
      <c r="F153" s="218">
        <v>23.919781035330548</v>
      </c>
      <c r="G153" s="219">
        <v>0</v>
      </c>
      <c r="H153" s="219">
        <v>0</v>
      </c>
      <c r="I153" s="219">
        <v>36.918448633003393</v>
      </c>
      <c r="J153" s="220">
        <f t="shared" si="33"/>
        <v>60.838229668333938</v>
      </c>
      <c r="K153" s="221">
        <f t="shared" si="30"/>
        <v>76.648909384488348</v>
      </c>
      <c r="L153" s="221">
        <f t="shared" si="30"/>
        <v>75.800661861416131</v>
      </c>
      <c r="M153" s="221">
        <f t="shared" si="30"/>
        <v>75.935596371444888</v>
      </c>
      <c r="N153" s="221">
        <f t="shared" si="30"/>
        <v>75.813892274879223</v>
      </c>
      <c r="O153" s="221">
        <f t="shared" si="30"/>
        <v>76.298821810646587</v>
      </c>
      <c r="P153" s="219">
        <f t="shared" si="35"/>
        <v>51.880880826085587</v>
      </c>
      <c r="Q153" s="219">
        <f t="shared" si="36"/>
        <v>23.919781035330548</v>
      </c>
      <c r="R153" s="222">
        <f t="shared" si="37"/>
        <v>75.800661861416131</v>
      </c>
      <c r="S153" s="203">
        <f t="shared" si="31"/>
        <v>0</v>
      </c>
      <c r="T153" s="203"/>
      <c r="U153" s="203">
        <f t="shared" si="34"/>
        <v>3372.5520129174874</v>
      </c>
      <c r="V153" s="203">
        <f t="shared" ref="V153:V216" si="38">L153*$B153</f>
        <v>3335.22912190231</v>
      </c>
      <c r="W153" s="203">
        <f t="shared" ref="W153:W216" si="39">M153*$B153</f>
        <v>3341.1662403435748</v>
      </c>
      <c r="X153" s="203">
        <f t="shared" ref="X153:X216" si="40">N153*$B153</f>
        <v>3335.8112600946856</v>
      </c>
      <c r="Y153" s="203">
        <f t="shared" ref="Y153:Y216" si="41">O153*$B153</f>
        <v>3357.1481596684498</v>
      </c>
    </row>
    <row r="154" spans="1:25" x14ac:dyDescent="0.2">
      <c r="A154" s="223" t="s">
        <v>171</v>
      </c>
      <c r="B154" s="214">
        <f>IF(ISERROR(VLOOKUP(Prices!A154,Quantities!$A$1:$B$576,2,FALSE)),0,VLOOKUP(Prices!A154,Quantities!$A$1:$B$576,2,FALSE))</f>
        <v>359</v>
      </c>
      <c r="C154" s="215">
        <f t="shared" si="32"/>
        <v>0.48266774563890819</v>
      </c>
      <c r="D154" s="216">
        <v>1</v>
      </c>
      <c r="E154" s="217">
        <v>810</v>
      </c>
      <c r="F154" s="218">
        <v>51.156145528662286</v>
      </c>
      <c r="G154" s="219">
        <v>0</v>
      </c>
      <c r="H154" s="219">
        <v>0</v>
      </c>
      <c r="I154" s="219">
        <v>47.728362633003393</v>
      </c>
      <c r="J154" s="220">
        <f t="shared" si="33"/>
        <v>98.884508161665678</v>
      </c>
      <c r="K154" s="221">
        <f t="shared" si="30"/>
        <v>119.32463722744376</v>
      </c>
      <c r="L154" s="221">
        <f t="shared" si="30"/>
        <v>118.22801841265573</v>
      </c>
      <c r="M154" s="221">
        <f t="shared" si="30"/>
        <v>118.40246244984644</v>
      </c>
      <c r="N154" s="221">
        <f t="shared" si="30"/>
        <v>118.24512276007368</v>
      </c>
      <c r="O154" s="221">
        <f t="shared" si="30"/>
        <v>118.87204218901925</v>
      </c>
      <c r="P154" s="219">
        <f t="shared" si="35"/>
        <v>67.07187288399345</v>
      </c>
      <c r="Q154" s="219">
        <f t="shared" si="36"/>
        <v>51.156145528662286</v>
      </c>
      <c r="R154" s="222">
        <f t="shared" si="37"/>
        <v>118.22801841265573</v>
      </c>
      <c r="S154" s="203">
        <f t="shared" si="31"/>
        <v>0</v>
      </c>
      <c r="T154" s="203"/>
      <c r="U154" s="203">
        <f t="shared" si="34"/>
        <v>42837.54476465231</v>
      </c>
      <c r="V154" s="203">
        <f t="shared" si="38"/>
        <v>42443.858610143405</v>
      </c>
      <c r="W154" s="203">
        <f t="shared" si="39"/>
        <v>42506.48401949487</v>
      </c>
      <c r="X154" s="203">
        <f t="shared" si="40"/>
        <v>42449.999070866455</v>
      </c>
      <c r="Y154" s="203">
        <f t="shared" si="41"/>
        <v>42675.063145857916</v>
      </c>
    </row>
    <row r="155" spans="1:25" x14ac:dyDescent="0.2">
      <c r="A155" s="223" t="s">
        <v>172</v>
      </c>
      <c r="B155" s="214">
        <f>IF(ISERROR(VLOOKUP(Prices!A155,Quantities!$A$1:$B$576,2,FALSE)),0,VLOOKUP(Prices!A155,Quantities!$A$1:$B$576,2,FALSE))</f>
        <v>919</v>
      </c>
      <c r="C155" s="215">
        <f t="shared" si="32"/>
        <v>0.35170529696055453</v>
      </c>
      <c r="D155" s="216">
        <v>1</v>
      </c>
      <c r="E155" s="217">
        <v>990</v>
      </c>
      <c r="F155" s="218">
        <v>86.253661186307269</v>
      </c>
      <c r="G155" s="219">
        <v>0</v>
      </c>
      <c r="H155" s="219">
        <v>0</v>
      </c>
      <c r="I155" s="219">
        <v>46.793332383003396</v>
      </c>
      <c r="J155" s="220">
        <f t="shared" si="33"/>
        <v>133.04699356931067</v>
      </c>
      <c r="K155" s="221">
        <f t="shared" si="30"/>
        <v>153.08668696254401</v>
      </c>
      <c r="L155" s="221">
        <f t="shared" si="30"/>
        <v>152.01155163698502</v>
      </c>
      <c r="M155" s="221">
        <f t="shared" si="30"/>
        <v>152.18257819989611</v>
      </c>
      <c r="N155" s="221">
        <f t="shared" si="30"/>
        <v>152.02832089890327</v>
      </c>
      <c r="O155" s="221">
        <f t="shared" si="30"/>
        <v>152.64295856082313</v>
      </c>
      <c r="P155" s="219">
        <f t="shared" si="35"/>
        <v>65.757890450677735</v>
      </c>
      <c r="Q155" s="219">
        <f t="shared" si="36"/>
        <v>86.253661186307269</v>
      </c>
      <c r="R155" s="222">
        <f t="shared" si="37"/>
        <v>152.01155163698502</v>
      </c>
      <c r="S155" s="203">
        <f t="shared" si="31"/>
        <v>0</v>
      </c>
      <c r="T155" s="203"/>
      <c r="U155" s="203">
        <f t="shared" si="34"/>
        <v>140686.66531857793</v>
      </c>
      <c r="V155" s="203">
        <f t="shared" si="38"/>
        <v>139698.61595438924</v>
      </c>
      <c r="W155" s="203">
        <f t="shared" si="39"/>
        <v>139855.78936570452</v>
      </c>
      <c r="X155" s="203">
        <f t="shared" si="40"/>
        <v>139714.0269060921</v>
      </c>
      <c r="Y155" s="203">
        <f t="shared" si="41"/>
        <v>140278.87891739645</v>
      </c>
    </row>
    <row r="156" spans="1:25" x14ac:dyDescent="0.2">
      <c r="A156" s="223" t="s">
        <v>173</v>
      </c>
      <c r="B156" s="214">
        <f>IF(ISERROR(VLOOKUP(Prices!A156,Quantities!$A$1:$B$576,2,FALSE)),0,VLOOKUP(Prices!A156,Quantities!$A$1:$B$576,2,FALSE))</f>
        <v>52</v>
      </c>
      <c r="C156" s="215">
        <f t="shared" si="32"/>
        <v>0.31056283564735482</v>
      </c>
      <c r="D156" s="216">
        <v>1</v>
      </c>
      <c r="E156" s="217">
        <v>1000</v>
      </c>
      <c r="F156" s="218">
        <v>92.918415054851835</v>
      </c>
      <c r="G156" s="219">
        <v>0</v>
      </c>
      <c r="H156" s="219">
        <v>0</v>
      </c>
      <c r="I156" s="219">
        <v>41.855890508003391</v>
      </c>
      <c r="J156" s="220">
        <f t="shared" si="33"/>
        <v>134.77430556285523</v>
      </c>
      <c r="K156" s="221">
        <f t="shared" si="30"/>
        <v>152.69949211754908</v>
      </c>
      <c r="L156" s="221">
        <f t="shared" si="30"/>
        <v>151.73780069323348</v>
      </c>
      <c r="M156" s="221">
        <f t="shared" si="30"/>
        <v>151.89078122970341</v>
      </c>
      <c r="N156" s="221">
        <f t="shared" si="30"/>
        <v>151.75280053092416</v>
      </c>
      <c r="O156" s="221">
        <f t="shared" si="30"/>
        <v>152.30258412976778</v>
      </c>
      <c r="P156" s="219">
        <f t="shared" si="35"/>
        <v>58.819385638381654</v>
      </c>
      <c r="Q156" s="219">
        <f t="shared" si="36"/>
        <v>92.918415054851835</v>
      </c>
      <c r="R156" s="222">
        <f t="shared" si="37"/>
        <v>151.73780069323348</v>
      </c>
      <c r="S156" s="203">
        <f t="shared" si="31"/>
        <v>0</v>
      </c>
      <c r="T156" s="203"/>
      <c r="U156" s="203">
        <f t="shared" si="34"/>
        <v>7940.3735901125528</v>
      </c>
      <c r="V156" s="203">
        <f t="shared" si="38"/>
        <v>7890.3656360481409</v>
      </c>
      <c r="W156" s="203">
        <f t="shared" si="39"/>
        <v>7898.3206239445772</v>
      </c>
      <c r="X156" s="203">
        <f t="shared" si="40"/>
        <v>7891.1456276080562</v>
      </c>
      <c r="Y156" s="203">
        <f t="shared" si="41"/>
        <v>7919.7343747479244</v>
      </c>
    </row>
    <row r="157" spans="1:25" x14ac:dyDescent="0.2">
      <c r="A157" s="223" t="s">
        <v>174</v>
      </c>
      <c r="B157" s="214">
        <f>IF(ISERROR(VLOOKUP(Prices!A157,Quantities!$A$1:$B$576,2,FALSE)),0,VLOOKUP(Prices!A157,Quantities!$A$1:$B$576,2,FALSE))</f>
        <v>6</v>
      </c>
      <c r="C157" s="215">
        <f t="shared" si="32"/>
        <v>0.42262418836733467</v>
      </c>
      <c r="D157" s="216">
        <v>1</v>
      </c>
      <c r="E157" s="217">
        <v>1260</v>
      </c>
      <c r="F157" s="218">
        <v>57.820899397206851</v>
      </c>
      <c r="G157" s="219">
        <v>0</v>
      </c>
      <c r="H157" s="219">
        <v>0</v>
      </c>
      <c r="I157" s="219">
        <v>42.323405633003397</v>
      </c>
      <c r="J157" s="220">
        <f t="shared" si="33"/>
        <v>100.14430503021025</v>
      </c>
      <c r="K157" s="221">
        <f t="shared" si="30"/>
        <v>118.26970942117649</v>
      </c>
      <c r="L157" s="221">
        <f t="shared" si="30"/>
        <v>117.29727625224638</v>
      </c>
      <c r="M157" s="221">
        <f t="shared" si="30"/>
        <v>117.45196552585611</v>
      </c>
      <c r="N157" s="221">
        <f t="shared" si="30"/>
        <v>117.31244363268689</v>
      </c>
      <c r="O157" s="221">
        <f t="shared" si="30"/>
        <v>117.86836811504335</v>
      </c>
      <c r="P157" s="219">
        <f t="shared" si="35"/>
        <v>59.476376855039518</v>
      </c>
      <c r="Q157" s="219">
        <f t="shared" si="36"/>
        <v>57.820899397206851</v>
      </c>
      <c r="R157" s="222">
        <f t="shared" si="37"/>
        <v>117.29727625224638</v>
      </c>
      <c r="S157" s="203">
        <f t="shared" si="31"/>
        <v>0</v>
      </c>
      <c r="T157" s="203"/>
      <c r="U157" s="203">
        <f t="shared" si="34"/>
        <v>709.61825652705897</v>
      </c>
      <c r="V157" s="203">
        <f t="shared" si="38"/>
        <v>703.78365751347826</v>
      </c>
      <c r="W157" s="203">
        <f t="shared" si="39"/>
        <v>704.71179315513666</v>
      </c>
      <c r="X157" s="203">
        <f t="shared" si="40"/>
        <v>703.87466179612136</v>
      </c>
      <c r="Y157" s="203">
        <f t="shared" si="41"/>
        <v>707.21020869026006</v>
      </c>
    </row>
    <row r="158" spans="1:25" x14ac:dyDescent="0.2">
      <c r="A158" s="223" t="s">
        <v>175</v>
      </c>
      <c r="B158" s="214">
        <f>IF(ISERROR(VLOOKUP(Prices!A158,Quantities!$A$1:$B$576,2,FALSE)),0,VLOOKUP(Prices!A158,Quantities!$A$1:$B$576,2,FALSE))</f>
        <v>4</v>
      </c>
      <c r="C158" s="215">
        <f t="shared" si="32"/>
        <v>0.67200320485996101</v>
      </c>
      <c r="D158" s="216">
        <v>1</v>
      </c>
      <c r="E158" s="217">
        <v>10</v>
      </c>
      <c r="F158" s="218">
        <v>17.255027166785979</v>
      </c>
      <c r="G158" s="219">
        <v>0</v>
      </c>
      <c r="H158" s="219">
        <v>0</v>
      </c>
      <c r="I158" s="219">
        <v>35.352276997326072</v>
      </c>
      <c r="J158" s="220">
        <f t="shared" si="33"/>
        <v>52.607304164112051</v>
      </c>
      <c r="K158" s="221">
        <f t="shared" si="30"/>
        <v>67.747255855956041</v>
      </c>
      <c r="L158" s="221">
        <f t="shared" si="30"/>
        <v>66.934993084677586</v>
      </c>
      <c r="M158" s="221">
        <f t="shared" si="30"/>
        <v>67.064203340028627</v>
      </c>
      <c r="N158" s="221">
        <f t="shared" si="30"/>
        <v>66.947662231374011</v>
      </c>
      <c r="O158" s="221">
        <f t="shared" si="30"/>
        <v>67.412019860348366</v>
      </c>
      <c r="P158" s="219">
        <f t="shared" si="35"/>
        <v>49.679965917891607</v>
      </c>
      <c r="Q158" s="219">
        <f t="shared" si="36"/>
        <v>17.255027166785979</v>
      </c>
      <c r="R158" s="222">
        <f t="shared" si="37"/>
        <v>66.934993084677586</v>
      </c>
      <c r="S158" s="203">
        <f t="shared" si="31"/>
        <v>0</v>
      </c>
      <c r="T158" s="203"/>
      <c r="U158" s="203">
        <f t="shared" si="34"/>
        <v>270.98902342382416</v>
      </c>
      <c r="V158" s="203">
        <f t="shared" si="38"/>
        <v>267.73997233871034</v>
      </c>
      <c r="W158" s="203">
        <f t="shared" si="39"/>
        <v>268.25681336011451</v>
      </c>
      <c r="X158" s="203">
        <f t="shared" si="40"/>
        <v>267.79064892549604</v>
      </c>
      <c r="Y158" s="203">
        <f t="shared" si="41"/>
        <v>269.64807944139346</v>
      </c>
    </row>
    <row r="159" spans="1:25" x14ac:dyDescent="0.2">
      <c r="A159" s="223" t="s">
        <v>176</v>
      </c>
      <c r="B159" s="214">
        <f>IF(ISERROR(VLOOKUP(Prices!A159,Quantities!$A$1:$B$576,2,FALSE)),0,VLOOKUP(Prices!A159,Quantities!$A$1:$B$576,2,FALSE))</f>
        <v>1</v>
      </c>
      <c r="C159" s="215">
        <f t="shared" si="32"/>
        <v>0.47434217070694273</v>
      </c>
      <c r="D159" s="216">
        <v>1</v>
      </c>
      <c r="E159" s="217">
        <v>810</v>
      </c>
      <c r="F159" s="218">
        <v>51.156145528662286</v>
      </c>
      <c r="G159" s="219">
        <v>0</v>
      </c>
      <c r="H159" s="219">
        <v>0</v>
      </c>
      <c r="I159" s="219">
        <v>46.162190997326071</v>
      </c>
      <c r="J159" s="220">
        <f t="shared" si="33"/>
        <v>97.318336525988357</v>
      </c>
      <c r="K159" s="221">
        <f t="shared" si="30"/>
        <v>117.08773756745603</v>
      </c>
      <c r="L159" s="221">
        <f t="shared" si="30"/>
        <v>116.02710350446176</v>
      </c>
      <c r="M159" s="221">
        <f t="shared" si="30"/>
        <v>116.19582328697476</v>
      </c>
      <c r="N159" s="221">
        <f t="shared" si="30"/>
        <v>116.04364658511307</v>
      </c>
      <c r="O159" s="221">
        <f t="shared" si="30"/>
        <v>116.6499941072656</v>
      </c>
      <c r="P159" s="219">
        <f t="shared" si="35"/>
        <v>64.87095797579947</v>
      </c>
      <c r="Q159" s="219">
        <f t="shared" si="36"/>
        <v>51.156145528662286</v>
      </c>
      <c r="R159" s="222">
        <f t="shared" si="37"/>
        <v>116.02710350446176</v>
      </c>
      <c r="S159" s="203">
        <f t="shared" si="31"/>
        <v>0</v>
      </c>
      <c r="T159" s="203"/>
      <c r="U159" s="203">
        <f t="shared" si="34"/>
        <v>117.08773756745603</v>
      </c>
      <c r="V159" s="203">
        <f t="shared" si="38"/>
        <v>116.02710350446176</v>
      </c>
      <c r="W159" s="203">
        <f t="shared" si="39"/>
        <v>116.19582328697476</v>
      </c>
      <c r="X159" s="203">
        <f t="shared" si="40"/>
        <v>116.04364658511307</v>
      </c>
      <c r="Y159" s="203">
        <f t="shared" si="41"/>
        <v>116.6499941072656</v>
      </c>
    </row>
    <row r="160" spans="1:25" x14ac:dyDescent="0.2">
      <c r="A160" s="223" t="s">
        <v>177</v>
      </c>
      <c r="B160" s="214">
        <f>IF(ISERROR(VLOOKUP(Prices!A160,Quantities!$A$1:$B$576,2,FALSE)),0,VLOOKUP(Prices!A160,Quantities!$A$1:$B$576,2,FALSE))</f>
        <v>2</v>
      </c>
      <c r="C160" s="215">
        <f t="shared" si="32"/>
        <v>0.53615387183562091</v>
      </c>
      <c r="D160" s="216">
        <v>1</v>
      </c>
      <c r="E160" s="217">
        <v>820</v>
      </c>
      <c r="F160" s="218">
        <v>30.584534903875124</v>
      </c>
      <c r="G160" s="219">
        <v>0</v>
      </c>
      <c r="H160" s="219">
        <v>0</v>
      </c>
      <c r="I160" s="219">
        <v>35.352276997326072</v>
      </c>
      <c r="J160" s="220">
        <f t="shared" si="33"/>
        <v>65.936811901201196</v>
      </c>
      <c r="K160" s="221">
        <f t="shared" si="30"/>
        <v>81.076763593045172</v>
      </c>
      <c r="L160" s="221">
        <f t="shared" si="30"/>
        <v>80.264500821766731</v>
      </c>
      <c r="M160" s="221">
        <f t="shared" si="30"/>
        <v>80.393711077117786</v>
      </c>
      <c r="N160" s="221">
        <f t="shared" si="30"/>
        <v>80.27716996846317</v>
      </c>
      <c r="O160" s="221">
        <f t="shared" si="30"/>
        <v>80.741527597437511</v>
      </c>
      <c r="P160" s="219">
        <f t="shared" si="35"/>
        <v>49.679965917891607</v>
      </c>
      <c r="Q160" s="219">
        <f t="shared" si="36"/>
        <v>30.584534903875124</v>
      </c>
      <c r="R160" s="222">
        <f t="shared" si="37"/>
        <v>80.264500821766731</v>
      </c>
      <c r="S160" s="203">
        <f t="shared" si="31"/>
        <v>0</v>
      </c>
      <c r="T160" s="203"/>
      <c r="U160" s="203">
        <f t="shared" si="34"/>
        <v>162.15352718609034</v>
      </c>
      <c r="V160" s="203">
        <f t="shared" si="38"/>
        <v>160.52900164353346</v>
      </c>
      <c r="W160" s="203">
        <f t="shared" si="39"/>
        <v>160.78742215423557</v>
      </c>
      <c r="X160" s="203">
        <f t="shared" si="40"/>
        <v>160.55433993692634</v>
      </c>
      <c r="Y160" s="203">
        <f t="shared" si="41"/>
        <v>161.48305519487502</v>
      </c>
    </row>
    <row r="161" spans="1:25" x14ac:dyDescent="0.2">
      <c r="A161" s="223" t="s">
        <v>178</v>
      </c>
      <c r="B161" s="214">
        <f>IF(ISERROR(VLOOKUP(Prices!A161,Quantities!$A$1:$B$576,2,FALSE)),0,VLOOKUP(Prices!A161,Quantities!$A$1:$B$576,2,FALSE))</f>
        <v>9</v>
      </c>
      <c r="C161" s="215">
        <f t="shared" si="32"/>
        <v>0.34398294809987628</v>
      </c>
      <c r="D161" s="216">
        <v>1</v>
      </c>
      <c r="E161" s="217">
        <v>990</v>
      </c>
      <c r="F161" s="218">
        <v>86.253661186307269</v>
      </c>
      <c r="G161" s="219">
        <v>0</v>
      </c>
      <c r="H161" s="219">
        <v>0</v>
      </c>
      <c r="I161" s="219">
        <v>45.227160747326074</v>
      </c>
      <c r="J161" s="220">
        <f t="shared" si="33"/>
        <v>131.48082193363334</v>
      </c>
      <c r="K161" s="221">
        <f t="shared" si="30"/>
        <v>150.84978730255625</v>
      </c>
      <c r="L161" s="221">
        <f t="shared" si="30"/>
        <v>149.81063672879102</v>
      </c>
      <c r="M161" s="221">
        <f t="shared" si="30"/>
        <v>149.97593903702443</v>
      </c>
      <c r="N161" s="221">
        <f t="shared" si="30"/>
        <v>149.82684472394266</v>
      </c>
      <c r="O161" s="221">
        <f t="shared" si="30"/>
        <v>150.42091047906951</v>
      </c>
      <c r="P161" s="219">
        <f t="shared" si="35"/>
        <v>63.556975542483762</v>
      </c>
      <c r="Q161" s="219">
        <f t="shared" si="36"/>
        <v>86.253661186307269</v>
      </c>
      <c r="R161" s="222">
        <f t="shared" si="37"/>
        <v>149.81063672879102</v>
      </c>
      <c r="S161" s="203">
        <f t="shared" si="31"/>
        <v>0</v>
      </c>
      <c r="T161" s="203"/>
      <c r="U161" s="203">
        <f t="shared" si="34"/>
        <v>1357.6480857230063</v>
      </c>
      <c r="V161" s="203">
        <f t="shared" si="38"/>
        <v>1348.2957305591192</v>
      </c>
      <c r="W161" s="203">
        <f t="shared" si="39"/>
        <v>1349.78345133322</v>
      </c>
      <c r="X161" s="203">
        <f t="shared" si="40"/>
        <v>1348.441602515484</v>
      </c>
      <c r="Y161" s="203">
        <f t="shared" si="41"/>
        <v>1353.7881943116256</v>
      </c>
    </row>
    <row r="162" spans="1:25" x14ac:dyDescent="0.2">
      <c r="A162" s="223" t="s">
        <v>179</v>
      </c>
      <c r="B162" s="214">
        <f>IF(ISERROR(VLOOKUP(Prices!A162,Quantities!$A$1:$B$576,2,FALSE)),0,VLOOKUP(Prices!A162,Quantities!$A$1:$B$576,2,FALSE))</f>
        <v>1</v>
      </c>
      <c r="C162" s="215">
        <f t="shared" si="32"/>
        <v>0.30245689722184393</v>
      </c>
      <c r="D162" s="216">
        <v>1</v>
      </c>
      <c r="E162" s="217">
        <v>1000</v>
      </c>
      <c r="F162" s="218">
        <v>92.918415054851835</v>
      </c>
      <c r="G162" s="219">
        <v>0</v>
      </c>
      <c r="H162" s="219">
        <v>0</v>
      </c>
      <c r="I162" s="219">
        <v>40.28971887232607</v>
      </c>
      <c r="J162" s="220">
        <f t="shared" si="33"/>
        <v>133.2081339271779</v>
      </c>
      <c r="K162" s="221">
        <f t="shared" si="30"/>
        <v>150.46259245756136</v>
      </c>
      <c r="L162" s="221">
        <f t="shared" si="30"/>
        <v>149.53688578503952</v>
      </c>
      <c r="M162" s="221">
        <f t="shared" si="30"/>
        <v>149.68414206683175</v>
      </c>
      <c r="N162" s="221">
        <f t="shared" si="30"/>
        <v>149.55132435596354</v>
      </c>
      <c r="O162" s="221">
        <f t="shared" si="30"/>
        <v>150.08053604801412</v>
      </c>
      <c r="P162" s="219">
        <f t="shared" si="35"/>
        <v>56.618470730187681</v>
      </c>
      <c r="Q162" s="219">
        <f t="shared" si="36"/>
        <v>92.918415054851835</v>
      </c>
      <c r="R162" s="222">
        <f t="shared" si="37"/>
        <v>149.53688578503952</v>
      </c>
      <c r="S162" s="203">
        <f t="shared" si="31"/>
        <v>0</v>
      </c>
      <c r="T162" s="203"/>
      <c r="U162" s="203">
        <f t="shared" si="34"/>
        <v>150.46259245756136</v>
      </c>
      <c r="V162" s="203">
        <f t="shared" si="38"/>
        <v>149.53688578503952</v>
      </c>
      <c r="W162" s="203">
        <f t="shared" si="39"/>
        <v>149.68414206683175</v>
      </c>
      <c r="X162" s="203">
        <f t="shared" si="40"/>
        <v>149.55132435596354</v>
      </c>
      <c r="Y162" s="203">
        <f t="shared" si="41"/>
        <v>150.08053604801412</v>
      </c>
    </row>
    <row r="163" spans="1:25" x14ac:dyDescent="0.2">
      <c r="A163" s="223" t="s">
        <v>180</v>
      </c>
      <c r="B163" s="214">
        <f>IF(ISERROR(VLOOKUP(Prices!A163,Quantities!$A$1:$B$576,2,FALSE)),0,VLOOKUP(Prices!A163,Quantities!$A$1:$B$576,2,FALSE))</f>
        <v>2</v>
      </c>
      <c r="C163" s="215">
        <f t="shared" si="32"/>
        <v>0.5698702795279118</v>
      </c>
      <c r="D163" s="216">
        <v>1</v>
      </c>
      <c r="E163" s="217">
        <v>20</v>
      </c>
      <c r="F163" s="218">
        <v>32.500655058222634</v>
      </c>
      <c r="G163" s="219">
        <v>0</v>
      </c>
      <c r="H163" s="219">
        <v>0</v>
      </c>
      <c r="I163" s="219">
        <v>43.059469042366345</v>
      </c>
      <c r="J163" s="220">
        <f t="shared" si="33"/>
        <v>75.560124100588979</v>
      </c>
      <c r="K163" s="221">
        <f t="shared" ref="K163:O213" si="42">IF($D163=1,($I163*(1+K$6)*K$5)+$F163,$J163*(1+K$6)*K$5)</f>
        <v>94.000754706283402</v>
      </c>
      <c r="L163" s="221">
        <f t="shared" si="42"/>
        <v>93.011409560091636</v>
      </c>
      <c r="M163" s="221">
        <f t="shared" si="42"/>
        <v>93.168789097219204</v>
      </c>
      <c r="N163" s="221">
        <f t="shared" si="42"/>
        <v>93.026840722559882</v>
      </c>
      <c r="O163" s="221">
        <f t="shared" si="42"/>
        <v>93.592433511701017</v>
      </c>
      <c r="P163" s="219">
        <f t="shared" si="35"/>
        <v>60.510754501869009</v>
      </c>
      <c r="Q163" s="219">
        <f t="shared" si="36"/>
        <v>32.500655058222634</v>
      </c>
      <c r="R163" s="222">
        <f t="shared" si="37"/>
        <v>93.011409560091636</v>
      </c>
      <c r="S163" s="203">
        <f t="shared" si="31"/>
        <v>0</v>
      </c>
      <c r="T163" s="203"/>
      <c r="U163" s="203">
        <f t="shared" si="34"/>
        <v>188.0015094125668</v>
      </c>
      <c r="V163" s="203">
        <f t="shared" si="38"/>
        <v>186.02281912018327</v>
      </c>
      <c r="W163" s="203">
        <f t="shared" si="39"/>
        <v>186.33757819443841</v>
      </c>
      <c r="X163" s="203">
        <f t="shared" si="40"/>
        <v>186.05368144511976</v>
      </c>
      <c r="Y163" s="203">
        <f t="shared" si="41"/>
        <v>187.18486702340203</v>
      </c>
    </row>
    <row r="164" spans="1:25" x14ac:dyDescent="0.2">
      <c r="A164" s="223" t="s">
        <v>181</v>
      </c>
      <c r="B164" s="214">
        <f>IF(ISERROR(VLOOKUP(Prices!A164,Quantities!$A$1:$B$576,2,FALSE)),0,VLOOKUP(Prices!A164,Quantities!$A$1:$B$576,2,FALSE))</f>
        <v>233</v>
      </c>
      <c r="C164" s="215">
        <f t="shared" si="32"/>
        <v>0.58174877616449217</v>
      </c>
      <c r="D164" s="216">
        <v>1</v>
      </c>
      <c r="E164" s="217">
        <v>20</v>
      </c>
      <c r="F164" s="218">
        <v>32.500655058222634</v>
      </c>
      <c r="G164" s="219">
        <v>0</v>
      </c>
      <c r="H164" s="219">
        <v>0</v>
      </c>
      <c r="I164" s="219">
        <v>45.205405811559004</v>
      </c>
      <c r="J164" s="220">
        <f t="shared" si="33"/>
        <v>77.706060869781638</v>
      </c>
      <c r="K164" s="221">
        <f t="shared" si="42"/>
        <v>97.065709478808245</v>
      </c>
      <c r="L164" s="221">
        <f t="shared" si="42"/>
        <v>96.027058751896334</v>
      </c>
      <c r="M164" s="221">
        <f t="shared" si="42"/>
        <v>96.192281547265367</v>
      </c>
      <c r="N164" s="221">
        <f t="shared" si="42"/>
        <v>96.04325895076164</v>
      </c>
      <c r="O164" s="221">
        <f t="shared" si="42"/>
        <v>96.637038951440701</v>
      </c>
      <c r="P164" s="219">
        <f t="shared" si="35"/>
        <v>63.526403693673693</v>
      </c>
      <c r="Q164" s="219">
        <f t="shared" si="36"/>
        <v>32.500655058222634</v>
      </c>
      <c r="R164" s="222">
        <f t="shared" si="37"/>
        <v>96.027058751896334</v>
      </c>
      <c r="S164" s="203">
        <f t="shared" si="31"/>
        <v>0</v>
      </c>
      <c r="T164" s="203"/>
      <c r="U164" s="203">
        <f t="shared" si="34"/>
        <v>22616.310308562322</v>
      </c>
      <c r="V164" s="203">
        <f t="shared" si="38"/>
        <v>22374.304689191846</v>
      </c>
      <c r="W164" s="203">
        <f t="shared" si="39"/>
        <v>22412.80160051283</v>
      </c>
      <c r="X164" s="203">
        <f t="shared" si="40"/>
        <v>22378.079335527462</v>
      </c>
      <c r="Y164" s="203">
        <f t="shared" si="41"/>
        <v>22516.430075685683</v>
      </c>
    </row>
    <row r="165" spans="1:25" x14ac:dyDescent="0.2">
      <c r="A165" s="223" t="s">
        <v>182</v>
      </c>
      <c r="B165" s="214">
        <f>IF(ISERROR(VLOOKUP(Prices!A165,Quantities!$A$1:$B$576,2,FALSE)),0,VLOOKUP(Prices!A165,Quantities!$A$1:$B$576,2,FALSE))</f>
        <v>63</v>
      </c>
      <c r="C165" s="215">
        <f t="shared" si="32"/>
        <v>0.45757760074859405</v>
      </c>
      <c r="D165" s="216">
        <v>1</v>
      </c>
      <c r="E165" s="217">
        <v>200</v>
      </c>
      <c r="F165" s="218">
        <v>66.401773420098948</v>
      </c>
      <c r="G165" s="219">
        <v>0</v>
      </c>
      <c r="H165" s="219">
        <v>0</v>
      </c>
      <c r="I165" s="219">
        <v>56.015319811559003</v>
      </c>
      <c r="J165" s="220">
        <f t="shared" si="33"/>
        <v>122.41709323165796</v>
      </c>
      <c r="K165" s="221">
        <f t="shared" si="42"/>
        <v>146.40619119030825</v>
      </c>
      <c r="L165" s="221">
        <f t="shared" si="42"/>
        <v>145.11916917168051</v>
      </c>
      <c r="M165" s="221">
        <f t="shared" si="42"/>
        <v>145.3239014942115</v>
      </c>
      <c r="N165" s="221">
        <f t="shared" si="42"/>
        <v>145.1392433045007</v>
      </c>
      <c r="O165" s="221">
        <f t="shared" si="42"/>
        <v>145.87501319835798</v>
      </c>
      <c r="P165" s="219">
        <f t="shared" si="35"/>
        <v>78.717395751581563</v>
      </c>
      <c r="Q165" s="219">
        <f t="shared" si="36"/>
        <v>66.401773420098948</v>
      </c>
      <c r="R165" s="222">
        <f t="shared" si="37"/>
        <v>145.11916917168051</v>
      </c>
      <c r="S165" s="203">
        <f t="shared" si="31"/>
        <v>0</v>
      </c>
      <c r="T165" s="203"/>
      <c r="U165" s="203">
        <f t="shared" si="34"/>
        <v>9223.5900449894198</v>
      </c>
      <c r="V165" s="203">
        <f t="shared" si="38"/>
        <v>9142.5076578158714</v>
      </c>
      <c r="W165" s="203">
        <f t="shared" si="39"/>
        <v>9155.405794135324</v>
      </c>
      <c r="X165" s="203">
        <f t="shared" si="40"/>
        <v>9143.7723281835442</v>
      </c>
      <c r="Y165" s="203">
        <f t="shared" si="41"/>
        <v>9190.1258314965526</v>
      </c>
    </row>
    <row r="166" spans="1:25" x14ac:dyDescent="0.2">
      <c r="A166" s="223" t="s">
        <v>183</v>
      </c>
      <c r="B166" s="214">
        <f>IF(ISERROR(VLOOKUP(Prices!A166,Quantities!$A$1:$B$576,2,FALSE)),0,VLOOKUP(Prices!A166,Quantities!$A$1:$B$576,2,FALSE))</f>
        <v>124</v>
      </c>
      <c r="C166" s="215">
        <f t="shared" si="32"/>
        <v>0.37275516692031169</v>
      </c>
      <c r="D166" s="216">
        <v>1</v>
      </c>
      <c r="E166" s="217">
        <v>290</v>
      </c>
      <c r="F166" s="218">
        <v>92.68503859372899</v>
      </c>
      <c r="G166" s="219">
        <v>0</v>
      </c>
      <c r="H166" s="219">
        <v>0</v>
      </c>
      <c r="I166" s="219">
        <v>55.080289561559006</v>
      </c>
      <c r="J166" s="220">
        <f t="shared" si="33"/>
        <v>147.76532815528799</v>
      </c>
      <c r="K166" s="221">
        <f t="shared" si="42"/>
        <v>171.35399044139353</v>
      </c>
      <c r="L166" s="221">
        <f t="shared" si="42"/>
        <v>170.08845191199484</v>
      </c>
      <c r="M166" s="221">
        <f t="shared" si="42"/>
        <v>170.28976676024627</v>
      </c>
      <c r="N166" s="221">
        <f t="shared" si="42"/>
        <v>170.10819095931532</v>
      </c>
      <c r="O166" s="221">
        <f t="shared" si="42"/>
        <v>170.83167908614689</v>
      </c>
      <c r="P166" s="219">
        <f t="shared" si="35"/>
        <v>77.403413318265848</v>
      </c>
      <c r="Q166" s="219">
        <f t="shared" si="36"/>
        <v>92.68503859372899</v>
      </c>
      <c r="R166" s="222">
        <f t="shared" si="37"/>
        <v>170.08845191199484</v>
      </c>
      <c r="S166" s="203">
        <f t="shared" si="31"/>
        <v>0</v>
      </c>
      <c r="T166" s="203"/>
      <c r="U166" s="203">
        <f t="shared" si="34"/>
        <v>21247.894814732797</v>
      </c>
      <c r="V166" s="203">
        <f t="shared" si="38"/>
        <v>21090.968037087361</v>
      </c>
      <c r="W166" s="203">
        <f t="shared" si="39"/>
        <v>21115.931078270536</v>
      </c>
      <c r="X166" s="203">
        <f t="shared" si="40"/>
        <v>21093.415678955102</v>
      </c>
      <c r="Y166" s="203">
        <f t="shared" si="41"/>
        <v>21183.128206682213</v>
      </c>
    </row>
    <row r="167" spans="1:25" x14ac:dyDescent="0.2">
      <c r="A167" s="223" t="s">
        <v>184</v>
      </c>
      <c r="B167" s="214">
        <f>IF(ISERROR(VLOOKUP(Prices!A167,Quantities!$A$1:$B$576,2,FALSE)),0,VLOOKUP(Prices!A167,Quantities!$A$1:$B$576,2,FALSE))</f>
        <v>6</v>
      </c>
      <c r="C167" s="215">
        <f t="shared" si="32"/>
        <v>0.32158514430574148</v>
      </c>
      <c r="D167" s="216">
        <v>1</v>
      </c>
      <c r="E167" s="217">
        <v>370</v>
      </c>
      <c r="F167" s="218">
        <v>105.78116986969529</v>
      </c>
      <c r="G167" s="219">
        <v>0</v>
      </c>
      <c r="H167" s="219">
        <v>0</v>
      </c>
      <c r="I167" s="219">
        <v>50.142847686559001</v>
      </c>
      <c r="J167" s="220">
        <f t="shared" si="33"/>
        <v>155.92401755625428</v>
      </c>
      <c r="K167" s="221">
        <f t="shared" si="42"/>
        <v>177.39817300382038</v>
      </c>
      <c r="L167" s="221">
        <f t="shared" si="42"/>
        <v>176.24607837566506</v>
      </c>
      <c r="M167" s="221">
        <f t="shared" si="42"/>
        <v>176.42934719747529</v>
      </c>
      <c r="N167" s="221">
        <f t="shared" si="42"/>
        <v>176.26404799875797</v>
      </c>
      <c r="O167" s="221">
        <f t="shared" si="42"/>
        <v>176.92268206251327</v>
      </c>
      <c r="P167" s="219">
        <f t="shared" si="35"/>
        <v>70.464908505969774</v>
      </c>
      <c r="Q167" s="219">
        <f t="shared" si="36"/>
        <v>105.78116986969529</v>
      </c>
      <c r="R167" s="222">
        <f t="shared" si="37"/>
        <v>176.24607837566506</v>
      </c>
      <c r="S167" s="203">
        <f t="shared" si="31"/>
        <v>0</v>
      </c>
      <c r="T167" s="203"/>
      <c r="U167" s="203">
        <f t="shared" si="34"/>
        <v>1064.3890380229223</v>
      </c>
      <c r="V167" s="203">
        <f t="shared" si="38"/>
        <v>1057.4764702539903</v>
      </c>
      <c r="W167" s="203">
        <f t="shared" si="39"/>
        <v>1058.5760831848518</v>
      </c>
      <c r="X167" s="203">
        <f t="shared" si="40"/>
        <v>1057.5842879925478</v>
      </c>
      <c r="Y167" s="203">
        <f t="shared" si="41"/>
        <v>1061.5360923750795</v>
      </c>
    </row>
    <row r="168" spans="1:25" x14ac:dyDescent="0.2">
      <c r="A168" s="223" t="s">
        <v>185</v>
      </c>
      <c r="B168" s="214">
        <f>IF(ISERROR(VLOOKUP(Prices!A168,Quantities!$A$1:$B$576,2,FALSE)),0,VLOOKUP(Prices!A168,Quantities!$A$1:$B$576,2,FALSE))</f>
        <v>5</v>
      </c>
      <c r="C168" s="215">
        <f t="shared" si="32"/>
        <v>0.49784487294094332</v>
      </c>
      <c r="D168" s="216">
        <v>1</v>
      </c>
      <c r="E168" s="217">
        <v>940</v>
      </c>
      <c r="F168" s="218">
        <v>45.596786334188934</v>
      </c>
      <c r="G168" s="219">
        <v>0</v>
      </c>
      <c r="H168" s="219">
        <v>0</v>
      </c>
      <c r="I168" s="219">
        <v>45.205405811559004</v>
      </c>
      <c r="J168" s="220">
        <f t="shared" si="33"/>
        <v>90.802192145747938</v>
      </c>
      <c r="K168" s="221">
        <f t="shared" si="42"/>
        <v>110.16184075477454</v>
      </c>
      <c r="L168" s="221">
        <f t="shared" si="42"/>
        <v>109.12319002786262</v>
      </c>
      <c r="M168" s="221">
        <f t="shared" si="42"/>
        <v>109.28841282323168</v>
      </c>
      <c r="N168" s="221">
        <f t="shared" si="42"/>
        <v>109.13939022672794</v>
      </c>
      <c r="O168" s="221">
        <f t="shared" si="42"/>
        <v>109.733170227407</v>
      </c>
      <c r="P168" s="219">
        <f t="shared" si="35"/>
        <v>63.526403693673693</v>
      </c>
      <c r="Q168" s="219">
        <f t="shared" si="36"/>
        <v>45.596786334188934</v>
      </c>
      <c r="R168" s="222">
        <f t="shared" si="37"/>
        <v>109.12319002786262</v>
      </c>
      <c r="S168" s="203">
        <f t="shared" si="31"/>
        <v>0</v>
      </c>
      <c r="T168" s="203"/>
      <c r="U168" s="203">
        <f t="shared" si="34"/>
        <v>550.8092037738727</v>
      </c>
      <c r="V168" s="203">
        <f t="shared" si="38"/>
        <v>545.6159501393131</v>
      </c>
      <c r="W168" s="203">
        <f t="shared" si="39"/>
        <v>546.44206411615846</v>
      </c>
      <c r="X168" s="203">
        <f t="shared" si="40"/>
        <v>545.69695113363969</v>
      </c>
      <c r="Y168" s="203">
        <f t="shared" si="41"/>
        <v>548.66585113703502</v>
      </c>
    </row>
    <row r="169" spans="1:25" x14ac:dyDescent="0.2">
      <c r="A169" s="223" t="s">
        <v>186</v>
      </c>
      <c r="B169" s="214">
        <f>IF(ISERROR(VLOOKUP(Prices!A169,Quantities!$A$1:$B$576,2,FALSE)),0,VLOOKUP(Prices!A169,Quantities!$A$1:$B$576,2,FALSE))</f>
        <v>144</v>
      </c>
      <c r="C169" s="215">
        <f t="shared" si="32"/>
        <v>0.62201310185831105</v>
      </c>
      <c r="D169" s="216">
        <v>1</v>
      </c>
      <c r="E169" s="217">
        <v>30</v>
      </c>
      <c r="F169" s="218">
        <v>32.642120539558654</v>
      </c>
      <c r="G169" s="219">
        <v>0</v>
      </c>
      <c r="H169" s="219">
        <v>0</v>
      </c>
      <c r="I169" s="219">
        <v>53.715688950765824</v>
      </c>
      <c r="J169" s="220">
        <f t="shared" si="33"/>
        <v>86.357809490324485</v>
      </c>
      <c r="K169" s="221">
        <f t="shared" si="42"/>
        <v>109.36206847681703</v>
      </c>
      <c r="L169" s="221">
        <f t="shared" si="42"/>
        <v>108.12788335285512</v>
      </c>
      <c r="M169" s="221">
        <f t="shared" si="42"/>
        <v>108.32421067531334</v>
      </c>
      <c r="N169" s="221">
        <f t="shared" si="42"/>
        <v>108.14713337013885</v>
      </c>
      <c r="O169" s="221">
        <f t="shared" si="42"/>
        <v>108.85269725678151</v>
      </c>
      <c r="P169" s="219">
        <f t="shared" si="35"/>
        <v>75.485762813296475</v>
      </c>
      <c r="Q169" s="219">
        <f t="shared" si="36"/>
        <v>32.642120539558654</v>
      </c>
      <c r="R169" s="222">
        <f t="shared" si="37"/>
        <v>108.12788335285512</v>
      </c>
      <c r="S169" s="203">
        <f t="shared" si="31"/>
        <v>0</v>
      </c>
      <c r="T169" s="203"/>
      <c r="U169" s="203">
        <f t="shared" si="34"/>
        <v>15748.137860661653</v>
      </c>
      <c r="V169" s="203">
        <f t="shared" si="38"/>
        <v>15570.415202811138</v>
      </c>
      <c r="W169" s="203">
        <f t="shared" si="39"/>
        <v>15598.686337245121</v>
      </c>
      <c r="X169" s="203">
        <f t="shared" si="40"/>
        <v>15573.187205299993</v>
      </c>
      <c r="Y169" s="203">
        <f t="shared" si="41"/>
        <v>15674.788404976538</v>
      </c>
    </row>
    <row r="170" spans="1:25" x14ac:dyDescent="0.2">
      <c r="A170" s="223" t="s">
        <v>187</v>
      </c>
      <c r="B170" s="214">
        <f>IF(ISERROR(VLOOKUP(Prices!A170,Quantities!$A$1:$B$576,2,FALSE)),0,VLOOKUP(Prices!A170,Quantities!$A$1:$B$576,2,FALSE))</f>
        <v>52</v>
      </c>
      <c r="C170" s="215">
        <f t="shared" si="32"/>
        <v>0.49230314420209692</v>
      </c>
      <c r="D170" s="216">
        <v>1</v>
      </c>
      <c r="E170" s="217">
        <v>210</v>
      </c>
      <c r="F170" s="218">
        <v>66.543238901434947</v>
      </c>
      <c r="G170" s="219">
        <v>0</v>
      </c>
      <c r="H170" s="219">
        <v>0</v>
      </c>
      <c r="I170" s="219">
        <v>64.52560295076583</v>
      </c>
      <c r="J170" s="220">
        <f t="shared" si="33"/>
        <v>131.06884185220076</v>
      </c>
      <c r="K170" s="221">
        <f t="shared" si="42"/>
        <v>158.70255018831705</v>
      </c>
      <c r="L170" s="221">
        <f t="shared" si="42"/>
        <v>157.2199937726393</v>
      </c>
      <c r="M170" s="221">
        <f t="shared" si="42"/>
        <v>157.45583062225944</v>
      </c>
      <c r="N170" s="221">
        <f t="shared" si="42"/>
        <v>157.2431177238779</v>
      </c>
      <c r="O170" s="221">
        <f t="shared" si="42"/>
        <v>158.09067150369873</v>
      </c>
      <c r="P170" s="219">
        <f t="shared" si="35"/>
        <v>90.676754871204352</v>
      </c>
      <c r="Q170" s="219">
        <f t="shared" si="36"/>
        <v>66.543238901434947</v>
      </c>
      <c r="R170" s="222">
        <f t="shared" si="37"/>
        <v>157.2199937726393</v>
      </c>
      <c r="S170" s="203">
        <f t="shared" si="31"/>
        <v>0</v>
      </c>
      <c r="T170" s="203"/>
      <c r="U170" s="203">
        <f t="shared" si="34"/>
        <v>8252.5326097924863</v>
      </c>
      <c r="V170" s="203">
        <f t="shared" si="38"/>
        <v>8175.4396761772432</v>
      </c>
      <c r="W170" s="203">
        <f t="shared" si="39"/>
        <v>8187.7031923574905</v>
      </c>
      <c r="X170" s="203">
        <f t="shared" si="40"/>
        <v>8176.6421216416511</v>
      </c>
      <c r="Y170" s="203">
        <f t="shared" si="41"/>
        <v>8220.7149181923342</v>
      </c>
    </row>
    <row r="171" spans="1:25" x14ac:dyDescent="0.2">
      <c r="A171" s="223" t="s">
        <v>188</v>
      </c>
      <c r="B171" s="214">
        <f>IF(ISERROR(VLOOKUP(Prices!A171,Quantities!$A$1:$B$576,2,FALSE)),0,VLOOKUP(Prices!A171,Quantities!$A$1:$B$576,2,FALSE))</f>
        <v>124</v>
      </c>
      <c r="C171" s="215">
        <f t="shared" si="32"/>
        <v>0.40654495027995358</v>
      </c>
      <c r="D171" s="216">
        <v>1</v>
      </c>
      <c r="E171" s="217">
        <v>300</v>
      </c>
      <c r="F171" s="218">
        <v>92.826504075065003</v>
      </c>
      <c r="G171" s="219">
        <v>0</v>
      </c>
      <c r="H171" s="219">
        <v>0</v>
      </c>
      <c r="I171" s="219">
        <v>63.590572700765826</v>
      </c>
      <c r="J171" s="220">
        <f t="shared" si="33"/>
        <v>156.41707677583082</v>
      </c>
      <c r="K171" s="221">
        <f t="shared" si="42"/>
        <v>183.65034943940233</v>
      </c>
      <c r="L171" s="221">
        <f t="shared" si="42"/>
        <v>182.18927651295365</v>
      </c>
      <c r="M171" s="221">
        <f t="shared" si="42"/>
        <v>182.42169588829421</v>
      </c>
      <c r="N171" s="221">
        <f t="shared" si="42"/>
        <v>182.21206537869256</v>
      </c>
      <c r="O171" s="221">
        <f t="shared" si="42"/>
        <v>183.0473373914877</v>
      </c>
      <c r="P171" s="219">
        <f t="shared" si="35"/>
        <v>89.362772437888637</v>
      </c>
      <c r="Q171" s="219">
        <f t="shared" si="36"/>
        <v>92.826504075065003</v>
      </c>
      <c r="R171" s="222">
        <f t="shared" si="37"/>
        <v>182.18927651295365</v>
      </c>
      <c r="S171" s="203">
        <f t="shared" si="31"/>
        <v>0</v>
      </c>
      <c r="T171" s="203"/>
      <c r="U171" s="203">
        <f t="shared" si="34"/>
        <v>22772.643330485891</v>
      </c>
      <c r="V171" s="203">
        <f t="shared" si="38"/>
        <v>22591.470287606255</v>
      </c>
      <c r="W171" s="203">
        <f t="shared" si="39"/>
        <v>22620.290290148481</v>
      </c>
      <c r="X171" s="203">
        <f t="shared" si="40"/>
        <v>22594.296106957878</v>
      </c>
      <c r="Y171" s="203">
        <f t="shared" si="41"/>
        <v>22697.869836544476</v>
      </c>
    </row>
    <row r="172" spans="1:25" x14ac:dyDescent="0.2">
      <c r="A172" s="223" t="s">
        <v>189</v>
      </c>
      <c r="B172" s="214">
        <f>IF(ISERROR(VLOOKUP(Prices!A172,Quantities!$A$1:$B$576,2,FALSE)),0,VLOOKUP(Prices!A172,Quantities!$A$1:$B$576,2,FALSE))</f>
        <v>10</v>
      </c>
      <c r="C172" s="215">
        <f t="shared" si="32"/>
        <v>0.35608375781532714</v>
      </c>
      <c r="D172" s="216">
        <v>1</v>
      </c>
      <c r="E172" s="217">
        <v>380</v>
      </c>
      <c r="F172" s="218">
        <v>106.06410083236733</v>
      </c>
      <c r="G172" s="219">
        <v>0</v>
      </c>
      <c r="H172" s="219">
        <v>0</v>
      </c>
      <c r="I172" s="219">
        <v>58.653130825765821</v>
      </c>
      <c r="J172" s="220">
        <f t="shared" si="33"/>
        <v>164.71723165813316</v>
      </c>
      <c r="K172" s="221">
        <f t="shared" si="42"/>
        <v>189.83599748316516</v>
      </c>
      <c r="L172" s="221">
        <f t="shared" si="42"/>
        <v>188.48836845795989</v>
      </c>
      <c r="M172" s="221">
        <f t="shared" si="42"/>
        <v>188.70274180685925</v>
      </c>
      <c r="N172" s="221">
        <f t="shared" si="42"/>
        <v>188.50938789947119</v>
      </c>
      <c r="O172" s="221">
        <f t="shared" si="42"/>
        <v>189.2798058491901</v>
      </c>
      <c r="P172" s="219">
        <f t="shared" si="35"/>
        <v>82.424267625592549</v>
      </c>
      <c r="Q172" s="219">
        <f t="shared" si="36"/>
        <v>106.06410083236733</v>
      </c>
      <c r="R172" s="222">
        <f t="shared" si="37"/>
        <v>188.48836845795989</v>
      </c>
      <c r="S172" s="203">
        <f t="shared" si="31"/>
        <v>0</v>
      </c>
      <c r="T172" s="203"/>
      <c r="U172" s="203">
        <f t="shared" si="34"/>
        <v>1898.3599748316515</v>
      </c>
      <c r="V172" s="203">
        <f t="shared" si="38"/>
        <v>1884.883684579599</v>
      </c>
      <c r="W172" s="203">
        <f t="shared" si="39"/>
        <v>1887.0274180685924</v>
      </c>
      <c r="X172" s="203">
        <f t="shared" si="40"/>
        <v>1885.093878994712</v>
      </c>
      <c r="Y172" s="203">
        <f t="shared" si="41"/>
        <v>1892.798058491901</v>
      </c>
    </row>
    <row r="173" spans="1:25" x14ac:dyDescent="0.2">
      <c r="A173" s="223" t="s">
        <v>190</v>
      </c>
      <c r="B173" s="214">
        <f>IF(ISERROR(VLOOKUP(Prices!A173,Quantities!$A$1:$B$576,2,FALSE)),0,VLOOKUP(Prices!A173,Quantities!$A$1:$B$576,2,FALSE))</f>
        <v>27</v>
      </c>
      <c r="C173" s="215">
        <f t="shared" si="32"/>
        <v>0.5393390214927285</v>
      </c>
      <c r="D173" s="216">
        <v>1</v>
      </c>
      <c r="E173" s="217">
        <v>950</v>
      </c>
      <c r="F173" s="218">
        <v>45.879717296860981</v>
      </c>
      <c r="G173" s="219">
        <v>0</v>
      </c>
      <c r="H173" s="219">
        <v>0</v>
      </c>
      <c r="I173" s="219">
        <v>53.715688950765824</v>
      </c>
      <c r="J173" s="220">
        <f t="shared" si="33"/>
        <v>99.595406247626812</v>
      </c>
      <c r="K173" s="221">
        <f t="shared" si="42"/>
        <v>122.59966523411936</v>
      </c>
      <c r="L173" s="221">
        <f t="shared" si="42"/>
        <v>121.36548011015745</v>
      </c>
      <c r="M173" s="221">
        <f t="shared" si="42"/>
        <v>121.56180743261567</v>
      </c>
      <c r="N173" s="221">
        <f t="shared" si="42"/>
        <v>121.38473012744117</v>
      </c>
      <c r="O173" s="221">
        <f t="shared" si="42"/>
        <v>122.09029401408384</v>
      </c>
      <c r="P173" s="219">
        <f t="shared" si="35"/>
        <v>75.485762813296475</v>
      </c>
      <c r="Q173" s="219">
        <f t="shared" si="36"/>
        <v>45.879717296860981</v>
      </c>
      <c r="R173" s="222">
        <f t="shared" si="37"/>
        <v>121.36548011015745</v>
      </c>
      <c r="S173" s="203">
        <f t="shared" si="31"/>
        <v>0</v>
      </c>
      <c r="T173" s="203"/>
      <c r="U173" s="203">
        <f t="shared" si="34"/>
        <v>3310.1909613212229</v>
      </c>
      <c r="V173" s="203">
        <f t="shared" si="38"/>
        <v>3276.867962974251</v>
      </c>
      <c r="W173" s="203">
        <f t="shared" si="39"/>
        <v>3282.168800680623</v>
      </c>
      <c r="X173" s="203">
        <f t="shared" si="40"/>
        <v>3277.3877134409117</v>
      </c>
      <c r="Y173" s="203">
        <f t="shared" si="41"/>
        <v>3296.4379383802634</v>
      </c>
    </row>
    <row r="174" spans="1:25" x14ac:dyDescent="0.2">
      <c r="A174" s="223" t="s">
        <v>191</v>
      </c>
      <c r="B174" s="214">
        <f>IF(ISERROR(VLOOKUP(Prices!A174,Quantities!$A$1:$B$576,2,FALSE)),0,VLOOKUP(Prices!A174,Quantities!$A$1:$B$576,2,FALSE))</f>
        <v>3</v>
      </c>
      <c r="C174" s="215">
        <f t="shared" si="32"/>
        <v>0.37267612999556193</v>
      </c>
      <c r="D174" s="216">
        <v>1</v>
      </c>
      <c r="E174" s="217">
        <v>300</v>
      </c>
      <c r="F174" s="218">
        <v>92.826504075065003</v>
      </c>
      <c r="G174" s="219">
        <v>0</v>
      </c>
      <c r="H174" s="219">
        <v>0</v>
      </c>
      <c r="I174" s="219">
        <v>55.14571332901415</v>
      </c>
      <c r="J174" s="220">
        <f t="shared" si="33"/>
        <v>147.97221740407915</v>
      </c>
      <c r="K174" s="221">
        <f t="shared" si="42"/>
        <v>171.58889804608421</v>
      </c>
      <c r="L174" s="221">
        <f t="shared" si="42"/>
        <v>170.3218563238172</v>
      </c>
      <c r="M174" s="221">
        <f t="shared" si="42"/>
        <v>170.52341029165063</v>
      </c>
      <c r="N174" s="221">
        <f t="shared" si="42"/>
        <v>170.34161881696292</v>
      </c>
      <c r="O174" s="221">
        <f t="shared" si="42"/>
        <v>171.06596629510403</v>
      </c>
      <c r="P174" s="219">
        <f t="shared" si="35"/>
        <v>77.495352248752198</v>
      </c>
      <c r="Q174" s="219">
        <f t="shared" si="36"/>
        <v>92.826504075065003</v>
      </c>
      <c r="R174" s="222">
        <f t="shared" si="37"/>
        <v>170.3218563238172</v>
      </c>
      <c r="S174" s="203">
        <f t="shared" si="31"/>
        <v>0</v>
      </c>
      <c r="T174" s="203"/>
      <c r="U174" s="203">
        <f t="shared" si="34"/>
        <v>514.76669413825266</v>
      </c>
      <c r="V174" s="203">
        <f t="shared" si="38"/>
        <v>510.9655689714516</v>
      </c>
      <c r="W174" s="203">
        <f t="shared" si="39"/>
        <v>511.5702308749519</v>
      </c>
      <c r="X174" s="203">
        <f t="shared" si="40"/>
        <v>511.02485645088876</v>
      </c>
      <c r="Y174" s="203">
        <f t="shared" si="41"/>
        <v>513.19789888531204</v>
      </c>
    </row>
    <row r="175" spans="1:25" x14ac:dyDescent="0.2">
      <c r="A175" s="214" t="s">
        <v>192</v>
      </c>
      <c r="B175" s="214">
        <f>IF(ISERROR(VLOOKUP(Prices!A175,Quantities!$A$1:$B$576,2,FALSE)),0,VLOOKUP(Prices!A175,Quantities!$A$1:$B$576,2,FALSE))</f>
        <v>18</v>
      </c>
      <c r="C175" s="215">
        <f t="shared" si="32"/>
        <v>1</v>
      </c>
      <c r="D175" s="216">
        <v>2</v>
      </c>
      <c r="E175" s="217">
        <v>10</v>
      </c>
      <c r="F175" s="218">
        <v>0</v>
      </c>
      <c r="G175" s="219">
        <v>0</v>
      </c>
      <c r="H175" s="219">
        <v>0</v>
      </c>
      <c r="I175" s="219">
        <v>31.545493829465101</v>
      </c>
      <c r="J175" s="220">
        <f t="shared" si="33"/>
        <v>31.545493829465101</v>
      </c>
      <c r="K175" s="221">
        <f t="shared" si="42"/>
        <v>45.055154118379107</v>
      </c>
      <c r="L175" s="221">
        <f t="shared" si="42"/>
        <v>44.330356950683047</v>
      </c>
      <c r="M175" s="221">
        <f t="shared" si="42"/>
        <v>44.445653663061385</v>
      </c>
      <c r="N175" s="221">
        <f t="shared" si="42"/>
        <v>44.341661865751668</v>
      </c>
      <c r="O175" s="221">
        <f t="shared" si="42"/>
        <v>44.756016808732653</v>
      </c>
      <c r="P175" s="219">
        <f>IF($D175=2,($I175*(1+L$6)*L$5))</f>
        <v>44.330356950683047</v>
      </c>
      <c r="Q175" s="219">
        <f>IF($D175=2,0)</f>
        <v>0</v>
      </c>
      <c r="R175" s="222">
        <f t="shared" si="37"/>
        <v>44.330356950683047</v>
      </c>
      <c r="S175" s="203">
        <f t="shared" si="31"/>
        <v>0</v>
      </c>
      <c r="T175" s="203"/>
      <c r="U175" s="203">
        <f t="shared" si="34"/>
        <v>810.99277413082393</v>
      </c>
      <c r="V175" s="203">
        <f t="shared" si="38"/>
        <v>797.94642511229483</v>
      </c>
      <c r="W175" s="203">
        <f t="shared" si="39"/>
        <v>800.0217659351049</v>
      </c>
      <c r="X175" s="203">
        <f t="shared" si="40"/>
        <v>798.14991358353006</v>
      </c>
      <c r="Y175" s="203">
        <f t="shared" si="41"/>
        <v>805.6083025571877</v>
      </c>
    </row>
    <row r="176" spans="1:25" x14ac:dyDescent="0.2">
      <c r="A176" s="214" t="s">
        <v>193</v>
      </c>
      <c r="B176" s="214">
        <f>IF(ISERROR(VLOOKUP(Prices!A176,Quantities!$A$1:$B$576,2,FALSE)),0,VLOOKUP(Prices!A176,Quantities!$A$1:$B$576,2,FALSE))</f>
        <v>1</v>
      </c>
      <c r="C176" s="215">
        <f t="shared" si="32"/>
        <v>1</v>
      </c>
      <c r="D176" s="216">
        <v>2</v>
      </c>
      <c r="E176" s="217">
        <v>990</v>
      </c>
      <c r="F176" s="218">
        <v>0</v>
      </c>
      <c r="G176" s="219">
        <v>0</v>
      </c>
      <c r="H176" s="219">
        <v>0</v>
      </c>
      <c r="I176" s="219">
        <v>41.420377579465104</v>
      </c>
      <c r="J176" s="220">
        <f t="shared" si="33"/>
        <v>41.420377579465104</v>
      </c>
      <c r="K176" s="221">
        <f t="shared" si="42"/>
        <v>59.159051545458055</v>
      </c>
      <c r="L176" s="221">
        <f t="shared" si="42"/>
        <v>58.207366575275202</v>
      </c>
      <c r="M176" s="221">
        <f t="shared" si="42"/>
        <v>58.3587553405359</v>
      </c>
      <c r="N176" s="221">
        <f t="shared" si="42"/>
        <v>58.222210338798995</v>
      </c>
      <c r="O176" s="221">
        <f t="shared" si="42"/>
        <v>58.766273407932481</v>
      </c>
      <c r="P176" s="219">
        <f t="shared" ref="P176:P239" si="43">IF($D176=2,($I176*(1+L$6)*L$5))</f>
        <v>58.207366575275202</v>
      </c>
      <c r="Q176" s="219">
        <f t="shared" ref="Q176:Q239" si="44">IF($D176=2,0)</f>
        <v>0</v>
      </c>
      <c r="R176" s="222">
        <f t="shared" si="37"/>
        <v>58.207366575275202</v>
      </c>
      <c r="S176" s="203">
        <f t="shared" si="31"/>
        <v>0</v>
      </c>
      <c r="T176" s="203"/>
      <c r="U176" s="203">
        <f t="shared" si="34"/>
        <v>59.159051545458055</v>
      </c>
      <c r="V176" s="203">
        <f t="shared" si="38"/>
        <v>58.207366575275202</v>
      </c>
      <c r="W176" s="203">
        <f t="shared" si="39"/>
        <v>58.3587553405359</v>
      </c>
      <c r="X176" s="203">
        <f t="shared" si="40"/>
        <v>58.222210338798995</v>
      </c>
      <c r="Y176" s="203">
        <f t="shared" si="41"/>
        <v>58.766273407932481</v>
      </c>
    </row>
    <row r="177" spans="1:25" x14ac:dyDescent="0.2">
      <c r="A177" s="214" t="s">
        <v>194</v>
      </c>
      <c r="B177" s="214">
        <f>IF(ISERROR(VLOOKUP(Prices!A177,Quantities!$A$1:$B$576,2,FALSE)),0,VLOOKUP(Prices!A177,Quantities!$A$1:$B$576,2,FALSE))</f>
        <v>2</v>
      </c>
      <c r="C177" s="215">
        <f t="shared" si="32"/>
        <v>1</v>
      </c>
      <c r="D177" s="216">
        <v>2</v>
      </c>
      <c r="E177" s="217">
        <v>10</v>
      </c>
      <c r="F177" s="218">
        <v>0</v>
      </c>
      <c r="G177" s="219">
        <v>0</v>
      </c>
      <c r="H177" s="219">
        <v>0</v>
      </c>
      <c r="I177" s="219">
        <v>34.922495516624323</v>
      </c>
      <c r="J177" s="220">
        <f t="shared" si="33"/>
        <v>34.922495516624323</v>
      </c>
      <c r="K177" s="221">
        <f t="shared" si="42"/>
        <v>49.878389167274364</v>
      </c>
      <c r="L177" s="221">
        <f t="shared" si="42"/>
        <v>49.07600116294757</v>
      </c>
      <c r="M177" s="221">
        <f t="shared" si="42"/>
        <v>49.203640595155569</v>
      </c>
      <c r="N177" s="221">
        <f t="shared" si="42"/>
        <v>49.088516289448165</v>
      </c>
      <c r="O177" s="221">
        <f t="shared" si="42"/>
        <v>49.547228672166639</v>
      </c>
      <c r="P177" s="219">
        <f t="shared" si="43"/>
        <v>49.07600116294757</v>
      </c>
      <c r="Q177" s="219">
        <f t="shared" si="44"/>
        <v>0</v>
      </c>
      <c r="R177" s="222">
        <f t="shared" si="37"/>
        <v>49.07600116294757</v>
      </c>
      <c r="S177" s="203">
        <f t="shared" si="31"/>
        <v>0</v>
      </c>
      <c r="T177" s="203"/>
      <c r="U177" s="203">
        <f t="shared" si="34"/>
        <v>99.756778334548727</v>
      </c>
      <c r="V177" s="203">
        <f t="shared" si="38"/>
        <v>98.15200232589514</v>
      </c>
      <c r="W177" s="203">
        <f t="shared" si="39"/>
        <v>98.407281190311139</v>
      </c>
      <c r="X177" s="203">
        <f t="shared" si="40"/>
        <v>98.177032578896331</v>
      </c>
      <c r="Y177" s="203">
        <f t="shared" si="41"/>
        <v>99.094457344333279</v>
      </c>
    </row>
    <row r="178" spans="1:25" x14ac:dyDescent="0.2">
      <c r="A178" s="214" t="s">
        <v>195</v>
      </c>
      <c r="B178" s="214">
        <f>IF(ISERROR(VLOOKUP(Prices!A178,Quantities!$A$1:$B$576,2,FALSE)),0,VLOOKUP(Prices!A178,Quantities!$A$1:$B$576,2,FALSE))</f>
        <v>52</v>
      </c>
      <c r="C178" s="215">
        <f t="shared" si="32"/>
        <v>1</v>
      </c>
      <c r="D178" s="216">
        <v>2</v>
      </c>
      <c r="E178" s="217">
        <v>10</v>
      </c>
      <c r="F178" s="218">
        <v>0</v>
      </c>
      <c r="G178" s="219">
        <v>0</v>
      </c>
      <c r="H178" s="219">
        <v>0</v>
      </c>
      <c r="I178" s="219">
        <v>31.615193920871498</v>
      </c>
      <c r="J178" s="220">
        <f t="shared" si="33"/>
        <v>31.615193920871498</v>
      </c>
      <c r="K178" s="221">
        <f t="shared" si="42"/>
        <v>45.154703942431858</v>
      </c>
      <c r="L178" s="221">
        <f t="shared" si="42"/>
        <v>44.428305327977256</v>
      </c>
      <c r="M178" s="221">
        <f t="shared" si="42"/>
        <v>44.54385678962138</v>
      </c>
      <c r="N178" s="221">
        <f t="shared" si="42"/>
        <v>44.439635221371397</v>
      </c>
      <c r="O178" s="221">
        <f t="shared" si="42"/>
        <v>44.854905685838808</v>
      </c>
      <c r="P178" s="219">
        <f t="shared" si="43"/>
        <v>44.428305327977256</v>
      </c>
      <c r="Q178" s="219">
        <f t="shared" si="44"/>
        <v>0</v>
      </c>
      <c r="R178" s="222">
        <f t="shared" si="37"/>
        <v>44.428305327977256</v>
      </c>
      <c r="S178" s="203">
        <f t="shared" si="31"/>
        <v>0</v>
      </c>
      <c r="T178" s="203"/>
      <c r="U178" s="203">
        <f t="shared" si="34"/>
        <v>2348.0446050064565</v>
      </c>
      <c r="V178" s="203">
        <f t="shared" si="38"/>
        <v>2310.2718770548172</v>
      </c>
      <c r="W178" s="203">
        <f t="shared" si="39"/>
        <v>2316.2805530603118</v>
      </c>
      <c r="X178" s="203">
        <f t="shared" si="40"/>
        <v>2310.8610315113128</v>
      </c>
      <c r="Y178" s="203">
        <f t="shared" si="41"/>
        <v>2332.4550956636181</v>
      </c>
    </row>
    <row r="179" spans="1:25" x14ac:dyDescent="0.2">
      <c r="A179" s="214" t="s">
        <v>196</v>
      </c>
      <c r="B179" s="214">
        <f>IF(ISERROR(VLOOKUP(Prices!A179,Quantities!$A$1:$B$576,2,FALSE)),0,VLOOKUP(Prices!A179,Quantities!$A$1:$B$576,2,FALSE))</f>
        <v>11</v>
      </c>
      <c r="C179" s="215">
        <f t="shared" si="32"/>
        <v>1</v>
      </c>
      <c r="D179" s="216">
        <v>2</v>
      </c>
      <c r="E179" s="217">
        <v>990</v>
      </c>
      <c r="F179" s="218">
        <v>0</v>
      </c>
      <c r="G179" s="219">
        <v>0</v>
      </c>
      <c r="H179" s="219">
        <v>0</v>
      </c>
      <c r="I179" s="219">
        <v>41.4900776708715</v>
      </c>
      <c r="J179" s="220">
        <f t="shared" si="33"/>
        <v>41.4900776708715</v>
      </c>
      <c r="K179" s="221">
        <f t="shared" si="42"/>
        <v>59.258601369510806</v>
      </c>
      <c r="L179" s="221">
        <f t="shared" si="42"/>
        <v>58.305314952569418</v>
      </c>
      <c r="M179" s="221">
        <f t="shared" si="42"/>
        <v>58.456958467095895</v>
      </c>
      <c r="N179" s="221">
        <f t="shared" si="42"/>
        <v>58.320183694418738</v>
      </c>
      <c r="O179" s="221">
        <f t="shared" si="42"/>
        <v>58.865162285038636</v>
      </c>
      <c r="P179" s="219">
        <f t="shared" si="43"/>
        <v>58.305314952569418</v>
      </c>
      <c r="Q179" s="219">
        <f t="shared" si="44"/>
        <v>0</v>
      </c>
      <c r="R179" s="222">
        <f t="shared" si="37"/>
        <v>58.305314952569418</v>
      </c>
      <c r="S179" s="203">
        <f t="shared" si="31"/>
        <v>0</v>
      </c>
      <c r="T179" s="203"/>
      <c r="U179" s="203">
        <f t="shared" si="34"/>
        <v>651.84461506461889</v>
      </c>
      <c r="V179" s="203">
        <f t="shared" si="38"/>
        <v>641.35846447826361</v>
      </c>
      <c r="W179" s="203">
        <f t="shared" si="39"/>
        <v>643.02654313805488</v>
      </c>
      <c r="X179" s="203">
        <f t="shared" si="40"/>
        <v>641.52202063860614</v>
      </c>
      <c r="Y179" s="203">
        <f t="shared" si="41"/>
        <v>647.51678513542504</v>
      </c>
    </row>
    <row r="180" spans="1:25" x14ac:dyDescent="0.2">
      <c r="A180" s="214" t="s">
        <v>197</v>
      </c>
      <c r="B180" s="214">
        <f>IF(ISERROR(VLOOKUP(Prices!A180,Quantities!$A$1:$B$576,2,FALSE)),0,VLOOKUP(Prices!A180,Quantities!$A$1:$B$576,2,FALSE))</f>
        <v>82</v>
      </c>
      <c r="C180" s="215">
        <f t="shared" si="32"/>
        <v>1</v>
      </c>
      <c r="D180" s="216">
        <v>2</v>
      </c>
      <c r="E180" s="217">
        <v>10</v>
      </c>
      <c r="F180" s="218">
        <v>0</v>
      </c>
      <c r="G180" s="219">
        <v>0</v>
      </c>
      <c r="H180" s="219">
        <v>0</v>
      </c>
      <c r="I180" s="219">
        <v>33.281986403948281</v>
      </c>
      <c r="J180" s="220">
        <f t="shared" si="33"/>
        <v>33.281986403948281</v>
      </c>
      <c r="K180" s="221">
        <f t="shared" si="42"/>
        <v>47.535316292783946</v>
      </c>
      <c r="L180" s="221">
        <f t="shared" si="42"/>
        <v>46.770621036742376</v>
      </c>
      <c r="M180" s="221">
        <f t="shared" si="42"/>
        <v>46.892264515666504</v>
      </c>
      <c r="N180" s="221">
        <f t="shared" si="42"/>
        <v>46.782548256257328</v>
      </c>
      <c r="O180" s="221">
        <f t="shared" si="42"/>
        <v>47.219712297918996</v>
      </c>
      <c r="P180" s="219">
        <f t="shared" si="43"/>
        <v>46.770621036742376</v>
      </c>
      <c r="Q180" s="219">
        <f t="shared" si="44"/>
        <v>0</v>
      </c>
      <c r="R180" s="222">
        <f t="shared" si="37"/>
        <v>46.770621036742376</v>
      </c>
      <c r="S180" s="203">
        <f t="shared" si="31"/>
        <v>0</v>
      </c>
      <c r="T180" s="203"/>
      <c r="U180" s="203">
        <f t="shared" si="34"/>
        <v>3897.8959360082836</v>
      </c>
      <c r="V180" s="203">
        <f t="shared" si="38"/>
        <v>3835.1909250128747</v>
      </c>
      <c r="W180" s="203">
        <f t="shared" si="39"/>
        <v>3845.1656902846535</v>
      </c>
      <c r="X180" s="203">
        <f t="shared" si="40"/>
        <v>3836.1689570131011</v>
      </c>
      <c r="Y180" s="203">
        <f t="shared" si="41"/>
        <v>3872.0164084293579</v>
      </c>
    </row>
    <row r="181" spans="1:25" x14ac:dyDescent="0.2">
      <c r="A181" s="214" t="s">
        <v>198</v>
      </c>
      <c r="B181" s="214">
        <f>IF(ISERROR(VLOOKUP(Prices!A181,Quantities!$A$1:$B$576,2,FALSE)),0,VLOOKUP(Prices!A181,Quantities!$A$1:$B$576,2,FALSE))</f>
        <v>2</v>
      </c>
      <c r="C181" s="215">
        <f t="shared" si="32"/>
        <v>1</v>
      </c>
      <c r="D181" s="216">
        <v>2</v>
      </c>
      <c r="E181" s="217">
        <v>740</v>
      </c>
      <c r="F181" s="218">
        <v>0</v>
      </c>
      <c r="G181" s="219">
        <v>0</v>
      </c>
      <c r="H181" s="219">
        <v>0</v>
      </c>
      <c r="I181" s="219">
        <v>33.281986403948281</v>
      </c>
      <c r="J181" s="220">
        <f t="shared" si="33"/>
        <v>33.281986403948281</v>
      </c>
      <c r="K181" s="221">
        <f t="shared" si="42"/>
        <v>47.535316292783946</v>
      </c>
      <c r="L181" s="221">
        <f t="shared" si="42"/>
        <v>46.770621036742376</v>
      </c>
      <c r="M181" s="221">
        <f t="shared" si="42"/>
        <v>46.892264515666504</v>
      </c>
      <c r="N181" s="221">
        <f t="shared" si="42"/>
        <v>46.782548256257328</v>
      </c>
      <c r="O181" s="221">
        <f t="shared" si="42"/>
        <v>47.219712297918996</v>
      </c>
      <c r="P181" s="219">
        <f t="shared" si="43"/>
        <v>46.770621036742376</v>
      </c>
      <c r="Q181" s="219">
        <f t="shared" si="44"/>
        <v>0</v>
      </c>
      <c r="R181" s="222">
        <f t="shared" si="37"/>
        <v>46.770621036742376</v>
      </c>
      <c r="S181" s="203">
        <f t="shared" si="31"/>
        <v>0</v>
      </c>
      <c r="T181" s="203"/>
      <c r="U181" s="203">
        <f t="shared" si="34"/>
        <v>95.070632585567893</v>
      </c>
      <c r="V181" s="203">
        <f t="shared" si="38"/>
        <v>93.541242073484753</v>
      </c>
      <c r="W181" s="203">
        <f t="shared" si="39"/>
        <v>93.784529031333008</v>
      </c>
      <c r="X181" s="203">
        <f t="shared" si="40"/>
        <v>93.565096512514657</v>
      </c>
      <c r="Y181" s="203">
        <f t="shared" si="41"/>
        <v>94.439424595837991</v>
      </c>
    </row>
    <row r="182" spans="1:25" x14ac:dyDescent="0.2">
      <c r="A182" s="214" t="s">
        <v>199</v>
      </c>
      <c r="B182" s="214">
        <f>IF(ISERROR(VLOOKUP(Prices!A182,Quantities!$A$1:$B$576,2,FALSE)),0,VLOOKUP(Prices!A182,Quantities!$A$1:$B$576,2,FALSE))</f>
        <v>2</v>
      </c>
      <c r="C182" s="215">
        <f t="shared" si="32"/>
        <v>1</v>
      </c>
      <c r="D182" s="216">
        <v>2</v>
      </c>
      <c r="E182" s="217">
        <v>810</v>
      </c>
      <c r="F182" s="218">
        <v>0</v>
      </c>
      <c r="G182" s="219">
        <v>0</v>
      </c>
      <c r="H182" s="219">
        <v>0</v>
      </c>
      <c r="I182" s="219">
        <v>44.09190040394828</v>
      </c>
      <c r="J182" s="220">
        <f t="shared" si="33"/>
        <v>44.09190040394828</v>
      </c>
      <c r="K182" s="221">
        <f t="shared" si="42"/>
        <v>62.974679642407644</v>
      </c>
      <c r="L182" s="221">
        <f t="shared" si="42"/>
        <v>61.961613094650239</v>
      </c>
      <c r="M182" s="221">
        <f t="shared" si="42"/>
        <v>62.122766100736328</v>
      </c>
      <c r="N182" s="221">
        <f t="shared" si="42"/>
        <v>61.977414248120056</v>
      </c>
      <c r="O182" s="221">
        <f t="shared" si="42"/>
        <v>62.556568182959928</v>
      </c>
      <c r="P182" s="219">
        <f t="shared" si="43"/>
        <v>61.961613094650239</v>
      </c>
      <c r="Q182" s="219">
        <f t="shared" si="44"/>
        <v>0</v>
      </c>
      <c r="R182" s="222">
        <f t="shared" si="37"/>
        <v>61.961613094650239</v>
      </c>
      <c r="S182" s="203">
        <f t="shared" si="31"/>
        <v>0</v>
      </c>
      <c r="T182" s="203"/>
      <c r="U182" s="203">
        <f t="shared" si="34"/>
        <v>125.94935928481529</v>
      </c>
      <c r="V182" s="203">
        <f t="shared" si="38"/>
        <v>123.92322618930048</v>
      </c>
      <c r="W182" s="203">
        <f t="shared" si="39"/>
        <v>124.24553220147266</v>
      </c>
      <c r="X182" s="203">
        <f t="shared" si="40"/>
        <v>123.95482849624011</v>
      </c>
      <c r="Y182" s="203">
        <f t="shared" si="41"/>
        <v>125.11313636591986</v>
      </c>
    </row>
    <row r="183" spans="1:25" x14ac:dyDescent="0.2">
      <c r="A183" s="214" t="s">
        <v>200</v>
      </c>
      <c r="B183" s="214">
        <f>IF(ISERROR(VLOOKUP(Prices!A183,Quantities!$A$1:$B$576,2,FALSE)),0,VLOOKUP(Prices!A183,Quantities!$A$1:$B$576,2,FALSE))</f>
        <v>4</v>
      </c>
      <c r="C183" s="215">
        <f t="shared" si="32"/>
        <v>1</v>
      </c>
      <c r="D183" s="216">
        <v>2</v>
      </c>
      <c r="E183" s="217">
        <v>830</v>
      </c>
      <c r="F183" s="218">
        <v>0</v>
      </c>
      <c r="G183" s="219">
        <v>0</v>
      </c>
      <c r="H183" s="219">
        <v>0</v>
      </c>
      <c r="I183" s="219">
        <v>33.281986403948281</v>
      </c>
      <c r="J183" s="220">
        <f t="shared" si="33"/>
        <v>33.281986403948281</v>
      </c>
      <c r="K183" s="221">
        <f t="shared" si="42"/>
        <v>47.535316292783946</v>
      </c>
      <c r="L183" s="221">
        <f t="shared" si="42"/>
        <v>46.770621036742376</v>
      </c>
      <c r="M183" s="221">
        <f t="shared" si="42"/>
        <v>46.892264515666504</v>
      </c>
      <c r="N183" s="221">
        <f t="shared" si="42"/>
        <v>46.782548256257328</v>
      </c>
      <c r="O183" s="221">
        <f t="shared" si="42"/>
        <v>47.219712297918996</v>
      </c>
      <c r="P183" s="219">
        <f t="shared" si="43"/>
        <v>46.770621036742376</v>
      </c>
      <c r="Q183" s="219">
        <f t="shared" si="44"/>
        <v>0</v>
      </c>
      <c r="R183" s="222">
        <f t="shared" si="37"/>
        <v>46.770621036742376</v>
      </c>
      <c r="S183" s="203">
        <f t="shared" si="31"/>
        <v>0</v>
      </c>
      <c r="T183" s="203"/>
      <c r="U183" s="203">
        <f t="shared" si="34"/>
        <v>190.14126517113579</v>
      </c>
      <c r="V183" s="203">
        <f t="shared" si="38"/>
        <v>187.08248414696951</v>
      </c>
      <c r="W183" s="203">
        <f t="shared" si="39"/>
        <v>187.56905806266602</v>
      </c>
      <c r="X183" s="203">
        <f t="shared" si="40"/>
        <v>187.13019302502931</v>
      </c>
      <c r="Y183" s="203">
        <f t="shared" si="41"/>
        <v>188.87884919167598</v>
      </c>
    </row>
    <row r="184" spans="1:25" x14ac:dyDescent="0.2">
      <c r="A184" s="214" t="s">
        <v>201</v>
      </c>
      <c r="B184" s="214">
        <f>IF(ISERROR(VLOOKUP(Prices!A184,Quantities!$A$1:$B$576,2,FALSE)),0,VLOOKUP(Prices!A184,Quantities!$A$1:$B$576,2,FALSE))</f>
        <v>14</v>
      </c>
      <c r="C184" s="215">
        <f t="shared" si="32"/>
        <v>1</v>
      </c>
      <c r="D184" s="216">
        <v>2</v>
      </c>
      <c r="E184" s="217">
        <v>990</v>
      </c>
      <c r="F184" s="218">
        <v>0</v>
      </c>
      <c r="G184" s="219">
        <v>0</v>
      </c>
      <c r="H184" s="219">
        <v>0</v>
      </c>
      <c r="I184" s="219">
        <v>43.156870153948283</v>
      </c>
      <c r="J184" s="220">
        <f t="shared" si="33"/>
        <v>43.156870153948283</v>
      </c>
      <c r="K184" s="221">
        <f t="shared" si="42"/>
        <v>61.639213719862887</v>
      </c>
      <c r="L184" s="221">
        <f t="shared" si="42"/>
        <v>60.647630661334532</v>
      </c>
      <c r="M184" s="221">
        <f t="shared" si="42"/>
        <v>60.805366193141019</v>
      </c>
      <c r="N184" s="221">
        <f t="shared" si="42"/>
        <v>60.663096729304655</v>
      </c>
      <c r="O184" s="221">
        <f t="shared" si="42"/>
        <v>61.229968897118823</v>
      </c>
      <c r="P184" s="219">
        <f t="shared" si="43"/>
        <v>60.647630661334532</v>
      </c>
      <c r="Q184" s="219">
        <f t="shared" si="44"/>
        <v>0</v>
      </c>
      <c r="R184" s="222">
        <f t="shared" si="37"/>
        <v>60.647630661334532</v>
      </c>
      <c r="S184" s="203">
        <f t="shared" si="31"/>
        <v>0</v>
      </c>
      <c r="T184" s="203"/>
      <c r="U184" s="203">
        <f t="shared" si="34"/>
        <v>862.94899207808044</v>
      </c>
      <c r="V184" s="203">
        <f t="shared" si="38"/>
        <v>849.06682925868347</v>
      </c>
      <c r="W184" s="203">
        <f t="shared" si="39"/>
        <v>851.27512670397425</v>
      </c>
      <c r="X184" s="203">
        <f t="shared" si="40"/>
        <v>849.2833542102652</v>
      </c>
      <c r="Y184" s="203">
        <f t="shared" si="41"/>
        <v>857.21956455966347</v>
      </c>
    </row>
    <row r="185" spans="1:25" x14ac:dyDescent="0.2">
      <c r="A185" s="214" t="s">
        <v>202</v>
      </c>
      <c r="B185" s="214">
        <f>IF(ISERROR(VLOOKUP(Prices!A185,Quantities!$A$1:$B$576,2,FALSE)),0,VLOOKUP(Prices!A185,Quantities!$A$1:$B$576,2,FALSE))</f>
        <v>2</v>
      </c>
      <c r="C185" s="215">
        <f t="shared" si="32"/>
        <v>1</v>
      </c>
      <c r="D185" s="216">
        <v>2</v>
      </c>
      <c r="E185" s="217">
        <v>1000</v>
      </c>
      <c r="F185" s="218">
        <v>0</v>
      </c>
      <c r="G185" s="219">
        <v>0</v>
      </c>
      <c r="H185" s="219">
        <v>0</v>
      </c>
      <c r="I185" s="219">
        <v>38.219428278948278</v>
      </c>
      <c r="J185" s="220">
        <f t="shared" si="33"/>
        <v>38.219428278948278</v>
      </c>
      <c r="K185" s="221">
        <f t="shared" si="42"/>
        <v>54.587265006323413</v>
      </c>
      <c r="L185" s="221">
        <f t="shared" si="42"/>
        <v>53.70912584903845</v>
      </c>
      <c r="M185" s="221">
        <f t="shared" si="42"/>
        <v>53.848815354403762</v>
      </c>
      <c r="N185" s="221">
        <f t="shared" si="42"/>
        <v>53.722822492780985</v>
      </c>
      <c r="O185" s="221">
        <f t="shared" si="42"/>
        <v>54.224840597518906</v>
      </c>
      <c r="P185" s="219">
        <f t="shared" si="43"/>
        <v>53.70912584903845</v>
      </c>
      <c r="Q185" s="219">
        <f t="shared" si="44"/>
        <v>0</v>
      </c>
      <c r="R185" s="222">
        <f t="shared" si="37"/>
        <v>53.70912584903845</v>
      </c>
      <c r="S185" s="203">
        <f t="shared" si="31"/>
        <v>0</v>
      </c>
      <c r="T185" s="203"/>
      <c r="U185" s="203">
        <f t="shared" si="34"/>
        <v>109.17453001264683</v>
      </c>
      <c r="V185" s="203">
        <f t="shared" si="38"/>
        <v>107.4182516980769</v>
      </c>
      <c r="W185" s="203">
        <f t="shared" si="39"/>
        <v>107.69763070880752</v>
      </c>
      <c r="X185" s="203">
        <f t="shared" si="40"/>
        <v>107.44564498556197</v>
      </c>
      <c r="Y185" s="203">
        <f t="shared" si="41"/>
        <v>108.44968119503781</v>
      </c>
    </row>
    <row r="186" spans="1:25" x14ac:dyDescent="0.2">
      <c r="A186" s="214" t="s">
        <v>203</v>
      </c>
      <c r="B186" s="214">
        <f>IF(ISERROR(VLOOKUP(Prices!A186,Quantities!$A$1:$B$576,2,FALSE)),0,VLOOKUP(Prices!A186,Quantities!$A$1:$B$576,2,FALSE))</f>
        <v>1</v>
      </c>
      <c r="C186" s="215">
        <f t="shared" si="32"/>
        <v>1</v>
      </c>
      <c r="D186" s="216">
        <v>2</v>
      </c>
      <c r="E186" s="217">
        <v>10</v>
      </c>
      <c r="F186" s="218">
        <v>0</v>
      </c>
      <c r="G186" s="219">
        <v>0</v>
      </c>
      <c r="H186" s="219">
        <v>0</v>
      </c>
      <c r="I186" s="219">
        <v>35.196583085853746</v>
      </c>
      <c r="J186" s="220">
        <f t="shared" si="33"/>
        <v>35.196583085853746</v>
      </c>
      <c r="K186" s="221">
        <f t="shared" si="42"/>
        <v>50.269857366831566</v>
      </c>
      <c r="L186" s="221">
        <f t="shared" si="42"/>
        <v>49.461171857861089</v>
      </c>
      <c r="M186" s="221">
        <f t="shared" si="42"/>
        <v>49.589813062170258</v>
      </c>
      <c r="N186" s="221">
        <f t="shared" si="42"/>
        <v>49.47378520874544</v>
      </c>
      <c r="O186" s="221">
        <f t="shared" si="42"/>
        <v>49.936097774099622</v>
      </c>
      <c r="P186" s="219">
        <f t="shared" si="43"/>
        <v>49.461171857861089</v>
      </c>
      <c r="Q186" s="219">
        <f t="shared" si="44"/>
        <v>0</v>
      </c>
      <c r="R186" s="222">
        <f t="shared" si="37"/>
        <v>49.461171857861089</v>
      </c>
      <c r="S186" s="203">
        <f t="shared" si="31"/>
        <v>0</v>
      </c>
      <c r="T186" s="203"/>
      <c r="U186" s="203">
        <f t="shared" si="34"/>
        <v>50.269857366831566</v>
      </c>
      <c r="V186" s="203">
        <f t="shared" si="38"/>
        <v>49.461171857861089</v>
      </c>
      <c r="W186" s="203">
        <f t="shared" si="39"/>
        <v>49.589813062170258</v>
      </c>
      <c r="X186" s="203">
        <f t="shared" si="40"/>
        <v>49.47378520874544</v>
      </c>
      <c r="Y186" s="203">
        <f t="shared" si="41"/>
        <v>49.936097774099622</v>
      </c>
    </row>
    <row r="187" spans="1:25" x14ac:dyDescent="0.2">
      <c r="A187" s="214" t="s">
        <v>204</v>
      </c>
      <c r="B187" s="214">
        <f>IF(ISERROR(VLOOKUP(Prices!A187,Quantities!$A$1:$B$576,2,FALSE)),0,VLOOKUP(Prices!A187,Quantities!$A$1:$B$576,2,FALSE))</f>
        <v>20</v>
      </c>
      <c r="C187" s="215">
        <f t="shared" si="32"/>
        <v>1</v>
      </c>
      <c r="D187" s="216">
        <v>2</v>
      </c>
      <c r="E187" s="217">
        <v>10</v>
      </c>
      <c r="F187" s="218">
        <v>0</v>
      </c>
      <c r="G187" s="219">
        <v>0</v>
      </c>
      <c r="H187" s="219">
        <v>0</v>
      </c>
      <c r="I187" s="219">
        <v>37.139347240871501</v>
      </c>
      <c r="J187" s="220">
        <f t="shared" si="33"/>
        <v>37.139347240871501</v>
      </c>
      <c r="K187" s="221">
        <f t="shared" si="42"/>
        <v>53.044628904509274</v>
      </c>
      <c r="L187" s="221">
        <f t="shared" si="42"/>
        <v>52.191305959692315</v>
      </c>
      <c r="M187" s="221">
        <f t="shared" si="42"/>
        <v>52.327047839654597</v>
      </c>
      <c r="N187" s="221">
        <f t="shared" si="42"/>
        <v>52.204615536284514</v>
      </c>
      <c r="O187" s="221">
        <f t="shared" si="42"/>
        <v>52.692446609449341</v>
      </c>
      <c r="P187" s="219">
        <f t="shared" si="43"/>
        <v>52.191305959692315</v>
      </c>
      <c r="Q187" s="219">
        <f t="shared" si="44"/>
        <v>0</v>
      </c>
      <c r="R187" s="222">
        <f t="shared" si="37"/>
        <v>52.191305959692315</v>
      </c>
      <c r="S187" s="203">
        <f t="shared" si="31"/>
        <v>0</v>
      </c>
      <c r="T187" s="203"/>
      <c r="U187" s="203">
        <f t="shared" si="34"/>
        <v>1060.8925780901855</v>
      </c>
      <c r="V187" s="203">
        <f t="shared" si="38"/>
        <v>1043.8261191938464</v>
      </c>
      <c r="W187" s="203">
        <f t="shared" si="39"/>
        <v>1046.5409567930919</v>
      </c>
      <c r="X187" s="203">
        <f t="shared" si="40"/>
        <v>1044.0923107256904</v>
      </c>
      <c r="Y187" s="203">
        <f t="shared" si="41"/>
        <v>1053.8489321889867</v>
      </c>
    </row>
    <row r="188" spans="1:25" x14ac:dyDescent="0.2">
      <c r="A188" s="214" t="s">
        <v>205</v>
      </c>
      <c r="B188" s="214">
        <f>IF(ISERROR(VLOOKUP(Prices!A188,Quantities!$A$1:$B$576,2,FALSE)),0,VLOOKUP(Prices!A188,Quantities!$A$1:$B$576,2,FALSE))</f>
        <v>3</v>
      </c>
      <c r="C188" s="215">
        <f t="shared" si="32"/>
        <v>1</v>
      </c>
      <c r="D188" s="216">
        <v>2</v>
      </c>
      <c r="E188" s="217">
        <v>990</v>
      </c>
      <c r="F188" s="218">
        <v>0</v>
      </c>
      <c r="G188" s="219">
        <v>0</v>
      </c>
      <c r="H188" s="219">
        <v>0</v>
      </c>
      <c r="I188" s="219">
        <v>47.014230990871503</v>
      </c>
      <c r="J188" s="220">
        <f t="shared" si="33"/>
        <v>47.014230990871503</v>
      </c>
      <c r="K188" s="221">
        <f t="shared" si="42"/>
        <v>67.148526331588215</v>
      </c>
      <c r="L188" s="221">
        <f t="shared" si="42"/>
        <v>66.068315584284477</v>
      </c>
      <c r="M188" s="221">
        <f t="shared" si="42"/>
        <v>66.240149517129112</v>
      </c>
      <c r="N188" s="221">
        <f t="shared" si="42"/>
        <v>66.085164009331848</v>
      </c>
      <c r="O188" s="221">
        <f t="shared" si="42"/>
        <v>66.702703208649183</v>
      </c>
      <c r="P188" s="219">
        <f t="shared" si="43"/>
        <v>66.068315584284477</v>
      </c>
      <c r="Q188" s="219">
        <f t="shared" si="44"/>
        <v>0</v>
      </c>
      <c r="R188" s="222">
        <f t="shared" si="37"/>
        <v>66.068315584284477</v>
      </c>
      <c r="S188" s="203">
        <f t="shared" si="31"/>
        <v>0</v>
      </c>
      <c r="T188" s="203"/>
      <c r="U188" s="203">
        <f t="shared" si="34"/>
        <v>201.44557899476465</v>
      </c>
      <c r="V188" s="203">
        <f t="shared" si="38"/>
        <v>198.20494675285343</v>
      </c>
      <c r="W188" s="203">
        <f t="shared" si="39"/>
        <v>198.72044855138734</v>
      </c>
      <c r="X188" s="203">
        <f t="shared" si="40"/>
        <v>198.25549202799556</v>
      </c>
      <c r="Y188" s="203">
        <f t="shared" si="41"/>
        <v>200.10810962594755</v>
      </c>
    </row>
    <row r="189" spans="1:25" x14ac:dyDescent="0.2">
      <c r="A189" s="214" t="s">
        <v>206</v>
      </c>
      <c r="B189" s="214">
        <f>IF(ISERROR(VLOOKUP(Prices!A189,Quantities!$A$1:$B$576,2,FALSE)),0,VLOOKUP(Prices!A189,Quantities!$A$1:$B$576,2,FALSE))</f>
        <v>62</v>
      </c>
      <c r="C189" s="215">
        <f t="shared" si="32"/>
        <v>1</v>
      </c>
      <c r="D189" s="216">
        <v>2</v>
      </c>
      <c r="E189" s="217">
        <v>10</v>
      </c>
      <c r="F189" s="218">
        <v>0</v>
      </c>
      <c r="G189" s="219">
        <v>0</v>
      </c>
      <c r="H189" s="219">
        <v>0</v>
      </c>
      <c r="I189" s="219">
        <v>31.513814205853745</v>
      </c>
      <c r="J189" s="220">
        <f t="shared" si="33"/>
        <v>31.513814205853745</v>
      </c>
      <c r="K189" s="221">
        <f t="shared" si="42"/>
        <v>45.009907392113291</v>
      </c>
      <c r="L189" s="221">
        <f t="shared" si="42"/>
        <v>44.285838103384386</v>
      </c>
      <c r="M189" s="221">
        <f t="shared" si="42"/>
        <v>44.401019028814787</v>
      </c>
      <c r="N189" s="221">
        <f t="shared" si="42"/>
        <v>44.297131665470033</v>
      </c>
      <c r="O189" s="221">
        <f t="shared" si="42"/>
        <v>44.711070491692603</v>
      </c>
      <c r="P189" s="219">
        <f t="shared" si="43"/>
        <v>44.285838103384386</v>
      </c>
      <c r="Q189" s="219">
        <f t="shared" si="44"/>
        <v>0</v>
      </c>
      <c r="R189" s="222">
        <f t="shared" si="37"/>
        <v>44.285838103384386</v>
      </c>
      <c r="S189" s="203">
        <f t="shared" si="31"/>
        <v>0</v>
      </c>
      <c r="T189" s="203"/>
      <c r="U189" s="203">
        <f t="shared" si="34"/>
        <v>2790.6142583110241</v>
      </c>
      <c r="V189" s="203">
        <f t="shared" si="38"/>
        <v>2745.721962409832</v>
      </c>
      <c r="W189" s="203">
        <f t="shared" si="39"/>
        <v>2752.8631797865169</v>
      </c>
      <c r="X189" s="203">
        <f t="shared" si="40"/>
        <v>2746.4221632591421</v>
      </c>
      <c r="Y189" s="203">
        <f t="shared" si="41"/>
        <v>2772.0863704849412</v>
      </c>
    </row>
    <row r="190" spans="1:25" x14ac:dyDescent="0.2">
      <c r="A190" s="214" t="s">
        <v>207</v>
      </c>
      <c r="B190" s="214">
        <f>IF(ISERROR(VLOOKUP(Prices!A190,Quantities!$A$1:$B$576,2,FALSE)),0,VLOOKUP(Prices!A190,Quantities!$A$1:$B$576,2,FALSE))</f>
        <v>4</v>
      </c>
      <c r="C190" s="215">
        <f t="shared" si="32"/>
        <v>1</v>
      </c>
      <c r="D190" s="216">
        <v>2</v>
      </c>
      <c r="E190" s="217">
        <v>990</v>
      </c>
      <c r="F190" s="218">
        <v>0</v>
      </c>
      <c r="G190" s="219">
        <v>0</v>
      </c>
      <c r="H190" s="219">
        <v>0</v>
      </c>
      <c r="I190" s="219">
        <v>41.388697955853743</v>
      </c>
      <c r="J190" s="220">
        <f t="shared" si="33"/>
        <v>41.388697955853743</v>
      </c>
      <c r="K190" s="221">
        <f t="shared" si="42"/>
        <v>59.113804819192225</v>
      </c>
      <c r="L190" s="221">
        <f t="shared" si="42"/>
        <v>58.162847727976533</v>
      </c>
      <c r="M190" s="221">
        <f t="shared" si="42"/>
        <v>58.314120706289302</v>
      </c>
      <c r="N190" s="221">
        <f t="shared" si="42"/>
        <v>58.17768013851736</v>
      </c>
      <c r="O190" s="221">
        <f t="shared" si="42"/>
        <v>58.72132709089243</v>
      </c>
      <c r="P190" s="219">
        <f t="shared" si="43"/>
        <v>58.162847727976533</v>
      </c>
      <c r="Q190" s="219">
        <f t="shared" si="44"/>
        <v>0</v>
      </c>
      <c r="R190" s="222">
        <f t="shared" si="37"/>
        <v>58.162847727976533</v>
      </c>
      <c r="S190" s="203">
        <f t="shared" si="31"/>
        <v>0</v>
      </c>
      <c r="T190" s="203"/>
      <c r="U190" s="203">
        <f t="shared" si="34"/>
        <v>236.4552192767689</v>
      </c>
      <c r="V190" s="203">
        <f t="shared" si="38"/>
        <v>232.65139091190613</v>
      </c>
      <c r="W190" s="203">
        <f t="shared" si="39"/>
        <v>233.25648282515721</v>
      </c>
      <c r="X190" s="203">
        <f t="shared" si="40"/>
        <v>232.71072055406944</v>
      </c>
      <c r="Y190" s="203">
        <f t="shared" si="41"/>
        <v>234.88530836356972</v>
      </c>
    </row>
    <row r="191" spans="1:25" x14ac:dyDescent="0.2">
      <c r="A191" s="214" t="s">
        <v>208</v>
      </c>
      <c r="B191" s="214">
        <f>IF(ISERROR(VLOOKUP(Prices!A191,Quantities!$A$1:$B$576,2,FALSE)),0,VLOOKUP(Prices!A191,Quantities!$A$1:$B$576,2,FALSE))</f>
        <v>9</v>
      </c>
      <c r="C191" s="215">
        <f t="shared" si="32"/>
        <v>1</v>
      </c>
      <c r="D191" s="216">
        <v>2</v>
      </c>
      <c r="E191" s="217">
        <v>1000</v>
      </c>
      <c r="F191" s="218">
        <v>0</v>
      </c>
      <c r="G191" s="219">
        <v>0</v>
      </c>
      <c r="H191" s="219">
        <v>0</v>
      </c>
      <c r="I191" s="219">
        <v>36.451256080853746</v>
      </c>
      <c r="J191" s="220">
        <f t="shared" si="33"/>
        <v>36.451256080853746</v>
      </c>
      <c r="K191" s="221">
        <f t="shared" si="42"/>
        <v>52.061856105652765</v>
      </c>
      <c r="L191" s="221">
        <f t="shared" si="42"/>
        <v>51.224342915680467</v>
      </c>
      <c r="M191" s="221">
        <f t="shared" si="42"/>
        <v>51.357569867552044</v>
      </c>
      <c r="N191" s="221">
        <f t="shared" si="42"/>
        <v>51.237405901993696</v>
      </c>
      <c r="O191" s="221">
        <f t="shared" si="42"/>
        <v>51.71619879129252</v>
      </c>
      <c r="P191" s="219">
        <f t="shared" si="43"/>
        <v>51.224342915680467</v>
      </c>
      <c r="Q191" s="219">
        <f t="shared" si="44"/>
        <v>0</v>
      </c>
      <c r="R191" s="222">
        <f t="shared" si="37"/>
        <v>51.224342915680467</v>
      </c>
      <c r="S191" s="203">
        <f t="shared" si="31"/>
        <v>0</v>
      </c>
      <c r="T191" s="203"/>
      <c r="U191" s="203">
        <f t="shared" si="34"/>
        <v>468.55670495087486</v>
      </c>
      <c r="V191" s="203">
        <f t="shared" si="38"/>
        <v>461.01908624112423</v>
      </c>
      <c r="W191" s="203">
        <f t="shared" si="39"/>
        <v>462.21812880796841</v>
      </c>
      <c r="X191" s="203">
        <f t="shared" si="40"/>
        <v>461.1366531179433</v>
      </c>
      <c r="Y191" s="203">
        <f t="shared" si="41"/>
        <v>465.44578912163269</v>
      </c>
    </row>
    <row r="192" spans="1:25" x14ac:dyDescent="0.2">
      <c r="A192" s="214" t="s">
        <v>209</v>
      </c>
      <c r="B192" s="214">
        <f>IF(ISERROR(VLOOKUP(Prices!A192,Quantities!$A$1:$B$576,2,FALSE)),0,VLOOKUP(Prices!A192,Quantities!$A$1:$B$576,2,FALSE))</f>
        <v>220</v>
      </c>
      <c r="C192" s="215">
        <f t="shared" si="32"/>
        <v>1</v>
      </c>
      <c r="D192" s="216">
        <v>2</v>
      </c>
      <c r="E192" s="217">
        <v>10</v>
      </c>
      <c r="F192" s="218">
        <v>0</v>
      </c>
      <c r="G192" s="219">
        <v>0</v>
      </c>
      <c r="H192" s="219">
        <v>0</v>
      </c>
      <c r="I192" s="219">
        <v>30.541486949948279</v>
      </c>
      <c r="J192" s="220">
        <f t="shared" si="33"/>
        <v>30.541486949948279</v>
      </c>
      <c r="K192" s="221">
        <f t="shared" si="42"/>
        <v>43.621171663164198</v>
      </c>
      <c r="L192" s="221">
        <f t="shared" si="42"/>
        <v>42.919442809014114</v>
      </c>
      <c r="M192" s="221">
        <f t="shared" si="42"/>
        <v>43.031069942052881</v>
      </c>
      <c r="N192" s="221">
        <f t="shared" si="42"/>
        <v>42.930387919523561</v>
      </c>
      <c r="O192" s="221">
        <f t="shared" si="42"/>
        <v>43.331555076776311</v>
      </c>
      <c r="P192" s="219">
        <f t="shared" si="43"/>
        <v>42.919442809014114</v>
      </c>
      <c r="Q192" s="219">
        <f t="shared" si="44"/>
        <v>0</v>
      </c>
      <c r="R192" s="222">
        <f t="shared" si="37"/>
        <v>42.919442809014114</v>
      </c>
      <c r="S192" s="203">
        <f t="shared" si="31"/>
        <v>0</v>
      </c>
      <c r="T192" s="203"/>
      <c r="U192" s="203">
        <f t="shared" si="34"/>
        <v>9596.6577658961232</v>
      </c>
      <c r="V192" s="203">
        <f t="shared" si="38"/>
        <v>9442.2774179831049</v>
      </c>
      <c r="W192" s="203">
        <f t="shared" si="39"/>
        <v>9466.8353872516345</v>
      </c>
      <c r="X192" s="203">
        <f t="shared" si="40"/>
        <v>9444.6853422951826</v>
      </c>
      <c r="Y192" s="203">
        <f t="shared" si="41"/>
        <v>9532.9421168907884</v>
      </c>
    </row>
    <row r="193" spans="1:25" x14ac:dyDescent="0.2">
      <c r="A193" s="214" t="s">
        <v>210</v>
      </c>
      <c r="B193" s="214">
        <f>IF(ISERROR(VLOOKUP(Prices!A193,Quantities!$A$1:$B$576,2,FALSE)),0,VLOOKUP(Prices!A193,Quantities!$A$1:$B$576,2,FALSE))</f>
        <v>3</v>
      </c>
      <c r="C193" s="215">
        <f t="shared" si="32"/>
        <v>1</v>
      </c>
      <c r="D193" s="216">
        <v>2</v>
      </c>
      <c r="E193" s="217">
        <v>740</v>
      </c>
      <c r="F193" s="218">
        <v>0</v>
      </c>
      <c r="G193" s="219">
        <v>0</v>
      </c>
      <c r="H193" s="219">
        <v>0</v>
      </c>
      <c r="I193" s="219">
        <v>30.541486949948279</v>
      </c>
      <c r="J193" s="220">
        <f t="shared" si="33"/>
        <v>30.541486949948279</v>
      </c>
      <c r="K193" s="221">
        <f t="shared" si="42"/>
        <v>43.621171663164198</v>
      </c>
      <c r="L193" s="221">
        <f t="shared" si="42"/>
        <v>42.919442809014114</v>
      </c>
      <c r="M193" s="221">
        <f t="shared" si="42"/>
        <v>43.031069942052881</v>
      </c>
      <c r="N193" s="221">
        <f t="shared" si="42"/>
        <v>42.930387919523561</v>
      </c>
      <c r="O193" s="221">
        <f t="shared" si="42"/>
        <v>43.331555076776311</v>
      </c>
      <c r="P193" s="219">
        <f t="shared" si="43"/>
        <v>42.919442809014114</v>
      </c>
      <c r="Q193" s="219">
        <f t="shared" si="44"/>
        <v>0</v>
      </c>
      <c r="R193" s="222">
        <f t="shared" si="37"/>
        <v>42.919442809014114</v>
      </c>
      <c r="S193" s="203">
        <f t="shared" si="31"/>
        <v>0</v>
      </c>
      <c r="T193" s="203"/>
      <c r="U193" s="203">
        <f t="shared" si="34"/>
        <v>130.86351498949259</v>
      </c>
      <c r="V193" s="203">
        <f t="shared" si="38"/>
        <v>128.75832842704233</v>
      </c>
      <c r="W193" s="203">
        <f t="shared" si="39"/>
        <v>129.09320982615864</v>
      </c>
      <c r="X193" s="203">
        <f t="shared" si="40"/>
        <v>128.79116375857069</v>
      </c>
      <c r="Y193" s="203">
        <f t="shared" si="41"/>
        <v>129.99466523032893</v>
      </c>
    </row>
    <row r="194" spans="1:25" x14ac:dyDescent="0.2">
      <c r="A194" s="214" t="s">
        <v>211</v>
      </c>
      <c r="B194" s="214">
        <f>IF(ISERROR(VLOOKUP(Prices!A194,Quantities!$A$1:$B$576,2,FALSE)),0,VLOOKUP(Prices!A194,Quantities!$A$1:$B$576,2,FALSE))</f>
        <v>12</v>
      </c>
      <c r="C194" s="215">
        <f t="shared" si="32"/>
        <v>1</v>
      </c>
      <c r="D194" s="216">
        <v>2</v>
      </c>
      <c r="E194" s="217">
        <v>810</v>
      </c>
      <c r="F194" s="218">
        <v>0</v>
      </c>
      <c r="G194" s="219">
        <v>0</v>
      </c>
      <c r="H194" s="219">
        <v>0</v>
      </c>
      <c r="I194" s="219">
        <v>41.351400949948278</v>
      </c>
      <c r="J194" s="220">
        <f t="shared" si="33"/>
        <v>41.351400949948278</v>
      </c>
      <c r="K194" s="221">
        <f t="shared" si="42"/>
        <v>59.060535012787895</v>
      </c>
      <c r="L194" s="221">
        <f t="shared" si="42"/>
        <v>58.110434866921985</v>
      </c>
      <c r="M194" s="221">
        <f t="shared" si="42"/>
        <v>58.261571527122697</v>
      </c>
      <c r="N194" s="221">
        <f t="shared" si="42"/>
        <v>58.125253911386295</v>
      </c>
      <c r="O194" s="221">
        <f t="shared" si="42"/>
        <v>58.668410961817244</v>
      </c>
      <c r="P194" s="219">
        <f t="shared" si="43"/>
        <v>58.110434866921985</v>
      </c>
      <c r="Q194" s="219">
        <f t="shared" si="44"/>
        <v>0</v>
      </c>
      <c r="R194" s="222">
        <f t="shared" si="37"/>
        <v>58.110434866921985</v>
      </c>
      <c r="S194" s="203">
        <f t="shared" si="31"/>
        <v>0</v>
      </c>
      <c r="T194" s="203"/>
      <c r="U194" s="203">
        <f t="shared" si="34"/>
        <v>708.72642015345468</v>
      </c>
      <c r="V194" s="203">
        <f t="shared" si="38"/>
        <v>697.32521840306379</v>
      </c>
      <c r="W194" s="203">
        <f t="shared" si="39"/>
        <v>699.13885832547237</v>
      </c>
      <c r="X194" s="203">
        <f t="shared" si="40"/>
        <v>697.50304693663554</v>
      </c>
      <c r="Y194" s="203">
        <f t="shared" si="41"/>
        <v>704.02093154180693</v>
      </c>
    </row>
    <row r="195" spans="1:25" x14ac:dyDescent="0.2">
      <c r="A195" s="214" t="s">
        <v>212</v>
      </c>
      <c r="B195" s="214">
        <f>IF(ISERROR(VLOOKUP(Prices!A195,Quantities!$A$1:$B$576,2,FALSE)),0,VLOOKUP(Prices!A195,Quantities!$A$1:$B$576,2,FALSE))</f>
        <v>90</v>
      </c>
      <c r="C195" s="215">
        <f t="shared" si="32"/>
        <v>1</v>
      </c>
      <c r="D195" s="216">
        <v>2</v>
      </c>
      <c r="E195" s="217">
        <v>990</v>
      </c>
      <c r="F195" s="218">
        <v>0</v>
      </c>
      <c r="G195" s="219">
        <v>0</v>
      </c>
      <c r="H195" s="219">
        <v>0</v>
      </c>
      <c r="I195" s="219">
        <v>40.416370699948281</v>
      </c>
      <c r="J195" s="220">
        <f t="shared" si="33"/>
        <v>40.416370699948281</v>
      </c>
      <c r="K195" s="221">
        <f t="shared" si="42"/>
        <v>57.725069090243139</v>
      </c>
      <c r="L195" s="221">
        <f t="shared" si="42"/>
        <v>56.796452433606277</v>
      </c>
      <c r="M195" s="221">
        <f t="shared" si="42"/>
        <v>56.944171619527395</v>
      </c>
      <c r="N195" s="221">
        <f t="shared" si="42"/>
        <v>56.810936392570895</v>
      </c>
      <c r="O195" s="221">
        <f t="shared" si="42"/>
        <v>57.341811675976139</v>
      </c>
      <c r="P195" s="219">
        <f t="shared" si="43"/>
        <v>56.796452433606277</v>
      </c>
      <c r="Q195" s="219">
        <f t="shared" si="44"/>
        <v>0</v>
      </c>
      <c r="R195" s="222">
        <f t="shared" si="37"/>
        <v>56.796452433606277</v>
      </c>
      <c r="S195" s="203">
        <f t="shared" si="31"/>
        <v>0</v>
      </c>
      <c r="T195" s="203"/>
      <c r="U195" s="203">
        <f t="shared" si="34"/>
        <v>5195.2562181218827</v>
      </c>
      <c r="V195" s="203">
        <f t="shared" si="38"/>
        <v>5111.6807190245645</v>
      </c>
      <c r="W195" s="203">
        <f t="shared" si="39"/>
        <v>5124.9754457574654</v>
      </c>
      <c r="X195" s="203">
        <f t="shared" si="40"/>
        <v>5112.9842753313806</v>
      </c>
      <c r="Y195" s="203">
        <f t="shared" si="41"/>
        <v>5160.7630508378525</v>
      </c>
    </row>
    <row r="196" spans="1:25" x14ac:dyDescent="0.2">
      <c r="A196" s="214" t="s">
        <v>213</v>
      </c>
      <c r="B196" s="214">
        <f>IF(ISERROR(VLOOKUP(Prices!A196,Quantities!$A$1:$B$576,2,FALSE)),0,VLOOKUP(Prices!A196,Quantities!$A$1:$B$576,2,FALSE))</f>
        <v>2</v>
      </c>
      <c r="C196" s="215">
        <f t="shared" si="32"/>
        <v>1</v>
      </c>
      <c r="D196" s="216">
        <v>2</v>
      </c>
      <c r="E196" s="217">
        <v>1000</v>
      </c>
      <c r="F196" s="218">
        <v>0</v>
      </c>
      <c r="G196" s="219">
        <v>0</v>
      </c>
      <c r="H196" s="219">
        <v>0</v>
      </c>
      <c r="I196" s="219">
        <v>35.478928824948277</v>
      </c>
      <c r="J196" s="220">
        <f t="shared" si="33"/>
        <v>35.478928824948277</v>
      </c>
      <c r="K196" s="221">
        <f t="shared" si="42"/>
        <v>50.673120376703665</v>
      </c>
      <c r="L196" s="221">
        <f t="shared" si="42"/>
        <v>49.857947621310188</v>
      </c>
      <c r="M196" s="221">
        <f t="shared" si="42"/>
        <v>49.987620780790131</v>
      </c>
      <c r="N196" s="221">
        <f t="shared" si="42"/>
        <v>49.870662156047217</v>
      </c>
      <c r="O196" s="221">
        <f t="shared" si="42"/>
        <v>50.336683376376214</v>
      </c>
      <c r="P196" s="219">
        <f t="shared" si="43"/>
        <v>49.857947621310188</v>
      </c>
      <c r="Q196" s="219">
        <f t="shared" si="44"/>
        <v>0</v>
      </c>
      <c r="R196" s="222">
        <f t="shared" si="37"/>
        <v>49.857947621310188</v>
      </c>
      <c r="S196" s="203">
        <f t="shared" si="31"/>
        <v>0</v>
      </c>
      <c r="T196" s="203"/>
      <c r="U196" s="203">
        <f t="shared" si="34"/>
        <v>101.34624075340733</v>
      </c>
      <c r="V196" s="203">
        <f t="shared" si="38"/>
        <v>99.715895242620377</v>
      </c>
      <c r="W196" s="203">
        <f t="shared" si="39"/>
        <v>99.975241561580262</v>
      </c>
      <c r="X196" s="203">
        <f t="shared" si="40"/>
        <v>99.741324312094434</v>
      </c>
      <c r="Y196" s="203">
        <f t="shared" si="41"/>
        <v>100.67336675275243</v>
      </c>
    </row>
    <row r="197" spans="1:25" x14ac:dyDescent="0.2">
      <c r="A197" s="214" t="s">
        <v>214</v>
      </c>
      <c r="B197" s="214">
        <f>IF(ISERROR(VLOOKUP(Prices!A197,Quantities!$A$1:$B$576,2,FALSE)),0,VLOOKUP(Prices!A197,Quantities!$A$1:$B$576,2,FALSE))</f>
        <v>20</v>
      </c>
      <c r="C197" s="215">
        <f t="shared" si="32"/>
        <v>1</v>
      </c>
      <c r="D197" s="216">
        <v>2</v>
      </c>
      <c r="E197" s="217">
        <v>10</v>
      </c>
      <c r="F197" s="218">
        <v>0</v>
      </c>
      <c r="G197" s="219">
        <v>0</v>
      </c>
      <c r="H197" s="219">
        <v>0</v>
      </c>
      <c r="I197" s="219">
        <v>31.490405479948279</v>
      </c>
      <c r="J197" s="220">
        <f t="shared" si="33"/>
        <v>31.490405479948279</v>
      </c>
      <c r="K197" s="221">
        <f t="shared" si="42"/>
        <v>44.976473654823039</v>
      </c>
      <c r="L197" s="221">
        <f t="shared" si="42"/>
        <v>44.252942210843926</v>
      </c>
      <c r="M197" s="221">
        <f t="shared" si="42"/>
        <v>44.368037578915406</v>
      </c>
      <c r="N197" s="221">
        <f t="shared" si="42"/>
        <v>44.264227383976788</v>
      </c>
      <c r="O197" s="221">
        <f t="shared" si="42"/>
        <v>44.677858732962179</v>
      </c>
      <c r="P197" s="219">
        <f t="shared" si="43"/>
        <v>44.252942210843926</v>
      </c>
      <c r="Q197" s="219">
        <f t="shared" si="44"/>
        <v>0</v>
      </c>
      <c r="R197" s="222">
        <f t="shared" si="37"/>
        <v>44.252942210843926</v>
      </c>
      <c r="S197" s="203">
        <f t="shared" si="31"/>
        <v>0</v>
      </c>
      <c r="T197" s="203"/>
      <c r="U197" s="203">
        <f t="shared" si="34"/>
        <v>899.52947309646083</v>
      </c>
      <c r="V197" s="203">
        <f t="shared" si="38"/>
        <v>885.05884421687847</v>
      </c>
      <c r="W197" s="203">
        <f t="shared" si="39"/>
        <v>887.36075157830805</v>
      </c>
      <c r="X197" s="203">
        <f t="shared" si="40"/>
        <v>885.28454767953576</v>
      </c>
      <c r="Y197" s="203">
        <f t="shared" si="41"/>
        <v>893.55717465924363</v>
      </c>
    </row>
    <row r="198" spans="1:25" x14ac:dyDescent="0.2">
      <c r="A198" s="214" t="s">
        <v>215</v>
      </c>
      <c r="B198" s="214">
        <f>IF(ISERROR(VLOOKUP(Prices!A198,Quantities!$A$1:$B$576,2,FALSE)),0,VLOOKUP(Prices!A198,Quantities!$A$1:$B$576,2,FALSE))</f>
        <v>2</v>
      </c>
      <c r="C198" s="215">
        <f t="shared" si="32"/>
        <v>1</v>
      </c>
      <c r="D198" s="216">
        <v>2</v>
      </c>
      <c r="E198" s="217">
        <v>740</v>
      </c>
      <c r="F198" s="218">
        <v>0</v>
      </c>
      <c r="G198" s="219">
        <v>0</v>
      </c>
      <c r="H198" s="219">
        <v>0</v>
      </c>
      <c r="I198" s="219">
        <v>31.490405479948279</v>
      </c>
      <c r="J198" s="220">
        <f t="shared" si="33"/>
        <v>31.490405479948279</v>
      </c>
      <c r="K198" s="221">
        <f t="shared" si="42"/>
        <v>44.976473654823039</v>
      </c>
      <c r="L198" s="221">
        <f t="shared" si="42"/>
        <v>44.252942210843926</v>
      </c>
      <c r="M198" s="221">
        <f t="shared" si="42"/>
        <v>44.368037578915406</v>
      </c>
      <c r="N198" s="221">
        <f t="shared" si="42"/>
        <v>44.264227383976788</v>
      </c>
      <c r="O198" s="221">
        <f t="shared" si="42"/>
        <v>44.677858732962179</v>
      </c>
      <c r="P198" s="219">
        <f t="shared" si="43"/>
        <v>44.252942210843926</v>
      </c>
      <c r="Q198" s="219">
        <f t="shared" si="44"/>
        <v>0</v>
      </c>
      <c r="R198" s="222">
        <f t="shared" si="37"/>
        <v>44.252942210843926</v>
      </c>
      <c r="S198" s="203">
        <f t="shared" si="31"/>
        <v>0</v>
      </c>
      <c r="T198" s="203"/>
      <c r="U198" s="203">
        <f t="shared" si="34"/>
        <v>89.952947309646078</v>
      </c>
      <c r="V198" s="203">
        <f t="shared" si="38"/>
        <v>88.505884421687853</v>
      </c>
      <c r="W198" s="203">
        <f t="shared" si="39"/>
        <v>88.736075157830811</v>
      </c>
      <c r="X198" s="203">
        <f t="shared" si="40"/>
        <v>88.528454767953576</v>
      </c>
      <c r="Y198" s="203">
        <f t="shared" si="41"/>
        <v>89.355717465924357</v>
      </c>
    </row>
    <row r="199" spans="1:25" x14ac:dyDescent="0.2">
      <c r="A199" s="214" t="s">
        <v>216</v>
      </c>
      <c r="B199" s="214">
        <f>IF(ISERROR(VLOOKUP(Prices!A199,Quantities!$A$1:$B$576,2,FALSE)),0,VLOOKUP(Prices!A199,Quantities!$A$1:$B$576,2,FALSE))</f>
        <v>1</v>
      </c>
      <c r="C199" s="215">
        <f t="shared" si="32"/>
        <v>1</v>
      </c>
      <c r="D199" s="216">
        <v>2</v>
      </c>
      <c r="E199" s="217">
        <v>830</v>
      </c>
      <c r="F199" s="218">
        <v>0</v>
      </c>
      <c r="G199" s="219">
        <v>0</v>
      </c>
      <c r="H199" s="219">
        <v>0</v>
      </c>
      <c r="I199" s="219">
        <v>31.490405479948279</v>
      </c>
      <c r="J199" s="220">
        <f t="shared" si="33"/>
        <v>31.490405479948279</v>
      </c>
      <c r="K199" s="221">
        <f t="shared" si="42"/>
        <v>44.976473654823039</v>
      </c>
      <c r="L199" s="221">
        <f t="shared" si="42"/>
        <v>44.252942210843926</v>
      </c>
      <c r="M199" s="221">
        <f t="shared" si="42"/>
        <v>44.368037578915406</v>
      </c>
      <c r="N199" s="221">
        <f t="shared" si="42"/>
        <v>44.264227383976788</v>
      </c>
      <c r="O199" s="221">
        <f t="shared" si="42"/>
        <v>44.677858732962179</v>
      </c>
      <c r="P199" s="219">
        <f t="shared" si="43"/>
        <v>44.252942210843926</v>
      </c>
      <c r="Q199" s="219">
        <f t="shared" si="44"/>
        <v>0</v>
      </c>
      <c r="R199" s="222">
        <f t="shared" si="37"/>
        <v>44.252942210843926</v>
      </c>
      <c r="S199" s="203">
        <f t="shared" si="31"/>
        <v>0</v>
      </c>
      <c r="T199" s="203"/>
      <c r="U199" s="203">
        <f t="shared" si="34"/>
        <v>44.976473654823039</v>
      </c>
      <c r="V199" s="203">
        <f t="shared" si="38"/>
        <v>44.252942210843926</v>
      </c>
      <c r="W199" s="203">
        <f t="shared" si="39"/>
        <v>44.368037578915406</v>
      </c>
      <c r="X199" s="203">
        <f t="shared" si="40"/>
        <v>44.264227383976788</v>
      </c>
      <c r="Y199" s="203">
        <f t="shared" si="41"/>
        <v>44.677858732962179</v>
      </c>
    </row>
    <row r="200" spans="1:25" x14ac:dyDescent="0.2">
      <c r="A200" s="214" t="s">
        <v>217</v>
      </c>
      <c r="B200" s="214">
        <f>IF(ISERROR(VLOOKUP(Prices!A200,Quantities!$A$1:$B$576,2,FALSE)),0,VLOOKUP(Prices!A200,Quantities!$A$1:$B$576,2,FALSE))</f>
        <v>1</v>
      </c>
      <c r="C200" s="215">
        <f t="shared" si="32"/>
        <v>1</v>
      </c>
      <c r="D200" s="216">
        <v>2</v>
      </c>
      <c r="E200" s="217">
        <v>990</v>
      </c>
      <c r="F200" s="218">
        <v>0</v>
      </c>
      <c r="G200" s="219">
        <v>0</v>
      </c>
      <c r="H200" s="219">
        <v>0</v>
      </c>
      <c r="I200" s="219">
        <v>41.365289229948282</v>
      </c>
      <c r="J200" s="220">
        <f t="shared" si="33"/>
        <v>41.365289229948282</v>
      </c>
      <c r="K200" s="221">
        <f t="shared" si="42"/>
        <v>59.080371081901987</v>
      </c>
      <c r="L200" s="221">
        <f t="shared" si="42"/>
        <v>58.129951835436074</v>
      </c>
      <c r="M200" s="221">
        <f t="shared" si="42"/>
        <v>58.28113925638992</v>
      </c>
      <c r="N200" s="221">
        <f t="shared" si="42"/>
        <v>58.144775857024115</v>
      </c>
      <c r="O200" s="221">
        <f t="shared" si="42"/>
        <v>58.688115332162013</v>
      </c>
      <c r="P200" s="219">
        <f t="shared" si="43"/>
        <v>58.129951835436074</v>
      </c>
      <c r="Q200" s="219">
        <f t="shared" si="44"/>
        <v>0</v>
      </c>
      <c r="R200" s="222">
        <f t="shared" si="37"/>
        <v>58.129951835436074</v>
      </c>
      <c r="S200" s="203">
        <f t="shared" si="31"/>
        <v>0</v>
      </c>
      <c r="T200" s="203"/>
      <c r="U200" s="203">
        <f t="shared" si="34"/>
        <v>59.080371081901987</v>
      </c>
      <c r="V200" s="203">
        <f t="shared" si="38"/>
        <v>58.129951835436074</v>
      </c>
      <c r="W200" s="203">
        <f t="shared" si="39"/>
        <v>58.28113925638992</v>
      </c>
      <c r="X200" s="203">
        <f t="shared" si="40"/>
        <v>58.144775857024115</v>
      </c>
      <c r="Y200" s="203">
        <f t="shared" si="41"/>
        <v>58.688115332162013</v>
      </c>
    </row>
    <row r="201" spans="1:25" x14ac:dyDescent="0.2">
      <c r="A201" s="214" t="s">
        <v>218</v>
      </c>
      <c r="B201" s="214">
        <f>IF(ISERROR(VLOOKUP(Prices!A201,Quantities!$A$1:$B$576,2,FALSE)),0,VLOOKUP(Prices!A201,Quantities!$A$1:$B$576,2,FALSE))</f>
        <v>1</v>
      </c>
      <c r="C201" s="215">
        <f t="shared" si="32"/>
        <v>1</v>
      </c>
      <c r="D201" s="216">
        <v>2</v>
      </c>
      <c r="E201" s="217">
        <v>1260</v>
      </c>
      <c r="F201" s="218">
        <v>0</v>
      </c>
      <c r="G201" s="219">
        <v>0</v>
      </c>
      <c r="H201" s="219">
        <v>0</v>
      </c>
      <c r="I201" s="219">
        <v>36.895362479948282</v>
      </c>
      <c r="J201" s="220">
        <f t="shared" si="33"/>
        <v>36.895362479948282</v>
      </c>
      <c r="K201" s="221">
        <f t="shared" si="42"/>
        <v>52.696155329634891</v>
      </c>
      <c r="L201" s="221">
        <f t="shared" si="42"/>
        <v>51.848438239797858</v>
      </c>
      <c r="M201" s="221">
        <f t="shared" si="42"/>
        <v>51.983288371450321</v>
      </c>
      <c r="N201" s="221">
        <f t="shared" si="42"/>
        <v>51.861660379908152</v>
      </c>
      <c r="O201" s="221">
        <f t="shared" si="42"/>
        <v>52.346286675482659</v>
      </c>
      <c r="P201" s="219">
        <f t="shared" si="43"/>
        <v>51.848438239797858</v>
      </c>
      <c r="Q201" s="219">
        <f t="shared" si="44"/>
        <v>0</v>
      </c>
      <c r="R201" s="222">
        <f t="shared" si="37"/>
        <v>51.848438239797858</v>
      </c>
      <c r="S201" s="203">
        <f t="shared" ref="S201:S264" si="45">R201-L201</f>
        <v>0</v>
      </c>
      <c r="T201" s="203"/>
      <c r="U201" s="203">
        <f t="shared" si="34"/>
        <v>52.696155329634891</v>
      </c>
      <c r="V201" s="203">
        <f t="shared" si="38"/>
        <v>51.848438239797858</v>
      </c>
      <c r="W201" s="203">
        <f t="shared" si="39"/>
        <v>51.983288371450321</v>
      </c>
      <c r="X201" s="203">
        <f t="shared" si="40"/>
        <v>51.861660379908152</v>
      </c>
      <c r="Y201" s="203">
        <f t="shared" si="41"/>
        <v>52.346286675482659</v>
      </c>
    </row>
    <row r="202" spans="1:25" x14ac:dyDescent="0.2">
      <c r="A202" s="214" t="s">
        <v>219</v>
      </c>
      <c r="B202" s="214">
        <f>IF(ISERROR(VLOOKUP(Prices!A202,Quantities!$A$1:$B$576,2,FALSE)),0,VLOOKUP(Prices!A202,Quantities!$A$1:$B$576,2,FALSE))</f>
        <v>1</v>
      </c>
      <c r="C202" s="215">
        <f t="shared" ref="C202:C265" si="46">I202/J202</f>
        <v>1</v>
      </c>
      <c r="D202" s="216">
        <v>2</v>
      </c>
      <c r="E202" s="217">
        <v>990</v>
      </c>
      <c r="F202" s="218">
        <v>0</v>
      </c>
      <c r="G202" s="219">
        <v>0</v>
      </c>
      <c r="H202" s="219">
        <v>0</v>
      </c>
      <c r="I202" s="219">
        <v>43.93336073760041</v>
      </c>
      <c r="J202" s="220">
        <f t="shared" ref="J202:J265" si="47">SUM(F202:I202)</f>
        <v>43.93336073760041</v>
      </c>
      <c r="K202" s="221">
        <f t="shared" si="42"/>
        <v>62.748243843374198</v>
      </c>
      <c r="L202" s="221">
        <f t="shared" si="42"/>
        <v>61.738819942701589</v>
      </c>
      <c r="M202" s="221">
        <f t="shared" si="42"/>
        <v>61.899393496698252</v>
      </c>
      <c r="N202" s="221">
        <f t="shared" si="42"/>
        <v>61.754564280530076</v>
      </c>
      <c r="O202" s="221">
        <f t="shared" si="42"/>
        <v>62.331635772319125</v>
      </c>
      <c r="P202" s="219">
        <f t="shared" si="43"/>
        <v>61.738819942701589</v>
      </c>
      <c r="Q202" s="219">
        <f t="shared" si="44"/>
        <v>0</v>
      </c>
      <c r="R202" s="222">
        <f t="shared" si="37"/>
        <v>61.738819942701589</v>
      </c>
      <c r="S202" s="203">
        <f t="shared" si="45"/>
        <v>0</v>
      </c>
      <c r="T202" s="203"/>
      <c r="U202" s="203">
        <f t="shared" ref="U202:U265" si="48">K202*$B202</f>
        <v>62.748243843374198</v>
      </c>
      <c r="V202" s="203">
        <f t="shared" si="38"/>
        <v>61.738819942701589</v>
      </c>
      <c r="W202" s="203">
        <f t="shared" si="39"/>
        <v>61.899393496698252</v>
      </c>
      <c r="X202" s="203">
        <f t="shared" si="40"/>
        <v>61.754564280530076</v>
      </c>
      <c r="Y202" s="203">
        <f t="shared" si="41"/>
        <v>62.331635772319125</v>
      </c>
    </row>
    <row r="203" spans="1:25" x14ac:dyDescent="0.2">
      <c r="A203" s="214" t="s">
        <v>220</v>
      </c>
      <c r="B203" s="214">
        <f>IF(ISERROR(VLOOKUP(Prices!A203,Quantities!$A$1:$B$576,2,FALSE)),0,VLOOKUP(Prices!A203,Quantities!$A$1:$B$576,2,FALSE))</f>
        <v>9</v>
      </c>
      <c r="C203" s="215">
        <f t="shared" si="46"/>
        <v>1</v>
      </c>
      <c r="D203" s="216">
        <v>2</v>
      </c>
      <c r="E203" s="217">
        <v>10</v>
      </c>
      <c r="F203" s="218">
        <v>0</v>
      </c>
      <c r="G203" s="219">
        <v>0</v>
      </c>
      <c r="H203" s="219">
        <v>0</v>
      </c>
      <c r="I203" s="219">
        <v>34.058476987600407</v>
      </c>
      <c r="J203" s="220">
        <f t="shared" si="47"/>
        <v>34.058476987600407</v>
      </c>
      <c r="K203" s="221">
        <f t="shared" si="42"/>
        <v>48.644346416295249</v>
      </c>
      <c r="L203" s="221">
        <f t="shared" si="42"/>
        <v>47.861810318109434</v>
      </c>
      <c r="M203" s="221">
        <f t="shared" si="42"/>
        <v>47.986291819223737</v>
      </c>
      <c r="N203" s="221">
        <f t="shared" si="42"/>
        <v>47.874015807482735</v>
      </c>
      <c r="O203" s="221">
        <f t="shared" si="42"/>
        <v>48.321379173119297</v>
      </c>
      <c r="P203" s="219">
        <f t="shared" si="43"/>
        <v>47.861810318109434</v>
      </c>
      <c r="Q203" s="219">
        <f t="shared" si="44"/>
        <v>0</v>
      </c>
      <c r="R203" s="222">
        <f t="shared" ref="R203:R266" si="49">SUM(P203:Q203)</f>
        <v>47.861810318109434</v>
      </c>
      <c r="S203" s="203">
        <f t="shared" si="45"/>
        <v>0</v>
      </c>
      <c r="T203" s="203"/>
      <c r="U203" s="203">
        <f t="shared" si="48"/>
        <v>437.79911774665726</v>
      </c>
      <c r="V203" s="203">
        <f t="shared" si="38"/>
        <v>430.75629286298488</v>
      </c>
      <c r="W203" s="203">
        <f t="shared" si="39"/>
        <v>431.87662637301366</v>
      </c>
      <c r="X203" s="203">
        <f t="shared" si="40"/>
        <v>430.86614226734463</v>
      </c>
      <c r="Y203" s="203">
        <f t="shared" si="41"/>
        <v>434.89241255807366</v>
      </c>
    </row>
    <row r="204" spans="1:25" x14ac:dyDescent="0.2">
      <c r="A204" s="214" t="s">
        <v>221</v>
      </c>
      <c r="B204" s="214">
        <f>IF(ISERROR(VLOOKUP(Prices!A204,Quantities!$A$1:$B$576,2,FALSE)),0,VLOOKUP(Prices!A204,Quantities!$A$1:$B$576,2,FALSE))</f>
        <v>1</v>
      </c>
      <c r="C204" s="215">
        <f t="shared" si="46"/>
        <v>1</v>
      </c>
      <c r="D204" s="216">
        <v>2</v>
      </c>
      <c r="E204" s="217">
        <v>810</v>
      </c>
      <c r="F204" s="218">
        <v>0</v>
      </c>
      <c r="G204" s="219">
        <v>0</v>
      </c>
      <c r="H204" s="219">
        <v>0</v>
      </c>
      <c r="I204" s="219">
        <v>44.868390987600407</v>
      </c>
      <c r="J204" s="220">
        <f t="shared" si="47"/>
        <v>44.868390987600407</v>
      </c>
      <c r="K204" s="221">
        <f t="shared" si="42"/>
        <v>64.08370976591894</v>
      </c>
      <c r="L204" s="221">
        <f t="shared" si="42"/>
        <v>63.052802376017297</v>
      </c>
      <c r="M204" s="221">
        <f t="shared" si="42"/>
        <v>63.216793404293554</v>
      </c>
      <c r="N204" s="221">
        <f t="shared" si="42"/>
        <v>63.068881799345476</v>
      </c>
      <c r="O204" s="221">
        <f t="shared" si="42"/>
        <v>63.65823505816023</v>
      </c>
      <c r="P204" s="219">
        <f t="shared" si="43"/>
        <v>63.052802376017297</v>
      </c>
      <c r="Q204" s="219">
        <f t="shared" si="44"/>
        <v>0</v>
      </c>
      <c r="R204" s="222">
        <f t="shared" si="49"/>
        <v>63.052802376017297</v>
      </c>
      <c r="S204" s="203">
        <f t="shared" si="45"/>
        <v>0</v>
      </c>
      <c r="T204" s="203"/>
      <c r="U204" s="203">
        <f t="shared" si="48"/>
        <v>64.08370976591894</v>
      </c>
      <c r="V204" s="203">
        <f t="shared" si="38"/>
        <v>63.052802376017297</v>
      </c>
      <c r="W204" s="203">
        <f t="shared" si="39"/>
        <v>63.216793404293554</v>
      </c>
      <c r="X204" s="203">
        <f t="shared" si="40"/>
        <v>63.068881799345476</v>
      </c>
      <c r="Y204" s="203">
        <f t="shared" si="41"/>
        <v>63.65823505816023</v>
      </c>
    </row>
    <row r="205" spans="1:25" x14ac:dyDescent="0.2">
      <c r="A205" s="214" t="s">
        <v>222</v>
      </c>
      <c r="B205" s="214">
        <f>IF(ISERROR(VLOOKUP(Prices!A205,Quantities!$A$1:$B$576,2,FALSE)),0,VLOOKUP(Prices!A205,Quantities!$A$1:$B$576,2,FALSE))</f>
        <v>1</v>
      </c>
      <c r="C205" s="215">
        <f t="shared" si="46"/>
        <v>1</v>
      </c>
      <c r="D205" s="216">
        <v>2</v>
      </c>
      <c r="E205" s="217">
        <v>990</v>
      </c>
      <c r="F205" s="218">
        <v>0</v>
      </c>
      <c r="G205" s="219">
        <v>0</v>
      </c>
      <c r="H205" s="219">
        <v>0</v>
      </c>
      <c r="I205" s="219">
        <v>43.93336073760041</v>
      </c>
      <c r="J205" s="220">
        <f t="shared" si="47"/>
        <v>43.93336073760041</v>
      </c>
      <c r="K205" s="221">
        <f t="shared" si="42"/>
        <v>62.748243843374198</v>
      </c>
      <c r="L205" s="221">
        <f t="shared" si="42"/>
        <v>61.738819942701589</v>
      </c>
      <c r="M205" s="221">
        <f t="shared" si="42"/>
        <v>61.899393496698252</v>
      </c>
      <c r="N205" s="221">
        <f t="shared" si="42"/>
        <v>61.754564280530076</v>
      </c>
      <c r="O205" s="221">
        <f t="shared" si="42"/>
        <v>62.331635772319125</v>
      </c>
      <c r="P205" s="219">
        <f t="shared" si="43"/>
        <v>61.738819942701589</v>
      </c>
      <c r="Q205" s="219">
        <f t="shared" si="44"/>
        <v>0</v>
      </c>
      <c r="R205" s="222">
        <f t="shared" si="49"/>
        <v>61.738819942701589</v>
      </c>
      <c r="S205" s="203">
        <f t="shared" si="45"/>
        <v>0</v>
      </c>
      <c r="T205" s="203"/>
      <c r="U205" s="203">
        <f t="shared" si="48"/>
        <v>62.748243843374198</v>
      </c>
      <c r="V205" s="203">
        <f t="shared" si="38"/>
        <v>61.738819942701589</v>
      </c>
      <c r="W205" s="203">
        <f t="shared" si="39"/>
        <v>61.899393496698252</v>
      </c>
      <c r="X205" s="203">
        <f t="shared" si="40"/>
        <v>61.754564280530076</v>
      </c>
      <c r="Y205" s="203">
        <f t="shared" si="41"/>
        <v>62.331635772319125</v>
      </c>
    </row>
    <row r="206" spans="1:25" x14ac:dyDescent="0.2">
      <c r="A206" s="214" t="s">
        <v>223</v>
      </c>
      <c r="B206" s="214">
        <f>IF(ISERROR(VLOOKUP(Prices!A206,Quantities!$A$1:$B$576,2,FALSE)),0,VLOOKUP(Prices!A206,Quantities!$A$1:$B$576,2,FALSE))</f>
        <v>1</v>
      </c>
      <c r="C206" s="215">
        <f t="shared" si="46"/>
        <v>1</v>
      </c>
      <c r="D206" s="216">
        <v>2</v>
      </c>
      <c r="E206" s="217">
        <v>10</v>
      </c>
      <c r="F206" s="218">
        <v>0</v>
      </c>
      <c r="G206" s="219">
        <v>0</v>
      </c>
      <c r="H206" s="219">
        <v>0</v>
      </c>
      <c r="I206" s="219">
        <v>35.068368224550383</v>
      </c>
      <c r="J206" s="220">
        <f t="shared" si="47"/>
        <v>35.068368224550383</v>
      </c>
      <c r="K206" s="221">
        <f t="shared" si="42"/>
        <v>50.086733261451613</v>
      </c>
      <c r="L206" s="221">
        <f t="shared" si="42"/>
        <v>49.280993649249517</v>
      </c>
      <c r="M206" s="221">
        <f t="shared" si="42"/>
        <v>49.409166236644147</v>
      </c>
      <c r="N206" s="221">
        <f t="shared" si="42"/>
        <v>49.293561051951045</v>
      </c>
      <c r="O206" s="221">
        <f t="shared" si="42"/>
        <v>49.754189495261315</v>
      </c>
      <c r="P206" s="219">
        <f t="shared" si="43"/>
        <v>49.280993649249517</v>
      </c>
      <c r="Q206" s="219">
        <f t="shared" si="44"/>
        <v>0</v>
      </c>
      <c r="R206" s="222">
        <f t="shared" si="49"/>
        <v>49.280993649249517</v>
      </c>
      <c r="S206" s="203">
        <f t="shared" si="45"/>
        <v>0</v>
      </c>
      <c r="T206" s="203"/>
      <c r="U206" s="203">
        <f t="shared" si="48"/>
        <v>50.086733261451613</v>
      </c>
      <c r="V206" s="203">
        <f t="shared" si="38"/>
        <v>49.280993649249517</v>
      </c>
      <c r="W206" s="203">
        <f t="shared" si="39"/>
        <v>49.409166236644147</v>
      </c>
      <c r="X206" s="203">
        <f t="shared" si="40"/>
        <v>49.293561051951045</v>
      </c>
      <c r="Y206" s="203">
        <f t="shared" si="41"/>
        <v>49.754189495261315</v>
      </c>
    </row>
    <row r="207" spans="1:25" x14ac:dyDescent="0.2">
      <c r="A207" s="214" t="s">
        <v>224</v>
      </c>
      <c r="B207" s="214">
        <f>IF(ISERROR(VLOOKUP(Prices!A207,Quantities!$A$1:$B$576,2,FALSE)),0,VLOOKUP(Prices!A207,Quantities!$A$1:$B$576,2,FALSE))</f>
        <v>21</v>
      </c>
      <c r="C207" s="215">
        <f t="shared" si="46"/>
        <v>1</v>
      </c>
      <c r="D207" s="216">
        <v>2</v>
      </c>
      <c r="E207" s="217">
        <v>1620</v>
      </c>
      <c r="F207" s="218">
        <v>0</v>
      </c>
      <c r="G207" s="219">
        <v>0</v>
      </c>
      <c r="H207" s="219">
        <v>0</v>
      </c>
      <c r="I207" s="219">
        <v>43.639337217127348</v>
      </c>
      <c r="J207" s="220">
        <f t="shared" si="47"/>
        <v>43.639337217127348</v>
      </c>
      <c r="K207" s="221">
        <f t="shared" si="42"/>
        <v>62.328301930245274</v>
      </c>
      <c r="L207" s="221">
        <f t="shared" si="42"/>
        <v>61.325633587625646</v>
      </c>
      <c r="M207" s="221">
        <f t="shared" si="42"/>
        <v>61.485132504926</v>
      </c>
      <c r="N207" s="221">
        <f t="shared" si="42"/>
        <v>61.341272556651063</v>
      </c>
      <c r="O207" s="221">
        <f t="shared" si="42"/>
        <v>61.914482003999815</v>
      </c>
      <c r="P207" s="219">
        <f t="shared" si="43"/>
        <v>61.325633587625646</v>
      </c>
      <c r="Q207" s="219">
        <f t="shared" si="44"/>
        <v>0</v>
      </c>
      <c r="R207" s="222">
        <f t="shared" si="49"/>
        <v>61.325633587625646</v>
      </c>
      <c r="S207" s="203">
        <f t="shared" si="45"/>
        <v>0</v>
      </c>
      <c r="T207" s="203"/>
      <c r="U207" s="203">
        <f t="shared" si="48"/>
        <v>1308.8943405351508</v>
      </c>
      <c r="V207" s="203">
        <f t="shared" si="38"/>
        <v>1287.8383053401385</v>
      </c>
      <c r="W207" s="203">
        <f t="shared" si="39"/>
        <v>1291.1877826034461</v>
      </c>
      <c r="X207" s="203">
        <f t="shared" si="40"/>
        <v>1288.1667236896724</v>
      </c>
      <c r="Y207" s="203">
        <f t="shared" si="41"/>
        <v>1300.204122083996</v>
      </c>
    </row>
    <row r="208" spans="1:25" x14ac:dyDescent="0.2">
      <c r="A208" s="223" t="s">
        <v>225</v>
      </c>
      <c r="B208" s="214">
        <f>IF(ISERROR(VLOOKUP(Prices!A208,Quantities!$A$1:$B$576,2,FALSE)),0,VLOOKUP(Prices!A208,Quantities!$A$1:$B$576,2,FALSE))</f>
        <v>2</v>
      </c>
      <c r="C208" s="215">
        <f t="shared" si="46"/>
        <v>1</v>
      </c>
      <c r="D208" s="216">
        <v>2</v>
      </c>
      <c r="E208" s="217">
        <v>1660</v>
      </c>
      <c r="F208" s="218">
        <v>0</v>
      </c>
      <c r="G208" s="219">
        <v>0</v>
      </c>
      <c r="H208" s="219">
        <v>0</v>
      </c>
      <c r="I208" s="219">
        <v>54.449251217127348</v>
      </c>
      <c r="J208" s="220">
        <f t="shared" si="47"/>
        <v>54.449251217127348</v>
      </c>
      <c r="K208" s="221">
        <f t="shared" si="42"/>
        <v>77.767665279868964</v>
      </c>
      <c r="L208" s="221">
        <f t="shared" si="42"/>
        <v>76.516625645533523</v>
      </c>
      <c r="M208" s="221">
        <f t="shared" si="42"/>
        <v>76.715634089995817</v>
      </c>
      <c r="N208" s="221">
        <f t="shared" si="42"/>
        <v>76.53613854851379</v>
      </c>
      <c r="O208" s="221">
        <f t="shared" si="42"/>
        <v>77.251337889040755</v>
      </c>
      <c r="P208" s="219">
        <f t="shared" si="43"/>
        <v>76.516625645533523</v>
      </c>
      <c r="Q208" s="219">
        <f t="shared" si="44"/>
        <v>0</v>
      </c>
      <c r="R208" s="222">
        <f t="shared" si="49"/>
        <v>76.516625645533523</v>
      </c>
      <c r="S208" s="203">
        <f t="shared" si="45"/>
        <v>0</v>
      </c>
      <c r="T208" s="203"/>
      <c r="U208" s="203">
        <f t="shared" si="48"/>
        <v>155.53533055973793</v>
      </c>
      <c r="V208" s="203">
        <f t="shared" si="38"/>
        <v>153.03325129106705</v>
      </c>
      <c r="W208" s="203">
        <f t="shared" si="39"/>
        <v>153.43126817999163</v>
      </c>
      <c r="X208" s="203">
        <f t="shared" si="40"/>
        <v>153.07227709702758</v>
      </c>
      <c r="Y208" s="203">
        <f t="shared" si="41"/>
        <v>154.50267577808151</v>
      </c>
    </row>
    <row r="209" spans="1:25" x14ac:dyDescent="0.2">
      <c r="A209" s="223" t="s">
        <v>226</v>
      </c>
      <c r="B209" s="214">
        <f>IF(ISERROR(VLOOKUP(Prices!A209,Quantities!$A$1:$B$576,2,FALSE)),0,VLOOKUP(Prices!A209,Quantities!$A$1:$B$576,2,FALSE))</f>
        <v>21</v>
      </c>
      <c r="C209" s="215">
        <f t="shared" si="46"/>
        <v>1</v>
      </c>
      <c r="D209" s="216">
        <v>2</v>
      </c>
      <c r="E209" s="217">
        <v>1700</v>
      </c>
      <c r="F209" s="218">
        <v>0</v>
      </c>
      <c r="G209" s="219">
        <v>0</v>
      </c>
      <c r="H209" s="219">
        <v>0</v>
      </c>
      <c r="I209" s="219">
        <v>53.514220967127351</v>
      </c>
      <c r="J209" s="220">
        <f t="shared" si="47"/>
        <v>53.514220967127351</v>
      </c>
      <c r="K209" s="221">
        <f t="shared" si="42"/>
        <v>76.432199357324208</v>
      </c>
      <c r="L209" s="221">
        <f t="shared" si="42"/>
        <v>75.202643212217808</v>
      </c>
      <c r="M209" s="221">
        <f t="shared" si="42"/>
        <v>75.398234182400515</v>
      </c>
      <c r="N209" s="221">
        <f t="shared" si="42"/>
        <v>75.22182102969839</v>
      </c>
      <c r="O209" s="221">
        <f t="shared" si="42"/>
        <v>75.924738603199643</v>
      </c>
      <c r="P209" s="219">
        <f t="shared" si="43"/>
        <v>75.202643212217808</v>
      </c>
      <c r="Q209" s="219">
        <f t="shared" si="44"/>
        <v>0</v>
      </c>
      <c r="R209" s="222">
        <f t="shared" si="49"/>
        <v>75.202643212217808</v>
      </c>
      <c r="S209" s="203">
        <f t="shared" si="45"/>
        <v>0</v>
      </c>
      <c r="T209" s="203"/>
      <c r="U209" s="203">
        <f t="shared" si="48"/>
        <v>1605.0761865038085</v>
      </c>
      <c r="V209" s="203">
        <f t="shared" si="38"/>
        <v>1579.2555074565739</v>
      </c>
      <c r="W209" s="203">
        <f t="shared" si="39"/>
        <v>1583.3629178304109</v>
      </c>
      <c r="X209" s="203">
        <f t="shared" si="40"/>
        <v>1579.6582416236661</v>
      </c>
      <c r="Y209" s="203">
        <f t="shared" si="41"/>
        <v>1594.4195106671925</v>
      </c>
    </row>
    <row r="210" spans="1:25" x14ac:dyDescent="0.2">
      <c r="A210" s="223" t="s">
        <v>227</v>
      </c>
      <c r="B210" s="214">
        <f>IF(ISERROR(VLOOKUP(Prices!A210,Quantities!$A$1:$B$576,2,FALSE)),0,VLOOKUP(Prices!A210,Quantities!$A$1:$B$576,2,FALSE))</f>
        <v>534</v>
      </c>
      <c r="C210" s="215">
        <f t="shared" si="46"/>
        <v>1</v>
      </c>
      <c r="D210" s="216">
        <v>2</v>
      </c>
      <c r="E210" s="217">
        <v>40</v>
      </c>
      <c r="F210" s="218">
        <v>0</v>
      </c>
      <c r="G210" s="219">
        <v>0</v>
      </c>
      <c r="H210" s="219">
        <v>0</v>
      </c>
      <c r="I210" s="219">
        <v>49.975415853378351</v>
      </c>
      <c r="J210" s="220">
        <f t="shared" si="47"/>
        <v>49.975415853378351</v>
      </c>
      <c r="K210" s="221">
        <f t="shared" si="42"/>
        <v>71.37786701252692</v>
      </c>
      <c r="L210" s="221">
        <f t="shared" si="42"/>
        <v>70.229619340108854</v>
      </c>
      <c r="M210" s="221">
        <f t="shared" si="42"/>
        <v>70.412276209542696</v>
      </c>
      <c r="N210" s="221">
        <f t="shared" si="42"/>
        <v>70.247528960886882</v>
      </c>
      <c r="O210" s="221">
        <f t="shared" si="42"/>
        <v>70.903963781603991</v>
      </c>
      <c r="P210" s="219">
        <f t="shared" si="43"/>
        <v>70.229619340108854</v>
      </c>
      <c r="Q210" s="219">
        <f t="shared" si="44"/>
        <v>0</v>
      </c>
      <c r="R210" s="222">
        <f t="shared" si="49"/>
        <v>70.229619340108854</v>
      </c>
      <c r="S210" s="203">
        <f t="shared" si="45"/>
        <v>0</v>
      </c>
      <c r="T210" s="203"/>
      <c r="U210" s="203">
        <f t="shared" si="48"/>
        <v>38115.780984689372</v>
      </c>
      <c r="V210" s="203">
        <f t="shared" si="38"/>
        <v>37502.61672761813</v>
      </c>
      <c r="W210" s="203">
        <f t="shared" si="39"/>
        <v>37600.1554958958</v>
      </c>
      <c r="X210" s="203">
        <f t="shared" si="40"/>
        <v>37512.180465113597</v>
      </c>
      <c r="Y210" s="203">
        <f t="shared" si="41"/>
        <v>37862.716659376529</v>
      </c>
    </row>
    <row r="211" spans="1:25" x14ac:dyDescent="0.2">
      <c r="A211" s="223" t="s">
        <v>228</v>
      </c>
      <c r="B211" s="214">
        <f>IF(ISERROR(VLOOKUP(Prices!A211,Quantities!$A$1:$B$576,2,FALSE)),0,VLOOKUP(Prices!A211,Quantities!$A$1:$B$576,2,FALSE))</f>
        <v>37</v>
      </c>
      <c r="C211" s="215">
        <f t="shared" si="46"/>
        <v>1</v>
      </c>
      <c r="D211" s="216">
        <v>2</v>
      </c>
      <c r="E211" s="217">
        <v>350</v>
      </c>
      <c r="F211" s="218">
        <v>0</v>
      </c>
      <c r="G211" s="219">
        <v>0</v>
      </c>
      <c r="H211" s="219">
        <v>0</v>
      </c>
      <c r="I211" s="219">
        <v>60.78532985337835</v>
      </c>
      <c r="J211" s="220">
        <f t="shared" si="47"/>
        <v>60.78532985337835</v>
      </c>
      <c r="K211" s="221">
        <f t="shared" si="42"/>
        <v>86.81723036215061</v>
      </c>
      <c r="L211" s="221">
        <f t="shared" si="42"/>
        <v>85.420611398016717</v>
      </c>
      <c r="M211" s="221">
        <f t="shared" si="42"/>
        <v>85.642777794612527</v>
      </c>
      <c r="N211" s="221">
        <f t="shared" si="42"/>
        <v>85.442394952749609</v>
      </c>
      <c r="O211" s="221">
        <f t="shared" si="42"/>
        <v>86.240819666644938</v>
      </c>
      <c r="P211" s="219">
        <f t="shared" si="43"/>
        <v>85.420611398016717</v>
      </c>
      <c r="Q211" s="219">
        <f t="shared" si="44"/>
        <v>0</v>
      </c>
      <c r="R211" s="222">
        <f t="shared" si="49"/>
        <v>85.420611398016717</v>
      </c>
      <c r="S211" s="203">
        <f t="shared" si="45"/>
        <v>0</v>
      </c>
      <c r="T211" s="203"/>
      <c r="U211" s="203">
        <f t="shared" si="48"/>
        <v>3212.2375233995726</v>
      </c>
      <c r="V211" s="203">
        <f t="shared" si="38"/>
        <v>3160.5626217266185</v>
      </c>
      <c r="W211" s="203">
        <f t="shared" si="39"/>
        <v>3168.7827784006636</v>
      </c>
      <c r="X211" s="203">
        <f t="shared" si="40"/>
        <v>3161.3686132517355</v>
      </c>
      <c r="Y211" s="203">
        <f t="shared" si="41"/>
        <v>3190.9103276658625</v>
      </c>
    </row>
    <row r="212" spans="1:25" x14ac:dyDescent="0.2">
      <c r="A212" s="223" t="s">
        <v>229</v>
      </c>
      <c r="B212" s="214">
        <f>IF(ISERROR(VLOOKUP(Prices!A212,Quantities!$A$1:$B$576,2,FALSE)),0,VLOOKUP(Prices!A212,Quantities!$A$1:$B$576,2,FALSE))</f>
        <v>210</v>
      </c>
      <c r="C212" s="215">
        <f t="shared" si="46"/>
        <v>1</v>
      </c>
      <c r="D212" s="216">
        <v>2</v>
      </c>
      <c r="E212" s="217">
        <v>360</v>
      </c>
      <c r="F212" s="218">
        <v>0</v>
      </c>
      <c r="G212" s="219">
        <v>0</v>
      </c>
      <c r="H212" s="219">
        <v>0</v>
      </c>
      <c r="I212" s="219">
        <v>59.850299603378353</v>
      </c>
      <c r="J212" s="220">
        <f t="shared" si="47"/>
        <v>59.850299603378353</v>
      </c>
      <c r="K212" s="221">
        <f t="shared" si="42"/>
        <v>85.481764439605854</v>
      </c>
      <c r="L212" s="221">
        <f t="shared" si="42"/>
        <v>84.106628964701002</v>
      </c>
      <c r="M212" s="221">
        <f t="shared" si="42"/>
        <v>84.325377887017211</v>
      </c>
      <c r="N212" s="221">
        <f t="shared" si="42"/>
        <v>84.128077433934209</v>
      </c>
      <c r="O212" s="221">
        <f t="shared" si="42"/>
        <v>84.914220380803826</v>
      </c>
      <c r="P212" s="219">
        <f t="shared" si="43"/>
        <v>84.106628964701002</v>
      </c>
      <c r="Q212" s="219">
        <f t="shared" si="44"/>
        <v>0</v>
      </c>
      <c r="R212" s="222">
        <f t="shared" si="49"/>
        <v>84.106628964701002</v>
      </c>
      <c r="S212" s="203">
        <f t="shared" si="45"/>
        <v>0</v>
      </c>
      <c r="T212" s="203"/>
      <c r="U212" s="203">
        <f t="shared" si="48"/>
        <v>17951.170532317228</v>
      </c>
      <c r="V212" s="203">
        <f t="shared" si="38"/>
        <v>17662.392082587212</v>
      </c>
      <c r="W212" s="203">
        <f t="shared" si="39"/>
        <v>17708.329356273614</v>
      </c>
      <c r="X212" s="203">
        <f t="shared" si="40"/>
        <v>17666.896261126185</v>
      </c>
      <c r="Y212" s="203">
        <f t="shared" si="41"/>
        <v>17831.986279968802</v>
      </c>
    </row>
    <row r="213" spans="1:25" x14ac:dyDescent="0.2">
      <c r="A213" s="223" t="s">
        <v>230</v>
      </c>
      <c r="B213" s="214">
        <f>IF(ISERROR(VLOOKUP(Prices!A213,Quantities!$A$1:$B$576,2,FALSE)),0,VLOOKUP(Prices!A213,Quantities!$A$1:$B$576,2,FALSE))</f>
        <v>3</v>
      </c>
      <c r="C213" s="215">
        <f t="shared" si="46"/>
        <v>1</v>
      </c>
      <c r="D213" s="216">
        <v>2</v>
      </c>
      <c r="E213" s="217">
        <v>890</v>
      </c>
      <c r="F213" s="218">
        <v>0</v>
      </c>
      <c r="G213" s="219">
        <v>0</v>
      </c>
      <c r="H213" s="219">
        <v>0</v>
      </c>
      <c r="I213" s="219">
        <v>49.975415853378351</v>
      </c>
      <c r="J213" s="220">
        <f t="shared" si="47"/>
        <v>49.975415853378351</v>
      </c>
      <c r="K213" s="221">
        <f t="shared" si="42"/>
        <v>71.37786701252692</v>
      </c>
      <c r="L213" s="221">
        <f t="shared" si="42"/>
        <v>70.229619340108854</v>
      </c>
      <c r="M213" s="221">
        <f t="shared" si="42"/>
        <v>70.412276209542696</v>
      </c>
      <c r="N213" s="221">
        <f t="shared" si="42"/>
        <v>70.247528960886882</v>
      </c>
      <c r="O213" s="221">
        <f t="shared" si="42"/>
        <v>70.903963781603991</v>
      </c>
      <c r="P213" s="219">
        <f t="shared" si="43"/>
        <v>70.229619340108854</v>
      </c>
      <c r="Q213" s="219">
        <f t="shared" si="44"/>
        <v>0</v>
      </c>
      <c r="R213" s="222">
        <f t="shared" si="49"/>
        <v>70.229619340108854</v>
      </c>
      <c r="S213" s="203">
        <f t="shared" si="45"/>
        <v>0</v>
      </c>
      <c r="T213" s="203"/>
      <c r="U213" s="203">
        <f t="shared" si="48"/>
        <v>214.13360103758077</v>
      </c>
      <c r="V213" s="203">
        <f t="shared" si="38"/>
        <v>210.68885802032656</v>
      </c>
      <c r="W213" s="203">
        <f t="shared" si="39"/>
        <v>211.23682862862807</v>
      </c>
      <c r="X213" s="203">
        <f t="shared" si="40"/>
        <v>210.74258688266065</v>
      </c>
      <c r="Y213" s="203">
        <f t="shared" si="41"/>
        <v>212.71189134481199</v>
      </c>
    </row>
    <row r="214" spans="1:25" x14ac:dyDescent="0.2">
      <c r="A214" s="223" t="s">
        <v>231</v>
      </c>
      <c r="B214" s="214">
        <f>IF(ISERROR(VLOOKUP(Prices!A214,Quantities!$A$1:$B$576,2,FALSE)),0,VLOOKUP(Prices!A214,Quantities!$A$1:$B$576,2,FALSE))</f>
        <v>4</v>
      </c>
      <c r="C214" s="215">
        <f t="shared" si="46"/>
        <v>1</v>
      </c>
      <c r="D214" s="216">
        <v>2</v>
      </c>
      <c r="E214" s="217">
        <v>910</v>
      </c>
      <c r="F214" s="218">
        <v>0</v>
      </c>
      <c r="G214" s="219">
        <v>0</v>
      </c>
      <c r="H214" s="219">
        <v>0</v>
      </c>
      <c r="I214" s="219">
        <v>55.380372853378354</v>
      </c>
      <c r="J214" s="220">
        <f t="shared" si="47"/>
        <v>55.380372853378354</v>
      </c>
      <c r="K214" s="221">
        <f t="shared" ref="K214:O264" si="50">IF($D214=1,($I214*(1+K$6)*K$5)+$F214,$J214*(1+K$6)*K$5)</f>
        <v>79.097548687338772</v>
      </c>
      <c r="L214" s="221">
        <f t="shared" si="50"/>
        <v>77.825115369062786</v>
      </c>
      <c r="M214" s="221">
        <f t="shared" si="50"/>
        <v>78.027527002077619</v>
      </c>
      <c r="N214" s="221">
        <f t="shared" si="50"/>
        <v>77.844961956818238</v>
      </c>
      <c r="O214" s="221">
        <f t="shared" si="50"/>
        <v>78.572391724124458</v>
      </c>
      <c r="P214" s="219">
        <f t="shared" si="43"/>
        <v>77.825115369062786</v>
      </c>
      <c r="Q214" s="219">
        <f t="shared" si="44"/>
        <v>0</v>
      </c>
      <c r="R214" s="222">
        <f t="shared" si="49"/>
        <v>77.825115369062786</v>
      </c>
      <c r="S214" s="203">
        <f t="shared" si="45"/>
        <v>0</v>
      </c>
      <c r="T214" s="203"/>
      <c r="U214" s="203">
        <f t="shared" si="48"/>
        <v>316.39019474935509</v>
      </c>
      <c r="V214" s="203">
        <f t="shared" si="38"/>
        <v>311.30046147625114</v>
      </c>
      <c r="W214" s="203">
        <f t="shared" si="39"/>
        <v>312.11010800831048</v>
      </c>
      <c r="X214" s="203">
        <f t="shared" si="40"/>
        <v>311.37984782727295</v>
      </c>
      <c r="Y214" s="203">
        <f t="shared" si="41"/>
        <v>314.28956689649783</v>
      </c>
    </row>
    <row r="215" spans="1:25" x14ac:dyDescent="0.2">
      <c r="A215" s="223" t="s">
        <v>232</v>
      </c>
      <c r="B215" s="214">
        <f>IF(ISERROR(VLOOKUP(Prices!A215,Quantities!$A$1:$B$576,2,FALSE)),0,VLOOKUP(Prices!A215,Quantities!$A$1:$B$576,2,FALSE))</f>
        <v>362</v>
      </c>
      <c r="C215" s="215">
        <f t="shared" si="46"/>
        <v>1</v>
      </c>
      <c r="D215" s="216">
        <v>2</v>
      </c>
      <c r="E215" s="217">
        <v>90</v>
      </c>
      <c r="F215" s="218">
        <v>0</v>
      </c>
      <c r="G215" s="219">
        <v>0</v>
      </c>
      <c r="H215" s="219">
        <v>0</v>
      </c>
      <c r="I215" s="219">
        <v>49.488519223931391</v>
      </c>
      <c r="J215" s="220">
        <f t="shared" si="47"/>
        <v>49.488519223931391</v>
      </c>
      <c r="K215" s="221">
        <f t="shared" si="50"/>
        <v>70.682452231637924</v>
      </c>
      <c r="L215" s="221">
        <f t="shared" si="50"/>
        <v>69.545391618135227</v>
      </c>
      <c r="M215" s="221">
        <f t="shared" si="50"/>
        <v>69.726268912300824</v>
      </c>
      <c r="N215" s="221">
        <f t="shared" si="50"/>
        <v>69.563126750440404</v>
      </c>
      <c r="O215" s="221">
        <f t="shared" si="50"/>
        <v>70.213166108584559</v>
      </c>
      <c r="P215" s="219">
        <f t="shared" si="43"/>
        <v>69.545391618135227</v>
      </c>
      <c r="Q215" s="219">
        <f t="shared" si="44"/>
        <v>0</v>
      </c>
      <c r="R215" s="222">
        <f t="shared" si="49"/>
        <v>69.545391618135227</v>
      </c>
      <c r="S215" s="203">
        <f t="shared" si="45"/>
        <v>0</v>
      </c>
      <c r="T215" s="203"/>
      <c r="U215" s="203">
        <f t="shared" si="48"/>
        <v>25587.047707852929</v>
      </c>
      <c r="V215" s="203">
        <f t="shared" si="38"/>
        <v>25175.431765764952</v>
      </c>
      <c r="W215" s="203">
        <f t="shared" si="39"/>
        <v>25240.909346252898</v>
      </c>
      <c r="X215" s="203">
        <f t="shared" si="40"/>
        <v>25181.851883659427</v>
      </c>
      <c r="Y215" s="203">
        <f t="shared" si="41"/>
        <v>25417.166131307611</v>
      </c>
    </row>
    <row r="216" spans="1:25" x14ac:dyDescent="0.2">
      <c r="A216" s="223" t="s">
        <v>233</v>
      </c>
      <c r="B216" s="214">
        <f>IF(ISERROR(VLOOKUP(Prices!A216,Quantities!$A$1:$B$576,2,FALSE)),0,VLOOKUP(Prices!A216,Quantities!$A$1:$B$576,2,FALSE))</f>
        <v>8</v>
      </c>
      <c r="C216" s="215">
        <f t="shared" si="46"/>
        <v>1</v>
      </c>
      <c r="D216" s="216">
        <v>2</v>
      </c>
      <c r="E216" s="217">
        <v>140</v>
      </c>
      <c r="F216" s="218">
        <v>0</v>
      </c>
      <c r="G216" s="219">
        <v>0</v>
      </c>
      <c r="H216" s="219">
        <v>0</v>
      </c>
      <c r="I216" s="219">
        <v>60.29843322393139</v>
      </c>
      <c r="J216" s="220">
        <f t="shared" si="47"/>
        <v>60.29843322393139</v>
      </c>
      <c r="K216" s="221">
        <f t="shared" si="50"/>
        <v>86.121815581261629</v>
      </c>
      <c r="L216" s="221">
        <f t="shared" si="50"/>
        <v>84.736383676043076</v>
      </c>
      <c r="M216" s="221">
        <f t="shared" si="50"/>
        <v>84.956770497370641</v>
      </c>
      <c r="N216" s="221">
        <f t="shared" si="50"/>
        <v>84.757992742303145</v>
      </c>
      <c r="O216" s="221">
        <f t="shared" si="50"/>
        <v>85.550021993625506</v>
      </c>
      <c r="P216" s="219">
        <f t="shared" si="43"/>
        <v>84.736383676043076</v>
      </c>
      <c r="Q216" s="219">
        <f t="shared" si="44"/>
        <v>0</v>
      </c>
      <c r="R216" s="222">
        <f t="shared" si="49"/>
        <v>84.736383676043076</v>
      </c>
      <c r="S216" s="203">
        <f t="shared" si="45"/>
        <v>0</v>
      </c>
      <c r="T216" s="203"/>
      <c r="U216" s="203">
        <f t="shared" si="48"/>
        <v>688.97452465009303</v>
      </c>
      <c r="V216" s="203">
        <f t="shared" si="38"/>
        <v>677.89106940834461</v>
      </c>
      <c r="W216" s="203">
        <f t="shared" si="39"/>
        <v>679.65416397896513</v>
      </c>
      <c r="X216" s="203">
        <f t="shared" si="40"/>
        <v>678.06394193842516</v>
      </c>
      <c r="Y216" s="203">
        <f t="shared" si="41"/>
        <v>684.40017594900405</v>
      </c>
    </row>
    <row r="217" spans="1:25" x14ac:dyDescent="0.2">
      <c r="A217" s="223" t="s">
        <v>234</v>
      </c>
      <c r="B217" s="214">
        <f>IF(ISERROR(VLOOKUP(Prices!A217,Quantities!$A$1:$B$576,2,FALSE)),0,VLOOKUP(Prices!A217,Quantities!$A$1:$B$576,2,FALSE))</f>
        <v>114</v>
      </c>
      <c r="C217" s="215">
        <f t="shared" si="46"/>
        <v>1</v>
      </c>
      <c r="D217" s="216">
        <v>2</v>
      </c>
      <c r="E217" s="217">
        <v>170</v>
      </c>
      <c r="F217" s="218">
        <v>0</v>
      </c>
      <c r="G217" s="219">
        <v>0</v>
      </c>
      <c r="H217" s="219">
        <v>0</v>
      </c>
      <c r="I217" s="219">
        <v>59.363402973931393</v>
      </c>
      <c r="J217" s="220">
        <f t="shared" si="47"/>
        <v>59.363402973931393</v>
      </c>
      <c r="K217" s="221">
        <f t="shared" si="50"/>
        <v>84.786349658716887</v>
      </c>
      <c r="L217" s="221">
        <f t="shared" si="50"/>
        <v>83.422401242727375</v>
      </c>
      <c r="M217" s="221">
        <f t="shared" si="50"/>
        <v>83.639370589775339</v>
      </c>
      <c r="N217" s="221">
        <f t="shared" si="50"/>
        <v>83.443675223487745</v>
      </c>
      <c r="O217" s="221">
        <f t="shared" si="50"/>
        <v>84.223422707784394</v>
      </c>
      <c r="P217" s="219">
        <f t="shared" si="43"/>
        <v>83.422401242727375</v>
      </c>
      <c r="Q217" s="219">
        <f t="shared" si="44"/>
        <v>0</v>
      </c>
      <c r="R217" s="222">
        <f t="shared" si="49"/>
        <v>83.422401242727375</v>
      </c>
      <c r="S217" s="203">
        <f t="shared" si="45"/>
        <v>0</v>
      </c>
      <c r="T217" s="203"/>
      <c r="U217" s="203">
        <f t="shared" si="48"/>
        <v>9665.6438610937257</v>
      </c>
      <c r="V217" s="203">
        <f t="shared" ref="V217:V280" si="51">L217*$B217</f>
        <v>9510.1537416709216</v>
      </c>
      <c r="W217" s="203">
        <f t="shared" ref="W217:W280" si="52">M217*$B217</f>
        <v>9534.8882472343885</v>
      </c>
      <c r="X217" s="203">
        <f t="shared" ref="X217:X280" si="53">N217*$B217</f>
        <v>9512.5789754776033</v>
      </c>
      <c r="Y217" s="203">
        <f t="shared" ref="Y217:Y280" si="54">O217*$B217</f>
        <v>9601.4701886874209</v>
      </c>
    </row>
    <row r="218" spans="1:25" x14ac:dyDescent="0.2">
      <c r="A218" s="223" t="s">
        <v>235</v>
      </c>
      <c r="B218" s="214">
        <f>IF(ISERROR(VLOOKUP(Prices!A218,Quantities!$A$1:$B$576,2,FALSE)),0,VLOOKUP(Prices!A218,Quantities!$A$1:$B$576,2,FALSE))</f>
        <v>7301</v>
      </c>
      <c r="C218" s="215">
        <f t="shared" si="46"/>
        <v>1</v>
      </c>
      <c r="D218" s="216">
        <v>2</v>
      </c>
      <c r="E218" s="217">
        <v>40</v>
      </c>
      <c r="F218" s="218">
        <v>0</v>
      </c>
      <c r="G218" s="219">
        <v>0</v>
      </c>
      <c r="H218" s="219">
        <v>0</v>
      </c>
      <c r="I218" s="219">
        <v>52.259027617134578</v>
      </c>
      <c r="J218" s="220">
        <f t="shared" si="47"/>
        <v>52.259027617134578</v>
      </c>
      <c r="K218" s="221">
        <f t="shared" si="50"/>
        <v>74.639457416493812</v>
      </c>
      <c r="L218" s="221">
        <f t="shared" si="50"/>
        <v>73.438740908195868</v>
      </c>
      <c r="M218" s="221">
        <f t="shared" si="50"/>
        <v>73.629744228952774</v>
      </c>
      <c r="N218" s="221">
        <f t="shared" si="50"/>
        <v>73.457468903768671</v>
      </c>
      <c r="O218" s="221">
        <f t="shared" si="50"/>
        <v>74.143899318381941</v>
      </c>
      <c r="P218" s="219">
        <f t="shared" si="43"/>
        <v>73.438740908195868</v>
      </c>
      <c r="Q218" s="219">
        <f t="shared" si="44"/>
        <v>0</v>
      </c>
      <c r="R218" s="222">
        <f t="shared" si="49"/>
        <v>73.438740908195868</v>
      </c>
      <c r="S218" s="203">
        <f t="shared" si="45"/>
        <v>0</v>
      </c>
      <c r="T218" s="203"/>
      <c r="U218" s="203">
        <f t="shared" si="48"/>
        <v>544942.67859782127</v>
      </c>
      <c r="V218" s="203">
        <f t="shared" si="51"/>
        <v>536176.24737073807</v>
      </c>
      <c r="W218" s="203">
        <f t="shared" si="52"/>
        <v>537570.76261558419</v>
      </c>
      <c r="X218" s="203">
        <f t="shared" si="53"/>
        <v>536312.98046641506</v>
      </c>
      <c r="Y218" s="203">
        <f t="shared" si="54"/>
        <v>541324.60892350657</v>
      </c>
    </row>
    <row r="219" spans="1:25" x14ac:dyDescent="0.2">
      <c r="A219" s="223" t="s">
        <v>236</v>
      </c>
      <c r="B219" s="214">
        <f>IF(ISERROR(VLOOKUP(Prices!A219,Quantities!$A$1:$B$576,2,FALSE)),0,VLOOKUP(Prices!A219,Quantities!$A$1:$B$576,2,FALSE))</f>
        <v>604</v>
      </c>
      <c r="C219" s="215">
        <f t="shared" si="46"/>
        <v>1</v>
      </c>
      <c r="D219" s="216">
        <v>2</v>
      </c>
      <c r="E219" s="217">
        <v>350</v>
      </c>
      <c r="F219" s="218">
        <v>0</v>
      </c>
      <c r="G219" s="219">
        <v>0</v>
      </c>
      <c r="H219" s="219">
        <v>0</v>
      </c>
      <c r="I219" s="219">
        <v>63.068941617134577</v>
      </c>
      <c r="J219" s="220">
        <f t="shared" si="47"/>
        <v>63.068941617134577</v>
      </c>
      <c r="K219" s="221">
        <f t="shared" si="50"/>
        <v>90.078820766117502</v>
      </c>
      <c r="L219" s="221">
        <f t="shared" si="50"/>
        <v>88.629732966103731</v>
      </c>
      <c r="M219" s="221">
        <f t="shared" si="50"/>
        <v>88.860245814022605</v>
      </c>
      <c r="N219" s="221">
        <f t="shared" si="50"/>
        <v>88.652334895631412</v>
      </c>
      <c r="O219" s="221">
        <f t="shared" si="50"/>
        <v>89.480755203422873</v>
      </c>
      <c r="P219" s="219">
        <f t="shared" si="43"/>
        <v>88.629732966103731</v>
      </c>
      <c r="Q219" s="219">
        <f t="shared" si="44"/>
        <v>0</v>
      </c>
      <c r="R219" s="222">
        <f t="shared" si="49"/>
        <v>88.629732966103731</v>
      </c>
      <c r="S219" s="203">
        <f t="shared" si="45"/>
        <v>0</v>
      </c>
      <c r="T219" s="203"/>
      <c r="U219" s="203">
        <f t="shared" si="48"/>
        <v>54407.607742734974</v>
      </c>
      <c r="V219" s="203">
        <f t="shared" si="51"/>
        <v>53532.358711526656</v>
      </c>
      <c r="W219" s="203">
        <f t="shared" si="52"/>
        <v>53671.588471669653</v>
      </c>
      <c r="X219" s="203">
        <f t="shared" si="53"/>
        <v>53546.010276961373</v>
      </c>
      <c r="Y219" s="203">
        <f t="shared" si="54"/>
        <v>54046.376142867419</v>
      </c>
    </row>
    <row r="220" spans="1:25" x14ac:dyDescent="0.2">
      <c r="A220" s="223" t="s">
        <v>237</v>
      </c>
      <c r="B220" s="214">
        <f>IF(ISERROR(VLOOKUP(Prices!A220,Quantities!$A$1:$B$576,2,FALSE)),0,VLOOKUP(Prices!A220,Quantities!$A$1:$B$576,2,FALSE))</f>
        <v>3808</v>
      </c>
      <c r="C220" s="215">
        <f t="shared" si="46"/>
        <v>1</v>
      </c>
      <c r="D220" s="216">
        <v>2</v>
      </c>
      <c r="E220" s="217">
        <v>360</v>
      </c>
      <c r="F220" s="218">
        <v>0</v>
      </c>
      <c r="G220" s="219">
        <v>0</v>
      </c>
      <c r="H220" s="219">
        <v>0</v>
      </c>
      <c r="I220" s="219">
        <v>62.13391136713458</v>
      </c>
      <c r="J220" s="220">
        <f t="shared" si="47"/>
        <v>62.13391136713458</v>
      </c>
      <c r="K220" s="221">
        <f t="shared" si="50"/>
        <v>88.743354843572746</v>
      </c>
      <c r="L220" s="221">
        <f t="shared" si="50"/>
        <v>87.31575053278803</v>
      </c>
      <c r="M220" s="221">
        <f t="shared" si="50"/>
        <v>87.542845906427303</v>
      </c>
      <c r="N220" s="221">
        <f t="shared" si="50"/>
        <v>87.338017376816012</v>
      </c>
      <c r="O220" s="221">
        <f t="shared" si="50"/>
        <v>88.154155917581775</v>
      </c>
      <c r="P220" s="219">
        <f t="shared" si="43"/>
        <v>87.31575053278803</v>
      </c>
      <c r="Q220" s="219">
        <f t="shared" si="44"/>
        <v>0</v>
      </c>
      <c r="R220" s="222">
        <f t="shared" si="49"/>
        <v>87.31575053278803</v>
      </c>
      <c r="S220" s="203">
        <f t="shared" si="45"/>
        <v>0</v>
      </c>
      <c r="T220" s="203"/>
      <c r="U220" s="203">
        <f t="shared" si="48"/>
        <v>337934.69524432503</v>
      </c>
      <c r="V220" s="203">
        <f t="shared" si="51"/>
        <v>332498.37802885682</v>
      </c>
      <c r="W220" s="203">
        <f t="shared" si="52"/>
        <v>333363.15721167519</v>
      </c>
      <c r="X220" s="203">
        <f t="shared" si="53"/>
        <v>332583.17017091537</v>
      </c>
      <c r="Y220" s="203">
        <f t="shared" si="54"/>
        <v>335691.02573415142</v>
      </c>
    </row>
    <row r="221" spans="1:25" x14ac:dyDescent="0.2">
      <c r="A221" s="223" t="s">
        <v>238</v>
      </c>
      <c r="B221" s="214">
        <f>IF(ISERROR(VLOOKUP(Prices!A221,Quantities!$A$1:$B$576,2,FALSE)),0,VLOOKUP(Prices!A221,Quantities!$A$1:$B$576,2,FALSE))</f>
        <v>74</v>
      </c>
      <c r="C221" s="215">
        <f t="shared" si="46"/>
        <v>1</v>
      </c>
      <c r="D221" s="216">
        <v>2</v>
      </c>
      <c r="E221" s="217">
        <v>730</v>
      </c>
      <c r="F221" s="218">
        <v>0</v>
      </c>
      <c r="G221" s="219">
        <v>0</v>
      </c>
      <c r="H221" s="219">
        <v>0</v>
      </c>
      <c r="I221" s="219">
        <v>57.196469492134575</v>
      </c>
      <c r="J221" s="220">
        <f t="shared" si="47"/>
        <v>57.196469492134575</v>
      </c>
      <c r="K221" s="221">
        <f t="shared" si="50"/>
        <v>81.691406130033272</v>
      </c>
      <c r="L221" s="221">
        <f t="shared" si="50"/>
        <v>80.377245720491942</v>
      </c>
      <c r="M221" s="221">
        <f t="shared" si="50"/>
        <v>80.586295067690031</v>
      </c>
      <c r="N221" s="221">
        <f t="shared" si="50"/>
        <v>80.397743140292334</v>
      </c>
      <c r="O221" s="221">
        <f t="shared" si="50"/>
        <v>81.149027617981844</v>
      </c>
      <c r="P221" s="219">
        <f t="shared" si="43"/>
        <v>80.377245720491942</v>
      </c>
      <c r="Q221" s="219">
        <f t="shared" si="44"/>
        <v>0</v>
      </c>
      <c r="R221" s="222">
        <f t="shared" si="49"/>
        <v>80.377245720491942</v>
      </c>
      <c r="S221" s="203">
        <f t="shared" si="45"/>
        <v>0</v>
      </c>
      <c r="T221" s="203"/>
      <c r="U221" s="203">
        <f t="shared" si="48"/>
        <v>6045.1640536224622</v>
      </c>
      <c r="V221" s="203">
        <f t="shared" si="51"/>
        <v>5947.9161833164035</v>
      </c>
      <c r="W221" s="203">
        <f t="shared" si="52"/>
        <v>5963.3858350090622</v>
      </c>
      <c r="X221" s="203">
        <f t="shared" si="53"/>
        <v>5949.4329923816331</v>
      </c>
      <c r="Y221" s="203">
        <f t="shared" si="54"/>
        <v>6005.0280437306565</v>
      </c>
    </row>
    <row r="222" spans="1:25" x14ac:dyDescent="0.2">
      <c r="A222" s="223" t="s">
        <v>239</v>
      </c>
      <c r="B222" s="214">
        <f>IF(ISERROR(VLOOKUP(Prices!A222,Quantities!$A$1:$B$576,2,FALSE)),0,VLOOKUP(Prices!A222,Quantities!$A$1:$B$576,2,FALSE))</f>
        <v>7</v>
      </c>
      <c r="C222" s="215">
        <f t="shared" si="46"/>
        <v>1</v>
      </c>
      <c r="D222" s="216">
        <v>2</v>
      </c>
      <c r="E222" s="217">
        <v>750</v>
      </c>
      <c r="F222" s="218">
        <v>0</v>
      </c>
      <c r="G222" s="219">
        <v>0</v>
      </c>
      <c r="H222" s="219">
        <v>0</v>
      </c>
      <c r="I222" s="219">
        <v>52.259027617134578</v>
      </c>
      <c r="J222" s="220">
        <f t="shared" si="47"/>
        <v>52.259027617134578</v>
      </c>
      <c r="K222" s="221">
        <f t="shared" si="50"/>
        <v>74.639457416493812</v>
      </c>
      <c r="L222" s="221">
        <f t="shared" si="50"/>
        <v>73.438740908195868</v>
      </c>
      <c r="M222" s="221">
        <f t="shared" si="50"/>
        <v>73.629744228952774</v>
      </c>
      <c r="N222" s="221">
        <f t="shared" si="50"/>
        <v>73.457468903768671</v>
      </c>
      <c r="O222" s="221">
        <f t="shared" si="50"/>
        <v>74.143899318381941</v>
      </c>
      <c r="P222" s="219">
        <f t="shared" si="43"/>
        <v>73.438740908195868</v>
      </c>
      <c r="Q222" s="219">
        <f t="shared" si="44"/>
        <v>0</v>
      </c>
      <c r="R222" s="222">
        <f t="shared" si="49"/>
        <v>73.438740908195868</v>
      </c>
      <c r="S222" s="203">
        <f t="shared" si="45"/>
        <v>0</v>
      </c>
      <c r="T222" s="203"/>
      <c r="U222" s="203">
        <f t="shared" si="48"/>
        <v>522.47620191545673</v>
      </c>
      <c r="V222" s="203">
        <f t="shared" si="51"/>
        <v>514.07118635737106</v>
      </c>
      <c r="W222" s="203">
        <f t="shared" si="52"/>
        <v>515.40820960266944</v>
      </c>
      <c r="X222" s="203">
        <f t="shared" si="53"/>
        <v>514.20228232638067</v>
      </c>
      <c r="Y222" s="203">
        <f t="shared" si="54"/>
        <v>519.00729522867357</v>
      </c>
    </row>
    <row r="223" spans="1:25" x14ac:dyDescent="0.2">
      <c r="A223" s="223" t="s">
        <v>240</v>
      </c>
      <c r="B223" s="214">
        <f>IF(ISERROR(VLOOKUP(Prices!A223,Quantities!$A$1:$B$576,2,FALSE)),0,VLOOKUP(Prices!A223,Quantities!$A$1:$B$576,2,FALSE))</f>
        <v>11</v>
      </c>
      <c r="C223" s="215">
        <f t="shared" si="46"/>
        <v>1</v>
      </c>
      <c r="D223" s="216">
        <v>2</v>
      </c>
      <c r="E223" s="217">
        <v>880</v>
      </c>
      <c r="F223" s="218">
        <v>0</v>
      </c>
      <c r="G223" s="219">
        <v>0</v>
      </c>
      <c r="H223" s="219">
        <v>0</v>
      </c>
      <c r="I223" s="219">
        <v>54.72774855463458</v>
      </c>
      <c r="J223" s="220">
        <f t="shared" si="47"/>
        <v>54.72774855463458</v>
      </c>
      <c r="K223" s="221">
        <f t="shared" si="50"/>
        <v>78.165431773263549</v>
      </c>
      <c r="L223" s="221">
        <f t="shared" si="50"/>
        <v>76.907993314343912</v>
      </c>
      <c r="M223" s="221">
        <f t="shared" si="50"/>
        <v>77.108019648321417</v>
      </c>
      <c r="N223" s="221">
        <f t="shared" si="50"/>
        <v>76.927606022030517</v>
      </c>
      <c r="O223" s="221">
        <f t="shared" si="50"/>
        <v>77.646463468181892</v>
      </c>
      <c r="P223" s="219">
        <f t="shared" si="43"/>
        <v>76.907993314343912</v>
      </c>
      <c r="Q223" s="219">
        <f t="shared" si="44"/>
        <v>0</v>
      </c>
      <c r="R223" s="222">
        <f t="shared" si="49"/>
        <v>76.907993314343912</v>
      </c>
      <c r="S223" s="203">
        <f t="shared" si="45"/>
        <v>0</v>
      </c>
      <c r="T223" s="203"/>
      <c r="U223" s="203">
        <f t="shared" si="48"/>
        <v>859.81974950589904</v>
      </c>
      <c r="V223" s="203">
        <f t="shared" si="51"/>
        <v>845.98792645778303</v>
      </c>
      <c r="W223" s="203">
        <f t="shared" si="52"/>
        <v>848.18821613153557</v>
      </c>
      <c r="X223" s="203">
        <f t="shared" si="53"/>
        <v>846.20366624233566</v>
      </c>
      <c r="Y223" s="203">
        <f t="shared" si="54"/>
        <v>854.11109815000077</v>
      </c>
    </row>
    <row r="224" spans="1:25" x14ac:dyDescent="0.2">
      <c r="A224" s="223" t="s">
        <v>241</v>
      </c>
      <c r="B224" s="214">
        <f>IF(ISERROR(VLOOKUP(Prices!A224,Quantities!$A$1:$B$576,2,FALSE)),0,VLOOKUP(Prices!A224,Quantities!$A$1:$B$576,2,FALSE))</f>
        <v>58</v>
      </c>
      <c r="C224" s="215">
        <f t="shared" si="46"/>
        <v>1</v>
      </c>
      <c r="D224" s="216">
        <v>2</v>
      </c>
      <c r="E224" s="217">
        <v>890</v>
      </c>
      <c r="F224" s="218">
        <v>0</v>
      </c>
      <c r="G224" s="219">
        <v>0</v>
      </c>
      <c r="H224" s="219">
        <v>0</v>
      </c>
      <c r="I224" s="219">
        <v>52.259027617134578</v>
      </c>
      <c r="J224" s="220">
        <f t="shared" si="47"/>
        <v>52.259027617134578</v>
      </c>
      <c r="K224" s="221">
        <f t="shared" si="50"/>
        <v>74.639457416493812</v>
      </c>
      <c r="L224" s="221">
        <f t="shared" si="50"/>
        <v>73.438740908195868</v>
      </c>
      <c r="M224" s="221">
        <f t="shared" si="50"/>
        <v>73.629744228952774</v>
      </c>
      <c r="N224" s="221">
        <f t="shared" si="50"/>
        <v>73.457468903768671</v>
      </c>
      <c r="O224" s="221">
        <f t="shared" si="50"/>
        <v>74.143899318381941</v>
      </c>
      <c r="P224" s="219">
        <f t="shared" si="43"/>
        <v>73.438740908195868</v>
      </c>
      <c r="Q224" s="219">
        <f t="shared" si="44"/>
        <v>0</v>
      </c>
      <c r="R224" s="222">
        <f t="shared" si="49"/>
        <v>73.438740908195868</v>
      </c>
      <c r="S224" s="203">
        <f t="shared" si="45"/>
        <v>0</v>
      </c>
      <c r="T224" s="203"/>
      <c r="U224" s="203">
        <f t="shared" si="48"/>
        <v>4329.0885301566414</v>
      </c>
      <c r="V224" s="203">
        <f t="shared" si="51"/>
        <v>4259.4469726753605</v>
      </c>
      <c r="W224" s="203">
        <f t="shared" si="52"/>
        <v>4270.5251652792613</v>
      </c>
      <c r="X224" s="203">
        <f t="shared" si="53"/>
        <v>4260.5331964185825</v>
      </c>
      <c r="Y224" s="203">
        <f t="shared" si="54"/>
        <v>4300.3461604661525</v>
      </c>
    </row>
    <row r="225" spans="1:25" x14ac:dyDescent="0.2">
      <c r="A225" s="223" t="s">
        <v>242</v>
      </c>
      <c r="B225" s="214">
        <f>IF(ISERROR(VLOOKUP(Prices!A225,Quantities!$A$1:$B$576,2,FALSE)),0,VLOOKUP(Prices!A225,Quantities!$A$1:$B$576,2,FALSE))</f>
        <v>5</v>
      </c>
      <c r="C225" s="215">
        <f t="shared" si="46"/>
        <v>1</v>
      </c>
      <c r="D225" s="216">
        <v>2</v>
      </c>
      <c r="E225" s="217">
        <v>910</v>
      </c>
      <c r="F225" s="218">
        <v>0</v>
      </c>
      <c r="G225" s="219">
        <v>0</v>
      </c>
      <c r="H225" s="219">
        <v>0</v>
      </c>
      <c r="I225" s="219">
        <v>57.663984617134581</v>
      </c>
      <c r="J225" s="220">
        <f t="shared" si="47"/>
        <v>57.663984617134581</v>
      </c>
      <c r="K225" s="221">
        <f t="shared" si="50"/>
        <v>82.359139091305664</v>
      </c>
      <c r="L225" s="221">
        <f t="shared" si="50"/>
        <v>81.034236937149799</v>
      </c>
      <c r="M225" s="221">
        <f t="shared" si="50"/>
        <v>81.244995021487696</v>
      </c>
      <c r="N225" s="221">
        <f t="shared" si="50"/>
        <v>81.054901899700042</v>
      </c>
      <c r="O225" s="221">
        <f t="shared" si="50"/>
        <v>81.812327260902421</v>
      </c>
      <c r="P225" s="219">
        <f t="shared" si="43"/>
        <v>81.034236937149799</v>
      </c>
      <c r="Q225" s="219">
        <f t="shared" si="44"/>
        <v>0</v>
      </c>
      <c r="R225" s="222">
        <f t="shared" si="49"/>
        <v>81.034236937149799</v>
      </c>
      <c r="S225" s="203">
        <f t="shared" si="45"/>
        <v>0</v>
      </c>
      <c r="T225" s="203"/>
      <c r="U225" s="203">
        <f t="shared" si="48"/>
        <v>411.79569545652834</v>
      </c>
      <c r="V225" s="203">
        <f t="shared" si="51"/>
        <v>405.17118468574898</v>
      </c>
      <c r="W225" s="203">
        <f t="shared" si="52"/>
        <v>406.22497510743847</v>
      </c>
      <c r="X225" s="203">
        <f t="shared" si="53"/>
        <v>405.27450949850021</v>
      </c>
      <c r="Y225" s="203">
        <f t="shared" si="54"/>
        <v>409.06163630451209</v>
      </c>
    </row>
    <row r="226" spans="1:25" x14ac:dyDescent="0.2">
      <c r="A226" s="223" t="s">
        <v>243</v>
      </c>
      <c r="B226" s="214">
        <f>IF(ISERROR(VLOOKUP(Prices!A226,Quantities!$A$1:$B$576,2,FALSE)),0,VLOOKUP(Prices!A226,Quantities!$A$1:$B$576,2,FALSE))</f>
        <v>12</v>
      </c>
      <c r="C226" s="215">
        <f t="shared" si="46"/>
        <v>1</v>
      </c>
      <c r="D226" s="216">
        <v>2</v>
      </c>
      <c r="E226" s="217">
        <v>90</v>
      </c>
      <c r="F226" s="218">
        <v>0</v>
      </c>
      <c r="G226" s="219">
        <v>0</v>
      </c>
      <c r="H226" s="219">
        <v>0</v>
      </c>
      <c r="I226" s="219">
        <v>51.056042919322252</v>
      </c>
      <c r="J226" s="220">
        <f t="shared" si="47"/>
        <v>51.056042919322252</v>
      </c>
      <c r="K226" s="221">
        <f t="shared" si="50"/>
        <v>72.92128298387928</v>
      </c>
      <c r="L226" s="221">
        <f t="shared" si="50"/>
        <v>71.748206553320173</v>
      </c>
      <c r="M226" s="221">
        <f t="shared" si="50"/>
        <v>71.934813043853111</v>
      </c>
      <c r="N226" s="221">
        <f t="shared" si="50"/>
        <v>71.766503436927792</v>
      </c>
      <c r="O226" s="221">
        <f t="shared" si="50"/>
        <v>72.437132461378525</v>
      </c>
      <c r="P226" s="219">
        <f t="shared" si="43"/>
        <v>71.748206553320173</v>
      </c>
      <c r="Q226" s="219">
        <f t="shared" si="44"/>
        <v>0</v>
      </c>
      <c r="R226" s="222">
        <f t="shared" si="49"/>
        <v>71.748206553320173</v>
      </c>
      <c r="S226" s="203">
        <f t="shared" si="45"/>
        <v>0</v>
      </c>
      <c r="T226" s="203"/>
      <c r="U226" s="203">
        <f t="shared" si="48"/>
        <v>875.05539580655136</v>
      </c>
      <c r="V226" s="203">
        <f t="shared" si="51"/>
        <v>860.97847863984202</v>
      </c>
      <c r="W226" s="203">
        <f t="shared" si="52"/>
        <v>863.21775652623728</v>
      </c>
      <c r="X226" s="203">
        <f t="shared" si="53"/>
        <v>861.1980412431335</v>
      </c>
      <c r="Y226" s="203">
        <f t="shared" si="54"/>
        <v>869.2455895365423</v>
      </c>
    </row>
    <row r="227" spans="1:25" x14ac:dyDescent="0.2">
      <c r="A227" s="223" t="s">
        <v>244</v>
      </c>
      <c r="B227" s="214">
        <f>IF(ISERROR(VLOOKUP(Prices!A227,Quantities!$A$1:$B$576,2,FALSE)),0,VLOOKUP(Prices!A227,Quantities!$A$1:$B$576,2,FALSE))</f>
        <v>7</v>
      </c>
      <c r="C227" s="215">
        <f t="shared" si="46"/>
        <v>1</v>
      </c>
      <c r="D227" s="216">
        <v>2</v>
      </c>
      <c r="E227" s="217">
        <v>140</v>
      </c>
      <c r="F227" s="218">
        <v>0</v>
      </c>
      <c r="G227" s="219">
        <v>0</v>
      </c>
      <c r="H227" s="219">
        <v>0</v>
      </c>
      <c r="I227" s="219">
        <v>61.865956919322251</v>
      </c>
      <c r="J227" s="220">
        <f t="shared" si="47"/>
        <v>61.865956919322251</v>
      </c>
      <c r="K227" s="221">
        <f t="shared" si="50"/>
        <v>88.360646333502984</v>
      </c>
      <c r="L227" s="221">
        <f t="shared" si="50"/>
        <v>86.939198611228036</v>
      </c>
      <c r="M227" s="221">
        <f t="shared" si="50"/>
        <v>87.165314628922943</v>
      </c>
      <c r="N227" s="221">
        <f t="shared" si="50"/>
        <v>86.961369428790533</v>
      </c>
      <c r="O227" s="221">
        <f t="shared" si="50"/>
        <v>87.773988346419472</v>
      </c>
      <c r="P227" s="219">
        <f t="shared" si="43"/>
        <v>86.939198611228036</v>
      </c>
      <c r="Q227" s="219">
        <f t="shared" si="44"/>
        <v>0</v>
      </c>
      <c r="R227" s="222">
        <f t="shared" si="49"/>
        <v>86.939198611228036</v>
      </c>
      <c r="S227" s="203">
        <f t="shared" si="45"/>
        <v>0</v>
      </c>
      <c r="T227" s="203"/>
      <c r="U227" s="203">
        <f t="shared" si="48"/>
        <v>618.52452433452095</v>
      </c>
      <c r="V227" s="203">
        <f t="shared" si="51"/>
        <v>608.5743902785963</v>
      </c>
      <c r="W227" s="203">
        <f t="shared" si="52"/>
        <v>610.1572024024606</v>
      </c>
      <c r="X227" s="203">
        <f t="shared" si="53"/>
        <v>608.72958600153379</v>
      </c>
      <c r="Y227" s="203">
        <f t="shared" si="54"/>
        <v>614.41791842493626</v>
      </c>
    </row>
    <row r="228" spans="1:25" x14ac:dyDescent="0.2">
      <c r="A228" s="223" t="s">
        <v>245</v>
      </c>
      <c r="B228" s="214">
        <f>IF(ISERROR(VLOOKUP(Prices!A228,Quantities!$A$1:$B$576,2,FALSE)),0,VLOOKUP(Prices!A228,Quantities!$A$1:$B$576,2,FALSE))</f>
        <v>260</v>
      </c>
      <c r="C228" s="215">
        <f t="shared" si="46"/>
        <v>1</v>
      </c>
      <c r="D228" s="216">
        <v>2</v>
      </c>
      <c r="E228" s="217">
        <v>170</v>
      </c>
      <c r="F228" s="218">
        <v>0</v>
      </c>
      <c r="G228" s="219">
        <v>0</v>
      </c>
      <c r="H228" s="219">
        <v>0</v>
      </c>
      <c r="I228" s="219">
        <v>60.930926669322254</v>
      </c>
      <c r="J228" s="220">
        <f t="shared" si="47"/>
        <v>60.930926669322254</v>
      </c>
      <c r="K228" s="221">
        <f t="shared" si="50"/>
        <v>87.025180410958242</v>
      </c>
      <c r="L228" s="221">
        <f t="shared" si="50"/>
        <v>85.625216177912336</v>
      </c>
      <c r="M228" s="221">
        <f t="shared" si="50"/>
        <v>85.847914721327641</v>
      </c>
      <c r="N228" s="221">
        <f t="shared" si="50"/>
        <v>85.647051909975119</v>
      </c>
      <c r="O228" s="221">
        <f t="shared" si="50"/>
        <v>86.447389060578359</v>
      </c>
      <c r="P228" s="219">
        <f t="shared" si="43"/>
        <v>85.625216177912336</v>
      </c>
      <c r="Q228" s="219">
        <f t="shared" si="44"/>
        <v>0</v>
      </c>
      <c r="R228" s="222">
        <f t="shared" si="49"/>
        <v>85.625216177912336</v>
      </c>
      <c r="S228" s="203">
        <f t="shared" si="45"/>
        <v>0</v>
      </c>
      <c r="T228" s="203"/>
      <c r="U228" s="203">
        <f t="shared" si="48"/>
        <v>22626.546906849144</v>
      </c>
      <c r="V228" s="203">
        <f t="shared" si="51"/>
        <v>22262.556206257206</v>
      </c>
      <c r="W228" s="203">
        <f t="shared" si="52"/>
        <v>22320.457827545186</v>
      </c>
      <c r="X228" s="203">
        <f t="shared" si="53"/>
        <v>22268.23349659353</v>
      </c>
      <c r="Y228" s="203">
        <f t="shared" si="54"/>
        <v>22476.321155750375</v>
      </c>
    </row>
    <row r="229" spans="1:25" x14ac:dyDescent="0.2">
      <c r="A229" s="223" t="s">
        <v>246</v>
      </c>
      <c r="B229" s="214">
        <f>IF(ISERROR(VLOOKUP(Prices!A229,Quantities!$A$1:$B$576,2,FALSE)),0,VLOOKUP(Prices!A229,Quantities!$A$1:$B$576,2,FALSE))</f>
        <v>75</v>
      </c>
      <c r="C229" s="215">
        <f t="shared" si="46"/>
        <v>1</v>
      </c>
      <c r="D229" s="216">
        <v>2</v>
      </c>
      <c r="E229" s="217">
        <v>40</v>
      </c>
      <c r="F229" s="218">
        <v>0</v>
      </c>
      <c r="G229" s="219">
        <v>0</v>
      </c>
      <c r="H229" s="219">
        <v>0</v>
      </c>
      <c r="I229" s="219">
        <v>52.259027617134578</v>
      </c>
      <c r="J229" s="220">
        <f t="shared" si="47"/>
        <v>52.259027617134578</v>
      </c>
      <c r="K229" s="221">
        <f t="shared" si="50"/>
        <v>74.639457416493812</v>
      </c>
      <c r="L229" s="221">
        <f t="shared" si="50"/>
        <v>73.438740908195868</v>
      </c>
      <c r="M229" s="221">
        <f t="shared" si="50"/>
        <v>73.629744228952774</v>
      </c>
      <c r="N229" s="221">
        <f t="shared" si="50"/>
        <v>73.457468903768671</v>
      </c>
      <c r="O229" s="221">
        <f t="shared" si="50"/>
        <v>74.143899318381941</v>
      </c>
      <c r="P229" s="219">
        <f t="shared" si="43"/>
        <v>73.438740908195868</v>
      </c>
      <c r="Q229" s="219">
        <f t="shared" si="44"/>
        <v>0</v>
      </c>
      <c r="R229" s="222">
        <f t="shared" si="49"/>
        <v>73.438740908195868</v>
      </c>
      <c r="S229" s="203">
        <f t="shared" si="45"/>
        <v>0</v>
      </c>
      <c r="T229" s="203"/>
      <c r="U229" s="203">
        <f t="shared" si="48"/>
        <v>5597.9593062370359</v>
      </c>
      <c r="V229" s="203">
        <f t="shared" si="51"/>
        <v>5507.9055681146901</v>
      </c>
      <c r="W229" s="203">
        <f t="shared" si="52"/>
        <v>5522.2308171714576</v>
      </c>
      <c r="X229" s="203">
        <f t="shared" si="53"/>
        <v>5509.3101677826508</v>
      </c>
      <c r="Y229" s="203">
        <f t="shared" si="54"/>
        <v>5560.7924488786457</v>
      </c>
    </row>
    <row r="230" spans="1:25" x14ac:dyDescent="0.2">
      <c r="A230" s="223" t="s">
        <v>247</v>
      </c>
      <c r="B230" s="214">
        <f>IF(ISERROR(VLOOKUP(Prices!A230,Quantities!$A$1:$B$576,2,FALSE)),0,VLOOKUP(Prices!A230,Quantities!$A$1:$B$576,2,FALSE))</f>
        <v>7</v>
      </c>
      <c r="C230" s="215">
        <f t="shared" si="46"/>
        <v>1</v>
      </c>
      <c r="D230" s="216">
        <v>2</v>
      </c>
      <c r="E230" s="217">
        <v>350</v>
      </c>
      <c r="F230" s="218">
        <v>0</v>
      </c>
      <c r="G230" s="219">
        <v>0</v>
      </c>
      <c r="H230" s="219">
        <v>0</v>
      </c>
      <c r="I230" s="219">
        <v>63.068941617134577</v>
      </c>
      <c r="J230" s="220">
        <f t="shared" si="47"/>
        <v>63.068941617134577</v>
      </c>
      <c r="K230" s="221">
        <f t="shared" si="50"/>
        <v>90.078820766117502</v>
      </c>
      <c r="L230" s="221">
        <f t="shared" si="50"/>
        <v>88.629732966103731</v>
      </c>
      <c r="M230" s="221">
        <f t="shared" si="50"/>
        <v>88.860245814022605</v>
      </c>
      <c r="N230" s="221">
        <f t="shared" si="50"/>
        <v>88.652334895631412</v>
      </c>
      <c r="O230" s="221">
        <f t="shared" si="50"/>
        <v>89.480755203422873</v>
      </c>
      <c r="P230" s="219">
        <f t="shared" si="43"/>
        <v>88.629732966103731</v>
      </c>
      <c r="Q230" s="219">
        <f t="shared" si="44"/>
        <v>0</v>
      </c>
      <c r="R230" s="222">
        <f t="shared" si="49"/>
        <v>88.629732966103731</v>
      </c>
      <c r="S230" s="203">
        <f t="shared" si="45"/>
        <v>0</v>
      </c>
      <c r="T230" s="203"/>
      <c r="U230" s="203">
        <f t="shared" si="48"/>
        <v>630.55174536282254</v>
      </c>
      <c r="V230" s="203">
        <f t="shared" si="51"/>
        <v>620.40813076272616</v>
      </c>
      <c r="W230" s="203">
        <f t="shared" si="52"/>
        <v>622.02172069815822</v>
      </c>
      <c r="X230" s="203">
        <f t="shared" si="53"/>
        <v>620.56634426941991</v>
      </c>
      <c r="Y230" s="203">
        <f t="shared" si="54"/>
        <v>626.36528642396013</v>
      </c>
    </row>
    <row r="231" spans="1:25" x14ac:dyDescent="0.2">
      <c r="A231" s="223" t="s">
        <v>248</v>
      </c>
      <c r="B231" s="214">
        <f>IF(ISERROR(VLOOKUP(Prices!A231,Quantities!$A$1:$B$576,2,FALSE)),0,VLOOKUP(Prices!A231,Quantities!$A$1:$B$576,2,FALSE))</f>
        <v>3</v>
      </c>
      <c r="C231" s="215">
        <f t="shared" si="46"/>
        <v>1</v>
      </c>
      <c r="D231" s="216">
        <v>2</v>
      </c>
      <c r="E231" s="217">
        <v>360</v>
      </c>
      <c r="F231" s="218">
        <v>0</v>
      </c>
      <c r="G231" s="219">
        <v>0</v>
      </c>
      <c r="H231" s="219">
        <v>0</v>
      </c>
      <c r="I231" s="219">
        <v>62.13391136713458</v>
      </c>
      <c r="J231" s="220">
        <f t="shared" si="47"/>
        <v>62.13391136713458</v>
      </c>
      <c r="K231" s="221">
        <f t="shared" si="50"/>
        <v>88.743354843572746</v>
      </c>
      <c r="L231" s="221">
        <f t="shared" si="50"/>
        <v>87.31575053278803</v>
      </c>
      <c r="M231" s="221">
        <f t="shared" si="50"/>
        <v>87.542845906427303</v>
      </c>
      <c r="N231" s="221">
        <f t="shared" si="50"/>
        <v>87.338017376816012</v>
      </c>
      <c r="O231" s="221">
        <f t="shared" si="50"/>
        <v>88.154155917581775</v>
      </c>
      <c r="P231" s="219">
        <f t="shared" si="43"/>
        <v>87.31575053278803</v>
      </c>
      <c r="Q231" s="219">
        <f t="shared" si="44"/>
        <v>0</v>
      </c>
      <c r="R231" s="222">
        <f t="shared" si="49"/>
        <v>87.31575053278803</v>
      </c>
      <c r="S231" s="203">
        <f t="shared" si="45"/>
        <v>0</v>
      </c>
      <c r="T231" s="203"/>
      <c r="U231" s="203">
        <f t="shared" si="48"/>
        <v>266.23006453071821</v>
      </c>
      <c r="V231" s="203">
        <f t="shared" si="51"/>
        <v>261.94725159836412</v>
      </c>
      <c r="W231" s="203">
        <f t="shared" si="52"/>
        <v>262.62853771928189</v>
      </c>
      <c r="X231" s="203">
        <f t="shared" si="53"/>
        <v>262.01405213044802</v>
      </c>
      <c r="Y231" s="203">
        <f t="shared" si="54"/>
        <v>264.46246775274534</v>
      </c>
    </row>
    <row r="232" spans="1:25" x14ac:dyDescent="0.2">
      <c r="A232" s="223" t="s">
        <v>249</v>
      </c>
      <c r="B232" s="214">
        <f>IF(ISERROR(VLOOKUP(Prices!A232,Quantities!$A$1:$B$576,2,FALSE)),0,VLOOKUP(Prices!A232,Quantities!$A$1:$B$576,2,FALSE))</f>
        <v>2</v>
      </c>
      <c r="C232" s="215">
        <f t="shared" si="46"/>
        <v>1</v>
      </c>
      <c r="D232" s="216">
        <v>2</v>
      </c>
      <c r="E232" s="217">
        <v>50</v>
      </c>
      <c r="F232" s="218">
        <v>0</v>
      </c>
      <c r="G232" s="219">
        <v>0</v>
      </c>
      <c r="H232" s="219">
        <v>0</v>
      </c>
      <c r="I232" s="219">
        <v>52.38194117654173</v>
      </c>
      <c r="J232" s="220">
        <f t="shared" si="47"/>
        <v>52.38194117654173</v>
      </c>
      <c r="K232" s="221">
        <f t="shared" si="50"/>
        <v>74.815009886595107</v>
      </c>
      <c r="L232" s="221">
        <f t="shared" si="50"/>
        <v>73.611469285569015</v>
      </c>
      <c r="M232" s="221">
        <f t="shared" si="50"/>
        <v>73.8029218473295</v>
      </c>
      <c r="N232" s="221">
        <f t="shared" si="50"/>
        <v>73.6302413295044</v>
      </c>
      <c r="O232" s="221">
        <f t="shared" si="50"/>
        <v>74.318286232740832</v>
      </c>
      <c r="P232" s="219">
        <f t="shared" si="43"/>
        <v>73.611469285569015</v>
      </c>
      <c r="Q232" s="219">
        <f t="shared" si="44"/>
        <v>0</v>
      </c>
      <c r="R232" s="222">
        <f t="shared" si="49"/>
        <v>73.611469285569015</v>
      </c>
      <c r="S232" s="203">
        <f t="shared" si="45"/>
        <v>0</v>
      </c>
      <c r="T232" s="203"/>
      <c r="U232" s="203">
        <f t="shared" si="48"/>
        <v>149.63001977319021</v>
      </c>
      <c r="V232" s="203">
        <f t="shared" si="51"/>
        <v>147.22293857113803</v>
      </c>
      <c r="W232" s="203">
        <f t="shared" si="52"/>
        <v>147.605843694659</v>
      </c>
      <c r="X232" s="203">
        <f t="shared" si="53"/>
        <v>147.2604826590088</v>
      </c>
      <c r="Y232" s="203">
        <f t="shared" si="54"/>
        <v>148.63657246548166</v>
      </c>
    </row>
    <row r="233" spans="1:25" x14ac:dyDescent="0.2">
      <c r="A233" s="223" t="s">
        <v>250</v>
      </c>
      <c r="B233" s="214">
        <f>IF(ISERROR(VLOOKUP(Prices!A233,Quantities!$A$1:$B$576,2,FALSE)),0,VLOOKUP(Prices!A233,Quantities!$A$1:$B$576,2,FALSE))</f>
        <v>11</v>
      </c>
      <c r="C233" s="215">
        <f t="shared" si="46"/>
        <v>1</v>
      </c>
      <c r="D233" s="216">
        <v>2</v>
      </c>
      <c r="E233" s="217">
        <v>310</v>
      </c>
      <c r="F233" s="218">
        <v>0</v>
      </c>
      <c r="G233" s="219">
        <v>0</v>
      </c>
      <c r="H233" s="219">
        <v>0</v>
      </c>
      <c r="I233" s="219">
        <v>62.256824926541732</v>
      </c>
      <c r="J233" s="220">
        <f t="shared" si="47"/>
        <v>62.256824926541732</v>
      </c>
      <c r="K233" s="221">
        <f t="shared" si="50"/>
        <v>88.918907313674055</v>
      </c>
      <c r="L233" s="221">
        <f t="shared" si="50"/>
        <v>87.488478910161163</v>
      </c>
      <c r="M233" s="221">
        <f t="shared" si="50"/>
        <v>87.716023524804015</v>
      </c>
      <c r="N233" s="221">
        <f t="shared" si="50"/>
        <v>87.510789802551727</v>
      </c>
      <c r="O233" s="221">
        <f t="shared" si="50"/>
        <v>88.328542831940666</v>
      </c>
      <c r="P233" s="219">
        <f t="shared" si="43"/>
        <v>87.488478910161163</v>
      </c>
      <c r="Q233" s="219">
        <f t="shared" si="44"/>
        <v>0</v>
      </c>
      <c r="R233" s="222">
        <f t="shared" si="49"/>
        <v>87.488478910161163</v>
      </c>
      <c r="S233" s="203">
        <f t="shared" si="45"/>
        <v>0</v>
      </c>
      <c r="T233" s="203"/>
      <c r="U233" s="203">
        <f t="shared" si="48"/>
        <v>978.10798045041463</v>
      </c>
      <c r="V233" s="203">
        <f t="shared" si="51"/>
        <v>962.37326801177278</v>
      </c>
      <c r="W233" s="203">
        <f t="shared" si="52"/>
        <v>964.87625877284415</v>
      </c>
      <c r="X233" s="203">
        <f t="shared" si="53"/>
        <v>962.61868782806903</v>
      </c>
      <c r="Y233" s="203">
        <f t="shared" si="54"/>
        <v>971.6139711513473</v>
      </c>
    </row>
    <row r="234" spans="1:25" x14ac:dyDescent="0.2">
      <c r="A234" s="223" t="s">
        <v>251</v>
      </c>
      <c r="B234" s="214">
        <f>IF(ISERROR(VLOOKUP(Prices!A234,Quantities!$A$1:$B$576,2,FALSE)),0,VLOOKUP(Prices!A234,Quantities!$A$1:$B$576,2,FALSE))</f>
        <v>1298</v>
      </c>
      <c r="C234" s="215">
        <f t="shared" si="46"/>
        <v>1</v>
      </c>
      <c r="D234" s="216">
        <v>2</v>
      </c>
      <c r="E234" s="217">
        <v>50</v>
      </c>
      <c r="F234" s="218">
        <v>0</v>
      </c>
      <c r="G234" s="219">
        <v>0</v>
      </c>
      <c r="H234" s="219">
        <v>0</v>
      </c>
      <c r="I234" s="219">
        <v>76.765813632082711</v>
      </c>
      <c r="J234" s="220">
        <f t="shared" si="47"/>
        <v>76.765813632082711</v>
      </c>
      <c r="K234" s="221">
        <f t="shared" si="50"/>
        <v>109.64150958973596</v>
      </c>
      <c r="L234" s="221">
        <f t="shared" si="50"/>
        <v>107.87771902753379</v>
      </c>
      <c r="M234" s="221">
        <f t="shared" si="50"/>
        <v>108.158293044941</v>
      </c>
      <c r="N234" s="221">
        <f t="shared" si="50"/>
        <v>107.90522948617411</v>
      </c>
      <c r="O234" s="221">
        <f t="shared" si="50"/>
        <v>108.9135603274146</v>
      </c>
      <c r="P234" s="219">
        <f t="shared" si="43"/>
        <v>107.87771902753379</v>
      </c>
      <c r="Q234" s="219">
        <f t="shared" si="44"/>
        <v>0</v>
      </c>
      <c r="R234" s="222">
        <f t="shared" si="49"/>
        <v>107.87771902753379</v>
      </c>
      <c r="S234" s="203">
        <f t="shared" si="45"/>
        <v>0</v>
      </c>
      <c r="T234" s="203"/>
      <c r="U234" s="203">
        <f t="shared" si="48"/>
        <v>142314.67944747728</v>
      </c>
      <c r="V234" s="203">
        <f t="shared" si="51"/>
        <v>140025.27929773886</v>
      </c>
      <c r="W234" s="203">
        <f t="shared" si="52"/>
        <v>140389.46437233343</v>
      </c>
      <c r="X234" s="203">
        <f t="shared" si="53"/>
        <v>140060.98787305399</v>
      </c>
      <c r="Y234" s="203">
        <f t="shared" si="54"/>
        <v>141369.80130498414</v>
      </c>
    </row>
    <row r="235" spans="1:25" x14ac:dyDescent="0.2">
      <c r="A235" s="223" t="s">
        <v>252</v>
      </c>
      <c r="B235" s="214">
        <f>IF(ISERROR(VLOOKUP(Prices!A235,Quantities!$A$1:$B$576,2,FALSE)),0,VLOOKUP(Prices!A235,Quantities!$A$1:$B$576,2,FALSE))</f>
        <v>371</v>
      </c>
      <c r="C235" s="215">
        <f t="shared" si="46"/>
        <v>1</v>
      </c>
      <c r="D235" s="216">
        <v>2</v>
      </c>
      <c r="E235" s="217">
        <v>220</v>
      </c>
      <c r="F235" s="218">
        <v>0</v>
      </c>
      <c r="G235" s="219">
        <v>0</v>
      </c>
      <c r="H235" s="219">
        <v>0</v>
      </c>
      <c r="I235" s="219">
        <v>87.575727632082717</v>
      </c>
      <c r="J235" s="220">
        <f t="shared" si="47"/>
        <v>87.575727632082717</v>
      </c>
      <c r="K235" s="221">
        <f t="shared" si="50"/>
        <v>125.08087293935968</v>
      </c>
      <c r="L235" s="221">
        <f t="shared" si="50"/>
        <v>123.06871108544168</v>
      </c>
      <c r="M235" s="221">
        <f t="shared" si="50"/>
        <v>123.38879463001084</v>
      </c>
      <c r="N235" s="221">
        <f t="shared" si="50"/>
        <v>123.10009547803686</v>
      </c>
      <c r="O235" s="221">
        <f t="shared" si="50"/>
        <v>124.25041621245555</v>
      </c>
      <c r="P235" s="219">
        <f t="shared" si="43"/>
        <v>123.06871108544168</v>
      </c>
      <c r="Q235" s="219">
        <f t="shared" si="44"/>
        <v>0</v>
      </c>
      <c r="R235" s="222">
        <f t="shared" si="49"/>
        <v>123.06871108544168</v>
      </c>
      <c r="S235" s="203">
        <f t="shared" si="45"/>
        <v>0</v>
      </c>
      <c r="T235" s="203"/>
      <c r="U235" s="203">
        <f t="shared" si="48"/>
        <v>46405.003860502438</v>
      </c>
      <c r="V235" s="203">
        <f t="shared" si="51"/>
        <v>45658.491812698863</v>
      </c>
      <c r="W235" s="203">
        <f t="shared" si="52"/>
        <v>45777.242807734023</v>
      </c>
      <c r="X235" s="203">
        <f t="shared" si="53"/>
        <v>45670.135422351676</v>
      </c>
      <c r="Y235" s="203">
        <f t="shared" si="54"/>
        <v>46096.904414821009</v>
      </c>
    </row>
    <row r="236" spans="1:25" x14ac:dyDescent="0.2">
      <c r="A236" s="223" t="s">
        <v>253</v>
      </c>
      <c r="B236" s="214">
        <f>IF(ISERROR(VLOOKUP(Prices!A236,Quantities!$A$1:$B$576,2,FALSE)),0,VLOOKUP(Prices!A236,Quantities!$A$1:$B$576,2,FALSE))</f>
        <v>856</v>
      </c>
      <c r="C236" s="215">
        <f t="shared" si="46"/>
        <v>1</v>
      </c>
      <c r="D236" s="216">
        <v>2</v>
      </c>
      <c r="E236" s="217">
        <v>310</v>
      </c>
      <c r="F236" s="218">
        <v>0</v>
      </c>
      <c r="G236" s="219">
        <v>0</v>
      </c>
      <c r="H236" s="219">
        <v>0</v>
      </c>
      <c r="I236" s="219">
        <v>86.640697382082706</v>
      </c>
      <c r="J236" s="220">
        <f t="shared" si="47"/>
        <v>86.640697382082706</v>
      </c>
      <c r="K236" s="221">
        <f t="shared" si="50"/>
        <v>123.74540701681491</v>
      </c>
      <c r="L236" s="221">
        <f t="shared" si="50"/>
        <v>121.75472865212593</v>
      </c>
      <c r="M236" s="221">
        <f t="shared" si="50"/>
        <v>122.07139472241552</v>
      </c>
      <c r="N236" s="221">
        <f t="shared" si="50"/>
        <v>121.78577795922143</v>
      </c>
      <c r="O236" s="221">
        <f t="shared" si="50"/>
        <v>122.92381692661441</v>
      </c>
      <c r="P236" s="219">
        <f t="shared" si="43"/>
        <v>121.75472865212593</v>
      </c>
      <c r="Q236" s="219">
        <f t="shared" si="44"/>
        <v>0</v>
      </c>
      <c r="R236" s="222">
        <f t="shared" si="49"/>
        <v>121.75472865212593</v>
      </c>
      <c r="S236" s="203">
        <f t="shared" si="45"/>
        <v>0</v>
      </c>
      <c r="T236" s="203"/>
      <c r="U236" s="203">
        <f t="shared" si="48"/>
        <v>105926.06840639356</v>
      </c>
      <c r="V236" s="203">
        <f t="shared" si="51"/>
        <v>104222.0477262198</v>
      </c>
      <c r="W236" s="203">
        <f t="shared" si="52"/>
        <v>104493.11388238768</v>
      </c>
      <c r="X236" s="203">
        <f t="shared" si="53"/>
        <v>104248.62593309354</v>
      </c>
      <c r="Y236" s="203">
        <f t="shared" si="54"/>
        <v>105222.78728918193</v>
      </c>
    </row>
    <row r="237" spans="1:25" x14ac:dyDescent="0.2">
      <c r="A237" s="223" t="s">
        <v>254</v>
      </c>
      <c r="B237" s="214">
        <f>IF(ISERROR(VLOOKUP(Prices!A237,Quantities!$A$1:$B$576,2,FALSE)),0,VLOOKUP(Prices!A237,Quantities!$A$1:$B$576,2,FALSE))</f>
        <v>275</v>
      </c>
      <c r="C237" s="215">
        <f t="shared" si="46"/>
        <v>1</v>
      </c>
      <c r="D237" s="216">
        <v>2</v>
      </c>
      <c r="E237" s="217">
        <v>690</v>
      </c>
      <c r="F237" s="218">
        <v>0</v>
      </c>
      <c r="G237" s="219">
        <v>0</v>
      </c>
      <c r="H237" s="219">
        <v>0</v>
      </c>
      <c r="I237" s="219">
        <v>81.703255507082716</v>
      </c>
      <c r="J237" s="220">
        <f t="shared" si="47"/>
        <v>81.703255507082716</v>
      </c>
      <c r="K237" s="221">
        <f t="shared" si="50"/>
        <v>116.69345830327545</v>
      </c>
      <c r="L237" s="221">
        <f t="shared" si="50"/>
        <v>114.81622383982987</v>
      </c>
      <c r="M237" s="221">
        <f t="shared" si="50"/>
        <v>115.11484388367826</v>
      </c>
      <c r="N237" s="221">
        <f t="shared" si="50"/>
        <v>114.84550372269777</v>
      </c>
      <c r="O237" s="221">
        <f t="shared" si="50"/>
        <v>115.9186886270145</v>
      </c>
      <c r="P237" s="219">
        <f t="shared" si="43"/>
        <v>114.81622383982987</v>
      </c>
      <c r="Q237" s="219">
        <f t="shared" si="44"/>
        <v>0</v>
      </c>
      <c r="R237" s="222">
        <f t="shared" si="49"/>
        <v>114.81622383982987</v>
      </c>
      <c r="S237" s="203">
        <f t="shared" si="45"/>
        <v>0</v>
      </c>
      <c r="T237" s="203"/>
      <c r="U237" s="203">
        <f t="shared" si="48"/>
        <v>32090.70103340075</v>
      </c>
      <c r="V237" s="203">
        <f t="shared" si="51"/>
        <v>31574.461555953214</v>
      </c>
      <c r="W237" s="203">
        <f t="shared" si="52"/>
        <v>31656.582068011521</v>
      </c>
      <c r="X237" s="203">
        <f t="shared" si="53"/>
        <v>31582.513523741887</v>
      </c>
      <c r="Y237" s="203">
        <f t="shared" si="54"/>
        <v>31877.639372428988</v>
      </c>
    </row>
    <row r="238" spans="1:25" x14ac:dyDescent="0.2">
      <c r="A238" s="223" t="s">
        <v>255</v>
      </c>
      <c r="B238" s="214">
        <f>IF(ISERROR(VLOOKUP(Prices!A238,Quantities!$A$1:$B$576,2,FALSE)),0,VLOOKUP(Prices!A238,Quantities!$A$1:$B$576,2,FALSE))</f>
        <v>3</v>
      </c>
      <c r="C238" s="215">
        <f t="shared" si="46"/>
        <v>1</v>
      </c>
      <c r="D238" s="216">
        <v>2</v>
      </c>
      <c r="E238" s="217">
        <v>710</v>
      </c>
      <c r="F238" s="218">
        <v>0</v>
      </c>
      <c r="G238" s="219">
        <v>0</v>
      </c>
      <c r="H238" s="219">
        <v>0</v>
      </c>
      <c r="I238" s="219">
        <v>80.057441548749381</v>
      </c>
      <c r="J238" s="220">
        <f t="shared" si="47"/>
        <v>80.057441548749381</v>
      </c>
      <c r="K238" s="221">
        <f t="shared" si="50"/>
        <v>114.34280873209561</v>
      </c>
      <c r="L238" s="221">
        <f t="shared" si="50"/>
        <v>112.50338890239784</v>
      </c>
      <c r="M238" s="221">
        <f t="shared" si="50"/>
        <v>112.79599360409918</v>
      </c>
      <c r="N238" s="221">
        <f t="shared" si="50"/>
        <v>112.53207897718988</v>
      </c>
      <c r="O238" s="221">
        <f t="shared" si="50"/>
        <v>113.58364586048121</v>
      </c>
      <c r="P238" s="219">
        <f t="shared" si="43"/>
        <v>112.50338890239784</v>
      </c>
      <c r="Q238" s="219">
        <f t="shared" si="44"/>
        <v>0</v>
      </c>
      <c r="R238" s="222">
        <f t="shared" si="49"/>
        <v>112.50338890239784</v>
      </c>
      <c r="S238" s="203">
        <f t="shared" si="45"/>
        <v>0</v>
      </c>
      <c r="T238" s="203"/>
      <c r="U238" s="203">
        <f t="shared" si="48"/>
        <v>343.02842619628683</v>
      </c>
      <c r="V238" s="203">
        <f t="shared" si="51"/>
        <v>337.51016670719355</v>
      </c>
      <c r="W238" s="203">
        <f t="shared" si="52"/>
        <v>338.38798081229754</v>
      </c>
      <c r="X238" s="203">
        <f t="shared" si="53"/>
        <v>337.59623693156965</v>
      </c>
      <c r="Y238" s="203">
        <f t="shared" si="54"/>
        <v>340.75093758144362</v>
      </c>
    </row>
    <row r="239" spans="1:25" x14ac:dyDescent="0.2">
      <c r="A239" s="223" t="s">
        <v>256</v>
      </c>
      <c r="B239" s="214">
        <f>IF(ISERROR(VLOOKUP(Prices!A239,Quantities!$A$1:$B$576,2,FALSE)),0,VLOOKUP(Prices!A239,Quantities!$A$1:$B$576,2,FALSE))</f>
        <v>8</v>
      </c>
      <c r="C239" s="215">
        <f t="shared" si="46"/>
        <v>1</v>
      </c>
      <c r="D239" s="216">
        <v>2</v>
      </c>
      <c r="E239" s="217">
        <v>720</v>
      </c>
      <c r="F239" s="218">
        <v>0</v>
      </c>
      <c r="G239" s="219">
        <v>0</v>
      </c>
      <c r="H239" s="219">
        <v>0</v>
      </c>
      <c r="I239" s="219">
        <v>79.234534569582706</v>
      </c>
      <c r="J239" s="220">
        <f t="shared" si="47"/>
        <v>79.234534569582706</v>
      </c>
      <c r="K239" s="221">
        <f t="shared" si="50"/>
        <v>113.1674839465057</v>
      </c>
      <c r="L239" s="221">
        <f t="shared" si="50"/>
        <v>111.34697143368183</v>
      </c>
      <c r="M239" s="221">
        <f t="shared" si="50"/>
        <v>111.63656846430962</v>
      </c>
      <c r="N239" s="221">
        <f t="shared" si="50"/>
        <v>111.37536660443594</v>
      </c>
      <c r="O239" s="221">
        <f t="shared" si="50"/>
        <v>112.41612447721454</v>
      </c>
      <c r="P239" s="219">
        <f t="shared" si="43"/>
        <v>111.34697143368183</v>
      </c>
      <c r="Q239" s="219">
        <f t="shared" si="44"/>
        <v>0</v>
      </c>
      <c r="R239" s="222">
        <f t="shared" si="49"/>
        <v>111.34697143368183</v>
      </c>
      <c r="S239" s="203">
        <f t="shared" si="45"/>
        <v>0</v>
      </c>
      <c r="T239" s="203"/>
      <c r="U239" s="203">
        <f t="shared" si="48"/>
        <v>905.33987157204558</v>
      </c>
      <c r="V239" s="203">
        <f t="shared" si="51"/>
        <v>890.77577146945464</v>
      </c>
      <c r="W239" s="203">
        <f t="shared" si="52"/>
        <v>893.09254771447695</v>
      </c>
      <c r="X239" s="203">
        <f t="shared" si="53"/>
        <v>891.00293283548751</v>
      </c>
      <c r="Y239" s="203">
        <f t="shared" si="54"/>
        <v>899.3289958177163</v>
      </c>
    </row>
    <row r="240" spans="1:25" x14ac:dyDescent="0.2">
      <c r="A240" s="223" t="s">
        <v>257</v>
      </c>
      <c r="B240" s="214">
        <f>IF(ISERROR(VLOOKUP(Prices!A240,Quantities!$A$1:$B$576,2,FALSE)),0,VLOOKUP(Prices!A240,Quantities!$A$1:$B$576,2,FALSE))</f>
        <v>22</v>
      </c>
      <c r="C240" s="215">
        <f t="shared" si="46"/>
        <v>1</v>
      </c>
      <c r="D240" s="216">
        <v>2</v>
      </c>
      <c r="E240" s="217">
        <v>980</v>
      </c>
      <c r="F240" s="218">
        <v>0</v>
      </c>
      <c r="G240" s="219">
        <v>0</v>
      </c>
      <c r="H240" s="219">
        <v>0</v>
      </c>
      <c r="I240" s="219">
        <v>82.170770632082707</v>
      </c>
      <c r="J240" s="220">
        <f t="shared" si="47"/>
        <v>82.170770632082707</v>
      </c>
      <c r="K240" s="221">
        <f t="shared" si="50"/>
        <v>117.36119126454781</v>
      </c>
      <c r="L240" s="221">
        <f t="shared" si="50"/>
        <v>115.47321505648772</v>
      </c>
      <c r="M240" s="221">
        <f t="shared" si="50"/>
        <v>115.77354383747591</v>
      </c>
      <c r="N240" s="221">
        <f t="shared" si="50"/>
        <v>115.50266248210548</v>
      </c>
      <c r="O240" s="221">
        <f t="shared" si="50"/>
        <v>116.58198826993505</v>
      </c>
      <c r="P240" s="219">
        <f t="shared" ref="P240:P303" si="55">IF($D240=2,($I240*(1+L$6)*L$5))</f>
        <v>115.47321505648772</v>
      </c>
      <c r="Q240" s="219">
        <f t="shared" ref="Q240:Q303" si="56">IF($D240=2,0)</f>
        <v>0</v>
      </c>
      <c r="R240" s="222">
        <f t="shared" si="49"/>
        <v>115.47321505648772</v>
      </c>
      <c r="S240" s="203">
        <f t="shared" si="45"/>
        <v>0</v>
      </c>
      <c r="T240" s="203"/>
      <c r="U240" s="203">
        <f t="shared" si="48"/>
        <v>2581.9462078200518</v>
      </c>
      <c r="V240" s="203">
        <f t="shared" si="51"/>
        <v>2540.41073124273</v>
      </c>
      <c r="W240" s="203">
        <f t="shared" si="52"/>
        <v>2547.0179644244699</v>
      </c>
      <c r="X240" s="203">
        <f t="shared" si="53"/>
        <v>2541.0585746063207</v>
      </c>
      <c r="Y240" s="203">
        <f t="shared" si="54"/>
        <v>2564.803741938571</v>
      </c>
    </row>
    <row r="241" spans="1:25" x14ac:dyDescent="0.2">
      <c r="A241" s="223" t="s">
        <v>258</v>
      </c>
      <c r="B241" s="214">
        <f>IF(ISERROR(VLOOKUP(Prices!A241,Quantities!$A$1:$B$576,2,FALSE)),0,VLOOKUP(Prices!A241,Quantities!$A$1:$B$576,2,FALSE))</f>
        <v>16</v>
      </c>
      <c r="C241" s="215">
        <f t="shared" si="46"/>
        <v>1</v>
      </c>
      <c r="D241" s="216">
        <v>2</v>
      </c>
      <c r="E241" s="217">
        <v>1010</v>
      </c>
      <c r="F241" s="218">
        <v>0</v>
      </c>
      <c r="G241" s="219">
        <v>0</v>
      </c>
      <c r="H241" s="219">
        <v>0</v>
      </c>
      <c r="I241" s="219">
        <v>76.765813632082711</v>
      </c>
      <c r="J241" s="220">
        <f t="shared" si="47"/>
        <v>76.765813632082711</v>
      </c>
      <c r="K241" s="221">
        <f t="shared" si="50"/>
        <v>109.64150958973596</v>
      </c>
      <c r="L241" s="221">
        <f t="shared" si="50"/>
        <v>107.87771902753379</v>
      </c>
      <c r="M241" s="221">
        <f t="shared" si="50"/>
        <v>108.158293044941</v>
      </c>
      <c r="N241" s="221">
        <f t="shared" si="50"/>
        <v>107.90522948617411</v>
      </c>
      <c r="O241" s="221">
        <f t="shared" si="50"/>
        <v>108.9135603274146</v>
      </c>
      <c r="P241" s="219">
        <f t="shared" si="55"/>
        <v>107.87771902753379</v>
      </c>
      <c r="Q241" s="219">
        <f t="shared" si="56"/>
        <v>0</v>
      </c>
      <c r="R241" s="222">
        <f t="shared" si="49"/>
        <v>107.87771902753379</v>
      </c>
      <c r="S241" s="203">
        <f t="shared" si="45"/>
        <v>0</v>
      </c>
      <c r="T241" s="203"/>
      <c r="U241" s="203">
        <f t="shared" si="48"/>
        <v>1754.2641534357754</v>
      </c>
      <c r="V241" s="203">
        <f t="shared" si="51"/>
        <v>1726.0435044405406</v>
      </c>
      <c r="W241" s="203">
        <f t="shared" si="52"/>
        <v>1730.5326887190561</v>
      </c>
      <c r="X241" s="203">
        <f t="shared" si="53"/>
        <v>1726.4836717787857</v>
      </c>
      <c r="Y241" s="203">
        <f t="shared" si="54"/>
        <v>1742.6169652386336</v>
      </c>
    </row>
    <row r="242" spans="1:25" x14ac:dyDescent="0.2">
      <c r="A242" s="223" t="s">
        <v>259</v>
      </c>
      <c r="B242" s="214">
        <f>IF(ISERROR(VLOOKUP(Prices!A242,Quantities!$A$1:$B$576,2,FALSE)),0,VLOOKUP(Prices!A242,Quantities!$A$1:$B$576,2,FALSE))</f>
        <v>10</v>
      </c>
      <c r="C242" s="215">
        <f t="shared" si="46"/>
        <v>1</v>
      </c>
      <c r="D242" s="216">
        <v>2</v>
      </c>
      <c r="E242" s="217">
        <v>1360</v>
      </c>
      <c r="F242" s="218">
        <v>0</v>
      </c>
      <c r="G242" s="219">
        <v>0</v>
      </c>
      <c r="H242" s="219">
        <v>0</v>
      </c>
      <c r="I242" s="219">
        <v>80.057441548749381</v>
      </c>
      <c r="J242" s="220">
        <f t="shared" si="47"/>
        <v>80.057441548749381</v>
      </c>
      <c r="K242" s="221">
        <f t="shared" si="50"/>
        <v>114.34280873209561</v>
      </c>
      <c r="L242" s="221">
        <f t="shared" si="50"/>
        <v>112.50338890239784</v>
      </c>
      <c r="M242" s="221">
        <f t="shared" si="50"/>
        <v>112.79599360409918</v>
      </c>
      <c r="N242" s="221">
        <f t="shared" si="50"/>
        <v>112.53207897718988</v>
      </c>
      <c r="O242" s="221">
        <f t="shared" si="50"/>
        <v>113.58364586048121</v>
      </c>
      <c r="P242" s="219">
        <f t="shared" si="55"/>
        <v>112.50338890239784</v>
      </c>
      <c r="Q242" s="219">
        <f t="shared" si="56"/>
        <v>0</v>
      </c>
      <c r="R242" s="222">
        <f t="shared" si="49"/>
        <v>112.50338890239784</v>
      </c>
      <c r="S242" s="203">
        <f t="shared" si="45"/>
        <v>0</v>
      </c>
      <c r="T242" s="203"/>
      <c r="U242" s="203">
        <f t="shared" si="48"/>
        <v>1143.4280873209561</v>
      </c>
      <c r="V242" s="203">
        <f t="shared" si="51"/>
        <v>1125.0338890239784</v>
      </c>
      <c r="W242" s="203">
        <f t="shared" si="52"/>
        <v>1127.9599360409918</v>
      </c>
      <c r="X242" s="203">
        <f t="shared" si="53"/>
        <v>1125.3207897718989</v>
      </c>
      <c r="Y242" s="203">
        <f t="shared" si="54"/>
        <v>1135.8364586048122</v>
      </c>
    </row>
    <row r="243" spans="1:25" x14ac:dyDescent="0.2">
      <c r="A243" s="223" t="s">
        <v>260</v>
      </c>
      <c r="B243" s="214">
        <f>IF(ISERROR(VLOOKUP(Prices!A243,Quantities!$A$1:$B$576,2,FALSE)),0,VLOOKUP(Prices!A243,Quantities!$A$1:$B$576,2,FALSE))</f>
        <v>56</v>
      </c>
      <c r="C243" s="215">
        <f t="shared" si="46"/>
        <v>1</v>
      </c>
      <c r="D243" s="216">
        <v>2</v>
      </c>
      <c r="E243" s="217">
        <v>1370</v>
      </c>
      <c r="F243" s="218">
        <v>0</v>
      </c>
      <c r="G243" s="219">
        <v>0</v>
      </c>
      <c r="H243" s="219">
        <v>0</v>
      </c>
      <c r="I243" s="219">
        <v>79.234534569582706</v>
      </c>
      <c r="J243" s="220">
        <f t="shared" si="47"/>
        <v>79.234534569582706</v>
      </c>
      <c r="K243" s="221">
        <f t="shared" si="50"/>
        <v>113.1674839465057</v>
      </c>
      <c r="L243" s="221">
        <f t="shared" si="50"/>
        <v>111.34697143368183</v>
      </c>
      <c r="M243" s="221">
        <f t="shared" si="50"/>
        <v>111.63656846430962</v>
      </c>
      <c r="N243" s="221">
        <f t="shared" si="50"/>
        <v>111.37536660443594</v>
      </c>
      <c r="O243" s="221">
        <f t="shared" si="50"/>
        <v>112.41612447721454</v>
      </c>
      <c r="P243" s="219">
        <f t="shared" si="55"/>
        <v>111.34697143368183</v>
      </c>
      <c r="Q243" s="219">
        <f t="shared" si="56"/>
        <v>0</v>
      </c>
      <c r="R243" s="222">
        <f t="shared" si="49"/>
        <v>111.34697143368183</v>
      </c>
      <c r="S243" s="203">
        <f t="shared" si="45"/>
        <v>0</v>
      </c>
      <c r="T243" s="203"/>
      <c r="U243" s="203">
        <f t="shared" si="48"/>
        <v>6337.3791010043187</v>
      </c>
      <c r="V243" s="203">
        <f t="shared" si="51"/>
        <v>6235.4304002861827</v>
      </c>
      <c r="W243" s="203">
        <f t="shared" si="52"/>
        <v>6251.6478340013382</v>
      </c>
      <c r="X243" s="203">
        <f t="shared" si="53"/>
        <v>6237.0205298484125</v>
      </c>
      <c r="Y243" s="203">
        <f t="shared" si="54"/>
        <v>6295.3029707240139</v>
      </c>
    </row>
    <row r="244" spans="1:25" x14ac:dyDescent="0.2">
      <c r="A244" s="223" t="s">
        <v>261</v>
      </c>
      <c r="B244" s="214">
        <f>IF(ISERROR(VLOOKUP(Prices!A244,Quantities!$A$1:$B$576,2,FALSE)),0,VLOOKUP(Prices!A244,Quantities!$A$1:$B$576,2,FALSE))</f>
        <v>10</v>
      </c>
      <c r="C244" s="215">
        <f t="shared" si="46"/>
        <v>1</v>
      </c>
      <c r="D244" s="216">
        <v>2</v>
      </c>
      <c r="E244" s="217">
        <v>50</v>
      </c>
      <c r="F244" s="218">
        <v>0</v>
      </c>
      <c r="G244" s="219">
        <v>0</v>
      </c>
      <c r="H244" s="219">
        <v>0</v>
      </c>
      <c r="I244" s="219">
        <v>70.297824922255131</v>
      </c>
      <c r="J244" s="220">
        <f t="shared" si="47"/>
        <v>70.297824922255131</v>
      </c>
      <c r="K244" s="221">
        <f t="shared" si="50"/>
        <v>100.40354267970396</v>
      </c>
      <c r="L244" s="221">
        <f t="shared" si="50"/>
        <v>98.788362246191355</v>
      </c>
      <c r="M244" s="221">
        <f t="shared" si="50"/>
        <v>99.045296188791852</v>
      </c>
      <c r="N244" s="221">
        <f t="shared" si="50"/>
        <v>98.813554780648118</v>
      </c>
      <c r="O244" s="221">
        <f t="shared" si="50"/>
        <v>99.736927589291284</v>
      </c>
      <c r="P244" s="219">
        <f t="shared" si="55"/>
        <v>98.788362246191355</v>
      </c>
      <c r="Q244" s="219">
        <f t="shared" si="56"/>
        <v>0</v>
      </c>
      <c r="R244" s="222">
        <f t="shared" si="49"/>
        <v>98.788362246191355</v>
      </c>
      <c r="S244" s="203">
        <f t="shared" si="45"/>
        <v>0</v>
      </c>
      <c r="T244" s="203"/>
      <c r="U244" s="203">
        <f t="shared" si="48"/>
        <v>1004.0354267970396</v>
      </c>
      <c r="V244" s="203">
        <f t="shared" si="51"/>
        <v>987.88362246191355</v>
      </c>
      <c r="W244" s="203">
        <f t="shared" si="52"/>
        <v>990.45296188791849</v>
      </c>
      <c r="X244" s="203">
        <f t="shared" si="53"/>
        <v>988.13554780648121</v>
      </c>
      <c r="Y244" s="203">
        <f t="shared" si="54"/>
        <v>997.36927589291281</v>
      </c>
    </row>
    <row r="245" spans="1:25" x14ac:dyDescent="0.2">
      <c r="A245" s="223" t="s">
        <v>262</v>
      </c>
      <c r="B245" s="214">
        <f>IF(ISERROR(VLOOKUP(Prices!A245,Quantities!$A$1:$B$576,2,FALSE)),0,VLOOKUP(Prices!A245,Quantities!$A$1:$B$576,2,FALSE))</f>
        <v>3</v>
      </c>
      <c r="C245" s="215">
        <f t="shared" si="46"/>
        <v>1</v>
      </c>
      <c r="D245" s="216">
        <v>2</v>
      </c>
      <c r="E245" s="217">
        <v>220</v>
      </c>
      <c r="F245" s="218">
        <v>0</v>
      </c>
      <c r="G245" s="219">
        <v>0</v>
      </c>
      <c r="H245" s="219">
        <v>0</v>
      </c>
      <c r="I245" s="219">
        <v>81.107738922255137</v>
      </c>
      <c r="J245" s="220">
        <f t="shared" si="47"/>
        <v>81.107738922255137</v>
      </c>
      <c r="K245" s="221">
        <f t="shared" si="50"/>
        <v>115.84290602932766</v>
      </c>
      <c r="L245" s="221">
        <f t="shared" si="50"/>
        <v>113.97935430409923</v>
      </c>
      <c r="M245" s="221">
        <f t="shared" si="50"/>
        <v>114.2757977738617</v>
      </c>
      <c r="N245" s="221">
        <f t="shared" si="50"/>
        <v>114.00842077251087</v>
      </c>
      <c r="O245" s="221">
        <f t="shared" si="50"/>
        <v>115.07378347433225</v>
      </c>
      <c r="P245" s="219">
        <f t="shared" si="55"/>
        <v>113.97935430409923</v>
      </c>
      <c r="Q245" s="219">
        <f t="shared" si="56"/>
        <v>0</v>
      </c>
      <c r="R245" s="222">
        <f t="shared" si="49"/>
        <v>113.97935430409923</v>
      </c>
      <c r="S245" s="203">
        <f t="shared" si="45"/>
        <v>0</v>
      </c>
      <c r="T245" s="203"/>
      <c r="U245" s="203">
        <f t="shared" si="48"/>
        <v>347.52871808798301</v>
      </c>
      <c r="V245" s="203">
        <f t="shared" si="51"/>
        <v>341.93806291229771</v>
      </c>
      <c r="W245" s="203">
        <f t="shared" si="52"/>
        <v>342.82739332158508</v>
      </c>
      <c r="X245" s="203">
        <f t="shared" si="53"/>
        <v>342.02526231753262</v>
      </c>
      <c r="Y245" s="203">
        <f t="shared" si="54"/>
        <v>345.22135042299675</v>
      </c>
    </row>
    <row r="246" spans="1:25" x14ac:dyDescent="0.2">
      <c r="A246" s="223" t="s">
        <v>263</v>
      </c>
      <c r="B246" s="214">
        <f>IF(ISERROR(VLOOKUP(Prices!A246,Quantities!$A$1:$B$576,2,FALSE)),0,VLOOKUP(Prices!A246,Quantities!$A$1:$B$576,2,FALSE))</f>
        <v>15</v>
      </c>
      <c r="C246" s="215">
        <f t="shared" si="46"/>
        <v>1</v>
      </c>
      <c r="D246" s="216">
        <v>2</v>
      </c>
      <c r="E246" s="217">
        <v>310</v>
      </c>
      <c r="F246" s="218">
        <v>0</v>
      </c>
      <c r="G246" s="219">
        <v>0</v>
      </c>
      <c r="H246" s="219">
        <v>0</v>
      </c>
      <c r="I246" s="219">
        <v>80.172708672255126</v>
      </c>
      <c r="J246" s="220">
        <f t="shared" si="47"/>
        <v>80.172708672255126</v>
      </c>
      <c r="K246" s="221">
        <f t="shared" si="50"/>
        <v>114.50744010678289</v>
      </c>
      <c r="L246" s="221">
        <f t="shared" si="50"/>
        <v>112.66537187078349</v>
      </c>
      <c r="M246" s="221">
        <f t="shared" si="50"/>
        <v>112.95839786626635</v>
      </c>
      <c r="N246" s="221">
        <f t="shared" si="50"/>
        <v>112.69410325369545</v>
      </c>
      <c r="O246" s="221">
        <f t="shared" si="50"/>
        <v>113.7471841884911</v>
      </c>
      <c r="P246" s="219">
        <f t="shared" si="55"/>
        <v>112.66537187078349</v>
      </c>
      <c r="Q246" s="219">
        <f t="shared" si="56"/>
        <v>0</v>
      </c>
      <c r="R246" s="222">
        <f t="shared" si="49"/>
        <v>112.66537187078349</v>
      </c>
      <c r="S246" s="203">
        <f t="shared" si="45"/>
        <v>0</v>
      </c>
      <c r="T246" s="203"/>
      <c r="U246" s="203">
        <f t="shared" si="48"/>
        <v>1717.6116016017434</v>
      </c>
      <c r="V246" s="203">
        <f t="shared" si="51"/>
        <v>1689.9805780617523</v>
      </c>
      <c r="W246" s="203">
        <f t="shared" si="52"/>
        <v>1694.3759679939953</v>
      </c>
      <c r="X246" s="203">
        <f t="shared" si="53"/>
        <v>1690.4115488054317</v>
      </c>
      <c r="Y246" s="203">
        <f t="shared" si="54"/>
        <v>1706.2077628273667</v>
      </c>
    </row>
    <row r="247" spans="1:25" x14ac:dyDescent="0.2">
      <c r="A247" s="223" t="s">
        <v>264</v>
      </c>
      <c r="B247" s="214">
        <f>IF(ISERROR(VLOOKUP(Prices!A247,Quantities!$A$1:$B$576,2,FALSE)),0,VLOOKUP(Prices!A247,Quantities!$A$1:$B$576,2,FALSE))</f>
        <v>23</v>
      </c>
      <c r="C247" s="215">
        <f t="shared" si="46"/>
        <v>1</v>
      </c>
      <c r="D247" s="216">
        <v>2</v>
      </c>
      <c r="E247" s="217">
        <v>60</v>
      </c>
      <c r="F247" s="218">
        <v>0</v>
      </c>
      <c r="G247" s="219">
        <v>0</v>
      </c>
      <c r="H247" s="219">
        <v>0</v>
      </c>
      <c r="I247" s="219">
        <v>74.537067268375267</v>
      </c>
      <c r="J247" s="220">
        <f t="shared" si="47"/>
        <v>74.537067268375267</v>
      </c>
      <c r="K247" s="221">
        <f t="shared" si="50"/>
        <v>106.45828121960908</v>
      </c>
      <c r="L247" s="221">
        <f t="shared" si="50"/>
        <v>104.74569889211266</v>
      </c>
      <c r="M247" s="221">
        <f t="shared" si="50"/>
        <v>105.01812698763797</v>
      </c>
      <c r="N247" s="221">
        <f t="shared" si="50"/>
        <v>104.77241063799585</v>
      </c>
      <c r="O247" s="221">
        <f t="shared" si="50"/>
        <v>105.75146655086003</v>
      </c>
      <c r="P247" s="219">
        <f t="shared" si="55"/>
        <v>104.74569889211266</v>
      </c>
      <c r="Q247" s="219">
        <f t="shared" si="56"/>
        <v>0</v>
      </c>
      <c r="R247" s="222">
        <f t="shared" si="49"/>
        <v>104.74569889211266</v>
      </c>
      <c r="S247" s="203">
        <f t="shared" si="45"/>
        <v>0</v>
      </c>
      <c r="T247" s="203"/>
      <c r="U247" s="203">
        <f t="shared" si="48"/>
        <v>2448.5404680510087</v>
      </c>
      <c r="V247" s="203">
        <f t="shared" si="51"/>
        <v>2409.151074518591</v>
      </c>
      <c r="W247" s="203">
        <f t="shared" si="52"/>
        <v>2415.4169207156733</v>
      </c>
      <c r="X247" s="203">
        <f t="shared" si="53"/>
        <v>2409.7654446739043</v>
      </c>
      <c r="Y247" s="203">
        <f t="shared" si="54"/>
        <v>2432.2837306697807</v>
      </c>
    </row>
    <row r="248" spans="1:25" x14ac:dyDescent="0.2">
      <c r="A248" s="223" t="s">
        <v>265</v>
      </c>
      <c r="B248" s="214">
        <f>IF(ISERROR(VLOOKUP(Prices!A248,Quantities!$A$1:$B$576,2,FALSE)),0,VLOOKUP(Prices!A248,Quantities!$A$1:$B$576,2,FALSE))</f>
        <v>9</v>
      </c>
      <c r="C248" s="215">
        <f t="shared" si="46"/>
        <v>1</v>
      </c>
      <c r="D248" s="216">
        <v>2</v>
      </c>
      <c r="E248" s="217">
        <v>230</v>
      </c>
      <c r="F248" s="218">
        <v>0</v>
      </c>
      <c r="G248" s="219">
        <v>0</v>
      </c>
      <c r="H248" s="219">
        <v>0</v>
      </c>
      <c r="I248" s="219">
        <v>85.346981268375274</v>
      </c>
      <c r="J248" s="220">
        <f t="shared" si="47"/>
        <v>85.346981268375274</v>
      </c>
      <c r="K248" s="221">
        <f t="shared" si="50"/>
        <v>121.89764456923278</v>
      </c>
      <c r="L248" s="221">
        <f t="shared" si="50"/>
        <v>119.93669095002053</v>
      </c>
      <c r="M248" s="221">
        <f t="shared" si="50"/>
        <v>120.2486285727078</v>
      </c>
      <c r="N248" s="221">
        <f t="shared" si="50"/>
        <v>119.9672766298586</v>
      </c>
      <c r="O248" s="221">
        <f t="shared" si="50"/>
        <v>121.08832243590098</v>
      </c>
      <c r="P248" s="219">
        <f t="shared" si="55"/>
        <v>119.93669095002053</v>
      </c>
      <c r="Q248" s="219">
        <f t="shared" si="56"/>
        <v>0</v>
      </c>
      <c r="R248" s="222">
        <f t="shared" si="49"/>
        <v>119.93669095002053</v>
      </c>
      <c r="S248" s="203">
        <f t="shared" si="45"/>
        <v>0</v>
      </c>
      <c r="T248" s="203"/>
      <c r="U248" s="203">
        <f t="shared" si="48"/>
        <v>1097.078801123095</v>
      </c>
      <c r="V248" s="203">
        <f t="shared" si="51"/>
        <v>1079.4302185501847</v>
      </c>
      <c r="W248" s="203">
        <f t="shared" si="52"/>
        <v>1082.2376571543703</v>
      </c>
      <c r="X248" s="203">
        <f t="shared" si="53"/>
        <v>1079.7054896687275</v>
      </c>
      <c r="Y248" s="203">
        <f t="shared" si="54"/>
        <v>1089.7949019231087</v>
      </c>
    </row>
    <row r="249" spans="1:25" x14ac:dyDescent="0.2">
      <c r="A249" s="223" t="s">
        <v>266</v>
      </c>
      <c r="B249" s="214">
        <f>IF(ISERROR(VLOOKUP(Prices!A249,Quantities!$A$1:$B$576,2,FALSE)),0,VLOOKUP(Prices!A249,Quantities!$A$1:$B$576,2,FALSE))</f>
        <v>21</v>
      </c>
      <c r="C249" s="215">
        <f t="shared" si="46"/>
        <v>1</v>
      </c>
      <c r="D249" s="216">
        <v>2</v>
      </c>
      <c r="E249" s="217">
        <v>320</v>
      </c>
      <c r="F249" s="218">
        <v>0</v>
      </c>
      <c r="G249" s="219">
        <v>0</v>
      </c>
      <c r="H249" s="219">
        <v>0</v>
      </c>
      <c r="I249" s="219">
        <v>84.411951018375262</v>
      </c>
      <c r="J249" s="220">
        <f t="shared" si="47"/>
        <v>84.411951018375262</v>
      </c>
      <c r="K249" s="221">
        <f t="shared" si="50"/>
        <v>120.56217864668801</v>
      </c>
      <c r="L249" s="221">
        <f t="shared" si="50"/>
        <v>118.6227085167048</v>
      </c>
      <c r="M249" s="221">
        <f t="shared" si="50"/>
        <v>118.93122866511249</v>
      </c>
      <c r="N249" s="221">
        <f t="shared" si="50"/>
        <v>118.65295911104319</v>
      </c>
      <c r="O249" s="221">
        <f t="shared" si="50"/>
        <v>119.76172315005985</v>
      </c>
      <c r="P249" s="219">
        <f t="shared" si="55"/>
        <v>118.6227085167048</v>
      </c>
      <c r="Q249" s="219">
        <f t="shared" si="56"/>
        <v>0</v>
      </c>
      <c r="R249" s="222">
        <f t="shared" si="49"/>
        <v>118.6227085167048</v>
      </c>
      <c r="S249" s="203">
        <f t="shared" si="45"/>
        <v>0</v>
      </c>
      <c r="T249" s="203"/>
      <c r="U249" s="203">
        <f t="shared" si="48"/>
        <v>2531.805751580448</v>
      </c>
      <c r="V249" s="203">
        <f t="shared" si="51"/>
        <v>2491.0768788508008</v>
      </c>
      <c r="W249" s="203">
        <f t="shared" si="52"/>
        <v>2497.5558019673622</v>
      </c>
      <c r="X249" s="203">
        <f t="shared" si="53"/>
        <v>2491.7121413319069</v>
      </c>
      <c r="Y249" s="203">
        <f t="shared" si="54"/>
        <v>2514.996186151257</v>
      </c>
    </row>
    <row r="250" spans="1:25" x14ac:dyDescent="0.2">
      <c r="A250" s="223" t="s">
        <v>267</v>
      </c>
      <c r="B250" s="214">
        <f>IF(ISERROR(VLOOKUP(Prices!A250,Quantities!$A$1:$B$576,2,FALSE)),0,VLOOKUP(Prices!A250,Quantities!$A$1:$B$576,2,FALSE))</f>
        <v>2</v>
      </c>
      <c r="C250" s="215">
        <f t="shared" si="46"/>
        <v>1</v>
      </c>
      <c r="D250" s="216">
        <v>2</v>
      </c>
      <c r="E250" s="217">
        <v>390</v>
      </c>
      <c r="F250" s="218">
        <v>0</v>
      </c>
      <c r="G250" s="219">
        <v>0</v>
      </c>
      <c r="H250" s="219">
        <v>0</v>
      </c>
      <c r="I250" s="219">
        <v>79.474509143375272</v>
      </c>
      <c r="J250" s="220">
        <f t="shared" si="47"/>
        <v>79.474509143375272</v>
      </c>
      <c r="K250" s="221">
        <f t="shared" si="50"/>
        <v>113.51022993314857</v>
      </c>
      <c r="L250" s="221">
        <f t="shared" si="50"/>
        <v>111.68420370440874</v>
      </c>
      <c r="M250" s="221">
        <f t="shared" si="50"/>
        <v>111.97467782637523</v>
      </c>
      <c r="N250" s="221">
        <f t="shared" si="50"/>
        <v>111.71268487451952</v>
      </c>
      <c r="O250" s="221">
        <f t="shared" si="50"/>
        <v>112.75659485045995</v>
      </c>
      <c r="P250" s="219">
        <f t="shared" si="55"/>
        <v>111.68420370440874</v>
      </c>
      <c r="Q250" s="219">
        <f t="shared" si="56"/>
        <v>0</v>
      </c>
      <c r="R250" s="222">
        <f t="shared" si="49"/>
        <v>111.68420370440874</v>
      </c>
      <c r="S250" s="203">
        <f t="shared" si="45"/>
        <v>0</v>
      </c>
      <c r="T250" s="203"/>
      <c r="U250" s="203">
        <f t="shared" si="48"/>
        <v>227.02045986629713</v>
      </c>
      <c r="V250" s="203">
        <f t="shared" si="51"/>
        <v>223.36840740881749</v>
      </c>
      <c r="W250" s="203">
        <f t="shared" si="52"/>
        <v>223.94935565275046</v>
      </c>
      <c r="X250" s="203">
        <f t="shared" si="53"/>
        <v>223.42536974903905</v>
      </c>
      <c r="Y250" s="203">
        <f t="shared" si="54"/>
        <v>225.5131897009199</v>
      </c>
    </row>
    <row r="251" spans="1:25" x14ac:dyDescent="0.2">
      <c r="A251" s="223" t="s">
        <v>268</v>
      </c>
      <c r="B251" s="214">
        <f>IF(ISERROR(VLOOKUP(Prices!A251,Quantities!$A$1:$B$576,2,FALSE)),0,VLOOKUP(Prices!A251,Quantities!$A$1:$B$576,2,FALSE))</f>
        <v>8</v>
      </c>
      <c r="C251" s="215">
        <f t="shared" si="46"/>
        <v>1</v>
      </c>
      <c r="D251" s="216">
        <v>2</v>
      </c>
      <c r="E251" s="217">
        <v>610</v>
      </c>
      <c r="F251" s="218">
        <v>0</v>
      </c>
      <c r="G251" s="219">
        <v>0</v>
      </c>
      <c r="H251" s="219">
        <v>0</v>
      </c>
      <c r="I251" s="219">
        <v>74.537067268375267</v>
      </c>
      <c r="J251" s="220">
        <f t="shared" si="47"/>
        <v>74.537067268375267</v>
      </c>
      <c r="K251" s="221">
        <f t="shared" si="50"/>
        <v>106.45828121960908</v>
      </c>
      <c r="L251" s="221">
        <f t="shared" si="50"/>
        <v>104.74569889211266</v>
      </c>
      <c r="M251" s="221">
        <f t="shared" si="50"/>
        <v>105.01812698763797</v>
      </c>
      <c r="N251" s="221">
        <f t="shared" si="50"/>
        <v>104.77241063799585</v>
      </c>
      <c r="O251" s="221">
        <f t="shared" si="50"/>
        <v>105.75146655086003</v>
      </c>
      <c r="P251" s="219">
        <f t="shared" si="55"/>
        <v>104.74569889211266</v>
      </c>
      <c r="Q251" s="219">
        <f t="shared" si="56"/>
        <v>0</v>
      </c>
      <c r="R251" s="222">
        <f t="shared" si="49"/>
        <v>104.74569889211266</v>
      </c>
      <c r="S251" s="203">
        <f t="shared" si="45"/>
        <v>0</v>
      </c>
      <c r="T251" s="203"/>
      <c r="U251" s="203">
        <f t="shared" si="48"/>
        <v>851.66624975687262</v>
      </c>
      <c r="V251" s="203">
        <f t="shared" si="51"/>
        <v>837.96559113690125</v>
      </c>
      <c r="W251" s="203">
        <f t="shared" si="52"/>
        <v>840.14501590110376</v>
      </c>
      <c r="X251" s="203">
        <f t="shared" si="53"/>
        <v>838.17928510396678</v>
      </c>
      <c r="Y251" s="203">
        <f t="shared" si="54"/>
        <v>846.01173240688024</v>
      </c>
    </row>
    <row r="252" spans="1:25" x14ac:dyDescent="0.2">
      <c r="A252" s="223" t="s">
        <v>269</v>
      </c>
      <c r="B252" s="214">
        <f>IF(ISERROR(VLOOKUP(Prices!A252,Quantities!$A$1:$B$576,2,FALSE)),0,VLOOKUP(Prices!A252,Quantities!$A$1:$B$576,2,FALSE))</f>
        <v>6</v>
      </c>
      <c r="C252" s="215">
        <f t="shared" si="46"/>
        <v>1</v>
      </c>
      <c r="D252" s="216">
        <v>2</v>
      </c>
      <c r="E252" s="217">
        <v>1070</v>
      </c>
      <c r="F252" s="218">
        <v>0</v>
      </c>
      <c r="G252" s="219">
        <v>0</v>
      </c>
      <c r="H252" s="219">
        <v>0</v>
      </c>
      <c r="I252" s="219">
        <v>85.346981268375274</v>
      </c>
      <c r="J252" s="220">
        <f t="shared" si="47"/>
        <v>85.346981268375274</v>
      </c>
      <c r="K252" s="221">
        <f t="shared" si="50"/>
        <v>121.89764456923278</v>
      </c>
      <c r="L252" s="221">
        <f t="shared" si="50"/>
        <v>119.93669095002053</v>
      </c>
      <c r="M252" s="221">
        <f t="shared" si="50"/>
        <v>120.2486285727078</v>
      </c>
      <c r="N252" s="221">
        <f t="shared" si="50"/>
        <v>119.9672766298586</v>
      </c>
      <c r="O252" s="221">
        <f t="shared" si="50"/>
        <v>121.08832243590098</v>
      </c>
      <c r="P252" s="219">
        <f t="shared" si="55"/>
        <v>119.93669095002053</v>
      </c>
      <c r="Q252" s="219">
        <f t="shared" si="56"/>
        <v>0</v>
      </c>
      <c r="R252" s="222">
        <f t="shared" si="49"/>
        <v>119.93669095002053</v>
      </c>
      <c r="S252" s="203">
        <f t="shared" si="45"/>
        <v>0</v>
      </c>
      <c r="T252" s="203"/>
      <c r="U252" s="203">
        <f t="shared" si="48"/>
        <v>731.38586741539666</v>
      </c>
      <c r="V252" s="203">
        <f t="shared" si="51"/>
        <v>719.6201457001232</v>
      </c>
      <c r="W252" s="203">
        <f t="shared" si="52"/>
        <v>721.49177143624684</v>
      </c>
      <c r="X252" s="203">
        <f t="shared" si="53"/>
        <v>719.80365977915164</v>
      </c>
      <c r="Y252" s="203">
        <f t="shared" si="54"/>
        <v>726.52993461540586</v>
      </c>
    </row>
    <row r="253" spans="1:25" x14ac:dyDescent="0.2">
      <c r="A253" s="223" t="s">
        <v>270</v>
      </c>
      <c r="B253" s="214">
        <f>IF(ISERROR(VLOOKUP(Prices!A253,Quantities!$A$1:$B$576,2,FALSE)),0,VLOOKUP(Prices!A253,Quantities!$A$1:$B$576,2,FALSE))</f>
        <v>2</v>
      </c>
      <c r="C253" s="215">
        <f t="shared" si="46"/>
        <v>1</v>
      </c>
      <c r="D253" s="216">
        <v>2</v>
      </c>
      <c r="E253" s="217">
        <v>1120</v>
      </c>
      <c r="F253" s="218">
        <v>0</v>
      </c>
      <c r="G253" s="219">
        <v>0</v>
      </c>
      <c r="H253" s="219">
        <v>0</v>
      </c>
      <c r="I253" s="219">
        <v>84.411951018375262</v>
      </c>
      <c r="J253" s="220">
        <f t="shared" si="47"/>
        <v>84.411951018375262</v>
      </c>
      <c r="K253" s="221">
        <f t="shared" si="50"/>
        <v>120.56217864668801</v>
      </c>
      <c r="L253" s="221">
        <f t="shared" si="50"/>
        <v>118.6227085167048</v>
      </c>
      <c r="M253" s="221">
        <f t="shared" si="50"/>
        <v>118.93122866511249</v>
      </c>
      <c r="N253" s="221">
        <f t="shared" si="50"/>
        <v>118.65295911104319</v>
      </c>
      <c r="O253" s="221">
        <f t="shared" si="50"/>
        <v>119.76172315005985</v>
      </c>
      <c r="P253" s="219">
        <f t="shared" si="55"/>
        <v>118.6227085167048</v>
      </c>
      <c r="Q253" s="219">
        <f t="shared" si="56"/>
        <v>0</v>
      </c>
      <c r="R253" s="222">
        <f t="shared" si="49"/>
        <v>118.6227085167048</v>
      </c>
      <c r="S253" s="203">
        <f t="shared" si="45"/>
        <v>0</v>
      </c>
      <c r="T253" s="203"/>
      <c r="U253" s="203">
        <f t="shared" si="48"/>
        <v>241.12435729337602</v>
      </c>
      <c r="V253" s="203">
        <f t="shared" si="51"/>
        <v>237.24541703340961</v>
      </c>
      <c r="W253" s="203">
        <f t="shared" si="52"/>
        <v>237.86245733022497</v>
      </c>
      <c r="X253" s="203">
        <f t="shared" si="53"/>
        <v>237.30591822208638</v>
      </c>
      <c r="Y253" s="203">
        <f t="shared" si="54"/>
        <v>239.5234463001197</v>
      </c>
    </row>
    <row r="254" spans="1:25" x14ac:dyDescent="0.2">
      <c r="A254" s="223" t="s">
        <v>271</v>
      </c>
      <c r="B254" s="214">
        <f>IF(ISERROR(VLOOKUP(Prices!A254,Quantities!$A$1:$B$576,2,FALSE)),0,VLOOKUP(Prices!A254,Quantities!$A$1:$B$576,2,FALSE))</f>
        <v>1</v>
      </c>
      <c r="C254" s="215">
        <f t="shared" si="46"/>
        <v>1</v>
      </c>
      <c r="D254" s="216">
        <v>2</v>
      </c>
      <c r="E254" s="217">
        <v>1160</v>
      </c>
      <c r="F254" s="218">
        <v>0</v>
      </c>
      <c r="G254" s="219">
        <v>0</v>
      </c>
      <c r="H254" s="219">
        <v>0</v>
      </c>
      <c r="I254" s="219">
        <v>79.942024268375263</v>
      </c>
      <c r="J254" s="220">
        <f t="shared" si="47"/>
        <v>79.942024268375263</v>
      </c>
      <c r="K254" s="221">
        <f t="shared" si="50"/>
        <v>114.17796289442093</v>
      </c>
      <c r="L254" s="221">
        <f t="shared" si="50"/>
        <v>112.34119492106657</v>
      </c>
      <c r="M254" s="221">
        <f t="shared" si="50"/>
        <v>112.63337778017288</v>
      </c>
      <c r="N254" s="221">
        <f t="shared" si="50"/>
        <v>112.36984363392722</v>
      </c>
      <c r="O254" s="221">
        <f t="shared" si="50"/>
        <v>113.41989449338048</v>
      </c>
      <c r="P254" s="219">
        <f t="shared" si="55"/>
        <v>112.34119492106657</v>
      </c>
      <c r="Q254" s="219">
        <f t="shared" si="56"/>
        <v>0</v>
      </c>
      <c r="R254" s="222">
        <f t="shared" si="49"/>
        <v>112.34119492106657</v>
      </c>
      <c r="S254" s="203">
        <f t="shared" si="45"/>
        <v>0</v>
      </c>
      <c r="T254" s="203"/>
      <c r="U254" s="203">
        <f t="shared" si="48"/>
        <v>114.17796289442093</v>
      </c>
      <c r="V254" s="203">
        <f t="shared" si="51"/>
        <v>112.34119492106657</v>
      </c>
      <c r="W254" s="203">
        <f t="shared" si="52"/>
        <v>112.63337778017288</v>
      </c>
      <c r="X254" s="203">
        <f t="shared" si="53"/>
        <v>112.36984363392722</v>
      </c>
      <c r="Y254" s="203">
        <f t="shared" si="54"/>
        <v>113.41989449338048</v>
      </c>
    </row>
    <row r="255" spans="1:25" x14ac:dyDescent="0.2">
      <c r="A255" s="223" t="s">
        <v>272</v>
      </c>
      <c r="B255" s="214">
        <f>IF(ISERROR(VLOOKUP(Prices!A255,Quantities!$A$1:$B$576,2,FALSE)),0,VLOOKUP(Prices!A255,Quantities!$A$1:$B$576,2,FALSE))</f>
        <v>2822</v>
      </c>
      <c r="C255" s="215">
        <f t="shared" si="46"/>
        <v>1</v>
      </c>
      <c r="D255" s="216">
        <v>2</v>
      </c>
      <c r="E255" s="217">
        <v>60</v>
      </c>
      <c r="F255" s="218">
        <v>0</v>
      </c>
      <c r="G255" s="219">
        <v>0</v>
      </c>
      <c r="H255" s="219">
        <v>0</v>
      </c>
      <c r="I255" s="219">
        <v>77.879465349104166</v>
      </c>
      <c r="J255" s="220">
        <f t="shared" si="47"/>
        <v>77.879465349104166</v>
      </c>
      <c r="K255" s="221">
        <f t="shared" si="50"/>
        <v>111.23209333573307</v>
      </c>
      <c r="L255" s="221">
        <f t="shared" si="50"/>
        <v>109.44271523273473</v>
      </c>
      <c r="M255" s="221">
        <f t="shared" si="50"/>
        <v>109.72735957417621</v>
      </c>
      <c r="N255" s="221">
        <f t="shared" si="50"/>
        <v>109.47062478920324</v>
      </c>
      <c r="O255" s="221">
        <f t="shared" si="50"/>
        <v>110.49358361807967</v>
      </c>
      <c r="P255" s="219">
        <f t="shared" si="55"/>
        <v>109.44271523273473</v>
      </c>
      <c r="Q255" s="219">
        <f t="shared" si="56"/>
        <v>0</v>
      </c>
      <c r="R255" s="222">
        <f t="shared" si="49"/>
        <v>109.44271523273473</v>
      </c>
      <c r="S255" s="203">
        <f t="shared" si="45"/>
        <v>0</v>
      </c>
      <c r="T255" s="203"/>
      <c r="U255" s="203">
        <f t="shared" si="48"/>
        <v>313896.96739343874</v>
      </c>
      <c r="V255" s="203">
        <f t="shared" si="51"/>
        <v>308847.3423867774</v>
      </c>
      <c r="W255" s="203">
        <f t="shared" si="52"/>
        <v>309650.60871832527</v>
      </c>
      <c r="X255" s="203">
        <f t="shared" si="53"/>
        <v>308926.10315513157</v>
      </c>
      <c r="Y255" s="203">
        <f t="shared" si="54"/>
        <v>311812.89297022083</v>
      </c>
    </row>
    <row r="256" spans="1:25" x14ac:dyDescent="0.2">
      <c r="A256" s="223" t="s">
        <v>273</v>
      </c>
      <c r="B256" s="214">
        <f>IF(ISERROR(VLOOKUP(Prices!A256,Quantities!$A$1:$B$576,2,FALSE)),0,VLOOKUP(Prices!A256,Quantities!$A$1:$B$576,2,FALSE))</f>
        <v>1155</v>
      </c>
      <c r="C256" s="215">
        <f t="shared" si="46"/>
        <v>1</v>
      </c>
      <c r="D256" s="216">
        <v>2</v>
      </c>
      <c r="E256" s="217">
        <v>230</v>
      </c>
      <c r="F256" s="218">
        <v>0</v>
      </c>
      <c r="G256" s="219">
        <v>0</v>
      </c>
      <c r="H256" s="219">
        <v>0</v>
      </c>
      <c r="I256" s="219">
        <v>88.689379349104172</v>
      </c>
      <c r="J256" s="220">
        <f t="shared" si="47"/>
        <v>88.689379349104172</v>
      </c>
      <c r="K256" s="221">
        <f t="shared" si="50"/>
        <v>126.67145668535677</v>
      </c>
      <c r="L256" s="221">
        <f t="shared" si="50"/>
        <v>124.63370729064259</v>
      </c>
      <c r="M256" s="221">
        <f t="shared" si="50"/>
        <v>124.95786115924604</v>
      </c>
      <c r="N256" s="221">
        <f t="shared" si="50"/>
        <v>124.66549078106598</v>
      </c>
      <c r="O256" s="221">
        <f t="shared" si="50"/>
        <v>125.83043950312062</v>
      </c>
      <c r="P256" s="219">
        <f t="shared" si="55"/>
        <v>124.63370729064259</v>
      </c>
      <c r="Q256" s="219">
        <f t="shared" si="56"/>
        <v>0</v>
      </c>
      <c r="R256" s="222">
        <f t="shared" si="49"/>
        <v>124.63370729064259</v>
      </c>
      <c r="S256" s="203">
        <f t="shared" si="45"/>
        <v>0</v>
      </c>
      <c r="T256" s="203"/>
      <c r="U256" s="203">
        <f t="shared" si="48"/>
        <v>146305.53247158707</v>
      </c>
      <c r="V256" s="203">
        <f t="shared" si="51"/>
        <v>143951.93192069218</v>
      </c>
      <c r="W256" s="203">
        <f t="shared" si="52"/>
        <v>144326.32963892916</v>
      </c>
      <c r="X256" s="203">
        <f t="shared" si="53"/>
        <v>143988.6418521312</v>
      </c>
      <c r="Y256" s="203">
        <f t="shared" si="54"/>
        <v>145334.15762610431</v>
      </c>
    </row>
    <row r="257" spans="1:25" x14ac:dyDescent="0.2">
      <c r="A257" s="223" t="s">
        <v>274</v>
      </c>
      <c r="B257" s="214">
        <f>IF(ISERROR(VLOOKUP(Prices!A257,Quantities!$A$1:$B$576,2,FALSE)),0,VLOOKUP(Prices!A257,Quantities!$A$1:$B$576,2,FALSE))</f>
        <v>3608</v>
      </c>
      <c r="C257" s="215">
        <f t="shared" si="46"/>
        <v>1</v>
      </c>
      <c r="D257" s="216">
        <v>2</v>
      </c>
      <c r="E257" s="217">
        <v>320</v>
      </c>
      <c r="F257" s="218">
        <v>0</v>
      </c>
      <c r="G257" s="219">
        <v>0</v>
      </c>
      <c r="H257" s="219">
        <v>0</v>
      </c>
      <c r="I257" s="219">
        <v>87.754349099104161</v>
      </c>
      <c r="J257" s="220">
        <f t="shared" si="47"/>
        <v>87.754349099104161</v>
      </c>
      <c r="K257" s="221">
        <f t="shared" si="50"/>
        <v>125.335990762812</v>
      </c>
      <c r="L257" s="221">
        <f t="shared" si="50"/>
        <v>123.31972485732686</v>
      </c>
      <c r="M257" s="221">
        <f t="shared" si="50"/>
        <v>123.64046125165071</v>
      </c>
      <c r="N257" s="221">
        <f t="shared" si="50"/>
        <v>123.35117326225057</v>
      </c>
      <c r="O257" s="221">
        <f t="shared" si="50"/>
        <v>124.50384021727949</v>
      </c>
      <c r="P257" s="219">
        <f t="shared" si="55"/>
        <v>123.31972485732686</v>
      </c>
      <c r="Q257" s="219">
        <f t="shared" si="56"/>
        <v>0</v>
      </c>
      <c r="R257" s="222">
        <f t="shared" si="49"/>
        <v>123.31972485732686</v>
      </c>
      <c r="S257" s="203">
        <f t="shared" si="45"/>
        <v>0</v>
      </c>
      <c r="T257" s="203"/>
      <c r="U257" s="203">
        <f t="shared" si="48"/>
        <v>452212.25467222568</v>
      </c>
      <c r="V257" s="203">
        <f t="shared" si="51"/>
        <v>444937.56728523533</v>
      </c>
      <c r="W257" s="203">
        <f t="shared" si="52"/>
        <v>446094.78419595573</v>
      </c>
      <c r="X257" s="203">
        <f t="shared" si="53"/>
        <v>445051.03313020006</v>
      </c>
      <c r="Y257" s="203">
        <f t="shared" si="54"/>
        <v>449209.85550394439</v>
      </c>
    </row>
    <row r="258" spans="1:25" x14ac:dyDescent="0.2">
      <c r="A258" s="223" t="s">
        <v>275</v>
      </c>
      <c r="B258" s="214">
        <f>IF(ISERROR(VLOOKUP(Prices!A258,Quantities!$A$1:$B$576,2,FALSE)),0,VLOOKUP(Prices!A258,Quantities!$A$1:$B$576,2,FALSE))</f>
        <v>241</v>
      </c>
      <c r="C258" s="215">
        <f t="shared" si="46"/>
        <v>1</v>
      </c>
      <c r="D258" s="216">
        <v>2</v>
      </c>
      <c r="E258" s="217">
        <v>390</v>
      </c>
      <c r="F258" s="218">
        <v>0</v>
      </c>
      <c r="G258" s="219">
        <v>0</v>
      </c>
      <c r="H258" s="219">
        <v>0</v>
      </c>
      <c r="I258" s="219">
        <v>82.81690722410417</v>
      </c>
      <c r="J258" s="220">
        <f t="shared" si="47"/>
        <v>82.81690722410417</v>
      </c>
      <c r="K258" s="221">
        <f t="shared" si="50"/>
        <v>118.28404204927254</v>
      </c>
      <c r="L258" s="221">
        <f t="shared" si="50"/>
        <v>116.3812200450308</v>
      </c>
      <c r="M258" s="221">
        <f t="shared" si="50"/>
        <v>116.68391041291346</v>
      </c>
      <c r="N258" s="221">
        <f t="shared" si="50"/>
        <v>116.41089902572691</v>
      </c>
      <c r="O258" s="221">
        <f t="shared" si="50"/>
        <v>117.49871191767959</v>
      </c>
      <c r="P258" s="219">
        <f t="shared" si="55"/>
        <v>116.3812200450308</v>
      </c>
      <c r="Q258" s="219">
        <f t="shared" si="56"/>
        <v>0</v>
      </c>
      <c r="R258" s="222">
        <f t="shared" si="49"/>
        <v>116.3812200450308</v>
      </c>
      <c r="S258" s="203">
        <f t="shared" si="45"/>
        <v>0</v>
      </c>
      <c r="T258" s="203"/>
      <c r="U258" s="203">
        <f t="shared" si="48"/>
        <v>28506.454133874682</v>
      </c>
      <c r="V258" s="203">
        <f t="shared" si="51"/>
        <v>28047.874030852425</v>
      </c>
      <c r="W258" s="203">
        <f t="shared" si="52"/>
        <v>28120.822409512144</v>
      </c>
      <c r="X258" s="203">
        <f t="shared" si="53"/>
        <v>28055.026665200185</v>
      </c>
      <c r="Y258" s="203">
        <f t="shared" si="54"/>
        <v>28317.18957216078</v>
      </c>
    </row>
    <row r="259" spans="1:25" x14ac:dyDescent="0.2">
      <c r="A259" s="223" t="s">
        <v>276</v>
      </c>
      <c r="B259" s="214">
        <f>IF(ISERROR(VLOOKUP(Prices!A259,Quantities!$A$1:$B$576,2,FALSE)),0,VLOOKUP(Prices!A259,Quantities!$A$1:$B$576,2,FALSE))</f>
        <v>5</v>
      </c>
      <c r="C259" s="215">
        <f t="shared" si="46"/>
        <v>1</v>
      </c>
      <c r="D259" s="216">
        <v>2</v>
      </c>
      <c r="E259" s="217">
        <v>430</v>
      </c>
      <c r="F259" s="218">
        <v>0</v>
      </c>
      <c r="G259" s="219">
        <v>0</v>
      </c>
      <c r="H259" s="219">
        <v>0</v>
      </c>
      <c r="I259" s="219">
        <v>81.171093265770836</v>
      </c>
      <c r="J259" s="220">
        <f t="shared" si="47"/>
        <v>81.171093265770836</v>
      </c>
      <c r="K259" s="221">
        <f t="shared" si="50"/>
        <v>115.93339247809273</v>
      </c>
      <c r="L259" s="221">
        <f t="shared" si="50"/>
        <v>114.06838510759877</v>
      </c>
      <c r="M259" s="221">
        <f t="shared" si="50"/>
        <v>114.36506013333438</v>
      </c>
      <c r="N259" s="221">
        <f t="shared" si="50"/>
        <v>114.09747428021902</v>
      </c>
      <c r="O259" s="221">
        <f t="shared" si="50"/>
        <v>115.16366915114629</v>
      </c>
      <c r="P259" s="219">
        <f t="shared" si="55"/>
        <v>114.06838510759877</v>
      </c>
      <c r="Q259" s="219">
        <f t="shared" si="56"/>
        <v>0</v>
      </c>
      <c r="R259" s="222">
        <f t="shared" si="49"/>
        <v>114.06838510759877</v>
      </c>
      <c r="S259" s="203">
        <f t="shared" si="45"/>
        <v>0</v>
      </c>
      <c r="T259" s="203"/>
      <c r="U259" s="203">
        <f t="shared" si="48"/>
        <v>579.6669623904636</v>
      </c>
      <c r="V259" s="203">
        <f t="shared" si="51"/>
        <v>570.3419255379938</v>
      </c>
      <c r="W259" s="203">
        <f t="shared" si="52"/>
        <v>571.82530066667186</v>
      </c>
      <c r="X259" s="203">
        <f t="shared" si="53"/>
        <v>570.48737140109506</v>
      </c>
      <c r="Y259" s="203">
        <f t="shared" si="54"/>
        <v>575.81834575573146</v>
      </c>
    </row>
    <row r="260" spans="1:25" x14ac:dyDescent="0.2">
      <c r="A260" s="223" t="s">
        <v>277</v>
      </c>
      <c r="B260" s="214">
        <f>IF(ISERROR(VLOOKUP(Prices!A260,Quantities!$A$1:$B$576,2,FALSE)),0,VLOOKUP(Prices!A260,Quantities!$A$1:$B$576,2,FALSE))</f>
        <v>31</v>
      </c>
      <c r="C260" s="215">
        <f t="shared" si="46"/>
        <v>1</v>
      </c>
      <c r="D260" s="216">
        <v>2</v>
      </c>
      <c r="E260" s="217">
        <v>470</v>
      </c>
      <c r="F260" s="218">
        <v>0</v>
      </c>
      <c r="G260" s="219">
        <v>0</v>
      </c>
      <c r="H260" s="219">
        <v>0</v>
      </c>
      <c r="I260" s="219">
        <v>80.348186286604161</v>
      </c>
      <c r="J260" s="220">
        <f t="shared" si="47"/>
        <v>80.348186286604161</v>
      </c>
      <c r="K260" s="221">
        <f t="shared" si="50"/>
        <v>114.75806769250279</v>
      </c>
      <c r="L260" s="221">
        <f t="shared" si="50"/>
        <v>112.91196763888274</v>
      </c>
      <c r="M260" s="221">
        <f t="shared" si="50"/>
        <v>113.20563499354483</v>
      </c>
      <c r="N260" s="221">
        <f t="shared" si="50"/>
        <v>112.94076190746507</v>
      </c>
      <c r="O260" s="221">
        <f t="shared" si="50"/>
        <v>113.99614776787962</v>
      </c>
      <c r="P260" s="219">
        <f t="shared" si="55"/>
        <v>112.91196763888274</v>
      </c>
      <c r="Q260" s="219">
        <f t="shared" si="56"/>
        <v>0</v>
      </c>
      <c r="R260" s="222">
        <f t="shared" si="49"/>
        <v>112.91196763888274</v>
      </c>
      <c r="S260" s="203">
        <f t="shared" si="45"/>
        <v>0</v>
      </c>
      <c r="T260" s="203"/>
      <c r="U260" s="203">
        <f t="shared" si="48"/>
        <v>3557.5000984675867</v>
      </c>
      <c r="V260" s="203">
        <f t="shared" si="51"/>
        <v>3500.270996805365</v>
      </c>
      <c r="W260" s="203">
        <f t="shared" si="52"/>
        <v>3509.37468479989</v>
      </c>
      <c r="X260" s="203">
        <f t="shared" si="53"/>
        <v>3501.1636191314174</v>
      </c>
      <c r="Y260" s="203">
        <f t="shared" si="54"/>
        <v>3533.880580804268</v>
      </c>
    </row>
    <row r="261" spans="1:25" x14ac:dyDescent="0.2">
      <c r="A261" s="223" t="s">
        <v>278</v>
      </c>
      <c r="B261" s="214">
        <f>IF(ISERROR(VLOOKUP(Prices!A261,Quantities!$A$1:$B$576,2,FALSE)),0,VLOOKUP(Prices!A261,Quantities!$A$1:$B$576,2,FALSE))</f>
        <v>6</v>
      </c>
      <c r="C261" s="215">
        <f t="shared" si="46"/>
        <v>1</v>
      </c>
      <c r="D261" s="216">
        <v>2</v>
      </c>
      <c r="E261" s="217">
        <v>510</v>
      </c>
      <c r="F261" s="218">
        <v>0</v>
      </c>
      <c r="G261" s="219">
        <v>0</v>
      </c>
      <c r="H261" s="219">
        <v>0</v>
      </c>
      <c r="I261" s="219">
        <v>82.81690722410417</v>
      </c>
      <c r="J261" s="220">
        <f t="shared" si="47"/>
        <v>82.81690722410417</v>
      </c>
      <c r="K261" s="221">
        <f t="shared" si="50"/>
        <v>118.28404204927254</v>
      </c>
      <c r="L261" s="221">
        <f t="shared" si="50"/>
        <v>116.3812200450308</v>
      </c>
      <c r="M261" s="221">
        <f t="shared" si="50"/>
        <v>116.68391041291346</v>
      </c>
      <c r="N261" s="221">
        <f t="shared" si="50"/>
        <v>116.41089902572691</v>
      </c>
      <c r="O261" s="221">
        <f t="shared" si="50"/>
        <v>117.49871191767959</v>
      </c>
      <c r="P261" s="219">
        <f t="shared" si="55"/>
        <v>116.3812200450308</v>
      </c>
      <c r="Q261" s="219">
        <f t="shared" si="56"/>
        <v>0</v>
      </c>
      <c r="R261" s="222">
        <f t="shared" si="49"/>
        <v>116.3812200450308</v>
      </c>
      <c r="S261" s="203">
        <f t="shared" si="45"/>
        <v>0</v>
      </c>
      <c r="T261" s="203"/>
      <c r="U261" s="203">
        <f t="shared" si="48"/>
        <v>709.70425229563523</v>
      </c>
      <c r="V261" s="203">
        <f t="shared" si="51"/>
        <v>698.28732027018486</v>
      </c>
      <c r="W261" s="203">
        <f t="shared" si="52"/>
        <v>700.10346247748078</v>
      </c>
      <c r="X261" s="203">
        <f t="shared" si="53"/>
        <v>698.46539415436143</v>
      </c>
      <c r="Y261" s="203">
        <f t="shared" si="54"/>
        <v>704.99227150607749</v>
      </c>
    </row>
    <row r="262" spans="1:25" x14ac:dyDescent="0.2">
      <c r="A262" s="223" t="s">
        <v>279</v>
      </c>
      <c r="B262" s="214">
        <f>IF(ISERROR(VLOOKUP(Prices!A262,Quantities!$A$1:$B$576,2,FALSE)),0,VLOOKUP(Prices!A262,Quantities!$A$1:$B$576,2,FALSE))</f>
        <v>85</v>
      </c>
      <c r="C262" s="215">
        <f t="shared" si="46"/>
        <v>1</v>
      </c>
      <c r="D262" s="216">
        <v>2</v>
      </c>
      <c r="E262" s="217">
        <v>550</v>
      </c>
      <c r="F262" s="218">
        <v>0</v>
      </c>
      <c r="G262" s="219">
        <v>0</v>
      </c>
      <c r="H262" s="219">
        <v>0</v>
      </c>
      <c r="I262" s="219">
        <v>81.171093265770836</v>
      </c>
      <c r="J262" s="220">
        <f t="shared" si="47"/>
        <v>81.171093265770836</v>
      </c>
      <c r="K262" s="221">
        <f t="shared" si="50"/>
        <v>115.93339247809273</v>
      </c>
      <c r="L262" s="221">
        <f t="shared" si="50"/>
        <v>114.06838510759877</v>
      </c>
      <c r="M262" s="221">
        <f t="shared" si="50"/>
        <v>114.36506013333438</v>
      </c>
      <c r="N262" s="221">
        <f t="shared" si="50"/>
        <v>114.09747428021902</v>
      </c>
      <c r="O262" s="221">
        <f t="shared" si="50"/>
        <v>115.16366915114629</v>
      </c>
      <c r="P262" s="219">
        <f t="shared" si="55"/>
        <v>114.06838510759877</v>
      </c>
      <c r="Q262" s="219">
        <f t="shared" si="56"/>
        <v>0</v>
      </c>
      <c r="R262" s="222">
        <f t="shared" si="49"/>
        <v>114.06838510759877</v>
      </c>
      <c r="S262" s="203">
        <f t="shared" si="45"/>
        <v>0</v>
      </c>
      <c r="T262" s="203"/>
      <c r="U262" s="203">
        <f t="shared" si="48"/>
        <v>9854.3383606378811</v>
      </c>
      <c r="V262" s="203">
        <f t="shared" si="51"/>
        <v>9695.8127341458949</v>
      </c>
      <c r="W262" s="203">
        <f t="shared" si="52"/>
        <v>9721.0301113334226</v>
      </c>
      <c r="X262" s="203">
        <f t="shared" si="53"/>
        <v>9698.2853138186165</v>
      </c>
      <c r="Y262" s="203">
        <f t="shared" si="54"/>
        <v>9788.9118778474349</v>
      </c>
    </row>
    <row r="263" spans="1:25" x14ac:dyDescent="0.2">
      <c r="A263" s="223" t="s">
        <v>280</v>
      </c>
      <c r="B263" s="214">
        <f>IF(ISERROR(VLOOKUP(Prices!A263,Quantities!$A$1:$B$576,2,FALSE)),0,VLOOKUP(Prices!A263,Quantities!$A$1:$B$576,2,FALSE))</f>
        <v>246</v>
      </c>
      <c r="C263" s="215">
        <f t="shared" si="46"/>
        <v>1</v>
      </c>
      <c r="D263" s="216">
        <v>2</v>
      </c>
      <c r="E263" s="217">
        <v>590</v>
      </c>
      <c r="F263" s="218">
        <v>0</v>
      </c>
      <c r="G263" s="219">
        <v>0</v>
      </c>
      <c r="H263" s="219">
        <v>0</v>
      </c>
      <c r="I263" s="219">
        <v>80.348186286604161</v>
      </c>
      <c r="J263" s="220">
        <f t="shared" si="47"/>
        <v>80.348186286604161</v>
      </c>
      <c r="K263" s="221">
        <f t="shared" si="50"/>
        <v>114.75806769250279</v>
      </c>
      <c r="L263" s="221">
        <f t="shared" si="50"/>
        <v>112.91196763888274</v>
      </c>
      <c r="M263" s="221">
        <f t="shared" si="50"/>
        <v>113.20563499354483</v>
      </c>
      <c r="N263" s="221">
        <f t="shared" si="50"/>
        <v>112.94076190746507</v>
      </c>
      <c r="O263" s="221">
        <f t="shared" si="50"/>
        <v>113.99614776787962</v>
      </c>
      <c r="P263" s="219">
        <f t="shared" si="55"/>
        <v>112.91196763888274</v>
      </c>
      <c r="Q263" s="219">
        <f t="shared" si="56"/>
        <v>0</v>
      </c>
      <c r="R263" s="222">
        <f t="shared" si="49"/>
        <v>112.91196763888274</v>
      </c>
      <c r="S263" s="203">
        <f t="shared" si="45"/>
        <v>0</v>
      </c>
      <c r="T263" s="203"/>
      <c r="U263" s="203">
        <f t="shared" si="48"/>
        <v>28230.484652355688</v>
      </c>
      <c r="V263" s="203">
        <f t="shared" si="51"/>
        <v>27776.344039165153</v>
      </c>
      <c r="W263" s="203">
        <f t="shared" si="52"/>
        <v>27848.586208412031</v>
      </c>
      <c r="X263" s="203">
        <f t="shared" si="53"/>
        <v>27783.42742923641</v>
      </c>
      <c r="Y263" s="203">
        <f t="shared" si="54"/>
        <v>28043.052350898386</v>
      </c>
    </row>
    <row r="264" spans="1:25" x14ac:dyDescent="0.2">
      <c r="A264" s="223" t="s">
        <v>281</v>
      </c>
      <c r="B264" s="214">
        <f>IF(ISERROR(VLOOKUP(Prices!A264,Quantities!$A$1:$B$576,2,FALSE)),0,VLOOKUP(Prices!A264,Quantities!$A$1:$B$576,2,FALSE))</f>
        <v>49</v>
      </c>
      <c r="C264" s="215">
        <f t="shared" si="46"/>
        <v>1</v>
      </c>
      <c r="D264" s="216">
        <v>2</v>
      </c>
      <c r="E264" s="217">
        <v>610</v>
      </c>
      <c r="F264" s="218">
        <v>0</v>
      </c>
      <c r="G264" s="219">
        <v>0</v>
      </c>
      <c r="H264" s="219">
        <v>0</v>
      </c>
      <c r="I264" s="219">
        <v>77.879465349104166</v>
      </c>
      <c r="J264" s="220">
        <f t="shared" si="47"/>
        <v>77.879465349104166</v>
      </c>
      <c r="K264" s="221">
        <f t="shared" si="50"/>
        <v>111.23209333573307</v>
      </c>
      <c r="L264" s="221">
        <f t="shared" si="50"/>
        <v>109.44271523273473</v>
      </c>
      <c r="M264" s="221">
        <f t="shared" si="50"/>
        <v>109.72735957417621</v>
      </c>
      <c r="N264" s="221">
        <f t="shared" si="50"/>
        <v>109.47062478920324</v>
      </c>
      <c r="O264" s="221">
        <f t="shared" si="50"/>
        <v>110.49358361807967</v>
      </c>
      <c r="P264" s="219">
        <f t="shared" si="55"/>
        <v>109.44271523273473</v>
      </c>
      <c r="Q264" s="219">
        <f t="shared" si="56"/>
        <v>0</v>
      </c>
      <c r="R264" s="222">
        <f t="shared" si="49"/>
        <v>109.44271523273473</v>
      </c>
      <c r="S264" s="203">
        <f t="shared" si="45"/>
        <v>0</v>
      </c>
      <c r="T264" s="203"/>
      <c r="U264" s="203">
        <f t="shared" si="48"/>
        <v>5450.3725734509208</v>
      </c>
      <c r="V264" s="203">
        <f t="shared" si="51"/>
        <v>5362.6930464040015</v>
      </c>
      <c r="W264" s="203">
        <f t="shared" si="52"/>
        <v>5376.6406191346341</v>
      </c>
      <c r="X264" s="203">
        <f t="shared" si="53"/>
        <v>5364.0606146709588</v>
      </c>
      <c r="Y264" s="203">
        <f t="shared" si="54"/>
        <v>5414.1855972859039</v>
      </c>
    </row>
    <row r="265" spans="1:25" x14ac:dyDescent="0.2">
      <c r="A265" s="223" t="s">
        <v>282</v>
      </c>
      <c r="B265" s="214">
        <f>IF(ISERROR(VLOOKUP(Prices!A265,Quantities!$A$1:$B$576,2,FALSE)),0,VLOOKUP(Prices!A265,Quantities!$A$1:$B$576,2,FALSE))</f>
        <v>11</v>
      </c>
      <c r="C265" s="215">
        <f t="shared" si="46"/>
        <v>1</v>
      </c>
      <c r="D265" s="216">
        <v>2</v>
      </c>
      <c r="E265" s="217">
        <v>650</v>
      </c>
      <c r="F265" s="218">
        <v>0</v>
      </c>
      <c r="G265" s="219">
        <v>0</v>
      </c>
      <c r="H265" s="219">
        <v>0</v>
      </c>
      <c r="I265" s="219">
        <v>77.879465349104166</v>
      </c>
      <c r="J265" s="220">
        <f t="shared" si="47"/>
        <v>77.879465349104166</v>
      </c>
      <c r="K265" s="221">
        <f t="shared" ref="K265:O315" si="57">IF($D265=1,($I265*(1+K$6)*K$5)+$F265,$J265*(1+K$6)*K$5)</f>
        <v>111.23209333573307</v>
      </c>
      <c r="L265" s="221">
        <f t="shared" si="57"/>
        <v>109.44271523273473</v>
      </c>
      <c r="M265" s="221">
        <f t="shared" si="57"/>
        <v>109.72735957417621</v>
      </c>
      <c r="N265" s="221">
        <f t="shared" si="57"/>
        <v>109.47062478920324</v>
      </c>
      <c r="O265" s="221">
        <f t="shared" si="57"/>
        <v>110.49358361807967</v>
      </c>
      <c r="P265" s="219">
        <f t="shared" si="55"/>
        <v>109.44271523273473</v>
      </c>
      <c r="Q265" s="219">
        <f t="shared" si="56"/>
        <v>0</v>
      </c>
      <c r="R265" s="222">
        <f t="shared" si="49"/>
        <v>109.44271523273473</v>
      </c>
      <c r="S265" s="203">
        <f t="shared" ref="S265:S328" si="58">R265-L265</f>
        <v>0</v>
      </c>
      <c r="T265" s="203"/>
      <c r="U265" s="203">
        <f t="shared" si="48"/>
        <v>1223.5530266930637</v>
      </c>
      <c r="V265" s="203">
        <f t="shared" si="51"/>
        <v>1203.869867560082</v>
      </c>
      <c r="W265" s="203">
        <f t="shared" si="52"/>
        <v>1207.0009553159382</v>
      </c>
      <c r="X265" s="203">
        <f t="shared" si="53"/>
        <v>1204.1768726812356</v>
      </c>
      <c r="Y265" s="203">
        <f t="shared" si="54"/>
        <v>1215.4294197988763</v>
      </c>
    </row>
    <row r="266" spans="1:25" x14ac:dyDescent="0.2">
      <c r="A266" s="223" t="s">
        <v>283</v>
      </c>
      <c r="B266" s="214">
        <f>IF(ISERROR(VLOOKUP(Prices!A266,Quantities!$A$1:$B$576,2,FALSE)),0,VLOOKUP(Prices!A266,Quantities!$A$1:$B$576,2,FALSE))</f>
        <v>55</v>
      </c>
      <c r="C266" s="215">
        <f t="shared" ref="C266:C329" si="59">I266/J266</f>
        <v>1</v>
      </c>
      <c r="D266" s="216">
        <v>2</v>
      </c>
      <c r="E266" s="217">
        <v>760</v>
      </c>
      <c r="F266" s="218">
        <v>0</v>
      </c>
      <c r="G266" s="219">
        <v>0</v>
      </c>
      <c r="H266" s="219">
        <v>0</v>
      </c>
      <c r="I266" s="219">
        <v>83.284422349104162</v>
      </c>
      <c r="J266" s="220">
        <f t="shared" ref="J266:J329" si="60">SUM(F266:I266)</f>
        <v>83.284422349104162</v>
      </c>
      <c r="K266" s="221">
        <f t="shared" si="57"/>
        <v>118.95177501054492</v>
      </c>
      <c r="L266" s="221">
        <f t="shared" si="57"/>
        <v>117.03821126168864</v>
      </c>
      <c r="M266" s="221">
        <f t="shared" si="57"/>
        <v>117.34261036671111</v>
      </c>
      <c r="N266" s="221">
        <f t="shared" si="57"/>
        <v>117.06805778513461</v>
      </c>
      <c r="O266" s="221">
        <f t="shared" si="57"/>
        <v>118.16201156060012</v>
      </c>
      <c r="P266" s="219">
        <f t="shared" si="55"/>
        <v>117.03821126168864</v>
      </c>
      <c r="Q266" s="219">
        <f t="shared" si="56"/>
        <v>0</v>
      </c>
      <c r="R266" s="222">
        <f t="shared" si="49"/>
        <v>117.03821126168864</v>
      </c>
      <c r="S266" s="203">
        <f t="shared" si="58"/>
        <v>0</v>
      </c>
      <c r="T266" s="203"/>
      <c r="U266" s="203">
        <f t="shared" ref="U266:U329" si="61">K266*$B266</f>
        <v>6542.3476255799706</v>
      </c>
      <c r="V266" s="203">
        <f t="shared" si="51"/>
        <v>6437.1016193928754</v>
      </c>
      <c r="W266" s="203">
        <f t="shared" si="52"/>
        <v>6453.8435701691114</v>
      </c>
      <c r="X266" s="203">
        <f t="shared" si="53"/>
        <v>6438.7431781824034</v>
      </c>
      <c r="Y266" s="203">
        <f t="shared" si="54"/>
        <v>6498.9106358330064</v>
      </c>
    </row>
    <row r="267" spans="1:25" x14ac:dyDescent="0.2">
      <c r="A267" s="223" t="s">
        <v>284</v>
      </c>
      <c r="B267" s="214">
        <f>IF(ISERROR(VLOOKUP(Prices!A267,Quantities!$A$1:$B$576,2,FALSE)),0,VLOOKUP(Prices!A267,Quantities!$A$1:$B$576,2,FALSE))</f>
        <v>26</v>
      </c>
      <c r="C267" s="215">
        <f t="shared" si="59"/>
        <v>1</v>
      </c>
      <c r="D267" s="216">
        <v>2</v>
      </c>
      <c r="E267" s="217">
        <v>960</v>
      </c>
      <c r="F267" s="218">
        <v>0</v>
      </c>
      <c r="G267" s="219">
        <v>0</v>
      </c>
      <c r="H267" s="219">
        <v>0</v>
      </c>
      <c r="I267" s="219">
        <v>77.879465349104166</v>
      </c>
      <c r="J267" s="220">
        <f t="shared" si="60"/>
        <v>77.879465349104166</v>
      </c>
      <c r="K267" s="221">
        <f t="shared" si="57"/>
        <v>111.23209333573307</v>
      </c>
      <c r="L267" s="221">
        <f t="shared" si="57"/>
        <v>109.44271523273473</v>
      </c>
      <c r="M267" s="221">
        <f t="shared" si="57"/>
        <v>109.72735957417621</v>
      </c>
      <c r="N267" s="221">
        <f t="shared" si="57"/>
        <v>109.47062478920324</v>
      </c>
      <c r="O267" s="221">
        <f t="shared" si="57"/>
        <v>110.49358361807967</v>
      </c>
      <c r="P267" s="219">
        <f t="shared" si="55"/>
        <v>109.44271523273473</v>
      </c>
      <c r="Q267" s="219">
        <f t="shared" si="56"/>
        <v>0</v>
      </c>
      <c r="R267" s="222">
        <f t="shared" ref="R267:R330" si="62">SUM(P267:Q267)</f>
        <v>109.44271523273473</v>
      </c>
      <c r="S267" s="203">
        <f t="shared" si="58"/>
        <v>0</v>
      </c>
      <c r="T267" s="203"/>
      <c r="U267" s="203">
        <f t="shared" si="61"/>
        <v>2892.0344267290598</v>
      </c>
      <c r="V267" s="203">
        <f t="shared" si="51"/>
        <v>2845.5105960511028</v>
      </c>
      <c r="W267" s="203">
        <f t="shared" si="52"/>
        <v>2852.9113489285814</v>
      </c>
      <c r="X267" s="203">
        <f t="shared" si="53"/>
        <v>2846.2362445192844</v>
      </c>
      <c r="Y267" s="203">
        <f t="shared" si="54"/>
        <v>2872.8331740700714</v>
      </c>
    </row>
    <row r="268" spans="1:25" x14ac:dyDescent="0.2">
      <c r="A268" s="223" t="s">
        <v>285</v>
      </c>
      <c r="B268" s="214">
        <f>IF(ISERROR(VLOOKUP(Prices!A268,Quantities!$A$1:$B$576,2,FALSE)),0,VLOOKUP(Prices!A268,Quantities!$A$1:$B$576,2,FALSE))</f>
        <v>1</v>
      </c>
      <c r="C268" s="215">
        <f t="shared" si="59"/>
        <v>1</v>
      </c>
      <c r="D268" s="216">
        <v>2</v>
      </c>
      <c r="E268" s="217">
        <v>970</v>
      </c>
      <c r="F268" s="218">
        <v>0</v>
      </c>
      <c r="G268" s="219">
        <v>0</v>
      </c>
      <c r="H268" s="219">
        <v>0</v>
      </c>
      <c r="I268" s="219">
        <v>77.879465349104166</v>
      </c>
      <c r="J268" s="220">
        <f t="shared" si="60"/>
        <v>77.879465349104166</v>
      </c>
      <c r="K268" s="221">
        <f t="shared" si="57"/>
        <v>111.23209333573307</v>
      </c>
      <c r="L268" s="221">
        <f t="shared" si="57"/>
        <v>109.44271523273473</v>
      </c>
      <c r="M268" s="221">
        <f t="shared" si="57"/>
        <v>109.72735957417621</v>
      </c>
      <c r="N268" s="221">
        <f t="shared" si="57"/>
        <v>109.47062478920324</v>
      </c>
      <c r="O268" s="221">
        <f t="shared" si="57"/>
        <v>110.49358361807967</v>
      </c>
      <c r="P268" s="219">
        <f t="shared" si="55"/>
        <v>109.44271523273473</v>
      </c>
      <c r="Q268" s="219">
        <f t="shared" si="56"/>
        <v>0</v>
      </c>
      <c r="R268" s="222">
        <f t="shared" si="62"/>
        <v>109.44271523273473</v>
      </c>
      <c r="S268" s="203">
        <f t="shared" si="58"/>
        <v>0</v>
      </c>
      <c r="T268" s="203"/>
      <c r="U268" s="203">
        <f t="shared" si="61"/>
        <v>111.23209333573307</v>
      </c>
      <c r="V268" s="203">
        <f t="shared" si="51"/>
        <v>109.44271523273473</v>
      </c>
      <c r="W268" s="203">
        <f t="shared" si="52"/>
        <v>109.72735957417621</v>
      </c>
      <c r="X268" s="203">
        <f t="shared" si="53"/>
        <v>109.47062478920324</v>
      </c>
      <c r="Y268" s="203">
        <f t="shared" si="54"/>
        <v>110.49358361807967</v>
      </c>
    </row>
    <row r="269" spans="1:25" x14ac:dyDescent="0.2">
      <c r="A269" s="223" t="s">
        <v>286</v>
      </c>
      <c r="B269" s="214">
        <f>IF(ISERROR(VLOOKUP(Prices!A269,Quantities!$A$1:$B$576,2,FALSE)),0,VLOOKUP(Prices!A269,Quantities!$A$1:$B$576,2,FALSE))</f>
        <v>35</v>
      </c>
      <c r="C269" s="215">
        <f t="shared" si="59"/>
        <v>1</v>
      </c>
      <c r="D269" s="216">
        <v>2</v>
      </c>
      <c r="E269" s="217">
        <v>1070</v>
      </c>
      <c r="F269" s="218">
        <v>0</v>
      </c>
      <c r="G269" s="219">
        <v>0</v>
      </c>
      <c r="H269" s="219">
        <v>0</v>
      </c>
      <c r="I269" s="219">
        <v>88.689379349104172</v>
      </c>
      <c r="J269" s="220">
        <f t="shared" si="60"/>
        <v>88.689379349104172</v>
      </c>
      <c r="K269" s="221">
        <f t="shared" si="57"/>
        <v>126.67145668535677</v>
      </c>
      <c r="L269" s="221">
        <f t="shared" si="57"/>
        <v>124.63370729064259</v>
      </c>
      <c r="M269" s="221">
        <f t="shared" si="57"/>
        <v>124.95786115924604</v>
      </c>
      <c r="N269" s="221">
        <f t="shared" si="57"/>
        <v>124.66549078106598</v>
      </c>
      <c r="O269" s="221">
        <f t="shared" si="57"/>
        <v>125.83043950312062</v>
      </c>
      <c r="P269" s="219">
        <f t="shared" si="55"/>
        <v>124.63370729064259</v>
      </c>
      <c r="Q269" s="219">
        <f t="shared" si="56"/>
        <v>0</v>
      </c>
      <c r="R269" s="222">
        <f t="shared" si="62"/>
        <v>124.63370729064259</v>
      </c>
      <c r="S269" s="203">
        <f t="shared" si="58"/>
        <v>0</v>
      </c>
      <c r="T269" s="203"/>
      <c r="U269" s="203">
        <f t="shared" si="61"/>
        <v>4433.5009839874874</v>
      </c>
      <c r="V269" s="203">
        <f t="shared" si="51"/>
        <v>4362.1797551724903</v>
      </c>
      <c r="W269" s="203">
        <f t="shared" si="52"/>
        <v>4373.5251405736117</v>
      </c>
      <c r="X269" s="203">
        <f t="shared" si="53"/>
        <v>4363.2921773373091</v>
      </c>
      <c r="Y269" s="203">
        <f t="shared" si="54"/>
        <v>4404.0653826092212</v>
      </c>
    </row>
    <row r="270" spans="1:25" x14ac:dyDescent="0.2">
      <c r="A270" s="223" t="s">
        <v>287</v>
      </c>
      <c r="B270" s="214">
        <f>IF(ISERROR(VLOOKUP(Prices!A270,Quantities!$A$1:$B$576,2,FALSE)),0,VLOOKUP(Prices!A270,Quantities!$A$1:$B$576,2,FALSE))</f>
        <v>53</v>
      </c>
      <c r="C270" s="215">
        <f t="shared" si="59"/>
        <v>1</v>
      </c>
      <c r="D270" s="216">
        <v>2</v>
      </c>
      <c r="E270" s="217">
        <v>1120</v>
      </c>
      <c r="F270" s="218">
        <v>0</v>
      </c>
      <c r="G270" s="219">
        <v>0</v>
      </c>
      <c r="H270" s="219">
        <v>0</v>
      </c>
      <c r="I270" s="219">
        <v>87.754349099104161</v>
      </c>
      <c r="J270" s="220">
        <f t="shared" si="60"/>
        <v>87.754349099104161</v>
      </c>
      <c r="K270" s="221">
        <f t="shared" si="57"/>
        <v>125.335990762812</v>
      </c>
      <c r="L270" s="221">
        <f t="shared" si="57"/>
        <v>123.31972485732686</v>
      </c>
      <c r="M270" s="221">
        <f t="shared" si="57"/>
        <v>123.64046125165071</v>
      </c>
      <c r="N270" s="221">
        <f t="shared" si="57"/>
        <v>123.35117326225057</v>
      </c>
      <c r="O270" s="221">
        <f t="shared" si="57"/>
        <v>124.50384021727949</v>
      </c>
      <c r="P270" s="219">
        <f t="shared" si="55"/>
        <v>123.31972485732686</v>
      </c>
      <c r="Q270" s="219">
        <f t="shared" si="56"/>
        <v>0</v>
      </c>
      <c r="R270" s="222">
        <f t="shared" si="62"/>
        <v>123.31972485732686</v>
      </c>
      <c r="S270" s="203">
        <f t="shared" si="58"/>
        <v>0</v>
      </c>
      <c r="T270" s="203"/>
      <c r="U270" s="203">
        <f t="shared" si="61"/>
        <v>6642.8075104290365</v>
      </c>
      <c r="V270" s="203">
        <f t="shared" si="51"/>
        <v>6535.9454174383236</v>
      </c>
      <c r="W270" s="203">
        <f t="shared" si="52"/>
        <v>6552.9444463374875</v>
      </c>
      <c r="X270" s="203">
        <f t="shared" si="53"/>
        <v>6537.61218289928</v>
      </c>
      <c r="Y270" s="203">
        <f t="shared" si="54"/>
        <v>6598.7035315158128</v>
      </c>
    </row>
    <row r="271" spans="1:25" x14ac:dyDescent="0.2">
      <c r="A271" s="223" t="s">
        <v>288</v>
      </c>
      <c r="B271" s="214">
        <f>IF(ISERROR(VLOOKUP(Prices!A271,Quantities!$A$1:$B$576,2,FALSE)),0,VLOOKUP(Prices!A271,Quantities!$A$1:$B$576,2,FALSE))</f>
        <v>10</v>
      </c>
      <c r="C271" s="215">
        <f t="shared" si="59"/>
        <v>1</v>
      </c>
      <c r="D271" s="216">
        <v>2</v>
      </c>
      <c r="E271" s="217">
        <v>1140</v>
      </c>
      <c r="F271" s="218">
        <v>0</v>
      </c>
      <c r="G271" s="219">
        <v>0</v>
      </c>
      <c r="H271" s="219">
        <v>0</v>
      </c>
      <c r="I271" s="219">
        <v>82.81690722410417</v>
      </c>
      <c r="J271" s="220">
        <f t="shared" si="60"/>
        <v>82.81690722410417</v>
      </c>
      <c r="K271" s="221">
        <f t="shared" si="57"/>
        <v>118.28404204927254</v>
      </c>
      <c r="L271" s="221">
        <f t="shared" si="57"/>
        <v>116.3812200450308</v>
      </c>
      <c r="M271" s="221">
        <f t="shared" si="57"/>
        <v>116.68391041291346</v>
      </c>
      <c r="N271" s="221">
        <f t="shared" si="57"/>
        <v>116.41089902572691</v>
      </c>
      <c r="O271" s="221">
        <f t="shared" si="57"/>
        <v>117.49871191767959</v>
      </c>
      <c r="P271" s="219">
        <f t="shared" si="55"/>
        <v>116.3812200450308</v>
      </c>
      <c r="Q271" s="219">
        <f t="shared" si="56"/>
        <v>0</v>
      </c>
      <c r="R271" s="222">
        <f t="shared" si="62"/>
        <v>116.3812200450308</v>
      </c>
      <c r="S271" s="203">
        <f t="shared" si="58"/>
        <v>0</v>
      </c>
      <c r="T271" s="203"/>
      <c r="U271" s="203">
        <f t="shared" si="61"/>
        <v>1182.8404204927253</v>
      </c>
      <c r="V271" s="203">
        <f t="shared" si="51"/>
        <v>1163.812200450308</v>
      </c>
      <c r="W271" s="203">
        <f t="shared" si="52"/>
        <v>1166.8391041291347</v>
      </c>
      <c r="X271" s="203">
        <f t="shared" si="53"/>
        <v>1164.1089902572689</v>
      </c>
      <c r="Y271" s="203">
        <f t="shared" si="54"/>
        <v>1174.9871191767959</v>
      </c>
    </row>
    <row r="272" spans="1:25" x14ac:dyDescent="0.2">
      <c r="A272" s="223" t="s">
        <v>289</v>
      </c>
      <c r="B272" s="214">
        <f>IF(ISERROR(VLOOKUP(Prices!A272,Quantities!$A$1:$B$576,2,FALSE)),0,VLOOKUP(Prices!A272,Quantities!$A$1:$B$576,2,FALSE))</f>
        <v>12</v>
      </c>
      <c r="C272" s="215">
        <f t="shared" si="59"/>
        <v>1</v>
      </c>
      <c r="D272" s="216">
        <v>2</v>
      </c>
      <c r="E272" s="217">
        <v>1160</v>
      </c>
      <c r="F272" s="218">
        <v>0</v>
      </c>
      <c r="G272" s="219">
        <v>0</v>
      </c>
      <c r="H272" s="219">
        <v>0</v>
      </c>
      <c r="I272" s="219">
        <v>83.284422349104162</v>
      </c>
      <c r="J272" s="220">
        <f t="shared" si="60"/>
        <v>83.284422349104162</v>
      </c>
      <c r="K272" s="221">
        <f t="shared" si="57"/>
        <v>118.95177501054492</v>
      </c>
      <c r="L272" s="221">
        <f t="shared" si="57"/>
        <v>117.03821126168864</v>
      </c>
      <c r="M272" s="221">
        <f t="shared" si="57"/>
        <v>117.34261036671111</v>
      </c>
      <c r="N272" s="221">
        <f t="shared" si="57"/>
        <v>117.06805778513461</v>
      </c>
      <c r="O272" s="221">
        <f t="shared" si="57"/>
        <v>118.16201156060012</v>
      </c>
      <c r="P272" s="219">
        <f t="shared" si="55"/>
        <v>117.03821126168864</v>
      </c>
      <c r="Q272" s="219">
        <f t="shared" si="56"/>
        <v>0</v>
      </c>
      <c r="R272" s="222">
        <f t="shared" si="62"/>
        <v>117.03821126168864</v>
      </c>
      <c r="S272" s="203">
        <f t="shared" si="58"/>
        <v>0</v>
      </c>
      <c r="T272" s="203"/>
      <c r="U272" s="203">
        <f t="shared" si="61"/>
        <v>1427.4213001265391</v>
      </c>
      <c r="V272" s="203">
        <f t="shared" si="51"/>
        <v>1404.4585351402638</v>
      </c>
      <c r="W272" s="203">
        <f t="shared" si="52"/>
        <v>1408.1113244005332</v>
      </c>
      <c r="X272" s="203">
        <f t="shared" si="53"/>
        <v>1404.8166934216154</v>
      </c>
      <c r="Y272" s="203">
        <f t="shared" si="54"/>
        <v>1417.9441387272013</v>
      </c>
    </row>
    <row r="273" spans="1:25" x14ac:dyDescent="0.2">
      <c r="A273" s="223" t="s">
        <v>290</v>
      </c>
      <c r="B273" s="214">
        <f>IF(ISERROR(VLOOKUP(Prices!A273,Quantities!$A$1:$B$576,2,FALSE)),0,VLOOKUP(Prices!A273,Quantities!$A$1:$B$576,2,FALSE))</f>
        <v>6</v>
      </c>
      <c r="C273" s="215">
        <f t="shared" si="59"/>
        <v>1</v>
      </c>
      <c r="D273" s="216">
        <v>2</v>
      </c>
      <c r="E273" s="217">
        <v>1380</v>
      </c>
      <c r="F273" s="218">
        <v>0</v>
      </c>
      <c r="G273" s="219">
        <v>0</v>
      </c>
      <c r="H273" s="219">
        <v>0</v>
      </c>
      <c r="I273" s="219">
        <v>81.171093265770836</v>
      </c>
      <c r="J273" s="220">
        <f t="shared" si="60"/>
        <v>81.171093265770836</v>
      </c>
      <c r="K273" s="221">
        <f t="shared" si="57"/>
        <v>115.93339247809273</v>
      </c>
      <c r="L273" s="221">
        <f t="shared" si="57"/>
        <v>114.06838510759877</v>
      </c>
      <c r="M273" s="221">
        <f t="shared" si="57"/>
        <v>114.36506013333438</v>
      </c>
      <c r="N273" s="221">
        <f t="shared" si="57"/>
        <v>114.09747428021902</v>
      </c>
      <c r="O273" s="221">
        <f t="shared" si="57"/>
        <v>115.16366915114629</v>
      </c>
      <c r="P273" s="219">
        <f t="shared" si="55"/>
        <v>114.06838510759877</v>
      </c>
      <c r="Q273" s="219">
        <f t="shared" si="56"/>
        <v>0</v>
      </c>
      <c r="R273" s="222">
        <f t="shared" si="62"/>
        <v>114.06838510759877</v>
      </c>
      <c r="S273" s="203">
        <f t="shared" si="58"/>
        <v>0</v>
      </c>
      <c r="T273" s="203"/>
      <c r="U273" s="203">
        <f t="shared" si="61"/>
        <v>695.60035486855634</v>
      </c>
      <c r="V273" s="203">
        <f t="shared" si="51"/>
        <v>684.41031064559263</v>
      </c>
      <c r="W273" s="203">
        <f t="shared" si="52"/>
        <v>686.19036080000626</v>
      </c>
      <c r="X273" s="203">
        <f t="shared" si="53"/>
        <v>684.58484568131416</v>
      </c>
      <c r="Y273" s="203">
        <f t="shared" si="54"/>
        <v>690.98201490687779</v>
      </c>
    </row>
    <row r="274" spans="1:25" x14ac:dyDescent="0.2">
      <c r="A274" s="223" t="s">
        <v>291</v>
      </c>
      <c r="B274" s="214">
        <f>IF(ISERROR(VLOOKUP(Prices!A274,Quantities!$A$1:$B$576,2,FALSE)),0,VLOOKUP(Prices!A274,Quantities!$A$1:$B$576,2,FALSE))</f>
        <v>8</v>
      </c>
      <c r="C274" s="215">
        <f t="shared" si="59"/>
        <v>1</v>
      </c>
      <c r="D274" s="216">
        <v>2</v>
      </c>
      <c r="E274" s="217">
        <v>1450</v>
      </c>
      <c r="F274" s="218">
        <v>0</v>
      </c>
      <c r="G274" s="219">
        <v>0</v>
      </c>
      <c r="H274" s="219">
        <v>0</v>
      </c>
      <c r="I274" s="219">
        <v>80.348186286604161</v>
      </c>
      <c r="J274" s="220">
        <f t="shared" si="60"/>
        <v>80.348186286604161</v>
      </c>
      <c r="K274" s="221">
        <f t="shared" si="57"/>
        <v>114.75806769250279</v>
      </c>
      <c r="L274" s="221">
        <f t="shared" si="57"/>
        <v>112.91196763888274</v>
      </c>
      <c r="M274" s="221">
        <f t="shared" si="57"/>
        <v>113.20563499354483</v>
      </c>
      <c r="N274" s="221">
        <f t="shared" si="57"/>
        <v>112.94076190746507</v>
      </c>
      <c r="O274" s="221">
        <f t="shared" si="57"/>
        <v>113.99614776787962</v>
      </c>
      <c r="P274" s="219">
        <f t="shared" si="55"/>
        <v>112.91196763888274</v>
      </c>
      <c r="Q274" s="219">
        <f t="shared" si="56"/>
        <v>0</v>
      </c>
      <c r="R274" s="222">
        <f t="shared" si="62"/>
        <v>112.91196763888274</v>
      </c>
      <c r="S274" s="203">
        <f t="shared" si="58"/>
        <v>0</v>
      </c>
      <c r="T274" s="203"/>
      <c r="U274" s="203">
        <f t="shared" si="61"/>
        <v>918.06454154002233</v>
      </c>
      <c r="V274" s="203">
        <f t="shared" si="51"/>
        <v>903.29574111106194</v>
      </c>
      <c r="W274" s="203">
        <f t="shared" si="52"/>
        <v>905.64507994835867</v>
      </c>
      <c r="X274" s="203">
        <f t="shared" si="53"/>
        <v>903.52609525972059</v>
      </c>
      <c r="Y274" s="203">
        <f t="shared" si="54"/>
        <v>911.96918214303696</v>
      </c>
    </row>
    <row r="275" spans="1:25" x14ac:dyDescent="0.2">
      <c r="A275" s="223" t="s">
        <v>292</v>
      </c>
      <c r="B275" s="214">
        <f>IF(ISERROR(VLOOKUP(Prices!A275,Quantities!$A$1:$B$576,2,FALSE)),0,VLOOKUP(Prices!A275,Quantities!$A$1:$B$576,2,FALSE))</f>
        <v>4</v>
      </c>
      <c r="C275" s="215">
        <f t="shared" si="59"/>
        <v>1</v>
      </c>
      <c r="D275" s="216">
        <v>2</v>
      </c>
      <c r="E275" s="217">
        <v>60</v>
      </c>
      <c r="F275" s="218">
        <v>0</v>
      </c>
      <c r="G275" s="219">
        <v>0</v>
      </c>
      <c r="H275" s="219">
        <v>0</v>
      </c>
      <c r="I275" s="219">
        <v>70.571860082458173</v>
      </c>
      <c r="J275" s="220">
        <f t="shared" si="60"/>
        <v>70.571860082458173</v>
      </c>
      <c r="K275" s="221">
        <f t="shared" si="57"/>
        <v>100.79493602556656</v>
      </c>
      <c r="L275" s="221">
        <f t="shared" si="57"/>
        <v>99.173459291573209</v>
      </c>
      <c r="M275" s="221">
        <f t="shared" si="57"/>
        <v>99.431394814723319</v>
      </c>
      <c r="N275" s="221">
        <f t="shared" si="57"/>
        <v>99.198750031631974</v>
      </c>
      <c r="O275" s="221">
        <f t="shared" si="57"/>
        <v>100.12572233451019</v>
      </c>
      <c r="P275" s="219">
        <f t="shared" si="55"/>
        <v>99.173459291573209</v>
      </c>
      <c r="Q275" s="219">
        <f t="shared" si="56"/>
        <v>0</v>
      </c>
      <c r="R275" s="222">
        <f t="shared" si="62"/>
        <v>99.173459291573209</v>
      </c>
      <c r="S275" s="203">
        <f t="shared" si="58"/>
        <v>0</v>
      </c>
      <c r="T275" s="203"/>
      <c r="U275" s="203">
        <f t="shared" si="61"/>
        <v>403.17974410226623</v>
      </c>
      <c r="V275" s="203">
        <f t="shared" si="51"/>
        <v>396.69383716629284</v>
      </c>
      <c r="W275" s="203">
        <f t="shared" si="52"/>
        <v>397.72557925889328</v>
      </c>
      <c r="X275" s="203">
        <f t="shared" si="53"/>
        <v>396.7950001265279</v>
      </c>
      <c r="Y275" s="203">
        <f t="shared" si="54"/>
        <v>400.50288933804075</v>
      </c>
    </row>
    <row r="276" spans="1:25" x14ac:dyDescent="0.2">
      <c r="A276" s="223" t="s">
        <v>293</v>
      </c>
      <c r="B276" s="214">
        <f>IF(ISERROR(VLOOKUP(Prices!A276,Quantities!$A$1:$B$576,2,FALSE)),0,VLOOKUP(Prices!A276,Quantities!$A$1:$B$576,2,FALSE))</f>
        <v>2</v>
      </c>
      <c r="C276" s="215">
        <f t="shared" si="59"/>
        <v>1</v>
      </c>
      <c r="D276" s="216">
        <v>2</v>
      </c>
      <c r="E276" s="217">
        <v>230</v>
      </c>
      <c r="F276" s="218">
        <v>0</v>
      </c>
      <c r="G276" s="219">
        <v>0</v>
      </c>
      <c r="H276" s="219">
        <v>0</v>
      </c>
      <c r="I276" s="219">
        <v>81.381774082458179</v>
      </c>
      <c r="J276" s="220">
        <f t="shared" si="60"/>
        <v>81.381774082458179</v>
      </c>
      <c r="K276" s="221">
        <f t="shared" si="57"/>
        <v>116.23429937519028</v>
      </c>
      <c r="L276" s="221">
        <f t="shared" si="57"/>
        <v>114.36445134948109</v>
      </c>
      <c r="M276" s="221">
        <f t="shared" si="57"/>
        <v>114.66189639979315</v>
      </c>
      <c r="N276" s="221">
        <f t="shared" si="57"/>
        <v>114.39361602349473</v>
      </c>
      <c r="O276" s="221">
        <f t="shared" si="57"/>
        <v>115.46257821955113</v>
      </c>
      <c r="P276" s="219">
        <f t="shared" si="55"/>
        <v>114.36445134948109</v>
      </c>
      <c r="Q276" s="219">
        <f t="shared" si="56"/>
        <v>0</v>
      </c>
      <c r="R276" s="222">
        <f t="shared" si="62"/>
        <v>114.36445134948109</v>
      </c>
      <c r="S276" s="203">
        <f t="shared" si="58"/>
        <v>0</v>
      </c>
      <c r="T276" s="203"/>
      <c r="U276" s="203">
        <f t="shared" si="61"/>
        <v>232.46859875038055</v>
      </c>
      <c r="V276" s="203">
        <f t="shared" si="51"/>
        <v>228.72890269896217</v>
      </c>
      <c r="W276" s="203">
        <f t="shared" si="52"/>
        <v>229.3237927995863</v>
      </c>
      <c r="X276" s="203">
        <f t="shared" si="53"/>
        <v>228.78723204698946</v>
      </c>
      <c r="Y276" s="203">
        <f t="shared" si="54"/>
        <v>230.92515643910227</v>
      </c>
    </row>
    <row r="277" spans="1:25" x14ac:dyDescent="0.2">
      <c r="A277" s="223" t="s">
        <v>294</v>
      </c>
      <c r="B277" s="214">
        <f>IF(ISERROR(VLOOKUP(Prices!A277,Quantities!$A$1:$B$576,2,FALSE)),0,VLOOKUP(Prices!A277,Quantities!$A$1:$B$576,2,FALSE))</f>
        <v>25</v>
      </c>
      <c r="C277" s="215">
        <f t="shared" si="59"/>
        <v>1</v>
      </c>
      <c r="D277" s="216">
        <v>2</v>
      </c>
      <c r="E277" s="217">
        <v>320</v>
      </c>
      <c r="F277" s="218">
        <v>0</v>
      </c>
      <c r="G277" s="219">
        <v>0</v>
      </c>
      <c r="H277" s="219">
        <v>0</v>
      </c>
      <c r="I277" s="219">
        <v>80.446743832458168</v>
      </c>
      <c r="J277" s="220">
        <f t="shared" si="60"/>
        <v>80.446743832458168</v>
      </c>
      <c r="K277" s="221">
        <f t="shared" si="57"/>
        <v>114.8988334526455</v>
      </c>
      <c r="L277" s="221">
        <f t="shared" si="57"/>
        <v>113.05046891616536</v>
      </c>
      <c r="M277" s="221">
        <f t="shared" si="57"/>
        <v>113.34449649219782</v>
      </c>
      <c r="N277" s="221">
        <f t="shared" si="57"/>
        <v>113.0792985046793</v>
      </c>
      <c r="O277" s="221">
        <f t="shared" si="57"/>
        <v>114.13597893371001</v>
      </c>
      <c r="P277" s="219">
        <f t="shared" si="55"/>
        <v>113.05046891616536</v>
      </c>
      <c r="Q277" s="219">
        <f t="shared" si="56"/>
        <v>0</v>
      </c>
      <c r="R277" s="222">
        <f t="shared" si="62"/>
        <v>113.05046891616536</v>
      </c>
      <c r="S277" s="203">
        <f t="shared" si="58"/>
        <v>0</v>
      </c>
      <c r="T277" s="203"/>
      <c r="U277" s="203">
        <f t="shared" si="61"/>
        <v>2872.4708363161376</v>
      </c>
      <c r="V277" s="203">
        <f t="shared" si="51"/>
        <v>2826.2617229041339</v>
      </c>
      <c r="W277" s="203">
        <f t="shared" si="52"/>
        <v>2833.6124123049453</v>
      </c>
      <c r="X277" s="203">
        <f t="shared" si="53"/>
        <v>2826.9824626169825</v>
      </c>
      <c r="Y277" s="203">
        <f t="shared" si="54"/>
        <v>2853.3994733427503</v>
      </c>
    </row>
    <row r="278" spans="1:25" x14ac:dyDescent="0.2">
      <c r="A278" s="223" t="s">
        <v>295</v>
      </c>
      <c r="B278" s="214">
        <f>IF(ISERROR(VLOOKUP(Prices!A278,Quantities!$A$1:$B$576,2,FALSE)),0,VLOOKUP(Prices!A278,Quantities!$A$1:$B$576,2,FALSE))</f>
        <v>4</v>
      </c>
      <c r="C278" s="215">
        <f t="shared" si="59"/>
        <v>1</v>
      </c>
      <c r="D278" s="216">
        <v>2</v>
      </c>
      <c r="E278" s="217">
        <v>590</v>
      </c>
      <c r="F278" s="218">
        <v>0</v>
      </c>
      <c r="G278" s="219">
        <v>0</v>
      </c>
      <c r="H278" s="219">
        <v>0</v>
      </c>
      <c r="I278" s="219">
        <v>73.040581019958168</v>
      </c>
      <c r="J278" s="220">
        <f t="shared" si="60"/>
        <v>73.040581019958168</v>
      </c>
      <c r="K278" s="221">
        <f t="shared" si="57"/>
        <v>104.32091038233629</v>
      </c>
      <c r="L278" s="221">
        <f t="shared" si="57"/>
        <v>102.64271169772124</v>
      </c>
      <c r="M278" s="221">
        <f t="shared" si="57"/>
        <v>102.90967023409195</v>
      </c>
      <c r="N278" s="221">
        <f t="shared" si="57"/>
        <v>102.66888714989381</v>
      </c>
      <c r="O278" s="221">
        <f t="shared" si="57"/>
        <v>103.62828648431014</v>
      </c>
      <c r="P278" s="219">
        <f t="shared" si="55"/>
        <v>102.64271169772124</v>
      </c>
      <c r="Q278" s="219">
        <f t="shared" si="56"/>
        <v>0</v>
      </c>
      <c r="R278" s="222">
        <f t="shared" si="62"/>
        <v>102.64271169772124</v>
      </c>
      <c r="S278" s="203">
        <f t="shared" si="58"/>
        <v>0</v>
      </c>
      <c r="T278" s="203"/>
      <c r="U278" s="203">
        <f t="shared" si="61"/>
        <v>417.28364152934518</v>
      </c>
      <c r="V278" s="203">
        <f t="shared" si="51"/>
        <v>410.57084679088496</v>
      </c>
      <c r="W278" s="203">
        <f t="shared" si="52"/>
        <v>411.63868093636779</v>
      </c>
      <c r="X278" s="203">
        <f t="shared" si="53"/>
        <v>410.67554859957522</v>
      </c>
      <c r="Y278" s="203">
        <f t="shared" si="54"/>
        <v>414.51314593724055</v>
      </c>
    </row>
    <row r="279" spans="1:25" x14ac:dyDescent="0.2">
      <c r="A279" s="223" t="s">
        <v>296</v>
      </c>
      <c r="B279" s="214">
        <f>IF(ISERROR(VLOOKUP(Prices!A279,Quantities!$A$1:$B$576,2,FALSE)),0,VLOOKUP(Prices!A279,Quantities!$A$1:$B$576,2,FALSE))</f>
        <v>1</v>
      </c>
      <c r="C279" s="215">
        <f t="shared" si="59"/>
        <v>1</v>
      </c>
      <c r="D279" s="216">
        <v>2</v>
      </c>
      <c r="E279" s="217">
        <v>1070</v>
      </c>
      <c r="F279" s="218">
        <v>0</v>
      </c>
      <c r="G279" s="219">
        <v>0</v>
      </c>
      <c r="H279" s="219">
        <v>0</v>
      </c>
      <c r="I279" s="219">
        <v>81.381774082458179</v>
      </c>
      <c r="J279" s="220">
        <f t="shared" si="60"/>
        <v>81.381774082458179</v>
      </c>
      <c r="K279" s="221">
        <f t="shared" si="57"/>
        <v>116.23429937519028</v>
      </c>
      <c r="L279" s="221">
        <f t="shared" si="57"/>
        <v>114.36445134948109</v>
      </c>
      <c r="M279" s="221">
        <f t="shared" si="57"/>
        <v>114.66189639979315</v>
      </c>
      <c r="N279" s="221">
        <f t="shared" si="57"/>
        <v>114.39361602349473</v>
      </c>
      <c r="O279" s="221">
        <f t="shared" si="57"/>
        <v>115.46257821955113</v>
      </c>
      <c r="P279" s="219">
        <f t="shared" si="55"/>
        <v>114.36445134948109</v>
      </c>
      <c r="Q279" s="219">
        <f t="shared" si="56"/>
        <v>0</v>
      </c>
      <c r="R279" s="222">
        <f t="shared" si="62"/>
        <v>114.36445134948109</v>
      </c>
      <c r="S279" s="203">
        <f t="shared" si="58"/>
        <v>0</v>
      </c>
      <c r="T279" s="203"/>
      <c r="U279" s="203">
        <f t="shared" si="61"/>
        <v>116.23429937519028</v>
      </c>
      <c r="V279" s="203">
        <f t="shared" si="51"/>
        <v>114.36445134948109</v>
      </c>
      <c r="W279" s="203">
        <f t="shared" si="52"/>
        <v>114.66189639979315</v>
      </c>
      <c r="X279" s="203">
        <f t="shared" si="53"/>
        <v>114.39361602349473</v>
      </c>
      <c r="Y279" s="203">
        <f t="shared" si="54"/>
        <v>115.46257821955113</v>
      </c>
    </row>
    <row r="280" spans="1:25" x14ac:dyDescent="0.2">
      <c r="A280" s="223" t="s">
        <v>297</v>
      </c>
      <c r="B280" s="214">
        <f>IF(ISERROR(VLOOKUP(Prices!A280,Quantities!$A$1:$B$576,2,FALSE)),0,VLOOKUP(Prices!A280,Quantities!$A$1:$B$576,2,FALSE))</f>
        <v>6</v>
      </c>
      <c r="C280" s="215">
        <f t="shared" si="59"/>
        <v>1</v>
      </c>
      <c r="D280" s="216">
        <v>2</v>
      </c>
      <c r="E280" s="217">
        <v>860</v>
      </c>
      <c r="F280" s="218">
        <v>0</v>
      </c>
      <c r="G280" s="219">
        <v>0</v>
      </c>
      <c r="H280" s="219">
        <v>0</v>
      </c>
      <c r="I280" s="219">
        <v>92.719428467541348</v>
      </c>
      <c r="J280" s="220">
        <f t="shared" si="60"/>
        <v>92.719428467541348</v>
      </c>
      <c r="K280" s="221">
        <f t="shared" si="57"/>
        <v>132.4274129914275</v>
      </c>
      <c r="L280" s="221">
        <f t="shared" si="57"/>
        <v>130.29706817872716</v>
      </c>
      <c r="M280" s="221">
        <f t="shared" si="57"/>
        <v>130.63595161271925</v>
      </c>
      <c r="N280" s="221">
        <f t="shared" si="57"/>
        <v>130.33029591228882</v>
      </c>
      <c r="O280" s="221">
        <f t="shared" si="57"/>
        <v>131.54817995314707</v>
      </c>
      <c r="P280" s="219">
        <f t="shared" si="55"/>
        <v>130.29706817872716</v>
      </c>
      <c r="Q280" s="219">
        <f t="shared" si="56"/>
        <v>0</v>
      </c>
      <c r="R280" s="222">
        <f t="shared" si="62"/>
        <v>130.29706817872716</v>
      </c>
      <c r="S280" s="203">
        <f t="shared" si="58"/>
        <v>0</v>
      </c>
      <c r="T280" s="203"/>
      <c r="U280" s="203">
        <f t="shared" si="61"/>
        <v>794.56447794856501</v>
      </c>
      <c r="V280" s="203">
        <f t="shared" si="51"/>
        <v>781.78240907236295</v>
      </c>
      <c r="W280" s="203">
        <f t="shared" si="52"/>
        <v>783.81570967631546</v>
      </c>
      <c r="X280" s="203">
        <f t="shared" si="53"/>
        <v>781.98177547373291</v>
      </c>
      <c r="Y280" s="203">
        <f t="shared" si="54"/>
        <v>789.28907971888248</v>
      </c>
    </row>
    <row r="281" spans="1:25" x14ac:dyDescent="0.2">
      <c r="A281" s="223" t="s">
        <v>298</v>
      </c>
      <c r="B281" s="214">
        <f>IF(ISERROR(VLOOKUP(Prices!A281,Quantities!$A$1:$B$576,2,FALSE)),0,VLOOKUP(Prices!A281,Quantities!$A$1:$B$576,2,FALSE))</f>
        <v>2</v>
      </c>
      <c r="C281" s="215">
        <f t="shared" si="59"/>
        <v>1</v>
      </c>
      <c r="D281" s="216">
        <v>2</v>
      </c>
      <c r="E281" s="217">
        <v>1490</v>
      </c>
      <c r="F281" s="218">
        <v>0</v>
      </c>
      <c r="G281" s="219">
        <v>0</v>
      </c>
      <c r="H281" s="219">
        <v>0</v>
      </c>
      <c r="I281" s="219">
        <v>94.365242425874683</v>
      </c>
      <c r="J281" s="220">
        <f t="shared" si="60"/>
        <v>94.365242425874683</v>
      </c>
      <c r="K281" s="221">
        <f t="shared" si="57"/>
        <v>134.77806256260735</v>
      </c>
      <c r="L281" s="221">
        <f t="shared" si="57"/>
        <v>132.60990311615916</v>
      </c>
      <c r="M281" s="221">
        <f t="shared" si="57"/>
        <v>132.95480189229835</v>
      </c>
      <c r="N281" s="221">
        <f t="shared" si="57"/>
        <v>132.64372065779671</v>
      </c>
      <c r="O281" s="221">
        <f t="shared" si="57"/>
        <v>133.88322271968039</v>
      </c>
      <c r="P281" s="219">
        <f t="shared" si="55"/>
        <v>132.60990311615916</v>
      </c>
      <c r="Q281" s="219">
        <f t="shared" si="56"/>
        <v>0</v>
      </c>
      <c r="R281" s="222">
        <f t="shared" si="62"/>
        <v>132.60990311615916</v>
      </c>
      <c r="S281" s="203">
        <f t="shared" si="58"/>
        <v>0</v>
      </c>
      <c r="T281" s="203"/>
      <c r="U281" s="203">
        <f t="shared" si="61"/>
        <v>269.55612512521469</v>
      </c>
      <c r="V281" s="203">
        <f t="shared" ref="V281:V344" si="63">L281*$B281</f>
        <v>265.21980623231832</v>
      </c>
      <c r="W281" s="203">
        <f t="shared" ref="W281:W344" si="64">M281*$B281</f>
        <v>265.9096037845967</v>
      </c>
      <c r="X281" s="203">
        <f t="shared" ref="X281:X344" si="65">N281*$B281</f>
        <v>265.28744131559341</v>
      </c>
      <c r="Y281" s="203">
        <f t="shared" ref="Y281:Y344" si="66">O281*$B281</f>
        <v>267.76644543936078</v>
      </c>
    </row>
    <row r="282" spans="1:25" x14ac:dyDescent="0.2">
      <c r="A282" s="223" t="s">
        <v>299</v>
      </c>
      <c r="B282" s="214">
        <f>IF(ISERROR(VLOOKUP(Prices!A282,Quantities!$A$1:$B$576,2,FALSE)),0,VLOOKUP(Prices!A282,Quantities!$A$1:$B$576,2,FALSE))</f>
        <v>5</v>
      </c>
      <c r="C282" s="215">
        <f t="shared" si="59"/>
        <v>1</v>
      </c>
      <c r="D282" s="216">
        <v>2</v>
      </c>
      <c r="E282" s="217">
        <v>70</v>
      </c>
      <c r="F282" s="218">
        <v>0</v>
      </c>
      <c r="G282" s="219">
        <v>0</v>
      </c>
      <c r="H282" s="219">
        <v>0</v>
      </c>
      <c r="I282" s="219">
        <v>74.537067268375267</v>
      </c>
      <c r="J282" s="220">
        <f t="shared" si="60"/>
        <v>74.537067268375267</v>
      </c>
      <c r="K282" s="221">
        <f t="shared" si="57"/>
        <v>106.45828121960908</v>
      </c>
      <c r="L282" s="221">
        <f t="shared" si="57"/>
        <v>104.74569889211266</v>
      </c>
      <c r="M282" s="221">
        <f t="shared" si="57"/>
        <v>105.01812698763797</v>
      </c>
      <c r="N282" s="221">
        <f t="shared" si="57"/>
        <v>104.77241063799585</v>
      </c>
      <c r="O282" s="221">
        <f t="shared" si="57"/>
        <v>105.75146655086003</v>
      </c>
      <c r="P282" s="219">
        <f t="shared" si="55"/>
        <v>104.74569889211266</v>
      </c>
      <c r="Q282" s="219">
        <f t="shared" si="56"/>
        <v>0</v>
      </c>
      <c r="R282" s="222">
        <f t="shared" si="62"/>
        <v>104.74569889211266</v>
      </c>
      <c r="S282" s="203">
        <f t="shared" si="58"/>
        <v>0</v>
      </c>
      <c r="T282" s="203"/>
      <c r="U282" s="203">
        <f t="shared" si="61"/>
        <v>532.2914060980454</v>
      </c>
      <c r="V282" s="203">
        <f t="shared" si="63"/>
        <v>523.7284944605633</v>
      </c>
      <c r="W282" s="203">
        <f t="shared" si="64"/>
        <v>525.09063493818985</v>
      </c>
      <c r="X282" s="203">
        <f t="shared" si="65"/>
        <v>523.86205318997918</v>
      </c>
      <c r="Y282" s="203">
        <f t="shared" si="66"/>
        <v>528.75733275430014</v>
      </c>
    </row>
    <row r="283" spans="1:25" x14ac:dyDescent="0.2">
      <c r="A283" s="223" t="s">
        <v>300</v>
      </c>
      <c r="B283" s="214">
        <f>IF(ISERROR(VLOOKUP(Prices!A283,Quantities!$A$1:$B$576,2,FALSE)),0,VLOOKUP(Prices!A283,Quantities!$A$1:$B$576,2,FALSE))</f>
        <v>2</v>
      </c>
      <c r="C283" s="215">
        <f t="shared" si="59"/>
        <v>1</v>
      </c>
      <c r="D283" s="216">
        <v>2</v>
      </c>
      <c r="E283" s="217">
        <v>330</v>
      </c>
      <c r="F283" s="218">
        <v>0</v>
      </c>
      <c r="G283" s="219">
        <v>0</v>
      </c>
      <c r="H283" s="219">
        <v>0</v>
      </c>
      <c r="I283" s="219">
        <v>84.411951018375262</v>
      </c>
      <c r="J283" s="220">
        <f t="shared" si="60"/>
        <v>84.411951018375262</v>
      </c>
      <c r="K283" s="221">
        <f t="shared" si="57"/>
        <v>120.56217864668801</v>
      </c>
      <c r="L283" s="221">
        <f t="shared" si="57"/>
        <v>118.6227085167048</v>
      </c>
      <c r="M283" s="221">
        <f t="shared" si="57"/>
        <v>118.93122866511249</v>
      </c>
      <c r="N283" s="221">
        <f t="shared" si="57"/>
        <v>118.65295911104319</v>
      </c>
      <c r="O283" s="221">
        <f t="shared" si="57"/>
        <v>119.76172315005985</v>
      </c>
      <c r="P283" s="219">
        <f t="shared" si="55"/>
        <v>118.6227085167048</v>
      </c>
      <c r="Q283" s="219">
        <f t="shared" si="56"/>
        <v>0</v>
      </c>
      <c r="R283" s="222">
        <f t="shared" si="62"/>
        <v>118.6227085167048</v>
      </c>
      <c r="S283" s="203">
        <f t="shared" si="58"/>
        <v>0</v>
      </c>
      <c r="T283" s="203"/>
      <c r="U283" s="203">
        <f t="shared" si="61"/>
        <v>241.12435729337602</v>
      </c>
      <c r="V283" s="203">
        <f t="shared" si="63"/>
        <v>237.24541703340961</v>
      </c>
      <c r="W283" s="203">
        <f t="shared" si="64"/>
        <v>237.86245733022497</v>
      </c>
      <c r="X283" s="203">
        <f t="shared" si="65"/>
        <v>237.30591822208638</v>
      </c>
      <c r="Y283" s="203">
        <f t="shared" si="66"/>
        <v>239.5234463001197</v>
      </c>
    </row>
    <row r="284" spans="1:25" x14ac:dyDescent="0.2">
      <c r="A284" s="223" t="s">
        <v>301</v>
      </c>
      <c r="B284" s="214">
        <f>IF(ISERROR(VLOOKUP(Prices!A284,Quantities!$A$1:$B$576,2,FALSE)),0,VLOOKUP(Prices!A284,Quantities!$A$1:$B$576,2,FALSE))</f>
        <v>23</v>
      </c>
      <c r="C284" s="215">
        <f t="shared" si="59"/>
        <v>1</v>
      </c>
      <c r="D284" s="216">
        <v>2</v>
      </c>
      <c r="E284" s="217">
        <v>70</v>
      </c>
      <c r="F284" s="218">
        <v>0</v>
      </c>
      <c r="G284" s="219">
        <v>0</v>
      </c>
      <c r="H284" s="219">
        <v>0</v>
      </c>
      <c r="I284" s="219">
        <v>80.811191393707645</v>
      </c>
      <c r="J284" s="220">
        <f t="shared" si="60"/>
        <v>80.811191393707645</v>
      </c>
      <c r="K284" s="221">
        <f t="shared" si="57"/>
        <v>115.41935917745838</v>
      </c>
      <c r="L284" s="221">
        <f t="shared" si="57"/>
        <v>113.56262100252466</v>
      </c>
      <c r="M284" s="221">
        <f t="shared" si="57"/>
        <v>113.85798061050671</v>
      </c>
      <c r="N284" s="221">
        <f t="shared" si="57"/>
        <v>113.59158119760794</v>
      </c>
      <c r="O284" s="221">
        <f t="shared" si="57"/>
        <v>114.65304870175235</v>
      </c>
      <c r="P284" s="219">
        <f t="shared" si="55"/>
        <v>113.56262100252466</v>
      </c>
      <c r="Q284" s="219">
        <f t="shared" si="56"/>
        <v>0</v>
      </c>
      <c r="R284" s="222">
        <f t="shared" si="62"/>
        <v>113.56262100252466</v>
      </c>
      <c r="S284" s="203">
        <f t="shared" si="58"/>
        <v>0</v>
      </c>
      <c r="T284" s="203"/>
      <c r="U284" s="203">
        <f t="shared" si="61"/>
        <v>2654.6452610815427</v>
      </c>
      <c r="V284" s="203">
        <f t="shared" si="63"/>
        <v>2611.9402830580675</v>
      </c>
      <c r="W284" s="203">
        <f t="shared" si="64"/>
        <v>2618.7335540416543</v>
      </c>
      <c r="X284" s="203">
        <f t="shared" si="65"/>
        <v>2612.6063675449827</v>
      </c>
      <c r="Y284" s="203">
        <f t="shared" si="66"/>
        <v>2637.0201201403042</v>
      </c>
    </row>
    <row r="285" spans="1:25" x14ac:dyDescent="0.2">
      <c r="A285" s="223" t="s">
        <v>302</v>
      </c>
      <c r="B285" s="214">
        <f>IF(ISERROR(VLOOKUP(Prices!A285,Quantities!$A$1:$B$576,2,FALSE)),0,VLOOKUP(Prices!A285,Quantities!$A$1:$B$576,2,FALSE))</f>
        <v>6</v>
      </c>
      <c r="C285" s="215">
        <f t="shared" si="59"/>
        <v>1</v>
      </c>
      <c r="D285" s="216">
        <v>2</v>
      </c>
      <c r="E285" s="217">
        <v>240</v>
      </c>
      <c r="F285" s="218">
        <v>0</v>
      </c>
      <c r="G285" s="219">
        <v>0</v>
      </c>
      <c r="H285" s="219">
        <v>0</v>
      </c>
      <c r="I285" s="219">
        <v>91.621105393707651</v>
      </c>
      <c r="J285" s="220">
        <f t="shared" si="60"/>
        <v>91.621105393707651</v>
      </c>
      <c r="K285" s="221">
        <f t="shared" si="57"/>
        <v>130.85872252708211</v>
      </c>
      <c r="L285" s="221">
        <f t="shared" si="57"/>
        <v>128.75361306043254</v>
      </c>
      <c r="M285" s="221">
        <f t="shared" si="57"/>
        <v>129.08848219557655</v>
      </c>
      <c r="N285" s="221">
        <f t="shared" si="57"/>
        <v>128.78644718947069</v>
      </c>
      <c r="O285" s="221">
        <f t="shared" si="57"/>
        <v>129.9899045867933</v>
      </c>
      <c r="P285" s="219">
        <f t="shared" si="55"/>
        <v>128.75361306043254</v>
      </c>
      <c r="Q285" s="219">
        <f t="shared" si="56"/>
        <v>0</v>
      </c>
      <c r="R285" s="222">
        <f t="shared" si="62"/>
        <v>128.75361306043254</v>
      </c>
      <c r="S285" s="203">
        <f t="shared" si="58"/>
        <v>0</v>
      </c>
      <c r="T285" s="203"/>
      <c r="U285" s="203">
        <f t="shared" si="61"/>
        <v>785.15233516249259</v>
      </c>
      <c r="V285" s="203">
        <f t="shared" si="63"/>
        <v>772.52167836259525</v>
      </c>
      <c r="W285" s="203">
        <f t="shared" si="64"/>
        <v>774.53089317345928</v>
      </c>
      <c r="X285" s="203">
        <f t="shared" si="65"/>
        <v>772.71868313682421</v>
      </c>
      <c r="Y285" s="203">
        <f t="shared" si="66"/>
        <v>779.93942752075986</v>
      </c>
    </row>
    <row r="286" spans="1:25" x14ac:dyDescent="0.2">
      <c r="A286" s="223" t="s">
        <v>303</v>
      </c>
      <c r="B286" s="214">
        <f>IF(ISERROR(VLOOKUP(Prices!A286,Quantities!$A$1:$B$576,2,FALSE)),0,VLOOKUP(Prices!A286,Quantities!$A$1:$B$576,2,FALSE))</f>
        <v>73</v>
      </c>
      <c r="C286" s="215">
        <f t="shared" si="59"/>
        <v>1</v>
      </c>
      <c r="D286" s="216">
        <v>2</v>
      </c>
      <c r="E286" s="217">
        <v>330</v>
      </c>
      <c r="F286" s="218">
        <v>0</v>
      </c>
      <c r="G286" s="219">
        <v>0</v>
      </c>
      <c r="H286" s="219">
        <v>0</v>
      </c>
      <c r="I286" s="219">
        <v>90.68607514370764</v>
      </c>
      <c r="J286" s="220">
        <f t="shared" si="60"/>
        <v>90.68607514370764</v>
      </c>
      <c r="K286" s="221">
        <f t="shared" si="57"/>
        <v>129.52325660453732</v>
      </c>
      <c r="L286" s="221">
        <f t="shared" si="57"/>
        <v>127.4396306271168</v>
      </c>
      <c r="M286" s="221">
        <f t="shared" si="57"/>
        <v>127.77108228798123</v>
      </c>
      <c r="N286" s="221">
        <f t="shared" si="57"/>
        <v>127.47212967065526</v>
      </c>
      <c r="O286" s="221">
        <f t="shared" si="57"/>
        <v>128.6633053009522</v>
      </c>
      <c r="P286" s="219">
        <f t="shared" si="55"/>
        <v>127.4396306271168</v>
      </c>
      <c r="Q286" s="219">
        <f t="shared" si="56"/>
        <v>0</v>
      </c>
      <c r="R286" s="222">
        <f t="shared" si="62"/>
        <v>127.4396306271168</v>
      </c>
      <c r="S286" s="203">
        <f t="shared" si="58"/>
        <v>0</v>
      </c>
      <c r="T286" s="203"/>
      <c r="U286" s="203">
        <f t="shared" si="61"/>
        <v>9455.1977321312243</v>
      </c>
      <c r="V286" s="203">
        <f t="shared" si="63"/>
        <v>9303.093035779526</v>
      </c>
      <c r="W286" s="203">
        <f t="shared" si="64"/>
        <v>9327.2890070226294</v>
      </c>
      <c r="X286" s="203">
        <f t="shared" si="65"/>
        <v>9305.4654659578337</v>
      </c>
      <c r="Y286" s="203">
        <f t="shared" si="66"/>
        <v>9392.4212869695111</v>
      </c>
    </row>
    <row r="287" spans="1:25" x14ac:dyDescent="0.2">
      <c r="A287" s="223" t="s">
        <v>304</v>
      </c>
      <c r="B287" s="214">
        <f>IF(ISERROR(VLOOKUP(Prices!A287,Quantities!$A$1:$B$576,2,FALSE)),0,VLOOKUP(Prices!A287,Quantities!$A$1:$B$576,2,FALSE))</f>
        <v>2</v>
      </c>
      <c r="C287" s="215">
        <f t="shared" si="59"/>
        <v>1</v>
      </c>
      <c r="D287" s="216">
        <v>2</v>
      </c>
      <c r="E287" s="217">
        <v>400</v>
      </c>
      <c r="F287" s="218">
        <v>0</v>
      </c>
      <c r="G287" s="219">
        <v>0</v>
      </c>
      <c r="H287" s="219">
        <v>0</v>
      </c>
      <c r="I287" s="219">
        <v>85.74863326870765</v>
      </c>
      <c r="J287" s="220">
        <f t="shared" si="60"/>
        <v>85.74863326870765</v>
      </c>
      <c r="K287" s="221">
        <f t="shared" si="57"/>
        <v>122.47130789099786</v>
      </c>
      <c r="L287" s="221">
        <f t="shared" si="57"/>
        <v>120.50112581482075</v>
      </c>
      <c r="M287" s="221">
        <f t="shared" si="57"/>
        <v>120.81453144924399</v>
      </c>
      <c r="N287" s="221">
        <f t="shared" si="57"/>
        <v>120.5318554341316</v>
      </c>
      <c r="O287" s="221">
        <f t="shared" si="57"/>
        <v>121.65817700135229</v>
      </c>
      <c r="P287" s="219">
        <f t="shared" si="55"/>
        <v>120.50112581482075</v>
      </c>
      <c r="Q287" s="219">
        <f t="shared" si="56"/>
        <v>0</v>
      </c>
      <c r="R287" s="222">
        <f t="shared" si="62"/>
        <v>120.50112581482075</v>
      </c>
      <c r="S287" s="203">
        <f t="shared" si="58"/>
        <v>0</v>
      </c>
      <c r="T287" s="203"/>
      <c r="U287" s="203">
        <f t="shared" si="61"/>
        <v>244.94261578199573</v>
      </c>
      <c r="V287" s="203">
        <f t="shared" si="63"/>
        <v>241.00225162964151</v>
      </c>
      <c r="W287" s="203">
        <f t="shared" si="64"/>
        <v>241.62906289848797</v>
      </c>
      <c r="X287" s="203">
        <f t="shared" si="65"/>
        <v>241.0637108682632</v>
      </c>
      <c r="Y287" s="203">
        <f t="shared" si="66"/>
        <v>243.31635400270457</v>
      </c>
    </row>
    <row r="288" spans="1:25" x14ac:dyDescent="0.2">
      <c r="A288" s="223" t="s">
        <v>305</v>
      </c>
      <c r="B288" s="214">
        <f>IF(ISERROR(VLOOKUP(Prices!A288,Quantities!$A$1:$B$576,2,FALSE)),0,VLOOKUP(Prices!A288,Quantities!$A$1:$B$576,2,FALSE))</f>
        <v>6</v>
      </c>
      <c r="C288" s="215">
        <f t="shared" si="59"/>
        <v>1</v>
      </c>
      <c r="D288" s="216">
        <v>2</v>
      </c>
      <c r="E288" s="217">
        <v>620</v>
      </c>
      <c r="F288" s="218">
        <v>0</v>
      </c>
      <c r="G288" s="219">
        <v>0</v>
      </c>
      <c r="H288" s="219">
        <v>0</v>
      </c>
      <c r="I288" s="219">
        <v>80.811191393707645</v>
      </c>
      <c r="J288" s="220">
        <f t="shared" si="60"/>
        <v>80.811191393707645</v>
      </c>
      <c r="K288" s="221">
        <f t="shared" si="57"/>
        <v>115.41935917745838</v>
      </c>
      <c r="L288" s="221">
        <f t="shared" si="57"/>
        <v>113.56262100252466</v>
      </c>
      <c r="M288" s="221">
        <f t="shared" si="57"/>
        <v>113.85798061050671</v>
      </c>
      <c r="N288" s="221">
        <f t="shared" si="57"/>
        <v>113.59158119760794</v>
      </c>
      <c r="O288" s="221">
        <f t="shared" si="57"/>
        <v>114.65304870175235</v>
      </c>
      <c r="P288" s="219">
        <f t="shared" si="55"/>
        <v>113.56262100252466</v>
      </c>
      <c r="Q288" s="219">
        <f t="shared" si="56"/>
        <v>0</v>
      </c>
      <c r="R288" s="222">
        <f t="shared" si="62"/>
        <v>113.56262100252466</v>
      </c>
      <c r="S288" s="203">
        <f t="shared" si="58"/>
        <v>0</v>
      </c>
      <c r="T288" s="203"/>
      <c r="U288" s="203">
        <f t="shared" si="61"/>
        <v>692.51615506475025</v>
      </c>
      <c r="V288" s="203">
        <f t="shared" si="63"/>
        <v>681.37572601514796</v>
      </c>
      <c r="W288" s="203">
        <f t="shared" si="64"/>
        <v>683.14788366304026</v>
      </c>
      <c r="X288" s="203">
        <f t="shared" si="65"/>
        <v>681.54948718564765</v>
      </c>
      <c r="Y288" s="203">
        <f t="shared" si="66"/>
        <v>687.9182922105141</v>
      </c>
    </row>
    <row r="289" spans="1:25" x14ac:dyDescent="0.2">
      <c r="A289" s="223" t="s">
        <v>306</v>
      </c>
      <c r="B289" s="214">
        <f>IF(ISERROR(VLOOKUP(Prices!A289,Quantities!$A$1:$B$576,2,FALSE)),0,VLOOKUP(Prices!A289,Quantities!$A$1:$B$576,2,FALSE))</f>
        <v>2</v>
      </c>
      <c r="C289" s="215">
        <f t="shared" si="59"/>
        <v>1</v>
      </c>
      <c r="D289" s="216">
        <v>2</v>
      </c>
      <c r="E289" s="217">
        <v>1130</v>
      </c>
      <c r="F289" s="218">
        <v>0</v>
      </c>
      <c r="G289" s="219">
        <v>0</v>
      </c>
      <c r="H289" s="219">
        <v>0</v>
      </c>
      <c r="I289" s="219">
        <v>85.74863326870765</v>
      </c>
      <c r="J289" s="220">
        <f t="shared" si="60"/>
        <v>85.74863326870765</v>
      </c>
      <c r="K289" s="221">
        <f t="shared" si="57"/>
        <v>122.47130789099786</v>
      </c>
      <c r="L289" s="221">
        <f t="shared" si="57"/>
        <v>120.50112581482075</v>
      </c>
      <c r="M289" s="221">
        <f t="shared" si="57"/>
        <v>120.81453144924399</v>
      </c>
      <c r="N289" s="221">
        <f t="shared" si="57"/>
        <v>120.5318554341316</v>
      </c>
      <c r="O289" s="221">
        <f t="shared" si="57"/>
        <v>121.65817700135229</v>
      </c>
      <c r="P289" s="219">
        <f t="shared" si="55"/>
        <v>120.50112581482075</v>
      </c>
      <c r="Q289" s="219">
        <f t="shared" si="56"/>
        <v>0</v>
      </c>
      <c r="R289" s="222">
        <f t="shared" si="62"/>
        <v>120.50112581482075</v>
      </c>
      <c r="S289" s="203">
        <f t="shared" si="58"/>
        <v>0</v>
      </c>
      <c r="T289" s="203"/>
      <c r="U289" s="203">
        <f t="shared" si="61"/>
        <v>244.94261578199573</v>
      </c>
      <c r="V289" s="203">
        <f t="shared" si="63"/>
        <v>241.00225162964151</v>
      </c>
      <c r="W289" s="203">
        <f t="shared" si="64"/>
        <v>241.62906289848797</v>
      </c>
      <c r="X289" s="203">
        <f t="shared" si="65"/>
        <v>241.0637108682632</v>
      </c>
      <c r="Y289" s="203">
        <f t="shared" si="66"/>
        <v>243.31635400270457</v>
      </c>
    </row>
    <row r="290" spans="1:25" x14ac:dyDescent="0.2">
      <c r="A290" s="223" t="s">
        <v>307</v>
      </c>
      <c r="B290" s="214">
        <f>IF(ISERROR(VLOOKUP(Prices!A290,Quantities!$A$1:$B$576,2,FALSE)),0,VLOOKUP(Prices!A290,Quantities!$A$1:$B$576,2,FALSE))</f>
        <v>4</v>
      </c>
      <c r="C290" s="215">
        <f t="shared" si="59"/>
        <v>1</v>
      </c>
      <c r="D290" s="216">
        <v>2</v>
      </c>
      <c r="E290" s="217">
        <v>1170</v>
      </c>
      <c r="F290" s="218">
        <v>0</v>
      </c>
      <c r="G290" s="219">
        <v>0</v>
      </c>
      <c r="H290" s="219">
        <v>0</v>
      </c>
      <c r="I290" s="219">
        <v>90.68607514370764</v>
      </c>
      <c r="J290" s="220">
        <f t="shared" si="60"/>
        <v>90.68607514370764</v>
      </c>
      <c r="K290" s="221">
        <f t="shared" si="57"/>
        <v>129.52325660453732</v>
      </c>
      <c r="L290" s="221">
        <f t="shared" si="57"/>
        <v>127.4396306271168</v>
      </c>
      <c r="M290" s="221">
        <f t="shared" si="57"/>
        <v>127.77108228798123</v>
      </c>
      <c r="N290" s="221">
        <f t="shared" si="57"/>
        <v>127.47212967065526</v>
      </c>
      <c r="O290" s="221">
        <f t="shared" si="57"/>
        <v>128.6633053009522</v>
      </c>
      <c r="P290" s="219">
        <f t="shared" si="55"/>
        <v>127.4396306271168</v>
      </c>
      <c r="Q290" s="219">
        <f t="shared" si="56"/>
        <v>0</v>
      </c>
      <c r="R290" s="222">
        <f t="shared" si="62"/>
        <v>127.4396306271168</v>
      </c>
      <c r="S290" s="203">
        <f t="shared" si="58"/>
        <v>0</v>
      </c>
      <c r="T290" s="203"/>
      <c r="U290" s="203">
        <f t="shared" si="61"/>
        <v>518.09302641814929</v>
      </c>
      <c r="V290" s="203">
        <f t="shared" si="63"/>
        <v>509.75852250846719</v>
      </c>
      <c r="W290" s="203">
        <f t="shared" si="64"/>
        <v>511.08432915192492</v>
      </c>
      <c r="X290" s="203">
        <f t="shared" si="65"/>
        <v>509.88851868262105</v>
      </c>
      <c r="Y290" s="203">
        <f t="shared" si="66"/>
        <v>514.65322120380881</v>
      </c>
    </row>
    <row r="291" spans="1:25" x14ac:dyDescent="0.2">
      <c r="A291" s="223" t="s">
        <v>308</v>
      </c>
      <c r="B291" s="214">
        <f>IF(ISERROR(VLOOKUP(Prices!A291,Quantities!$A$1:$B$576,2,FALSE)),0,VLOOKUP(Prices!A291,Quantities!$A$1:$B$576,2,FALSE))</f>
        <v>152</v>
      </c>
      <c r="C291" s="215">
        <f t="shared" si="59"/>
        <v>1</v>
      </c>
      <c r="D291" s="216">
        <v>2</v>
      </c>
      <c r="E291" s="217">
        <v>70</v>
      </c>
      <c r="F291" s="218">
        <v>0</v>
      </c>
      <c r="G291" s="219">
        <v>0</v>
      </c>
      <c r="H291" s="219">
        <v>0</v>
      </c>
      <c r="I291" s="219">
        <v>81.023554870596826</v>
      </c>
      <c r="J291" s="220">
        <f t="shared" si="60"/>
        <v>81.023554870596826</v>
      </c>
      <c r="K291" s="221">
        <f t="shared" si="57"/>
        <v>115.72266935012779</v>
      </c>
      <c r="L291" s="221">
        <f t="shared" si="57"/>
        <v>113.86105185875655</v>
      </c>
      <c r="M291" s="221">
        <f t="shared" si="57"/>
        <v>114.15718764132784</v>
      </c>
      <c r="N291" s="221">
        <f t="shared" si="57"/>
        <v>113.89008815824585</v>
      </c>
      <c r="O291" s="221">
        <f t="shared" si="57"/>
        <v>114.95434508952155</v>
      </c>
      <c r="P291" s="219">
        <f t="shared" si="55"/>
        <v>113.86105185875655</v>
      </c>
      <c r="Q291" s="219">
        <f t="shared" si="56"/>
        <v>0</v>
      </c>
      <c r="R291" s="222">
        <f t="shared" si="62"/>
        <v>113.86105185875655</v>
      </c>
      <c r="S291" s="203">
        <f t="shared" si="58"/>
        <v>0</v>
      </c>
      <c r="T291" s="203"/>
      <c r="U291" s="203">
        <f t="shared" si="61"/>
        <v>17589.845741219422</v>
      </c>
      <c r="V291" s="203">
        <f t="shared" si="63"/>
        <v>17306.879882530997</v>
      </c>
      <c r="W291" s="203">
        <f t="shared" si="64"/>
        <v>17351.89252148183</v>
      </c>
      <c r="X291" s="203">
        <f t="shared" si="65"/>
        <v>17311.293400053368</v>
      </c>
      <c r="Y291" s="203">
        <f t="shared" si="66"/>
        <v>17473.060453607275</v>
      </c>
    </row>
    <row r="292" spans="1:25" x14ac:dyDescent="0.2">
      <c r="A292" s="223" t="s">
        <v>309</v>
      </c>
      <c r="B292" s="214">
        <f>IF(ISERROR(VLOOKUP(Prices!A292,Quantities!$A$1:$B$576,2,FALSE)),0,VLOOKUP(Prices!A292,Quantities!$A$1:$B$576,2,FALSE))</f>
        <v>61</v>
      </c>
      <c r="C292" s="215">
        <f t="shared" si="59"/>
        <v>1</v>
      </c>
      <c r="D292" s="216">
        <v>2</v>
      </c>
      <c r="E292" s="217">
        <v>240</v>
      </c>
      <c r="F292" s="218">
        <v>0</v>
      </c>
      <c r="G292" s="219">
        <v>0</v>
      </c>
      <c r="H292" s="219">
        <v>0</v>
      </c>
      <c r="I292" s="219">
        <v>91.833468870596832</v>
      </c>
      <c r="J292" s="220">
        <f t="shared" si="60"/>
        <v>91.833468870596832</v>
      </c>
      <c r="K292" s="221">
        <f t="shared" si="57"/>
        <v>131.16203269975151</v>
      </c>
      <c r="L292" s="221">
        <f t="shared" si="57"/>
        <v>129.05204391666445</v>
      </c>
      <c r="M292" s="221">
        <f t="shared" si="57"/>
        <v>129.38768922639767</v>
      </c>
      <c r="N292" s="221">
        <f t="shared" si="57"/>
        <v>129.08495415010859</v>
      </c>
      <c r="O292" s="221">
        <f t="shared" si="57"/>
        <v>130.29120097456249</v>
      </c>
      <c r="P292" s="219">
        <f t="shared" si="55"/>
        <v>129.05204391666445</v>
      </c>
      <c r="Q292" s="219">
        <f t="shared" si="56"/>
        <v>0</v>
      </c>
      <c r="R292" s="222">
        <f t="shared" si="62"/>
        <v>129.05204391666445</v>
      </c>
      <c r="S292" s="203">
        <f t="shared" si="58"/>
        <v>0</v>
      </c>
      <c r="T292" s="203"/>
      <c r="U292" s="203">
        <f t="shared" si="61"/>
        <v>8000.883994684842</v>
      </c>
      <c r="V292" s="203">
        <f t="shared" si="63"/>
        <v>7872.1746789165309</v>
      </c>
      <c r="W292" s="203">
        <f t="shared" si="64"/>
        <v>7892.6490428102579</v>
      </c>
      <c r="X292" s="203">
        <f t="shared" si="65"/>
        <v>7874.1822031566235</v>
      </c>
      <c r="Y292" s="203">
        <f t="shared" si="66"/>
        <v>7947.7632594483121</v>
      </c>
    </row>
    <row r="293" spans="1:25" x14ac:dyDescent="0.2">
      <c r="A293" s="223" t="s">
        <v>310</v>
      </c>
      <c r="B293" s="214">
        <f>IF(ISERROR(VLOOKUP(Prices!A293,Quantities!$A$1:$B$576,2,FALSE)),0,VLOOKUP(Prices!A293,Quantities!$A$1:$B$576,2,FALSE))</f>
        <v>3</v>
      </c>
      <c r="C293" s="215">
        <f t="shared" si="59"/>
        <v>1</v>
      </c>
      <c r="D293" s="216">
        <v>2</v>
      </c>
      <c r="E293" s="217">
        <v>270</v>
      </c>
      <c r="F293" s="218">
        <v>0</v>
      </c>
      <c r="G293" s="219">
        <v>0</v>
      </c>
      <c r="H293" s="219">
        <v>0</v>
      </c>
      <c r="I293" s="219">
        <v>84.315182787263495</v>
      </c>
      <c r="J293" s="220">
        <f t="shared" si="60"/>
        <v>84.315182787263495</v>
      </c>
      <c r="K293" s="221">
        <f t="shared" si="57"/>
        <v>120.42396849248745</v>
      </c>
      <c r="L293" s="221">
        <f t="shared" si="57"/>
        <v>118.48672173362063</v>
      </c>
      <c r="M293" s="221">
        <f t="shared" si="57"/>
        <v>118.79488820048601</v>
      </c>
      <c r="N293" s="221">
        <f t="shared" si="57"/>
        <v>118.51693764926162</v>
      </c>
      <c r="O293" s="221">
        <f t="shared" si="57"/>
        <v>119.62443062258816</v>
      </c>
      <c r="P293" s="219">
        <f t="shared" si="55"/>
        <v>118.48672173362063</v>
      </c>
      <c r="Q293" s="219">
        <f t="shared" si="56"/>
        <v>0</v>
      </c>
      <c r="R293" s="222">
        <f t="shared" si="62"/>
        <v>118.48672173362063</v>
      </c>
      <c r="S293" s="203">
        <f t="shared" si="58"/>
        <v>0</v>
      </c>
      <c r="T293" s="203"/>
      <c r="U293" s="203">
        <f t="shared" si="61"/>
        <v>361.27190547746233</v>
      </c>
      <c r="V293" s="203">
        <f t="shared" si="63"/>
        <v>355.46016520086187</v>
      </c>
      <c r="W293" s="203">
        <f t="shared" si="64"/>
        <v>356.38466460145804</v>
      </c>
      <c r="X293" s="203">
        <f t="shared" si="65"/>
        <v>355.55081294778483</v>
      </c>
      <c r="Y293" s="203">
        <f t="shared" si="66"/>
        <v>358.87329186776446</v>
      </c>
    </row>
    <row r="294" spans="1:25" x14ac:dyDescent="0.2">
      <c r="A294" s="223" t="s">
        <v>311</v>
      </c>
      <c r="B294" s="214">
        <f>IF(ISERROR(VLOOKUP(Prices!A294,Quantities!$A$1:$B$576,2,FALSE)),0,VLOOKUP(Prices!A294,Quantities!$A$1:$B$576,2,FALSE))</f>
        <v>398</v>
      </c>
      <c r="C294" s="215">
        <f t="shared" si="59"/>
        <v>1</v>
      </c>
      <c r="D294" s="216">
        <v>2</v>
      </c>
      <c r="E294" s="217">
        <v>330</v>
      </c>
      <c r="F294" s="218">
        <v>0</v>
      </c>
      <c r="G294" s="219">
        <v>0</v>
      </c>
      <c r="H294" s="219">
        <v>0</v>
      </c>
      <c r="I294" s="219">
        <v>90.898438620596821</v>
      </c>
      <c r="J294" s="220">
        <f t="shared" si="60"/>
        <v>90.898438620596821</v>
      </c>
      <c r="K294" s="221">
        <f t="shared" si="57"/>
        <v>129.82656677720672</v>
      </c>
      <c r="L294" s="221">
        <f t="shared" si="57"/>
        <v>127.73806148334872</v>
      </c>
      <c r="M294" s="221">
        <f t="shared" si="57"/>
        <v>128.07028931880234</v>
      </c>
      <c r="N294" s="221">
        <f t="shared" si="57"/>
        <v>127.77063663129316</v>
      </c>
      <c r="O294" s="221">
        <f t="shared" si="57"/>
        <v>128.96460168872139</v>
      </c>
      <c r="P294" s="219">
        <f t="shared" si="55"/>
        <v>127.73806148334872</v>
      </c>
      <c r="Q294" s="219">
        <f t="shared" si="56"/>
        <v>0</v>
      </c>
      <c r="R294" s="222">
        <f t="shared" si="62"/>
        <v>127.73806148334872</v>
      </c>
      <c r="S294" s="203">
        <f t="shared" si="58"/>
        <v>0</v>
      </c>
      <c r="T294" s="203"/>
      <c r="U294" s="203">
        <f t="shared" si="61"/>
        <v>51670.973577328274</v>
      </c>
      <c r="V294" s="203">
        <f t="shared" si="63"/>
        <v>50839.74847037279</v>
      </c>
      <c r="W294" s="203">
        <f t="shared" si="64"/>
        <v>50971.975148883328</v>
      </c>
      <c r="X294" s="203">
        <f t="shared" si="65"/>
        <v>50852.713379254674</v>
      </c>
      <c r="Y294" s="203">
        <f t="shared" si="66"/>
        <v>51327.911472111111</v>
      </c>
    </row>
    <row r="295" spans="1:25" x14ac:dyDescent="0.2">
      <c r="A295" s="223" t="s">
        <v>312</v>
      </c>
      <c r="B295" s="214">
        <f>IF(ISERROR(VLOOKUP(Prices!A295,Quantities!$A$1:$B$576,2,FALSE)),0,VLOOKUP(Prices!A295,Quantities!$A$1:$B$576,2,FALSE))</f>
        <v>16</v>
      </c>
      <c r="C295" s="215">
        <f t="shared" si="59"/>
        <v>1</v>
      </c>
      <c r="D295" s="216">
        <v>2</v>
      </c>
      <c r="E295" s="217">
        <v>400</v>
      </c>
      <c r="F295" s="218">
        <v>0</v>
      </c>
      <c r="G295" s="219">
        <v>0</v>
      </c>
      <c r="H295" s="219">
        <v>0</v>
      </c>
      <c r="I295" s="219">
        <v>85.96099674559683</v>
      </c>
      <c r="J295" s="220">
        <f t="shared" si="60"/>
        <v>85.96099674559683</v>
      </c>
      <c r="K295" s="221">
        <f t="shared" si="57"/>
        <v>122.77461806366728</v>
      </c>
      <c r="L295" s="221">
        <f t="shared" si="57"/>
        <v>120.79955667105266</v>
      </c>
      <c r="M295" s="221">
        <f t="shared" si="57"/>
        <v>121.11373848006509</v>
      </c>
      <c r="N295" s="221">
        <f t="shared" si="57"/>
        <v>120.83036239476952</v>
      </c>
      <c r="O295" s="221">
        <f t="shared" si="57"/>
        <v>121.95947338912148</v>
      </c>
      <c r="P295" s="219">
        <f t="shared" si="55"/>
        <v>120.79955667105266</v>
      </c>
      <c r="Q295" s="219">
        <f t="shared" si="56"/>
        <v>0</v>
      </c>
      <c r="R295" s="222">
        <f t="shared" si="62"/>
        <v>120.79955667105266</v>
      </c>
      <c r="S295" s="203">
        <f t="shared" si="58"/>
        <v>0</v>
      </c>
      <c r="T295" s="203"/>
      <c r="U295" s="203">
        <f t="shared" si="61"/>
        <v>1964.3938890186764</v>
      </c>
      <c r="V295" s="203">
        <f t="shared" si="63"/>
        <v>1932.7929067368425</v>
      </c>
      <c r="W295" s="203">
        <f t="shared" si="64"/>
        <v>1937.8198156810415</v>
      </c>
      <c r="X295" s="203">
        <f t="shared" si="65"/>
        <v>1933.2857983163124</v>
      </c>
      <c r="Y295" s="203">
        <f t="shared" si="66"/>
        <v>1951.3515742259438</v>
      </c>
    </row>
    <row r="296" spans="1:25" x14ac:dyDescent="0.2">
      <c r="A296" s="223" t="s">
        <v>313</v>
      </c>
      <c r="B296" s="214">
        <f>IF(ISERROR(VLOOKUP(Prices!A296,Quantities!$A$1:$B$576,2,FALSE)),0,VLOOKUP(Prices!A296,Quantities!$A$1:$B$576,2,FALSE))</f>
        <v>3</v>
      </c>
      <c r="C296" s="215">
        <f t="shared" si="59"/>
        <v>1</v>
      </c>
      <c r="D296" s="216">
        <v>2</v>
      </c>
      <c r="E296" s="217">
        <v>440</v>
      </c>
      <c r="F296" s="218">
        <v>0</v>
      </c>
      <c r="G296" s="219">
        <v>0</v>
      </c>
      <c r="H296" s="219">
        <v>0</v>
      </c>
      <c r="I296" s="219">
        <v>84.315182787263495</v>
      </c>
      <c r="J296" s="220">
        <f t="shared" si="60"/>
        <v>84.315182787263495</v>
      </c>
      <c r="K296" s="221">
        <f t="shared" si="57"/>
        <v>120.42396849248745</v>
      </c>
      <c r="L296" s="221">
        <f t="shared" si="57"/>
        <v>118.48672173362063</v>
      </c>
      <c r="M296" s="221">
        <f t="shared" si="57"/>
        <v>118.79488820048601</v>
      </c>
      <c r="N296" s="221">
        <f t="shared" si="57"/>
        <v>118.51693764926162</v>
      </c>
      <c r="O296" s="221">
        <f t="shared" si="57"/>
        <v>119.62443062258816</v>
      </c>
      <c r="P296" s="219">
        <f t="shared" si="55"/>
        <v>118.48672173362063</v>
      </c>
      <c r="Q296" s="219">
        <f t="shared" si="56"/>
        <v>0</v>
      </c>
      <c r="R296" s="222">
        <f t="shared" si="62"/>
        <v>118.48672173362063</v>
      </c>
      <c r="S296" s="203">
        <f t="shared" si="58"/>
        <v>0</v>
      </c>
      <c r="T296" s="203"/>
      <c r="U296" s="203">
        <f t="shared" si="61"/>
        <v>361.27190547746233</v>
      </c>
      <c r="V296" s="203">
        <f t="shared" si="63"/>
        <v>355.46016520086187</v>
      </c>
      <c r="W296" s="203">
        <f t="shared" si="64"/>
        <v>356.38466460145804</v>
      </c>
      <c r="X296" s="203">
        <f t="shared" si="65"/>
        <v>355.55081294778483</v>
      </c>
      <c r="Y296" s="203">
        <f t="shared" si="66"/>
        <v>358.87329186776446</v>
      </c>
    </row>
    <row r="297" spans="1:25" x14ac:dyDescent="0.2">
      <c r="A297" s="223" t="s">
        <v>314</v>
      </c>
      <c r="B297" s="214">
        <f>IF(ISERROR(VLOOKUP(Prices!A297,Quantities!$A$1:$B$576,2,FALSE)),0,VLOOKUP(Prices!A297,Quantities!$A$1:$B$576,2,FALSE))</f>
        <v>9</v>
      </c>
      <c r="C297" s="215">
        <f t="shared" si="59"/>
        <v>1</v>
      </c>
      <c r="D297" s="216">
        <v>2</v>
      </c>
      <c r="E297" s="217">
        <v>480</v>
      </c>
      <c r="F297" s="218">
        <v>0</v>
      </c>
      <c r="G297" s="219">
        <v>0</v>
      </c>
      <c r="H297" s="219">
        <v>0</v>
      </c>
      <c r="I297" s="219">
        <v>83.492275808096821</v>
      </c>
      <c r="J297" s="220">
        <f t="shared" si="60"/>
        <v>83.492275808096821</v>
      </c>
      <c r="K297" s="221">
        <f t="shared" si="57"/>
        <v>119.24864370689751</v>
      </c>
      <c r="L297" s="221">
        <f t="shared" si="57"/>
        <v>117.3303042649046</v>
      </c>
      <c r="M297" s="221">
        <f t="shared" si="57"/>
        <v>117.63546306069647</v>
      </c>
      <c r="N297" s="221">
        <f t="shared" si="57"/>
        <v>117.36022527650766</v>
      </c>
      <c r="O297" s="221">
        <f t="shared" si="57"/>
        <v>118.4569092393215</v>
      </c>
      <c r="P297" s="219">
        <f t="shared" si="55"/>
        <v>117.3303042649046</v>
      </c>
      <c r="Q297" s="219">
        <f t="shared" si="56"/>
        <v>0</v>
      </c>
      <c r="R297" s="222">
        <f t="shared" si="62"/>
        <v>117.3303042649046</v>
      </c>
      <c r="S297" s="203">
        <f t="shared" si="58"/>
        <v>0</v>
      </c>
      <c r="T297" s="203"/>
      <c r="U297" s="203">
        <f t="shared" si="61"/>
        <v>1073.2377933620776</v>
      </c>
      <c r="V297" s="203">
        <f t="shared" si="63"/>
        <v>1055.9727383841414</v>
      </c>
      <c r="W297" s="203">
        <f t="shared" si="64"/>
        <v>1058.7191675462682</v>
      </c>
      <c r="X297" s="203">
        <f t="shared" si="65"/>
        <v>1056.242027488569</v>
      </c>
      <c r="Y297" s="203">
        <f t="shared" si="66"/>
        <v>1066.1121831538935</v>
      </c>
    </row>
    <row r="298" spans="1:25" x14ac:dyDescent="0.2">
      <c r="A298" s="223" t="s">
        <v>315</v>
      </c>
      <c r="B298" s="214">
        <f>IF(ISERROR(VLOOKUP(Prices!A298,Quantities!$A$1:$B$576,2,FALSE)),0,VLOOKUP(Prices!A298,Quantities!$A$1:$B$576,2,FALSE))</f>
        <v>42</v>
      </c>
      <c r="C298" s="215">
        <f t="shared" si="59"/>
        <v>1</v>
      </c>
      <c r="D298" s="216">
        <v>2</v>
      </c>
      <c r="E298" s="217">
        <v>560</v>
      </c>
      <c r="F298" s="218">
        <v>0</v>
      </c>
      <c r="G298" s="219">
        <v>0</v>
      </c>
      <c r="H298" s="219">
        <v>0</v>
      </c>
      <c r="I298" s="219">
        <v>84.315182787263495</v>
      </c>
      <c r="J298" s="220">
        <f t="shared" si="60"/>
        <v>84.315182787263495</v>
      </c>
      <c r="K298" s="221">
        <f t="shared" si="57"/>
        <v>120.42396849248745</v>
      </c>
      <c r="L298" s="221">
        <f t="shared" si="57"/>
        <v>118.48672173362063</v>
      </c>
      <c r="M298" s="221">
        <f t="shared" si="57"/>
        <v>118.79488820048601</v>
      </c>
      <c r="N298" s="221">
        <f t="shared" si="57"/>
        <v>118.51693764926162</v>
      </c>
      <c r="O298" s="221">
        <f t="shared" si="57"/>
        <v>119.62443062258816</v>
      </c>
      <c r="P298" s="219">
        <f t="shared" si="55"/>
        <v>118.48672173362063</v>
      </c>
      <c r="Q298" s="219">
        <f t="shared" si="56"/>
        <v>0</v>
      </c>
      <c r="R298" s="222">
        <f t="shared" si="62"/>
        <v>118.48672173362063</v>
      </c>
      <c r="S298" s="203">
        <f t="shared" si="58"/>
        <v>0</v>
      </c>
      <c r="T298" s="203"/>
      <c r="U298" s="203">
        <f t="shared" si="61"/>
        <v>5057.8066766844731</v>
      </c>
      <c r="V298" s="203">
        <f t="shared" si="63"/>
        <v>4976.4423128120661</v>
      </c>
      <c r="W298" s="203">
        <f t="shared" si="64"/>
        <v>4989.3853044204125</v>
      </c>
      <c r="X298" s="203">
        <f t="shared" si="65"/>
        <v>4977.7113812689877</v>
      </c>
      <c r="Y298" s="203">
        <f t="shared" si="66"/>
        <v>5024.226086148703</v>
      </c>
    </row>
    <row r="299" spans="1:25" x14ac:dyDescent="0.2">
      <c r="A299" s="223" t="s">
        <v>316</v>
      </c>
      <c r="B299" s="214">
        <f>IF(ISERROR(VLOOKUP(Prices!A299,Quantities!$A$1:$B$576,2,FALSE)),0,VLOOKUP(Prices!A299,Quantities!$A$1:$B$576,2,FALSE))</f>
        <v>60</v>
      </c>
      <c r="C299" s="215">
        <f t="shared" si="59"/>
        <v>1</v>
      </c>
      <c r="D299" s="216">
        <v>2</v>
      </c>
      <c r="E299" s="217">
        <v>600</v>
      </c>
      <c r="F299" s="218">
        <v>0</v>
      </c>
      <c r="G299" s="219">
        <v>0</v>
      </c>
      <c r="H299" s="219">
        <v>0</v>
      </c>
      <c r="I299" s="219">
        <v>83.492275808096821</v>
      </c>
      <c r="J299" s="220">
        <f t="shared" si="60"/>
        <v>83.492275808096821</v>
      </c>
      <c r="K299" s="221">
        <f t="shared" si="57"/>
        <v>119.24864370689751</v>
      </c>
      <c r="L299" s="221">
        <f t="shared" si="57"/>
        <v>117.3303042649046</v>
      </c>
      <c r="M299" s="221">
        <f t="shared" si="57"/>
        <v>117.63546306069647</v>
      </c>
      <c r="N299" s="221">
        <f t="shared" si="57"/>
        <v>117.36022527650766</v>
      </c>
      <c r="O299" s="221">
        <f t="shared" si="57"/>
        <v>118.4569092393215</v>
      </c>
      <c r="P299" s="219">
        <f t="shared" si="55"/>
        <v>117.3303042649046</v>
      </c>
      <c r="Q299" s="219">
        <f t="shared" si="56"/>
        <v>0</v>
      </c>
      <c r="R299" s="222">
        <f t="shared" si="62"/>
        <v>117.3303042649046</v>
      </c>
      <c r="S299" s="203">
        <f t="shared" si="58"/>
        <v>0</v>
      </c>
      <c r="T299" s="203"/>
      <c r="U299" s="203">
        <f t="shared" si="61"/>
        <v>7154.9186224138502</v>
      </c>
      <c r="V299" s="203">
        <f t="shared" si="63"/>
        <v>7039.8182558942763</v>
      </c>
      <c r="W299" s="203">
        <f t="shared" si="64"/>
        <v>7058.1277836417876</v>
      </c>
      <c r="X299" s="203">
        <f t="shared" si="65"/>
        <v>7041.6135165904598</v>
      </c>
      <c r="Y299" s="203">
        <f t="shared" si="66"/>
        <v>7107.4145543592904</v>
      </c>
    </row>
    <row r="300" spans="1:25" x14ac:dyDescent="0.2">
      <c r="A300" s="223" t="s">
        <v>317</v>
      </c>
      <c r="B300" s="214">
        <f>IF(ISERROR(VLOOKUP(Prices!A300,Quantities!$A$1:$B$576,2,FALSE)),0,VLOOKUP(Prices!A300,Quantities!$A$1:$B$576,2,FALSE))</f>
        <v>57</v>
      </c>
      <c r="C300" s="215">
        <f t="shared" si="59"/>
        <v>1</v>
      </c>
      <c r="D300" s="216">
        <v>2</v>
      </c>
      <c r="E300" s="217">
        <v>620</v>
      </c>
      <c r="F300" s="218">
        <v>0</v>
      </c>
      <c r="G300" s="219">
        <v>0</v>
      </c>
      <c r="H300" s="219">
        <v>0</v>
      </c>
      <c r="I300" s="219">
        <v>81.023554870596826</v>
      </c>
      <c r="J300" s="220">
        <f t="shared" si="60"/>
        <v>81.023554870596826</v>
      </c>
      <c r="K300" s="221">
        <f t="shared" si="57"/>
        <v>115.72266935012779</v>
      </c>
      <c r="L300" s="221">
        <f t="shared" si="57"/>
        <v>113.86105185875655</v>
      </c>
      <c r="M300" s="221">
        <f t="shared" si="57"/>
        <v>114.15718764132784</v>
      </c>
      <c r="N300" s="221">
        <f t="shared" si="57"/>
        <v>113.89008815824585</v>
      </c>
      <c r="O300" s="221">
        <f t="shared" si="57"/>
        <v>114.95434508952155</v>
      </c>
      <c r="P300" s="219">
        <f t="shared" si="55"/>
        <v>113.86105185875655</v>
      </c>
      <c r="Q300" s="219">
        <f t="shared" si="56"/>
        <v>0</v>
      </c>
      <c r="R300" s="222">
        <f t="shared" si="62"/>
        <v>113.86105185875655</v>
      </c>
      <c r="S300" s="203">
        <f t="shared" si="58"/>
        <v>0</v>
      </c>
      <c r="T300" s="203"/>
      <c r="U300" s="203">
        <f t="shared" si="61"/>
        <v>6596.1921529572837</v>
      </c>
      <c r="V300" s="203">
        <f t="shared" si="63"/>
        <v>6490.0799559491234</v>
      </c>
      <c r="W300" s="203">
        <f t="shared" si="64"/>
        <v>6506.9596955556872</v>
      </c>
      <c r="X300" s="203">
        <f t="shared" si="65"/>
        <v>6491.7350250200134</v>
      </c>
      <c r="Y300" s="203">
        <f t="shared" si="66"/>
        <v>6552.3976701027286</v>
      </c>
    </row>
    <row r="301" spans="1:25" x14ac:dyDescent="0.2">
      <c r="A301" s="223" t="s">
        <v>318</v>
      </c>
      <c r="B301" s="214">
        <f>IF(ISERROR(VLOOKUP(Prices!A301,Quantities!$A$1:$B$576,2,FALSE)),0,VLOOKUP(Prices!A301,Quantities!$A$1:$B$576,2,FALSE))</f>
        <v>12</v>
      </c>
      <c r="C301" s="215">
        <f t="shared" si="59"/>
        <v>1</v>
      </c>
      <c r="D301" s="216">
        <v>2</v>
      </c>
      <c r="E301" s="217">
        <v>660</v>
      </c>
      <c r="F301" s="218">
        <v>0</v>
      </c>
      <c r="G301" s="219">
        <v>0</v>
      </c>
      <c r="H301" s="219">
        <v>0</v>
      </c>
      <c r="I301" s="219">
        <v>81.023554870596826</v>
      </c>
      <c r="J301" s="220">
        <f t="shared" si="60"/>
        <v>81.023554870596826</v>
      </c>
      <c r="K301" s="221">
        <f t="shared" si="57"/>
        <v>115.72266935012779</v>
      </c>
      <c r="L301" s="221">
        <f t="shared" si="57"/>
        <v>113.86105185875655</v>
      </c>
      <c r="M301" s="221">
        <f t="shared" si="57"/>
        <v>114.15718764132784</v>
      </c>
      <c r="N301" s="221">
        <f t="shared" si="57"/>
        <v>113.89008815824585</v>
      </c>
      <c r="O301" s="221">
        <f t="shared" si="57"/>
        <v>114.95434508952155</v>
      </c>
      <c r="P301" s="219">
        <f t="shared" si="55"/>
        <v>113.86105185875655</v>
      </c>
      <c r="Q301" s="219">
        <f t="shared" si="56"/>
        <v>0</v>
      </c>
      <c r="R301" s="222">
        <f t="shared" si="62"/>
        <v>113.86105185875655</v>
      </c>
      <c r="S301" s="203">
        <f t="shared" si="58"/>
        <v>0</v>
      </c>
      <c r="T301" s="203"/>
      <c r="U301" s="203">
        <f t="shared" si="61"/>
        <v>1388.6720322015335</v>
      </c>
      <c r="V301" s="203">
        <f t="shared" si="63"/>
        <v>1366.3326223050785</v>
      </c>
      <c r="W301" s="203">
        <f t="shared" si="64"/>
        <v>1369.8862516959341</v>
      </c>
      <c r="X301" s="203">
        <f t="shared" si="65"/>
        <v>1366.6810578989503</v>
      </c>
      <c r="Y301" s="203">
        <f t="shared" si="66"/>
        <v>1379.4521410742586</v>
      </c>
    </row>
    <row r="302" spans="1:25" x14ac:dyDescent="0.2">
      <c r="A302" s="223" t="s">
        <v>319</v>
      </c>
      <c r="B302" s="214">
        <f>IF(ISERROR(VLOOKUP(Prices!A302,Quantities!$A$1:$B$576,2,FALSE)),0,VLOOKUP(Prices!A302,Quantities!$A$1:$B$576,2,FALSE))</f>
        <v>2</v>
      </c>
      <c r="C302" s="215">
        <f t="shared" si="59"/>
        <v>1</v>
      </c>
      <c r="D302" s="216">
        <v>2</v>
      </c>
      <c r="E302" s="217">
        <v>770</v>
      </c>
      <c r="F302" s="218">
        <v>0</v>
      </c>
      <c r="G302" s="219">
        <v>0</v>
      </c>
      <c r="H302" s="219">
        <v>0</v>
      </c>
      <c r="I302" s="219">
        <v>86.428511870596822</v>
      </c>
      <c r="J302" s="220">
        <f t="shared" si="60"/>
        <v>86.428511870596822</v>
      </c>
      <c r="K302" s="221">
        <f t="shared" si="57"/>
        <v>123.44235102493963</v>
      </c>
      <c r="L302" s="221">
        <f t="shared" si="57"/>
        <v>121.45654788771049</v>
      </c>
      <c r="M302" s="221">
        <f t="shared" si="57"/>
        <v>121.77243843386275</v>
      </c>
      <c r="N302" s="221">
        <f t="shared" si="57"/>
        <v>121.4875211541772</v>
      </c>
      <c r="O302" s="221">
        <f t="shared" si="57"/>
        <v>122.62277303204202</v>
      </c>
      <c r="P302" s="219">
        <f t="shared" si="55"/>
        <v>121.45654788771049</v>
      </c>
      <c r="Q302" s="219">
        <f t="shared" si="56"/>
        <v>0</v>
      </c>
      <c r="R302" s="222">
        <f t="shared" si="62"/>
        <v>121.45654788771049</v>
      </c>
      <c r="S302" s="203">
        <f t="shared" si="58"/>
        <v>0</v>
      </c>
      <c r="T302" s="203"/>
      <c r="U302" s="203">
        <f t="shared" si="61"/>
        <v>246.88470204987925</v>
      </c>
      <c r="V302" s="203">
        <f t="shared" si="63"/>
        <v>242.91309577542097</v>
      </c>
      <c r="W302" s="203">
        <f t="shared" si="64"/>
        <v>243.54487686772549</v>
      </c>
      <c r="X302" s="203">
        <f t="shared" si="65"/>
        <v>242.9750423083544</v>
      </c>
      <c r="Y302" s="203">
        <f t="shared" si="66"/>
        <v>245.24554606408404</v>
      </c>
    </row>
    <row r="303" spans="1:25" x14ac:dyDescent="0.2">
      <c r="A303" s="223" t="s">
        <v>320</v>
      </c>
      <c r="B303" s="214">
        <f>IF(ISERROR(VLOOKUP(Prices!A303,Quantities!$A$1:$B$576,2,FALSE)),0,VLOOKUP(Prices!A303,Quantities!$A$1:$B$576,2,FALSE))</f>
        <v>3</v>
      </c>
      <c r="C303" s="215">
        <f t="shared" si="59"/>
        <v>1</v>
      </c>
      <c r="D303" s="216">
        <v>2</v>
      </c>
      <c r="E303" s="217">
        <v>1030</v>
      </c>
      <c r="F303" s="218">
        <v>0</v>
      </c>
      <c r="G303" s="219">
        <v>0</v>
      </c>
      <c r="H303" s="219">
        <v>0</v>
      </c>
      <c r="I303" s="219">
        <v>81.023554870596826</v>
      </c>
      <c r="J303" s="220">
        <f t="shared" si="60"/>
        <v>81.023554870596826</v>
      </c>
      <c r="K303" s="221">
        <f t="shared" si="57"/>
        <v>115.72266935012779</v>
      </c>
      <c r="L303" s="221">
        <f t="shared" si="57"/>
        <v>113.86105185875655</v>
      </c>
      <c r="M303" s="221">
        <f t="shared" si="57"/>
        <v>114.15718764132784</v>
      </c>
      <c r="N303" s="221">
        <f t="shared" si="57"/>
        <v>113.89008815824585</v>
      </c>
      <c r="O303" s="221">
        <f t="shared" si="57"/>
        <v>114.95434508952155</v>
      </c>
      <c r="P303" s="219">
        <f t="shared" si="55"/>
        <v>113.86105185875655</v>
      </c>
      <c r="Q303" s="219">
        <f t="shared" si="56"/>
        <v>0</v>
      </c>
      <c r="R303" s="222">
        <f t="shared" si="62"/>
        <v>113.86105185875655</v>
      </c>
      <c r="S303" s="203">
        <f t="shared" si="58"/>
        <v>0</v>
      </c>
      <c r="T303" s="203"/>
      <c r="U303" s="203">
        <f t="shared" si="61"/>
        <v>347.16800805038338</v>
      </c>
      <c r="V303" s="203">
        <f t="shared" si="63"/>
        <v>341.58315557626963</v>
      </c>
      <c r="W303" s="203">
        <f t="shared" si="64"/>
        <v>342.47156292398353</v>
      </c>
      <c r="X303" s="203">
        <f t="shared" si="65"/>
        <v>341.67026447473756</v>
      </c>
      <c r="Y303" s="203">
        <f t="shared" si="66"/>
        <v>344.86303526856466</v>
      </c>
    </row>
    <row r="304" spans="1:25" x14ac:dyDescent="0.2">
      <c r="A304" s="223" t="s">
        <v>321</v>
      </c>
      <c r="B304" s="214">
        <f>IF(ISERROR(VLOOKUP(Prices!A304,Quantities!$A$1:$B$576,2,FALSE)),0,VLOOKUP(Prices!A304,Quantities!$A$1:$B$576,2,FALSE))</f>
        <v>20</v>
      </c>
      <c r="C304" s="215">
        <f t="shared" si="59"/>
        <v>1</v>
      </c>
      <c r="D304" s="216">
        <v>2</v>
      </c>
      <c r="E304" s="217">
        <v>1080</v>
      </c>
      <c r="F304" s="218">
        <v>0</v>
      </c>
      <c r="G304" s="219">
        <v>0</v>
      </c>
      <c r="H304" s="219">
        <v>0</v>
      </c>
      <c r="I304" s="219">
        <v>81.023554870596826</v>
      </c>
      <c r="J304" s="220">
        <f t="shared" si="60"/>
        <v>81.023554870596826</v>
      </c>
      <c r="K304" s="221">
        <f t="shared" si="57"/>
        <v>115.72266935012779</v>
      </c>
      <c r="L304" s="221">
        <f t="shared" si="57"/>
        <v>113.86105185875655</v>
      </c>
      <c r="M304" s="221">
        <f t="shared" si="57"/>
        <v>114.15718764132784</v>
      </c>
      <c r="N304" s="221">
        <f t="shared" si="57"/>
        <v>113.89008815824585</v>
      </c>
      <c r="O304" s="221">
        <f t="shared" si="57"/>
        <v>114.95434508952155</v>
      </c>
      <c r="P304" s="219">
        <f t="shared" ref="P304:P367" si="67">IF($D304=2,($I304*(1+L$6)*L$5))</f>
        <v>113.86105185875655</v>
      </c>
      <c r="Q304" s="219">
        <f t="shared" ref="Q304:Q367" si="68">IF($D304=2,0)</f>
        <v>0</v>
      </c>
      <c r="R304" s="222">
        <f t="shared" si="62"/>
        <v>113.86105185875655</v>
      </c>
      <c r="S304" s="203">
        <f t="shared" si="58"/>
        <v>0</v>
      </c>
      <c r="T304" s="203"/>
      <c r="U304" s="203">
        <f t="shared" si="61"/>
        <v>2314.4533870025557</v>
      </c>
      <c r="V304" s="203">
        <f t="shared" si="63"/>
        <v>2277.2210371751312</v>
      </c>
      <c r="W304" s="203">
        <f t="shared" si="64"/>
        <v>2283.1437528265569</v>
      </c>
      <c r="X304" s="203">
        <f t="shared" si="65"/>
        <v>2277.8017631649168</v>
      </c>
      <c r="Y304" s="203">
        <f t="shared" si="66"/>
        <v>2299.0869017904311</v>
      </c>
    </row>
    <row r="305" spans="1:25" x14ac:dyDescent="0.2">
      <c r="A305" s="223" t="s">
        <v>322</v>
      </c>
      <c r="B305" s="214">
        <f>IF(ISERROR(VLOOKUP(Prices!A305,Quantities!$A$1:$B$576,2,FALSE)),0,VLOOKUP(Prices!A305,Quantities!$A$1:$B$576,2,FALSE))</f>
        <v>10</v>
      </c>
      <c r="C305" s="215">
        <f t="shared" si="59"/>
        <v>1</v>
      </c>
      <c r="D305" s="216">
        <v>2</v>
      </c>
      <c r="E305" s="217">
        <v>1130</v>
      </c>
      <c r="F305" s="218">
        <v>0</v>
      </c>
      <c r="G305" s="219">
        <v>0</v>
      </c>
      <c r="H305" s="219">
        <v>0</v>
      </c>
      <c r="I305" s="219">
        <v>85.96099674559683</v>
      </c>
      <c r="J305" s="220">
        <f t="shared" si="60"/>
        <v>85.96099674559683</v>
      </c>
      <c r="K305" s="221">
        <f t="shared" si="57"/>
        <v>122.77461806366728</v>
      </c>
      <c r="L305" s="221">
        <f t="shared" si="57"/>
        <v>120.79955667105266</v>
      </c>
      <c r="M305" s="221">
        <f t="shared" si="57"/>
        <v>121.11373848006509</v>
      </c>
      <c r="N305" s="221">
        <f t="shared" si="57"/>
        <v>120.83036239476952</v>
      </c>
      <c r="O305" s="221">
        <f t="shared" si="57"/>
        <v>121.95947338912148</v>
      </c>
      <c r="P305" s="219">
        <f t="shared" si="67"/>
        <v>120.79955667105266</v>
      </c>
      <c r="Q305" s="219">
        <f t="shared" si="68"/>
        <v>0</v>
      </c>
      <c r="R305" s="222">
        <f t="shared" si="62"/>
        <v>120.79955667105266</v>
      </c>
      <c r="S305" s="203">
        <f t="shared" si="58"/>
        <v>0</v>
      </c>
      <c r="T305" s="203"/>
      <c r="U305" s="203">
        <f t="shared" si="61"/>
        <v>1227.7461806366728</v>
      </c>
      <c r="V305" s="203">
        <f t="shared" si="63"/>
        <v>1207.9955667105266</v>
      </c>
      <c r="W305" s="203">
        <f t="shared" si="64"/>
        <v>1211.137384800651</v>
      </c>
      <c r="X305" s="203">
        <f t="shared" si="65"/>
        <v>1208.3036239476953</v>
      </c>
      <c r="Y305" s="203">
        <f t="shared" si="66"/>
        <v>1219.5947338912149</v>
      </c>
    </row>
    <row r="306" spans="1:25" x14ac:dyDescent="0.2">
      <c r="A306" s="223" t="s">
        <v>323</v>
      </c>
      <c r="B306" s="214">
        <f>IF(ISERROR(VLOOKUP(Prices!A306,Quantities!$A$1:$B$576,2,FALSE)),0,VLOOKUP(Prices!A306,Quantities!$A$1:$B$576,2,FALSE))</f>
        <v>31</v>
      </c>
      <c r="C306" s="215">
        <f t="shared" si="59"/>
        <v>1</v>
      </c>
      <c r="D306" s="216">
        <v>2</v>
      </c>
      <c r="E306" s="217">
        <v>1170</v>
      </c>
      <c r="F306" s="218">
        <v>0</v>
      </c>
      <c r="G306" s="219">
        <v>0</v>
      </c>
      <c r="H306" s="219">
        <v>0</v>
      </c>
      <c r="I306" s="219">
        <v>90.898438620596821</v>
      </c>
      <c r="J306" s="220">
        <f t="shared" si="60"/>
        <v>90.898438620596821</v>
      </c>
      <c r="K306" s="221">
        <f t="shared" si="57"/>
        <v>129.82656677720672</v>
      </c>
      <c r="L306" s="221">
        <f t="shared" si="57"/>
        <v>127.73806148334872</v>
      </c>
      <c r="M306" s="221">
        <f t="shared" si="57"/>
        <v>128.07028931880234</v>
      </c>
      <c r="N306" s="221">
        <f t="shared" si="57"/>
        <v>127.77063663129316</v>
      </c>
      <c r="O306" s="221">
        <f t="shared" si="57"/>
        <v>128.96460168872139</v>
      </c>
      <c r="P306" s="219">
        <f t="shared" si="67"/>
        <v>127.73806148334872</v>
      </c>
      <c r="Q306" s="219">
        <f t="shared" si="68"/>
        <v>0</v>
      </c>
      <c r="R306" s="222">
        <f t="shared" si="62"/>
        <v>127.73806148334872</v>
      </c>
      <c r="S306" s="203">
        <f t="shared" si="58"/>
        <v>0</v>
      </c>
      <c r="T306" s="203"/>
      <c r="U306" s="203">
        <f t="shared" si="61"/>
        <v>4024.6235700934085</v>
      </c>
      <c r="V306" s="203">
        <f t="shared" si="63"/>
        <v>3959.8799059838102</v>
      </c>
      <c r="W306" s="203">
        <f t="shared" si="64"/>
        <v>3970.1789688828726</v>
      </c>
      <c r="X306" s="203">
        <f t="shared" si="65"/>
        <v>3960.8897355700879</v>
      </c>
      <c r="Y306" s="203">
        <f t="shared" si="66"/>
        <v>3997.902652350363</v>
      </c>
    </row>
    <row r="307" spans="1:25" x14ac:dyDescent="0.2">
      <c r="A307" s="223" t="s">
        <v>324</v>
      </c>
      <c r="B307" s="214">
        <f>IF(ISERROR(VLOOKUP(Prices!A307,Quantities!$A$1:$B$576,2,FALSE)),0,VLOOKUP(Prices!A307,Quantities!$A$1:$B$576,2,FALSE))</f>
        <v>4</v>
      </c>
      <c r="C307" s="215">
        <f t="shared" si="59"/>
        <v>1</v>
      </c>
      <c r="D307" s="216">
        <v>2</v>
      </c>
      <c r="E307" s="217">
        <v>600</v>
      </c>
      <c r="F307" s="218">
        <v>0</v>
      </c>
      <c r="G307" s="219">
        <v>0</v>
      </c>
      <c r="H307" s="219">
        <v>0</v>
      </c>
      <c r="I307" s="219">
        <v>79.364871001359177</v>
      </c>
      <c r="J307" s="220">
        <f t="shared" si="60"/>
        <v>79.364871001359177</v>
      </c>
      <c r="K307" s="221">
        <f t="shared" si="57"/>
        <v>113.35363820526209</v>
      </c>
      <c r="L307" s="221">
        <f t="shared" si="57"/>
        <v>111.53013104993524</v>
      </c>
      <c r="M307" s="221">
        <f t="shared" si="57"/>
        <v>111.82020445167861</v>
      </c>
      <c r="N307" s="221">
        <f t="shared" si="57"/>
        <v>111.55857292917645</v>
      </c>
      <c r="O307" s="221">
        <f t="shared" si="57"/>
        <v>112.60104279115545</v>
      </c>
      <c r="P307" s="219">
        <f t="shared" si="67"/>
        <v>111.53013104993524</v>
      </c>
      <c r="Q307" s="219">
        <f t="shared" si="68"/>
        <v>0</v>
      </c>
      <c r="R307" s="222">
        <f t="shared" si="62"/>
        <v>111.53013104993524</v>
      </c>
      <c r="S307" s="203">
        <f t="shared" si="58"/>
        <v>0</v>
      </c>
      <c r="T307" s="203"/>
      <c r="U307" s="203">
        <f t="shared" si="61"/>
        <v>453.41455282104835</v>
      </c>
      <c r="V307" s="203">
        <f t="shared" si="63"/>
        <v>446.12052419974094</v>
      </c>
      <c r="W307" s="203">
        <f t="shared" si="64"/>
        <v>447.28081780671442</v>
      </c>
      <c r="X307" s="203">
        <f t="shared" si="65"/>
        <v>446.2342917167058</v>
      </c>
      <c r="Y307" s="203">
        <f t="shared" si="66"/>
        <v>450.4041711646218</v>
      </c>
    </row>
    <row r="308" spans="1:25" x14ac:dyDescent="0.2">
      <c r="A308" s="223" t="s">
        <v>325</v>
      </c>
      <c r="B308" s="214">
        <f>IF(ISERROR(VLOOKUP(Prices!A308,Quantities!$A$1:$B$576,2,FALSE)),0,VLOOKUP(Prices!A308,Quantities!$A$1:$B$576,2,FALSE))</f>
        <v>11</v>
      </c>
      <c r="C308" s="215">
        <f t="shared" si="59"/>
        <v>1</v>
      </c>
      <c r="D308" s="216">
        <v>2</v>
      </c>
      <c r="E308" s="217">
        <v>870</v>
      </c>
      <c r="F308" s="218">
        <v>0</v>
      </c>
      <c r="G308" s="219">
        <v>0</v>
      </c>
      <c r="H308" s="219">
        <v>0</v>
      </c>
      <c r="I308" s="219">
        <v>97.82982604039961</v>
      </c>
      <c r="J308" s="220">
        <f t="shared" si="60"/>
        <v>97.82982604039961</v>
      </c>
      <c r="K308" s="221">
        <f t="shared" si="57"/>
        <v>139.72638733927096</v>
      </c>
      <c r="L308" s="221">
        <f t="shared" si="57"/>
        <v>137.47862475189152</v>
      </c>
      <c r="M308" s="221">
        <f t="shared" si="57"/>
        <v>137.83618635406455</v>
      </c>
      <c r="N308" s="221">
        <f t="shared" si="57"/>
        <v>137.51368389157543</v>
      </c>
      <c r="O308" s="221">
        <f t="shared" si="57"/>
        <v>138.79869379536544</v>
      </c>
      <c r="P308" s="219">
        <f t="shared" si="67"/>
        <v>137.47862475189152</v>
      </c>
      <c r="Q308" s="219">
        <f t="shared" si="68"/>
        <v>0</v>
      </c>
      <c r="R308" s="222">
        <f t="shared" si="62"/>
        <v>137.47862475189152</v>
      </c>
      <c r="S308" s="203">
        <f t="shared" si="58"/>
        <v>0</v>
      </c>
      <c r="T308" s="203"/>
      <c r="U308" s="203">
        <f t="shared" si="61"/>
        <v>1536.9902607319805</v>
      </c>
      <c r="V308" s="203">
        <f t="shared" si="63"/>
        <v>1512.2648722708068</v>
      </c>
      <c r="W308" s="203">
        <f t="shared" si="64"/>
        <v>1516.19804989471</v>
      </c>
      <c r="X308" s="203">
        <f t="shared" si="65"/>
        <v>1512.6505228073297</v>
      </c>
      <c r="Y308" s="203">
        <f t="shared" si="66"/>
        <v>1526.7856317490198</v>
      </c>
    </row>
    <row r="309" spans="1:25" x14ac:dyDescent="0.2">
      <c r="A309" s="223" t="s">
        <v>326</v>
      </c>
      <c r="B309" s="214">
        <f>IF(ISERROR(VLOOKUP(Prices!A309,Quantities!$A$1:$B$576,2,FALSE)),0,VLOOKUP(Prices!A309,Quantities!$A$1:$B$576,2,FALSE))</f>
        <v>2</v>
      </c>
      <c r="C309" s="215">
        <f t="shared" si="59"/>
        <v>1</v>
      </c>
      <c r="D309" s="216">
        <v>2</v>
      </c>
      <c r="E309" s="217">
        <v>1470</v>
      </c>
      <c r="F309" s="218">
        <v>0</v>
      </c>
      <c r="G309" s="219">
        <v>0</v>
      </c>
      <c r="H309" s="219">
        <v>0</v>
      </c>
      <c r="I309" s="219">
        <v>116.59489525130188</v>
      </c>
      <c r="J309" s="220">
        <f t="shared" si="60"/>
        <v>116.59489525130188</v>
      </c>
      <c r="K309" s="221">
        <f t="shared" si="57"/>
        <v>166.5277774176709</v>
      </c>
      <c r="L309" s="221">
        <f t="shared" si="57"/>
        <v>163.84886389985402</v>
      </c>
      <c r="M309" s="221">
        <f t="shared" si="57"/>
        <v>164.27501060008461</v>
      </c>
      <c r="N309" s="221">
        <f t="shared" si="57"/>
        <v>163.89064785148199</v>
      </c>
      <c r="O309" s="221">
        <f t="shared" si="57"/>
        <v>165.42213984317183</v>
      </c>
      <c r="P309" s="219">
        <f t="shared" si="67"/>
        <v>163.84886389985402</v>
      </c>
      <c r="Q309" s="219">
        <f t="shared" si="68"/>
        <v>0</v>
      </c>
      <c r="R309" s="222">
        <f t="shared" si="62"/>
        <v>163.84886389985402</v>
      </c>
      <c r="S309" s="203">
        <f t="shared" si="58"/>
        <v>0</v>
      </c>
      <c r="T309" s="203"/>
      <c r="U309" s="203">
        <f t="shared" si="61"/>
        <v>333.05555483534181</v>
      </c>
      <c r="V309" s="203">
        <f t="shared" si="63"/>
        <v>327.69772779970805</v>
      </c>
      <c r="W309" s="203">
        <f t="shared" si="64"/>
        <v>328.55002120016923</v>
      </c>
      <c r="X309" s="203">
        <f t="shared" si="65"/>
        <v>327.78129570296397</v>
      </c>
      <c r="Y309" s="203">
        <f t="shared" si="66"/>
        <v>330.84427968634367</v>
      </c>
    </row>
    <row r="310" spans="1:25" x14ac:dyDescent="0.2">
      <c r="A310" s="223" t="s">
        <v>327</v>
      </c>
      <c r="B310" s="214">
        <f>IF(ISERROR(VLOOKUP(Prices!A310,Quantities!$A$1:$B$576,2,FALSE)),0,VLOOKUP(Prices!A310,Quantities!$A$1:$B$576,2,FALSE))</f>
        <v>2</v>
      </c>
      <c r="C310" s="215">
        <f t="shared" si="59"/>
        <v>1</v>
      </c>
      <c r="D310" s="216">
        <v>2</v>
      </c>
      <c r="E310" s="217">
        <v>120</v>
      </c>
      <c r="F310" s="218">
        <v>0</v>
      </c>
      <c r="G310" s="219">
        <v>0</v>
      </c>
      <c r="H310" s="219">
        <v>0</v>
      </c>
      <c r="I310" s="219">
        <v>69.27358288771552</v>
      </c>
      <c r="J310" s="220">
        <f t="shared" si="60"/>
        <v>69.27358288771552</v>
      </c>
      <c r="K310" s="221">
        <f t="shared" si="57"/>
        <v>98.940659170250058</v>
      </c>
      <c r="L310" s="221">
        <f t="shared" si="57"/>
        <v>97.349011978273722</v>
      </c>
      <c r="M310" s="221">
        <f t="shared" si="57"/>
        <v>97.602202383369288</v>
      </c>
      <c r="N310" s="221">
        <f t="shared" si="57"/>
        <v>97.373837456526743</v>
      </c>
      <c r="O310" s="221">
        <f t="shared" si="57"/>
        <v>98.283756687549129</v>
      </c>
      <c r="P310" s="219">
        <f t="shared" si="67"/>
        <v>97.349011978273722</v>
      </c>
      <c r="Q310" s="219">
        <f t="shared" si="68"/>
        <v>0</v>
      </c>
      <c r="R310" s="222">
        <f t="shared" si="62"/>
        <v>97.349011978273722</v>
      </c>
      <c r="S310" s="203">
        <f t="shared" si="58"/>
        <v>0</v>
      </c>
      <c r="T310" s="203"/>
      <c r="U310" s="203">
        <f t="shared" si="61"/>
        <v>197.88131834050012</v>
      </c>
      <c r="V310" s="203">
        <f t="shared" si="63"/>
        <v>194.69802395654744</v>
      </c>
      <c r="W310" s="203">
        <f t="shared" si="64"/>
        <v>195.20440476673858</v>
      </c>
      <c r="X310" s="203">
        <f t="shared" si="65"/>
        <v>194.74767491305349</v>
      </c>
      <c r="Y310" s="203">
        <f t="shared" si="66"/>
        <v>196.56751337509826</v>
      </c>
    </row>
    <row r="311" spans="1:25" x14ac:dyDescent="0.2">
      <c r="A311" s="223" t="s">
        <v>328</v>
      </c>
      <c r="B311" s="214">
        <f>IF(ISERROR(VLOOKUP(Prices!A311,Quantities!$A$1:$B$576,2,FALSE)),0,VLOOKUP(Prices!A311,Quantities!$A$1:$B$576,2,FALSE))</f>
        <v>4</v>
      </c>
      <c r="C311" s="215">
        <f t="shared" si="59"/>
        <v>1</v>
      </c>
      <c r="D311" s="216">
        <v>2</v>
      </c>
      <c r="E311" s="217">
        <v>1050</v>
      </c>
      <c r="F311" s="218">
        <v>0</v>
      </c>
      <c r="G311" s="219">
        <v>0</v>
      </c>
      <c r="H311" s="219">
        <v>0</v>
      </c>
      <c r="I311" s="219">
        <v>71.742303825215515</v>
      </c>
      <c r="J311" s="220">
        <f t="shared" si="60"/>
        <v>71.742303825215515</v>
      </c>
      <c r="K311" s="221">
        <f t="shared" si="57"/>
        <v>102.46663352701978</v>
      </c>
      <c r="L311" s="221">
        <f t="shared" si="57"/>
        <v>100.81826438442175</v>
      </c>
      <c r="M311" s="221">
        <f t="shared" si="57"/>
        <v>101.0804778027379</v>
      </c>
      <c r="N311" s="221">
        <f t="shared" si="57"/>
        <v>100.84397457478858</v>
      </c>
      <c r="O311" s="221">
        <f t="shared" si="57"/>
        <v>101.78632083734908</v>
      </c>
      <c r="P311" s="219">
        <f t="shared" si="67"/>
        <v>100.81826438442175</v>
      </c>
      <c r="Q311" s="219">
        <f t="shared" si="68"/>
        <v>0</v>
      </c>
      <c r="R311" s="222">
        <f t="shared" si="62"/>
        <v>100.81826438442175</v>
      </c>
      <c r="S311" s="203">
        <f t="shared" si="58"/>
        <v>0</v>
      </c>
      <c r="T311" s="203"/>
      <c r="U311" s="203">
        <f t="shared" si="61"/>
        <v>409.86653410807912</v>
      </c>
      <c r="V311" s="203">
        <f t="shared" si="63"/>
        <v>403.27305753768701</v>
      </c>
      <c r="W311" s="203">
        <f t="shared" si="64"/>
        <v>404.32191121095161</v>
      </c>
      <c r="X311" s="203">
        <f t="shared" si="65"/>
        <v>403.3758982991543</v>
      </c>
      <c r="Y311" s="203">
        <f t="shared" si="66"/>
        <v>407.14528334939632</v>
      </c>
    </row>
    <row r="312" spans="1:25" x14ac:dyDescent="0.2">
      <c r="A312" s="223" t="s">
        <v>329</v>
      </c>
      <c r="B312" s="214">
        <f>IF(ISERROR(VLOOKUP(Prices!A312,Quantities!$A$1:$B$576,2,FALSE)),0,VLOOKUP(Prices!A312,Quantities!$A$1:$B$576,2,FALSE))</f>
        <v>78</v>
      </c>
      <c r="C312" s="215">
        <f t="shared" si="59"/>
        <v>1</v>
      </c>
      <c r="D312" s="216">
        <v>2</v>
      </c>
      <c r="E312" s="217">
        <v>10</v>
      </c>
      <c r="F312" s="218">
        <v>0</v>
      </c>
      <c r="G312" s="219">
        <v>0</v>
      </c>
      <c r="H312" s="219">
        <v>0</v>
      </c>
      <c r="I312" s="219">
        <v>19.525988659567716</v>
      </c>
      <c r="J312" s="220">
        <f t="shared" si="60"/>
        <v>19.525988659567716</v>
      </c>
      <c r="K312" s="221">
        <f t="shared" si="57"/>
        <v>27.888180579021974</v>
      </c>
      <c r="L312" s="221">
        <f t="shared" si="57"/>
        <v>27.439546572737974</v>
      </c>
      <c r="M312" s="221">
        <f t="shared" si="57"/>
        <v>27.510912781507926</v>
      </c>
      <c r="N312" s="221">
        <f t="shared" si="57"/>
        <v>27.446544074334255</v>
      </c>
      <c r="O312" s="221">
        <f t="shared" si="57"/>
        <v>27.703020956941355</v>
      </c>
      <c r="P312" s="219">
        <f t="shared" si="67"/>
        <v>27.439546572737974</v>
      </c>
      <c r="Q312" s="219">
        <f t="shared" si="68"/>
        <v>0</v>
      </c>
      <c r="R312" s="222">
        <f t="shared" si="62"/>
        <v>27.439546572737974</v>
      </c>
      <c r="S312" s="203">
        <f t="shared" si="58"/>
        <v>0</v>
      </c>
      <c r="T312" s="203"/>
      <c r="U312" s="203">
        <f t="shared" si="61"/>
        <v>2175.278085163714</v>
      </c>
      <c r="V312" s="203">
        <f t="shared" si="63"/>
        <v>2140.2846326735621</v>
      </c>
      <c r="W312" s="203">
        <f t="shared" si="64"/>
        <v>2145.8511969576184</v>
      </c>
      <c r="X312" s="203">
        <f t="shared" si="65"/>
        <v>2140.8304377980721</v>
      </c>
      <c r="Y312" s="203">
        <f t="shared" si="66"/>
        <v>2160.8356346414257</v>
      </c>
    </row>
    <row r="313" spans="1:25" x14ac:dyDescent="0.2">
      <c r="A313" s="223" t="s">
        <v>330</v>
      </c>
      <c r="B313" s="214">
        <f>IF(ISERROR(VLOOKUP(Prices!A313,Quantities!$A$1:$B$576,2,FALSE)),0,VLOOKUP(Prices!A313,Quantities!$A$1:$B$576,2,FALSE))</f>
        <v>3</v>
      </c>
      <c r="C313" s="215">
        <f t="shared" si="59"/>
        <v>1</v>
      </c>
      <c r="D313" s="216">
        <v>2</v>
      </c>
      <c r="E313" s="217">
        <v>810</v>
      </c>
      <c r="F313" s="218">
        <v>0</v>
      </c>
      <c r="G313" s="219">
        <v>0</v>
      </c>
      <c r="H313" s="219">
        <v>0</v>
      </c>
      <c r="I313" s="219">
        <v>30.335902659567715</v>
      </c>
      <c r="J313" s="220">
        <f t="shared" si="60"/>
        <v>30.335902659567715</v>
      </c>
      <c r="K313" s="221">
        <f t="shared" si="57"/>
        <v>43.327543928645674</v>
      </c>
      <c r="L313" s="221">
        <f t="shared" si="57"/>
        <v>42.630538630645837</v>
      </c>
      <c r="M313" s="221">
        <f t="shared" si="57"/>
        <v>42.74141436657775</v>
      </c>
      <c r="N313" s="221">
        <f t="shared" si="57"/>
        <v>42.641410066196983</v>
      </c>
      <c r="O313" s="221">
        <f t="shared" si="57"/>
        <v>43.039876841982291</v>
      </c>
      <c r="P313" s="219">
        <f t="shared" si="67"/>
        <v>42.630538630645837</v>
      </c>
      <c r="Q313" s="219">
        <f t="shared" si="68"/>
        <v>0</v>
      </c>
      <c r="R313" s="222">
        <f t="shared" si="62"/>
        <v>42.630538630645837</v>
      </c>
      <c r="S313" s="203">
        <f t="shared" si="58"/>
        <v>0</v>
      </c>
      <c r="T313" s="203"/>
      <c r="U313" s="203">
        <f t="shared" si="61"/>
        <v>129.98263178593703</v>
      </c>
      <c r="V313" s="203">
        <f t="shared" si="63"/>
        <v>127.89161589193751</v>
      </c>
      <c r="W313" s="203">
        <f t="shared" si="64"/>
        <v>128.22424309973326</v>
      </c>
      <c r="X313" s="203">
        <f t="shared" si="65"/>
        <v>127.92423019859095</v>
      </c>
      <c r="Y313" s="203">
        <f t="shared" si="66"/>
        <v>129.11963052594689</v>
      </c>
    </row>
    <row r="314" spans="1:25" x14ac:dyDescent="0.2">
      <c r="A314" s="223" t="s">
        <v>331</v>
      </c>
      <c r="B314" s="214">
        <f>IF(ISERROR(VLOOKUP(Prices!A314,Quantities!$A$1:$B$576,2,FALSE)),0,VLOOKUP(Prices!A314,Quantities!$A$1:$B$576,2,FALSE))</f>
        <v>1</v>
      </c>
      <c r="C314" s="215">
        <f t="shared" si="59"/>
        <v>1</v>
      </c>
      <c r="D314" s="216">
        <v>2</v>
      </c>
      <c r="E314" s="217">
        <v>820</v>
      </c>
      <c r="F314" s="218">
        <v>0</v>
      </c>
      <c r="G314" s="219">
        <v>0</v>
      </c>
      <c r="H314" s="219">
        <v>0</v>
      </c>
      <c r="I314" s="219">
        <v>19.525988659567716</v>
      </c>
      <c r="J314" s="220">
        <f t="shared" si="60"/>
        <v>19.525988659567716</v>
      </c>
      <c r="K314" s="221">
        <f t="shared" si="57"/>
        <v>27.888180579021974</v>
      </c>
      <c r="L314" s="221">
        <f t="shared" si="57"/>
        <v>27.439546572737974</v>
      </c>
      <c r="M314" s="221">
        <f t="shared" si="57"/>
        <v>27.510912781507926</v>
      </c>
      <c r="N314" s="221">
        <f t="shared" si="57"/>
        <v>27.446544074334255</v>
      </c>
      <c r="O314" s="221">
        <f t="shared" si="57"/>
        <v>27.703020956941355</v>
      </c>
      <c r="P314" s="219">
        <f t="shared" si="67"/>
        <v>27.439546572737974</v>
      </c>
      <c r="Q314" s="219">
        <f t="shared" si="68"/>
        <v>0</v>
      </c>
      <c r="R314" s="222">
        <f t="shared" si="62"/>
        <v>27.439546572737974</v>
      </c>
      <c r="S314" s="203">
        <f t="shared" si="58"/>
        <v>0</v>
      </c>
      <c r="T314" s="203"/>
      <c r="U314" s="203">
        <f t="shared" si="61"/>
        <v>27.888180579021974</v>
      </c>
      <c r="V314" s="203">
        <f t="shared" si="63"/>
        <v>27.439546572737974</v>
      </c>
      <c r="W314" s="203">
        <f t="shared" si="64"/>
        <v>27.510912781507926</v>
      </c>
      <c r="X314" s="203">
        <f t="shared" si="65"/>
        <v>27.446544074334255</v>
      </c>
      <c r="Y314" s="203">
        <f t="shared" si="66"/>
        <v>27.703020956941355</v>
      </c>
    </row>
    <row r="315" spans="1:25" x14ac:dyDescent="0.2">
      <c r="A315" s="223" t="s">
        <v>332</v>
      </c>
      <c r="B315" s="214">
        <f>IF(ISERROR(VLOOKUP(Prices!A315,Quantities!$A$1:$B$576,2,FALSE)),0,VLOOKUP(Prices!A315,Quantities!$A$1:$B$576,2,FALSE))</f>
        <v>2</v>
      </c>
      <c r="C315" s="215">
        <f t="shared" si="59"/>
        <v>1</v>
      </c>
      <c r="D315" s="216">
        <v>2</v>
      </c>
      <c r="E315" s="217">
        <v>990</v>
      </c>
      <c r="F315" s="218">
        <v>0</v>
      </c>
      <c r="G315" s="219">
        <v>0</v>
      </c>
      <c r="H315" s="219">
        <v>0</v>
      </c>
      <c r="I315" s="219">
        <v>29.400872409567718</v>
      </c>
      <c r="J315" s="220">
        <f t="shared" si="60"/>
        <v>29.400872409567718</v>
      </c>
      <c r="K315" s="221">
        <f t="shared" si="57"/>
        <v>41.992078006100918</v>
      </c>
      <c r="L315" s="221">
        <f t="shared" si="57"/>
        <v>41.316556197330129</v>
      </c>
      <c r="M315" s="221">
        <f t="shared" si="57"/>
        <v>41.424014458982448</v>
      </c>
      <c r="N315" s="221">
        <f t="shared" si="57"/>
        <v>41.327092547381589</v>
      </c>
      <c r="O315" s="221">
        <f t="shared" si="57"/>
        <v>41.713277556141186</v>
      </c>
      <c r="P315" s="219">
        <f t="shared" si="67"/>
        <v>41.316556197330129</v>
      </c>
      <c r="Q315" s="219">
        <f t="shared" si="68"/>
        <v>0</v>
      </c>
      <c r="R315" s="222">
        <f t="shared" si="62"/>
        <v>41.316556197330129</v>
      </c>
      <c r="S315" s="203">
        <f t="shared" si="58"/>
        <v>0</v>
      </c>
      <c r="T315" s="203"/>
      <c r="U315" s="203">
        <f t="shared" si="61"/>
        <v>83.984156012201836</v>
      </c>
      <c r="V315" s="203">
        <f t="shared" si="63"/>
        <v>82.633112394660259</v>
      </c>
      <c r="W315" s="203">
        <f t="shared" si="64"/>
        <v>82.848028917964896</v>
      </c>
      <c r="X315" s="203">
        <f t="shared" si="65"/>
        <v>82.654185094763179</v>
      </c>
      <c r="Y315" s="203">
        <f t="shared" si="66"/>
        <v>83.426555112282372</v>
      </c>
    </row>
    <row r="316" spans="1:25" x14ac:dyDescent="0.2">
      <c r="A316" s="223" t="s">
        <v>333</v>
      </c>
      <c r="B316" s="214">
        <f>IF(ISERROR(VLOOKUP(Prices!A316,Quantities!$A$1:$B$576,2,FALSE)),0,VLOOKUP(Prices!A316,Quantities!$A$1:$B$576,2,FALSE))</f>
        <v>8</v>
      </c>
      <c r="C316" s="215">
        <f t="shared" si="59"/>
        <v>1</v>
      </c>
      <c r="D316" s="216">
        <v>2</v>
      </c>
      <c r="E316" s="217">
        <v>10</v>
      </c>
      <c r="F316" s="218">
        <v>0</v>
      </c>
      <c r="G316" s="219">
        <v>0</v>
      </c>
      <c r="H316" s="219">
        <v>0</v>
      </c>
      <c r="I316" s="219">
        <v>19.525988659567716</v>
      </c>
      <c r="J316" s="220">
        <f t="shared" si="60"/>
        <v>19.525988659567716</v>
      </c>
      <c r="K316" s="221">
        <f t="shared" ref="K316:O366" si="69">IF($D316=1,($I316*(1+K$6)*K$5)+$F316,$J316*(1+K$6)*K$5)</f>
        <v>27.888180579021974</v>
      </c>
      <c r="L316" s="221">
        <f t="shared" si="69"/>
        <v>27.439546572737974</v>
      </c>
      <c r="M316" s="221">
        <f t="shared" si="69"/>
        <v>27.510912781507926</v>
      </c>
      <c r="N316" s="221">
        <f t="shared" si="69"/>
        <v>27.446544074334255</v>
      </c>
      <c r="O316" s="221">
        <f t="shared" si="69"/>
        <v>27.703020956941355</v>
      </c>
      <c r="P316" s="219">
        <f t="shared" si="67"/>
        <v>27.439546572737974</v>
      </c>
      <c r="Q316" s="219">
        <f t="shared" si="68"/>
        <v>0</v>
      </c>
      <c r="R316" s="222">
        <f t="shared" si="62"/>
        <v>27.439546572737974</v>
      </c>
      <c r="S316" s="203">
        <f t="shared" si="58"/>
        <v>0</v>
      </c>
      <c r="T316" s="203"/>
      <c r="U316" s="203">
        <f t="shared" si="61"/>
        <v>223.10544463217579</v>
      </c>
      <c r="V316" s="203">
        <f t="shared" si="63"/>
        <v>219.51637258190379</v>
      </c>
      <c r="W316" s="203">
        <f t="shared" si="64"/>
        <v>220.08730225206341</v>
      </c>
      <c r="X316" s="203">
        <f t="shared" si="65"/>
        <v>219.57235259467404</v>
      </c>
      <c r="Y316" s="203">
        <f t="shared" si="66"/>
        <v>221.62416765553084</v>
      </c>
    </row>
    <row r="317" spans="1:25" x14ac:dyDescent="0.2">
      <c r="A317" s="223" t="s">
        <v>334</v>
      </c>
      <c r="B317" s="214">
        <f>IF(ISERROR(VLOOKUP(Prices!A317,Quantities!$A$1:$B$576,2,FALSE)),0,VLOOKUP(Prices!A317,Quantities!$A$1:$B$576,2,FALSE))</f>
        <v>2</v>
      </c>
      <c r="C317" s="215">
        <f t="shared" si="59"/>
        <v>1</v>
      </c>
      <c r="D317" s="216">
        <v>2</v>
      </c>
      <c r="E317" s="217">
        <v>810</v>
      </c>
      <c r="F317" s="218">
        <v>0</v>
      </c>
      <c r="G317" s="219">
        <v>0</v>
      </c>
      <c r="H317" s="219">
        <v>0</v>
      </c>
      <c r="I317" s="219">
        <v>30.335902659567715</v>
      </c>
      <c r="J317" s="220">
        <f t="shared" si="60"/>
        <v>30.335902659567715</v>
      </c>
      <c r="K317" s="221">
        <f t="shared" si="69"/>
        <v>43.327543928645674</v>
      </c>
      <c r="L317" s="221">
        <f t="shared" si="69"/>
        <v>42.630538630645837</v>
      </c>
      <c r="M317" s="221">
        <f t="shared" si="69"/>
        <v>42.74141436657775</v>
      </c>
      <c r="N317" s="221">
        <f t="shared" si="69"/>
        <v>42.641410066196983</v>
      </c>
      <c r="O317" s="221">
        <f t="shared" si="69"/>
        <v>43.039876841982291</v>
      </c>
      <c r="P317" s="219">
        <f t="shared" si="67"/>
        <v>42.630538630645837</v>
      </c>
      <c r="Q317" s="219">
        <f t="shared" si="68"/>
        <v>0</v>
      </c>
      <c r="R317" s="222">
        <f t="shared" si="62"/>
        <v>42.630538630645837</v>
      </c>
      <c r="S317" s="203">
        <f t="shared" si="58"/>
        <v>0</v>
      </c>
      <c r="T317" s="203"/>
      <c r="U317" s="203">
        <f t="shared" si="61"/>
        <v>86.655087857291349</v>
      </c>
      <c r="V317" s="203">
        <f t="shared" si="63"/>
        <v>85.261077261291675</v>
      </c>
      <c r="W317" s="203">
        <f t="shared" si="64"/>
        <v>85.4828287331555</v>
      </c>
      <c r="X317" s="203">
        <f t="shared" si="65"/>
        <v>85.282820132393965</v>
      </c>
      <c r="Y317" s="203">
        <f t="shared" si="66"/>
        <v>86.079753683964583</v>
      </c>
    </row>
    <row r="318" spans="1:25" x14ac:dyDescent="0.2">
      <c r="A318" s="223" t="s">
        <v>335</v>
      </c>
      <c r="B318" s="214">
        <f>IF(ISERROR(VLOOKUP(Prices!A318,Quantities!$A$1:$B$576,2,FALSE)),0,VLOOKUP(Prices!A318,Quantities!$A$1:$B$576,2,FALSE))</f>
        <v>2</v>
      </c>
      <c r="C318" s="215">
        <f t="shared" si="59"/>
        <v>1</v>
      </c>
      <c r="D318" s="216">
        <v>2</v>
      </c>
      <c r="E318" s="217">
        <v>10</v>
      </c>
      <c r="F318" s="218">
        <v>0</v>
      </c>
      <c r="G318" s="219">
        <v>0</v>
      </c>
      <c r="H318" s="219">
        <v>0</v>
      </c>
      <c r="I318" s="219">
        <v>17.378043762022166</v>
      </c>
      <c r="J318" s="220">
        <f t="shared" si="60"/>
        <v>17.378043762022166</v>
      </c>
      <c r="K318" s="221">
        <f t="shared" si="69"/>
        <v>24.820357677916935</v>
      </c>
      <c r="L318" s="221">
        <f t="shared" si="69"/>
        <v>24.421075391613112</v>
      </c>
      <c r="M318" s="221">
        <f t="shared" si="69"/>
        <v>24.48459100256407</v>
      </c>
      <c r="N318" s="221">
        <f t="shared" si="69"/>
        <v>24.427303137162141</v>
      </c>
      <c r="O318" s="221">
        <f t="shared" si="69"/>
        <v>24.655566431154643</v>
      </c>
      <c r="P318" s="219">
        <f t="shared" si="67"/>
        <v>24.421075391613112</v>
      </c>
      <c r="Q318" s="219">
        <f t="shared" si="68"/>
        <v>0</v>
      </c>
      <c r="R318" s="222">
        <f t="shared" si="62"/>
        <v>24.421075391613112</v>
      </c>
      <c r="S318" s="203">
        <f t="shared" si="58"/>
        <v>0</v>
      </c>
      <c r="T318" s="203"/>
      <c r="U318" s="203">
        <f t="shared" si="61"/>
        <v>49.640715355833869</v>
      </c>
      <c r="V318" s="203">
        <f t="shared" si="63"/>
        <v>48.842150783226224</v>
      </c>
      <c r="W318" s="203">
        <f t="shared" si="64"/>
        <v>48.96918200512814</v>
      </c>
      <c r="X318" s="203">
        <f t="shared" si="65"/>
        <v>48.854606274324283</v>
      </c>
      <c r="Y318" s="203">
        <f t="shared" si="66"/>
        <v>49.311132862309286</v>
      </c>
    </row>
    <row r="319" spans="1:25" x14ac:dyDescent="0.2">
      <c r="A319" s="223" t="s">
        <v>336</v>
      </c>
      <c r="B319" s="214">
        <f>IF(ISERROR(VLOOKUP(Prices!A319,Quantities!$A$1:$B$576,2,FALSE)),0,VLOOKUP(Prices!A319,Quantities!$A$1:$B$576,2,FALSE))</f>
        <v>1</v>
      </c>
      <c r="C319" s="215">
        <f t="shared" si="59"/>
        <v>1</v>
      </c>
      <c r="D319" s="216">
        <v>2</v>
      </c>
      <c r="E319" s="217">
        <v>10</v>
      </c>
      <c r="F319" s="218">
        <v>0</v>
      </c>
      <c r="G319" s="219">
        <v>0</v>
      </c>
      <c r="H319" s="219">
        <v>0</v>
      </c>
      <c r="I319" s="219">
        <v>17.378043762022166</v>
      </c>
      <c r="J319" s="220">
        <f t="shared" si="60"/>
        <v>17.378043762022166</v>
      </c>
      <c r="K319" s="221">
        <f t="shared" si="69"/>
        <v>24.820357677916935</v>
      </c>
      <c r="L319" s="221">
        <f t="shared" si="69"/>
        <v>24.421075391613112</v>
      </c>
      <c r="M319" s="221">
        <f t="shared" si="69"/>
        <v>24.48459100256407</v>
      </c>
      <c r="N319" s="221">
        <f t="shared" si="69"/>
        <v>24.427303137162141</v>
      </c>
      <c r="O319" s="221">
        <f t="shared" si="69"/>
        <v>24.655566431154643</v>
      </c>
      <c r="P319" s="219">
        <f t="shared" si="67"/>
        <v>24.421075391613112</v>
      </c>
      <c r="Q319" s="219">
        <f t="shared" si="68"/>
        <v>0</v>
      </c>
      <c r="R319" s="222">
        <f t="shared" si="62"/>
        <v>24.421075391613112</v>
      </c>
      <c r="S319" s="203">
        <f t="shared" si="58"/>
        <v>0</v>
      </c>
      <c r="T319" s="203"/>
      <c r="U319" s="203">
        <f t="shared" si="61"/>
        <v>24.820357677916935</v>
      </c>
      <c r="V319" s="203">
        <f t="shared" si="63"/>
        <v>24.421075391613112</v>
      </c>
      <c r="W319" s="203">
        <f t="shared" si="64"/>
        <v>24.48459100256407</v>
      </c>
      <c r="X319" s="203">
        <f t="shared" si="65"/>
        <v>24.427303137162141</v>
      </c>
      <c r="Y319" s="203">
        <f t="shared" si="66"/>
        <v>24.655566431154643</v>
      </c>
    </row>
    <row r="320" spans="1:25" x14ac:dyDescent="0.2">
      <c r="A320" s="223" t="s">
        <v>337</v>
      </c>
      <c r="B320" s="214">
        <f>IF(ISERROR(VLOOKUP(Prices!A320,Quantities!$A$1:$B$576,2,FALSE)),0,VLOOKUP(Prices!A320,Quantities!$A$1:$B$576,2,FALSE))</f>
        <v>1</v>
      </c>
      <c r="C320" s="215">
        <f t="shared" si="59"/>
        <v>1</v>
      </c>
      <c r="D320" s="216">
        <v>2</v>
      </c>
      <c r="E320" s="217">
        <v>740</v>
      </c>
      <c r="F320" s="218">
        <v>0</v>
      </c>
      <c r="G320" s="219">
        <v>0</v>
      </c>
      <c r="H320" s="219">
        <v>0</v>
      </c>
      <c r="I320" s="219">
        <v>17.378043762022166</v>
      </c>
      <c r="J320" s="220">
        <f t="shared" si="60"/>
        <v>17.378043762022166</v>
      </c>
      <c r="K320" s="221">
        <f t="shared" si="69"/>
        <v>24.820357677916935</v>
      </c>
      <c r="L320" s="221">
        <f t="shared" si="69"/>
        <v>24.421075391613112</v>
      </c>
      <c r="M320" s="221">
        <f t="shared" si="69"/>
        <v>24.48459100256407</v>
      </c>
      <c r="N320" s="221">
        <f t="shared" si="69"/>
        <v>24.427303137162141</v>
      </c>
      <c r="O320" s="221">
        <f t="shared" si="69"/>
        <v>24.655566431154643</v>
      </c>
      <c r="P320" s="219">
        <f t="shared" si="67"/>
        <v>24.421075391613112</v>
      </c>
      <c r="Q320" s="219">
        <f t="shared" si="68"/>
        <v>0</v>
      </c>
      <c r="R320" s="222">
        <f t="shared" si="62"/>
        <v>24.421075391613112</v>
      </c>
      <c r="S320" s="203">
        <f t="shared" si="58"/>
        <v>0</v>
      </c>
      <c r="T320" s="203"/>
      <c r="U320" s="203">
        <f t="shared" si="61"/>
        <v>24.820357677916935</v>
      </c>
      <c r="V320" s="203">
        <f t="shared" si="63"/>
        <v>24.421075391613112</v>
      </c>
      <c r="W320" s="203">
        <f t="shared" si="64"/>
        <v>24.48459100256407</v>
      </c>
      <c r="X320" s="203">
        <f t="shared" si="65"/>
        <v>24.427303137162141</v>
      </c>
      <c r="Y320" s="203">
        <f t="shared" si="66"/>
        <v>24.655566431154643</v>
      </c>
    </row>
    <row r="321" spans="1:25" x14ac:dyDescent="0.2">
      <c r="A321" s="223" t="s">
        <v>338</v>
      </c>
      <c r="B321" s="214">
        <f>IF(ISERROR(VLOOKUP(Prices!A321,Quantities!$A$1:$B$576,2,FALSE)),0,VLOOKUP(Prices!A321,Quantities!$A$1:$B$576,2,FALSE))</f>
        <v>2</v>
      </c>
      <c r="C321" s="215">
        <f t="shared" si="59"/>
        <v>1</v>
      </c>
      <c r="D321" s="216">
        <v>2</v>
      </c>
      <c r="E321" s="217">
        <v>10</v>
      </c>
      <c r="F321" s="218">
        <v>0</v>
      </c>
      <c r="G321" s="219">
        <v>0</v>
      </c>
      <c r="H321" s="219">
        <v>0</v>
      </c>
      <c r="I321" s="219">
        <v>17.378043762022166</v>
      </c>
      <c r="J321" s="220">
        <f t="shared" si="60"/>
        <v>17.378043762022166</v>
      </c>
      <c r="K321" s="221">
        <f t="shared" si="69"/>
        <v>24.820357677916935</v>
      </c>
      <c r="L321" s="221">
        <f t="shared" si="69"/>
        <v>24.421075391613112</v>
      </c>
      <c r="M321" s="221">
        <f t="shared" si="69"/>
        <v>24.48459100256407</v>
      </c>
      <c r="N321" s="221">
        <f t="shared" si="69"/>
        <v>24.427303137162141</v>
      </c>
      <c r="O321" s="221">
        <f t="shared" si="69"/>
        <v>24.655566431154643</v>
      </c>
      <c r="P321" s="219">
        <f t="shared" si="67"/>
        <v>24.421075391613112</v>
      </c>
      <c r="Q321" s="219">
        <f t="shared" si="68"/>
        <v>0</v>
      </c>
      <c r="R321" s="222">
        <f t="shared" si="62"/>
        <v>24.421075391613112</v>
      </c>
      <c r="S321" s="203">
        <f t="shared" si="58"/>
        <v>0</v>
      </c>
      <c r="T321" s="203"/>
      <c r="U321" s="203">
        <f t="shared" si="61"/>
        <v>49.640715355833869</v>
      </c>
      <c r="V321" s="203">
        <f t="shared" si="63"/>
        <v>48.842150783226224</v>
      </c>
      <c r="W321" s="203">
        <f t="shared" si="64"/>
        <v>48.96918200512814</v>
      </c>
      <c r="X321" s="203">
        <f t="shared" si="65"/>
        <v>48.854606274324283</v>
      </c>
      <c r="Y321" s="203">
        <f t="shared" si="66"/>
        <v>49.311132862309286</v>
      </c>
    </row>
    <row r="322" spans="1:25" x14ac:dyDescent="0.2">
      <c r="A322" s="223" t="s">
        <v>339</v>
      </c>
      <c r="B322" s="214">
        <f>IF(ISERROR(VLOOKUP(Prices!A322,Quantities!$A$1:$B$576,2,FALSE)),0,VLOOKUP(Prices!A322,Quantities!$A$1:$B$576,2,FALSE))</f>
        <v>3</v>
      </c>
      <c r="C322" s="215">
        <f t="shared" si="59"/>
        <v>1</v>
      </c>
      <c r="D322" s="216">
        <v>2</v>
      </c>
      <c r="E322" s="217">
        <v>620</v>
      </c>
      <c r="F322" s="218">
        <v>0</v>
      </c>
      <c r="G322" s="219">
        <v>0</v>
      </c>
      <c r="H322" s="219">
        <v>0</v>
      </c>
      <c r="I322" s="219">
        <v>16.122617871888831</v>
      </c>
      <c r="J322" s="220">
        <f t="shared" si="60"/>
        <v>16.122617871888831</v>
      </c>
      <c r="K322" s="221">
        <f t="shared" si="69"/>
        <v>23.027283609400449</v>
      </c>
      <c r="L322" s="221">
        <f t="shared" si="69"/>
        <v>22.656846302805615</v>
      </c>
      <c r="M322" s="221">
        <f t="shared" si="69"/>
        <v>22.7157734144118</v>
      </c>
      <c r="N322" s="221">
        <f t="shared" si="69"/>
        <v>22.662624143111774</v>
      </c>
      <c r="O322" s="221">
        <f t="shared" si="69"/>
        <v>22.874397223765556</v>
      </c>
      <c r="P322" s="219">
        <f t="shared" si="67"/>
        <v>22.656846302805615</v>
      </c>
      <c r="Q322" s="219">
        <f t="shared" si="68"/>
        <v>0</v>
      </c>
      <c r="R322" s="222">
        <f t="shared" si="62"/>
        <v>22.656846302805615</v>
      </c>
      <c r="S322" s="203">
        <f t="shared" si="58"/>
        <v>0</v>
      </c>
      <c r="T322" s="203"/>
      <c r="U322" s="203">
        <f t="shared" si="61"/>
        <v>69.08185082820134</v>
      </c>
      <c r="V322" s="203">
        <f t="shared" si="63"/>
        <v>67.970538908416842</v>
      </c>
      <c r="W322" s="203">
        <f t="shared" si="64"/>
        <v>68.147320243235399</v>
      </c>
      <c r="X322" s="203">
        <f t="shared" si="65"/>
        <v>67.987872429335326</v>
      </c>
      <c r="Y322" s="203">
        <f t="shared" si="66"/>
        <v>68.623191671296667</v>
      </c>
    </row>
    <row r="323" spans="1:25" x14ac:dyDescent="0.2">
      <c r="A323" s="223" t="s">
        <v>340</v>
      </c>
      <c r="B323" s="214">
        <f>IF(ISERROR(VLOOKUP(Prices!A323,Quantities!$A$1:$B$576,2,FALSE)),0,VLOOKUP(Prices!A323,Quantities!$A$1:$B$576,2,FALSE))</f>
        <v>64</v>
      </c>
      <c r="C323" s="215">
        <f t="shared" si="59"/>
        <v>1</v>
      </c>
      <c r="D323" s="216">
        <v>2</v>
      </c>
      <c r="E323" s="217">
        <v>40</v>
      </c>
      <c r="F323" s="218">
        <v>0</v>
      </c>
      <c r="G323" s="219">
        <v>0</v>
      </c>
      <c r="H323" s="219">
        <v>0</v>
      </c>
      <c r="I323" s="219">
        <v>59.135545119537753</v>
      </c>
      <c r="J323" s="220">
        <f t="shared" si="60"/>
        <v>59.135545119537753</v>
      </c>
      <c r="K323" s="221">
        <f t="shared" si="69"/>
        <v>84.460909492768366</v>
      </c>
      <c r="L323" s="221">
        <f t="shared" si="69"/>
        <v>83.102196395914916</v>
      </c>
      <c r="M323" s="221">
        <f t="shared" si="69"/>
        <v>83.31833293743945</v>
      </c>
      <c r="N323" s="221">
        <f t="shared" si="69"/>
        <v>83.123388719570613</v>
      </c>
      <c r="O323" s="221">
        <f t="shared" si="69"/>
        <v>83.900143255689784</v>
      </c>
      <c r="P323" s="219">
        <f t="shared" si="67"/>
        <v>83.102196395914916</v>
      </c>
      <c r="Q323" s="219">
        <f t="shared" si="68"/>
        <v>0</v>
      </c>
      <c r="R323" s="222">
        <f t="shared" si="62"/>
        <v>83.102196395914916</v>
      </c>
      <c r="S323" s="203">
        <f t="shared" si="58"/>
        <v>0</v>
      </c>
      <c r="T323" s="203"/>
      <c r="U323" s="203">
        <f t="shared" si="61"/>
        <v>5405.4982075371754</v>
      </c>
      <c r="V323" s="203">
        <f t="shared" si="63"/>
        <v>5318.5405693385546</v>
      </c>
      <c r="W323" s="203">
        <f t="shared" si="64"/>
        <v>5332.3733079961248</v>
      </c>
      <c r="X323" s="203">
        <f t="shared" si="65"/>
        <v>5319.8968780525192</v>
      </c>
      <c r="Y323" s="203">
        <f t="shared" si="66"/>
        <v>5369.6091683641462</v>
      </c>
    </row>
    <row r="324" spans="1:25" x14ac:dyDescent="0.2">
      <c r="A324" s="223" t="s">
        <v>341</v>
      </c>
      <c r="B324" s="214">
        <f>IF(ISERROR(VLOOKUP(Prices!A324,Quantities!$A$1:$B$576,2,FALSE)),0,VLOOKUP(Prices!A324,Quantities!$A$1:$B$576,2,FALSE))</f>
        <v>8</v>
      </c>
      <c r="C324" s="215">
        <f t="shared" si="59"/>
        <v>1</v>
      </c>
      <c r="D324" s="216">
        <v>2</v>
      </c>
      <c r="E324" s="217">
        <v>360</v>
      </c>
      <c r="F324" s="218">
        <v>0</v>
      </c>
      <c r="G324" s="219">
        <v>0</v>
      </c>
      <c r="H324" s="219">
        <v>0</v>
      </c>
      <c r="I324" s="219">
        <v>69.010428869537748</v>
      </c>
      <c r="J324" s="220">
        <f t="shared" si="60"/>
        <v>69.010428869537748</v>
      </c>
      <c r="K324" s="221">
        <f t="shared" si="69"/>
        <v>98.5648069198473</v>
      </c>
      <c r="L324" s="221">
        <f t="shared" si="69"/>
        <v>96.979206020507064</v>
      </c>
      <c r="M324" s="221">
        <f t="shared" si="69"/>
        <v>97.231434614913951</v>
      </c>
      <c r="N324" s="221">
        <f t="shared" si="69"/>
        <v>97.003937192617954</v>
      </c>
      <c r="O324" s="221">
        <f t="shared" si="69"/>
        <v>97.910399854889604</v>
      </c>
      <c r="P324" s="219">
        <f t="shared" si="67"/>
        <v>96.979206020507064</v>
      </c>
      <c r="Q324" s="219">
        <f t="shared" si="68"/>
        <v>0</v>
      </c>
      <c r="R324" s="222">
        <f t="shared" si="62"/>
        <v>96.979206020507064</v>
      </c>
      <c r="S324" s="203">
        <f t="shared" si="58"/>
        <v>0</v>
      </c>
      <c r="T324" s="203"/>
      <c r="U324" s="203">
        <f t="shared" si="61"/>
        <v>788.5184553587784</v>
      </c>
      <c r="V324" s="203">
        <f t="shared" si="63"/>
        <v>775.83364816405651</v>
      </c>
      <c r="W324" s="203">
        <f t="shared" si="64"/>
        <v>777.85147691931161</v>
      </c>
      <c r="X324" s="203">
        <f t="shared" si="65"/>
        <v>776.03149754094363</v>
      </c>
      <c r="Y324" s="203">
        <f t="shared" si="66"/>
        <v>783.28319883911684</v>
      </c>
    </row>
    <row r="325" spans="1:25" x14ac:dyDescent="0.2">
      <c r="A325" s="223" t="s">
        <v>342</v>
      </c>
      <c r="B325" s="214">
        <f>IF(ISERROR(VLOOKUP(Prices!A325,Quantities!$A$1:$B$576,2,FALSE)),0,VLOOKUP(Prices!A325,Quantities!$A$1:$B$576,2,FALSE))</f>
        <v>3</v>
      </c>
      <c r="C325" s="215">
        <f t="shared" si="59"/>
        <v>1</v>
      </c>
      <c r="D325" s="216">
        <v>2</v>
      </c>
      <c r="E325" s="217">
        <v>890</v>
      </c>
      <c r="F325" s="218">
        <v>0</v>
      </c>
      <c r="G325" s="219">
        <v>0</v>
      </c>
      <c r="H325" s="219">
        <v>0</v>
      </c>
      <c r="I325" s="219">
        <v>59.135545119537753</v>
      </c>
      <c r="J325" s="220">
        <f t="shared" si="60"/>
        <v>59.135545119537753</v>
      </c>
      <c r="K325" s="221">
        <f t="shared" si="69"/>
        <v>84.460909492768366</v>
      </c>
      <c r="L325" s="221">
        <f t="shared" si="69"/>
        <v>83.102196395914916</v>
      </c>
      <c r="M325" s="221">
        <f t="shared" si="69"/>
        <v>83.31833293743945</v>
      </c>
      <c r="N325" s="221">
        <f t="shared" si="69"/>
        <v>83.123388719570613</v>
      </c>
      <c r="O325" s="221">
        <f t="shared" si="69"/>
        <v>83.900143255689784</v>
      </c>
      <c r="P325" s="219">
        <f t="shared" si="67"/>
        <v>83.102196395914916</v>
      </c>
      <c r="Q325" s="219">
        <f t="shared" si="68"/>
        <v>0</v>
      </c>
      <c r="R325" s="222">
        <f t="shared" si="62"/>
        <v>83.102196395914916</v>
      </c>
      <c r="S325" s="203">
        <f t="shared" si="58"/>
        <v>0</v>
      </c>
      <c r="T325" s="203"/>
      <c r="U325" s="203">
        <f t="shared" si="61"/>
        <v>253.3827284783051</v>
      </c>
      <c r="V325" s="203">
        <f t="shared" si="63"/>
        <v>249.30658918774475</v>
      </c>
      <c r="W325" s="203">
        <f t="shared" si="64"/>
        <v>249.95499881231837</v>
      </c>
      <c r="X325" s="203">
        <f t="shared" si="65"/>
        <v>249.37016615871184</v>
      </c>
      <c r="Y325" s="203">
        <f t="shared" si="66"/>
        <v>251.70042976706935</v>
      </c>
    </row>
    <row r="326" spans="1:25" x14ac:dyDescent="0.2">
      <c r="A326" s="223" t="s">
        <v>343</v>
      </c>
      <c r="B326" s="214">
        <f>IF(ISERROR(VLOOKUP(Prices!A326,Quantities!$A$1:$B$576,2,FALSE)),0,VLOOKUP(Prices!A326,Quantities!$A$1:$B$576,2,FALSE))</f>
        <v>103</v>
      </c>
      <c r="C326" s="215">
        <f t="shared" si="59"/>
        <v>1</v>
      </c>
      <c r="D326" s="216">
        <v>2</v>
      </c>
      <c r="E326" s="217">
        <v>50</v>
      </c>
      <c r="F326" s="218">
        <v>0</v>
      </c>
      <c r="G326" s="219">
        <v>0</v>
      </c>
      <c r="H326" s="219">
        <v>0</v>
      </c>
      <c r="I326" s="219">
        <v>60.966790395537743</v>
      </c>
      <c r="J326" s="220">
        <f t="shared" si="60"/>
        <v>60.966790395537743</v>
      </c>
      <c r="K326" s="221">
        <f t="shared" si="69"/>
        <v>87.076403121898608</v>
      </c>
      <c r="L326" s="221">
        <f t="shared" si="69"/>
        <v>85.675614874896084</v>
      </c>
      <c r="M326" s="221">
        <f t="shared" si="69"/>
        <v>85.898444497880121</v>
      </c>
      <c r="N326" s="221">
        <f t="shared" si="69"/>
        <v>85.697463459392935</v>
      </c>
      <c r="O326" s="221">
        <f t="shared" si="69"/>
        <v>86.498271685589756</v>
      </c>
      <c r="P326" s="219">
        <f t="shared" si="67"/>
        <v>85.675614874896084</v>
      </c>
      <c r="Q326" s="219">
        <f t="shared" si="68"/>
        <v>0</v>
      </c>
      <c r="R326" s="222">
        <f t="shared" si="62"/>
        <v>85.675614874896084</v>
      </c>
      <c r="S326" s="203">
        <f t="shared" si="58"/>
        <v>0</v>
      </c>
      <c r="T326" s="203"/>
      <c r="U326" s="203">
        <f t="shared" si="61"/>
        <v>8968.8695215555563</v>
      </c>
      <c r="V326" s="203">
        <f t="shared" si="63"/>
        <v>8824.5883321142974</v>
      </c>
      <c r="W326" s="203">
        <f t="shared" si="64"/>
        <v>8847.5397832816525</v>
      </c>
      <c r="X326" s="203">
        <f t="shared" si="65"/>
        <v>8826.8387363174716</v>
      </c>
      <c r="Y326" s="203">
        <f t="shared" si="66"/>
        <v>8909.3219836157441</v>
      </c>
    </row>
    <row r="327" spans="1:25" x14ac:dyDescent="0.2">
      <c r="A327" s="223" t="s">
        <v>344</v>
      </c>
      <c r="B327" s="214">
        <f>IF(ISERROR(VLOOKUP(Prices!A327,Quantities!$A$1:$B$576,2,FALSE)),0,VLOOKUP(Prices!A327,Quantities!$A$1:$B$576,2,FALSE))</f>
        <v>5</v>
      </c>
      <c r="C327" s="215">
        <f t="shared" si="59"/>
        <v>1</v>
      </c>
      <c r="D327" s="216">
        <v>2</v>
      </c>
      <c r="E327" s="217">
        <v>220</v>
      </c>
      <c r="F327" s="218">
        <v>0</v>
      </c>
      <c r="G327" s="219">
        <v>0</v>
      </c>
      <c r="H327" s="219">
        <v>0</v>
      </c>
      <c r="I327" s="219">
        <v>71.776704395537749</v>
      </c>
      <c r="J327" s="220">
        <f t="shared" si="60"/>
        <v>71.776704395537749</v>
      </c>
      <c r="K327" s="221">
        <f t="shared" si="69"/>
        <v>102.51576647152231</v>
      </c>
      <c r="L327" s="221">
        <f t="shared" si="69"/>
        <v>100.86660693280396</v>
      </c>
      <c r="M327" s="221">
        <f t="shared" si="69"/>
        <v>101.12894608294995</v>
      </c>
      <c r="N327" s="221">
        <f t="shared" si="69"/>
        <v>100.89232945125566</v>
      </c>
      <c r="O327" s="221">
        <f t="shared" si="69"/>
        <v>101.83512757063072</v>
      </c>
      <c r="P327" s="219">
        <f t="shared" si="67"/>
        <v>100.86660693280396</v>
      </c>
      <c r="Q327" s="219">
        <f t="shared" si="68"/>
        <v>0</v>
      </c>
      <c r="R327" s="222">
        <f t="shared" si="62"/>
        <v>100.86660693280396</v>
      </c>
      <c r="S327" s="203">
        <f t="shared" si="58"/>
        <v>0</v>
      </c>
      <c r="T327" s="203"/>
      <c r="U327" s="203">
        <f t="shared" si="61"/>
        <v>512.57883235761153</v>
      </c>
      <c r="V327" s="203">
        <f t="shared" si="63"/>
        <v>504.33303466401981</v>
      </c>
      <c r="W327" s="203">
        <f t="shared" si="64"/>
        <v>505.64473041474974</v>
      </c>
      <c r="X327" s="203">
        <f t="shared" si="65"/>
        <v>504.4616472562783</v>
      </c>
      <c r="Y327" s="203">
        <f t="shared" si="66"/>
        <v>509.1756378531536</v>
      </c>
    </row>
    <row r="328" spans="1:25" x14ac:dyDescent="0.2">
      <c r="A328" s="223" t="s">
        <v>345</v>
      </c>
      <c r="B328" s="214">
        <f>IF(ISERROR(VLOOKUP(Prices!A328,Quantities!$A$1:$B$576,2,FALSE)),0,VLOOKUP(Prices!A328,Quantities!$A$1:$B$576,2,FALSE))</f>
        <v>35</v>
      </c>
      <c r="C328" s="215">
        <f t="shared" si="59"/>
        <v>1</v>
      </c>
      <c r="D328" s="216">
        <v>2</v>
      </c>
      <c r="E328" s="217">
        <v>310</v>
      </c>
      <c r="F328" s="218">
        <v>0</v>
      </c>
      <c r="G328" s="219">
        <v>0</v>
      </c>
      <c r="H328" s="219">
        <v>0</v>
      </c>
      <c r="I328" s="219">
        <v>70.841674145537738</v>
      </c>
      <c r="J328" s="220">
        <f t="shared" si="60"/>
        <v>70.841674145537738</v>
      </c>
      <c r="K328" s="221">
        <f t="shared" si="69"/>
        <v>101.18030054897754</v>
      </c>
      <c r="L328" s="221">
        <f t="shared" si="69"/>
        <v>99.552624499488232</v>
      </c>
      <c r="M328" s="221">
        <f t="shared" si="69"/>
        <v>99.811546175354621</v>
      </c>
      <c r="N328" s="221">
        <f t="shared" si="69"/>
        <v>99.578011932440262</v>
      </c>
      <c r="O328" s="221">
        <f t="shared" si="69"/>
        <v>100.50852828478958</v>
      </c>
      <c r="P328" s="219">
        <f t="shared" si="67"/>
        <v>99.552624499488232</v>
      </c>
      <c r="Q328" s="219">
        <f t="shared" si="68"/>
        <v>0</v>
      </c>
      <c r="R328" s="222">
        <f t="shared" si="62"/>
        <v>99.552624499488232</v>
      </c>
      <c r="S328" s="203">
        <f t="shared" si="58"/>
        <v>0</v>
      </c>
      <c r="T328" s="203"/>
      <c r="U328" s="203">
        <f t="shared" si="61"/>
        <v>3541.3105192142139</v>
      </c>
      <c r="V328" s="203">
        <f t="shared" si="63"/>
        <v>3484.341857482088</v>
      </c>
      <c r="W328" s="203">
        <f t="shared" si="64"/>
        <v>3493.4041161374116</v>
      </c>
      <c r="X328" s="203">
        <f t="shared" si="65"/>
        <v>3485.2304176354091</v>
      </c>
      <c r="Y328" s="203">
        <f t="shared" si="66"/>
        <v>3517.7984899676353</v>
      </c>
    </row>
    <row r="329" spans="1:25" x14ac:dyDescent="0.2">
      <c r="A329" s="223" t="s">
        <v>346</v>
      </c>
      <c r="B329" s="214">
        <f>IF(ISERROR(VLOOKUP(Prices!A329,Quantities!$A$1:$B$576,2,FALSE)),0,VLOOKUP(Prices!A329,Quantities!$A$1:$B$576,2,FALSE))</f>
        <v>6</v>
      </c>
      <c r="C329" s="215">
        <f t="shared" si="59"/>
        <v>1</v>
      </c>
      <c r="D329" s="216">
        <v>2</v>
      </c>
      <c r="E329" s="217">
        <v>60</v>
      </c>
      <c r="F329" s="218">
        <v>0</v>
      </c>
      <c r="G329" s="219">
        <v>0</v>
      </c>
      <c r="H329" s="219">
        <v>0</v>
      </c>
      <c r="I329" s="219">
        <v>62.955941817137749</v>
      </c>
      <c r="J329" s="220">
        <f t="shared" si="60"/>
        <v>62.955941817137749</v>
      </c>
      <c r="K329" s="221">
        <f t="shared" si="69"/>
        <v>89.917427717978015</v>
      </c>
      <c r="L329" s="221">
        <f t="shared" si="69"/>
        <v>88.470936229673001</v>
      </c>
      <c r="M329" s="221">
        <f t="shared" si="69"/>
        <v>88.70103607072916</v>
      </c>
      <c r="N329" s="221">
        <f t="shared" si="69"/>
        <v>88.493497663618356</v>
      </c>
      <c r="O329" s="221">
        <f t="shared" si="69"/>
        <v>89.320433701550627</v>
      </c>
      <c r="P329" s="219">
        <f t="shared" si="67"/>
        <v>88.470936229673001</v>
      </c>
      <c r="Q329" s="219">
        <f t="shared" si="68"/>
        <v>0</v>
      </c>
      <c r="R329" s="222">
        <f t="shared" si="62"/>
        <v>88.470936229673001</v>
      </c>
      <c r="S329" s="203">
        <f t="shared" ref="S329:S392" si="70">R329-L329</f>
        <v>0</v>
      </c>
      <c r="T329" s="203"/>
      <c r="U329" s="203">
        <f t="shared" si="61"/>
        <v>539.50456630786812</v>
      </c>
      <c r="V329" s="203">
        <f t="shared" si="63"/>
        <v>530.82561737803803</v>
      </c>
      <c r="W329" s="203">
        <f t="shared" si="64"/>
        <v>532.20621642437493</v>
      </c>
      <c r="X329" s="203">
        <f t="shared" si="65"/>
        <v>530.96098598171011</v>
      </c>
      <c r="Y329" s="203">
        <f t="shared" si="66"/>
        <v>535.9226022093037</v>
      </c>
    </row>
    <row r="330" spans="1:25" x14ac:dyDescent="0.2">
      <c r="A330" s="223" t="s">
        <v>347</v>
      </c>
      <c r="B330" s="214">
        <f>IF(ISERROR(VLOOKUP(Prices!A330,Quantities!$A$1:$B$576,2,FALSE)),0,VLOOKUP(Prices!A330,Quantities!$A$1:$B$576,2,FALSE))</f>
        <v>81</v>
      </c>
      <c r="C330" s="215">
        <f t="shared" ref="C330:C393" si="71">I330/J330</f>
        <v>1</v>
      </c>
      <c r="D330" s="216">
        <v>2</v>
      </c>
      <c r="E330" s="217">
        <v>60</v>
      </c>
      <c r="F330" s="218">
        <v>0</v>
      </c>
      <c r="G330" s="219">
        <v>0</v>
      </c>
      <c r="H330" s="219">
        <v>0</v>
      </c>
      <c r="I330" s="219">
        <v>87.078053563271084</v>
      </c>
      <c r="J330" s="220">
        <f t="shared" ref="J330:J393" si="72">SUM(F330:I330)</f>
        <v>87.078053563271084</v>
      </c>
      <c r="K330" s="221">
        <f t="shared" si="69"/>
        <v>124.37006517733045</v>
      </c>
      <c r="L330" s="221">
        <f t="shared" si="69"/>
        <v>122.36933800747414</v>
      </c>
      <c r="M330" s="221">
        <f t="shared" si="69"/>
        <v>122.68760258594058</v>
      </c>
      <c r="N330" s="221">
        <f t="shared" si="69"/>
        <v>122.40054404930044</v>
      </c>
      <c r="O330" s="221">
        <f t="shared" si="69"/>
        <v>123.54432775781233</v>
      </c>
      <c r="P330" s="219">
        <f t="shared" si="67"/>
        <v>122.36933800747414</v>
      </c>
      <c r="Q330" s="219">
        <f t="shared" si="68"/>
        <v>0</v>
      </c>
      <c r="R330" s="222">
        <f t="shared" si="62"/>
        <v>122.36933800747414</v>
      </c>
      <c r="S330" s="203">
        <f t="shared" si="70"/>
        <v>0</v>
      </c>
      <c r="T330" s="203"/>
      <c r="U330" s="203">
        <f t="shared" ref="U330:U393" si="73">K330*$B330</f>
        <v>10073.975279363765</v>
      </c>
      <c r="V330" s="203">
        <f t="shared" si="63"/>
        <v>9911.916378605405</v>
      </c>
      <c r="W330" s="203">
        <f t="shared" si="64"/>
        <v>9937.6958094611873</v>
      </c>
      <c r="X330" s="203">
        <f t="shared" si="65"/>
        <v>9914.4440679933359</v>
      </c>
      <c r="Y330" s="203">
        <f t="shared" si="66"/>
        <v>10007.090548382799</v>
      </c>
    </row>
    <row r="331" spans="1:25" x14ac:dyDescent="0.2">
      <c r="A331" s="223" t="s">
        <v>348</v>
      </c>
      <c r="B331" s="214">
        <f>IF(ISERROR(VLOOKUP(Prices!A331,Quantities!$A$1:$B$576,2,FALSE)),0,VLOOKUP(Prices!A331,Quantities!$A$1:$B$576,2,FALSE))</f>
        <v>16</v>
      </c>
      <c r="C331" s="215">
        <f t="shared" si="71"/>
        <v>1</v>
      </c>
      <c r="D331" s="216">
        <v>2</v>
      </c>
      <c r="E331" s="217">
        <v>230</v>
      </c>
      <c r="F331" s="218">
        <v>0</v>
      </c>
      <c r="G331" s="219">
        <v>0</v>
      </c>
      <c r="H331" s="219">
        <v>0</v>
      </c>
      <c r="I331" s="219">
        <v>97.88796756327109</v>
      </c>
      <c r="J331" s="220">
        <f t="shared" si="72"/>
        <v>97.88796756327109</v>
      </c>
      <c r="K331" s="221">
        <f t="shared" si="69"/>
        <v>139.80942852695412</v>
      </c>
      <c r="L331" s="221">
        <f t="shared" si="69"/>
        <v>137.560330065382</v>
      </c>
      <c r="M331" s="221">
        <f t="shared" si="69"/>
        <v>137.91810417101041</v>
      </c>
      <c r="N331" s="221">
        <f t="shared" si="69"/>
        <v>137.59541004116318</v>
      </c>
      <c r="O331" s="221">
        <f t="shared" si="69"/>
        <v>138.88118364285327</v>
      </c>
      <c r="P331" s="219">
        <f t="shared" si="67"/>
        <v>137.560330065382</v>
      </c>
      <c r="Q331" s="219">
        <f t="shared" si="68"/>
        <v>0</v>
      </c>
      <c r="R331" s="222">
        <f t="shared" ref="R331:R393" si="74">SUM(P331:Q331)</f>
        <v>137.560330065382</v>
      </c>
      <c r="S331" s="203">
        <f t="shared" si="70"/>
        <v>0</v>
      </c>
      <c r="T331" s="203"/>
      <c r="U331" s="203">
        <f t="shared" si="73"/>
        <v>2236.9508564312659</v>
      </c>
      <c r="V331" s="203">
        <f t="shared" si="63"/>
        <v>2200.9652810461121</v>
      </c>
      <c r="W331" s="203">
        <f t="shared" si="64"/>
        <v>2206.6896667361666</v>
      </c>
      <c r="X331" s="203">
        <f t="shared" si="65"/>
        <v>2201.5265606586108</v>
      </c>
      <c r="Y331" s="203">
        <f t="shared" si="66"/>
        <v>2222.0989382856524</v>
      </c>
    </row>
    <row r="332" spans="1:25" x14ac:dyDescent="0.2">
      <c r="A332" s="223" t="s">
        <v>349</v>
      </c>
      <c r="B332" s="214">
        <f>IF(ISERROR(VLOOKUP(Prices!A332,Quantities!$A$1:$B$576,2,FALSE)),0,VLOOKUP(Prices!A332,Quantities!$A$1:$B$576,2,FALSE))</f>
        <v>35</v>
      </c>
      <c r="C332" s="215">
        <f t="shared" si="71"/>
        <v>1</v>
      </c>
      <c r="D332" s="216">
        <v>2</v>
      </c>
      <c r="E332" s="217">
        <v>320</v>
      </c>
      <c r="F332" s="218">
        <v>0</v>
      </c>
      <c r="G332" s="219">
        <v>0</v>
      </c>
      <c r="H332" s="219">
        <v>0</v>
      </c>
      <c r="I332" s="219">
        <v>96.952937313271079</v>
      </c>
      <c r="J332" s="220">
        <f t="shared" si="72"/>
        <v>96.952937313271079</v>
      </c>
      <c r="K332" s="221">
        <f t="shared" si="69"/>
        <v>138.47396260440937</v>
      </c>
      <c r="L332" s="221">
        <f t="shared" si="69"/>
        <v>136.24634763206629</v>
      </c>
      <c r="M332" s="221">
        <f t="shared" si="69"/>
        <v>136.60070426341508</v>
      </c>
      <c r="N332" s="221">
        <f t="shared" si="69"/>
        <v>136.28109252234776</v>
      </c>
      <c r="O332" s="221">
        <f t="shared" si="69"/>
        <v>137.55458435701215</v>
      </c>
      <c r="P332" s="219">
        <f t="shared" si="67"/>
        <v>136.24634763206629</v>
      </c>
      <c r="Q332" s="219">
        <f t="shared" si="68"/>
        <v>0</v>
      </c>
      <c r="R332" s="222">
        <f t="shared" si="74"/>
        <v>136.24634763206629</v>
      </c>
      <c r="S332" s="203">
        <f t="shared" si="70"/>
        <v>0</v>
      </c>
      <c r="T332" s="203"/>
      <c r="U332" s="203">
        <f t="shared" si="73"/>
        <v>4846.5886911543275</v>
      </c>
      <c r="V332" s="203">
        <f t="shared" si="63"/>
        <v>4768.6221671223202</v>
      </c>
      <c r="W332" s="203">
        <f t="shared" si="64"/>
        <v>4781.0246492195274</v>
      </c>
      <c r="X332" s="203">
        <f t="shared" si="65"/>
        <v>4769.8382382821719</v>
      </c>
      <c r="Y332" s="203">
        <f t="shared" si="66"/>
        <v>4814.4104524954255</v>
      </c>
    </row>
    <row r="333" spans="1:25" x14ac:dyDescent="0.2">
      <c r="A333" s="223" t="s">
        <v>350</v>
      </c>
      <c r="B333" s="214">
        <f>IF(ISERROR(VLOOKUP(Prices!A333,Quantities!$A$1:$B$576,2,FALSE)),0,VLOOKUP(Prices!A333,Quantities!$A$1:$B$576,2,FALSE))</f>
        <v>16</v>
      </c>
      <c r="C333" s="215">
        <f t="shared" si="71"/>
        <v>1</v>
      </c>
      <c r="D333" s="216">
        <v>2</v>
      </c>
      <c r="E333" s="217">
        <v>390</v>
      </c>
      <c r="F333" s="218">
        <v>0</v>
      </c>
      <c r="G333" s="219">
        <v>0</v>
      </c>
      <c r="H333" s="219">
        <v>0</v>
      </c>
      <c r="I333" s="219">
        <v>92.015495438271088</v>
      </c>
      <c r="J333" s="220">
        <f t="shared" si="72"/>
        <v>92.015495438271088</v>
      </c>
      <c r="K333" s="221">
        <f t="shared" si="69"/>
        <v>131.42201389086992</v>
      </c>
      <c r="L333" s="221">
        <f t="shared" si="69"/>
        <v>129.30784281977023</v>
      </c>
      <c r="M333" s="221">
        <f t="shared" si="69"/>
        <v>129.64415342467782</v>
      </c>
      <c r="N333" s="221">
        <f t="shared" si="69"/>
        <v>129.3408182858241</v>
      </c>
      <c r="O333" s="221">
        <f t="shared" si="69"/>
        <v>130.54945605741227</v>
      </c>
      <c r="P333" s="219">
        <f t="shared" si="67"/>
        <v>129.30784281977023</v>
      </c>
      <c r="Q333" s="219">
        <f t="shared" si="68"/>
        <v>0</v>
      </c>
      <c r="R333" s="222">
        <f t="shared" si="74"/>
        <v>129.30784281977023</v>
      </c>
      <c r="S333" s="203">
        <f t="shared" si="70"/>
        <v>0</v>
      </c>
      <c r="T333" s="203"/>
      <c r="U333" s="203">
        <f t="shared" si="73"/>
        <v>2102.7522222539187</v>
      </c>
      <c r="V333" s="203">
        <f t="shared" si="63"/>
        <v>2068.9254851163237</v>
      </c>
      <c r="W333" s="203">
        <f t="shared" si="64"/>
        <v>2074.3064547948452</v>
      </c>
      <c r="X333" s="203">
        <f t="shared" si="65"/>
        <v>2069.4530925731856</v>
      </c>
      <c r="Y333" s="203">
        <f t="shared" si="66"/>
        <v>2088.7912969185963</v>
      </c>
    </row>
    <row r="334" spans="1:25" x14ac:dyDescent="0.2">
      <c r="A334" s="223" t="s">
        <v>351</v>
      </c>
      <c r="B334" s="214">
        <f>IF(ISERROR(VLOOKUP(Prices!A334,Quantities!$A$1:$B$576,2,FALSE)),0,VLOOKUP(Prices!A334,Quantities!$A$1:$B$576,2,FALSE))</f>
        <v>24</v>
      </c>
      <c r="C334" s="215">
        <f t="shared" si="71"/>
        <v>1</v>
      </c>
      <c r="D334" s="216">
        <v>2</v>
      </c>
      <c r="E334" s="217">
        <v>590</v>
      </c>
      <c r="F334" s="218">
        <v>0</v>
      </c>
      <c r="G334" s="219">
        <v>0</v>
      </c>
      <c r="H334" s="219">
        <v>0</v>
      </c>
      <c r="I334" s="219">
        <v>89.546774500771079</v>
      </c>
      <c r="J334" s="220">
        <f t="shared" si="72"/>
        <v>89.546774500771079</v>
      </c>
      <c r="K334" s="221">
        <f t="shared" si="69"/>
        <v>127.89603953410017</v>
      </c>
      <c r="L334" s="221">
        <f t="shared" si="69"/>
        <v>125.83859041362217</v>
      </c>
      <c r="M334" s="221">
        <f t="shared" si="69"/>
        <v>126.1658780053092</v>
      </c>
      <c r="N334" s="221">
        <f t="shared" si="69"/>
        <v>125.87068116756225</v>
      </c>
      <c r="O334" s="221">
        <f t="shared" si="69"/>
        <v>127.04689190761228</v>
      </c>
      <c r="P334" s="219">
        <f t="shared" si="67"/>
        <v>125.83859041362217</v>
      </c>
      <c r="Q334" s="219">
        <f t="shared" si="68"/>
        <v>0</v>
      </c>
      <c r="R334" s="222">
        <f t="shared" si="74"/>
        <v>125.83859041362217</v>
      </c>
      <c r="S334" s="203">
        <f t="shared" si="70"/>
        <v>0</v>
      </c>
      <c r="T334" s="203"/>
      <c r="U334" s="203">
        <f t="shared" si="73"/>
        <v>3069.504948818404</v>
      </c>
      <c r="V334" s="203">
        <f t="shared" si="63"/>
        <v>3020.1261699269321</v>
      </c>
      <c r="W334" s="203">
        <f t="shared" si="64"/>
        <v>3027.9810721274207</v>
      </c>
      <c r="X334" s="203">
        <f t="shared" si="65"/>
        <v>3020.8963480214943</v>
      </c>
      <c r="Y334" s="203">
        <f t="shared" si="66"/>
        <v>3049.1254057826945</v>
      </c>
    </row>
    <row r="335" spans="1:25" x14ac:dyDescent="0.2">
      <c r="A335" s="223" t="s">
        <v>352</v>
      </c>
      <c r="B335" s="214">
        <f>IF(ISERROR(VLOOKUP(Prices!A335,Quantities!$A$1:$B$576,2,FALSE)),0,VLOOKUP(Prices!A335,Quantities!$A$1:$B$576,2,FALSE))</f>
        <v>4</v>
      </c>
      <c r="C335" s="215">
        <f t="shared" si="71"/>
        <v>1</v>
      </c>
      <c r="D335" s="216">
        <v>2</v>
      </c>
      <c r="E335" s="217">
        <v>960</v>
      </c>
      <c r="F335" s="218">
        <v>0</v>
      </c>
      <c r="G335" s="219">
        <v>0</v>
      </c>
      <c r="H335" s="219">
        <v>0</v>
      </c>
      <c r="I335" s="219">
        <v>87.078053563271084</v>
      </c>
      <c r="J335" s="220">
        <f t="shared" si="72"/>
        <v>87.078053563271084</v>
      </c>
      <c r="K335" s="221">
        <f t="shared" si="69"/>
        <v>124.37006517733045</v>
      </c>
      <c r="L335" s="221">
        <f t="shared" si="69"/>
        <v>122.36933800747414</v>
      </c>
      <c r="M335" s="221">
        <f t="shared" si="69"/>
        <v>122.68760258594058</v>
      </c>
      <c r="N335" s="221">
        <f t="shared" si="69"/>
        <v>122.40054404930044</v>
      </c>
      <c r="O335" s="221">
        <f t="shared" si="69"/>
        <v>123.54432775781233</v>
      </c>
      <c r="P335" s="219">
        <f t="shared" si="67"/>
        <v>122.36933800747414</v>
      </c>
      <c r="Q335" s="219">
        <f t="shared" si="68"/>
        <v>0</v>
      </c>
      <c r="R335" s="222">
        <f t="shared" si="74"/>
        <v>122.36933800747414</v>
      </c>
      <c r="S335" s="203">
        <f t="shared" si="70"/>
        <v>0</v>
      </c>
      <c r="T335" s="203"/>
      <c r="U335" s="203">
        <f t="shared" si="73"/>
        <v>497.48026070932178</v>
      </c>
      <c r="V335" s="203">
        <f t="shared" si="63"/>
        <v>489.47735202989656</v>
      </c>
      <c r="W335" s="203">
        <f t="shared" si="64"/>
        <v>490.75041034376233</v>
      </c>
      <c r="X335" s="203">
        <f t="shared" si="65"/>
        <v>489.60217619720174</v>
      </c>
      <c r="Y335" s="203">
        <f t="shared" si="66"/>
        <v>494.1773110312493</v>
      </c>
    </row>
    <row r="336" spans="1:25" x14ac:dyDescent="0.2">
      <c r="A336" s="223" t="s">
        <v>353</v>
      </c>
      <c r="B336" s="214">
        <f>IF(ISERROR(VLOOKUP(Prices!A336,Quantities!$A$1:$B$576,2,FALSE)),0,VLOOKUP(Prices!A336,Quantities!$A$1:$B$576,2,FALSE))</f>
        <v>2</v>
      </c>
      <c r="C336" s="215">
        <f t="shared" si="71"/>
        <v>1</v>
      </c>
      <c r="D336" s="216">
        <v>2</v>
      </c>
      <c r="E336" s="217">
        <v>70</v>
      </c>
      <c r="F336" s="218">
        <v>0</v>
      </c>
      <c r="G336" s="219">
        <v>0</v>
      </c>
      <c r="H336" s="219">
        <v>0</v>
      </c>
      <c r="I336" s="219">
        <v>87.078053563271084</v>
      </c>
      <c r="J336" s="220">
        <f t="shared" si="72"/>
        <v>87.078053563271084</v>
      </c>
      <c r="K336" s="221">
        <f t="shared" si="69"/>
        <v>124.37006517733045</v>
      </c>
      <c r="L336" s="221">
        <f t="shared" si="69"/>
        <v>122.36933800747414</v>
      </c>
      <c r="M336" s="221">
        <f t="shared" si="69"/>
        <v>122.68760258594058</v>
      </c>
      <c r="N336" s="221">
        <f t="shared" si="69"/>
        <v>122.40054404930044</v>
      </c>
      <c r="O336" s="221">
        <f t="shared" si="69"/>
        <v>123.54432775781233</v>
      </c>
      <c r="P336" s="219">
        <f t="shared" si="67"/>
        <v>122.36933800747414</v>
      </c>
      <c r="Q336" s="219">
        <f t="shared" si="68"/>
        <v>0</v>
      </c>
      <c r="R336" s="222">
        <f t="shared" si="74"/>
        <v>122.36933800747414</v>
      </c>
      <c r="S336" s="203">
        <f t="shared" si="70"/>
        <v>0</v>
      </c>
      <c r="T336" s="203"/>
      <c r="U336" s="203">
        <f t="shared" si="73"/>
        <v>248.74013035466089</v>
      </c>
      <c r="V336" s="203">
        <f t="shared" si="63"/>
        <v>244.73867601494828</v>
      </c>
      <c r="W336" s="203">
        <f t="shared" si="64"/>
        <v>245.37520517188116</v>
      </c>
      <c r="X336" s="203">
        <f t="shared" si="65"/>
        <v>244.80108809860087</v>
      </c>
      <c r="Y336" s="203">
        <f t="shared" si="66"/>
        <v>247.08865551562465</v>
      </c>
    </row>
    <row r="337" spans="1:25" x14ac:dyDescent="0.2">
      <c r="A337" s="223" t="s">
        <v>354</v>
      </c>
      <c r="B337" s="214">
        <f>IF(ISERROR(VLOOKUP(Prices!A337,Quantities!$A$1:$B$576,2,FALSE)),0,VLOOKUP(Prices!A337,Quantities!$A$1:$B$576,2,FALSE))</f>
        <v>1</v>
      </c>
      <c r="C337" s="215">
        <f t="shared" si="71"/>
        <v>1</v>
      </c>
      <c r="D337" s="216">
        <v>2</v>
      </c>
      <c r="E337" s="217">
        <v>40</v>
      </c>
      <c r="F337" s="218">
        <v>0</v>
      </c>
      <c r="G337" s="219">
        <v>0</v>
      </c>
      <c r="H337" s="219">
        <v>0</v>
      </c>
      <c r="I337" s="219">
        <v>48.54921928230219</v>
      </c>
      <c r="J337" s="220">
        <f t="shared" si="72"/>
        <v>48.54921928230219</v>
      </c>
      <c r="K337" s="221">
        <f t="shared" si="69"/>
        <v>69.340888081072677</v>
      </c>
      <c r="L337" s="221">
        <f t="shared" si="69"/>
        <v>68.225409058303327</v>
      </c>
      <c r="M337" s="221">
        <f t="shared" si="69"/>
        <v>68.402853272746285</v>
      </c>
      <c r="N337" s="221">
        <f t="shared" si="69"/>
        <v>68.242807574985335</v>
      </c>
      <c r="O337" s="221">
        <f t="shared" si="69"/>
        <v>68.88050908304352</v>
      </c>
      <c r="P337" s="219">
        <f t="shared" si="67"/>
        <v>68.225409058303327</v>
      </c>
      <c r="Q337" s="219">
        <f t="shared" si="68"/>
        <v>0</v>
      </c>
      <c r="R337" s="222">
        <f t="shared" si="74"/>
        <v>68.225409058303327</v>
      </c>
      <c r="S337" s="203">
        <f t="shared" si="70"/>
        <v>0</v>
      </c>
      <c r="T337" s="203"/>
      <c r="U337" s="203">
        <f t="shared" si="73"/>
        <v>69.340888081072677</v>
      </c>
      <c r="V337" s="203">
        <f t="shared" si="63"/>
        <v>68.225409058303327</v>
      </c>
      <c r="W337" s="203">
        <f t="shared" si="64"/>
        <v>68.402853272746285</v>
      </c>
      <c r="X337" s="203">
        <f t="shared" si="65"/>
        <v>68.242807574985335</v>
      </c>
      <c r="Y337" s="203">
        <f t="shared" si="66"/>
        <v>68.88050908304352</v>
      </c>
    </row>
    <row r="338" spans="1:25" x14ac:dyDescent="0.2">
      <c r="A338" s="223" t="s">
        <v>355</v>
      </c>
      <c r="B338" s="214">
        <f>IF(ISERROR(VLOOKUP(Prices!A338,Quantities!$A$1:$B$576,2,FALSE)),0,VLOOKUP(Prices!A338,Quantities!$A$1:$B$576,2,FALSE))</f>
        <v>66</v>
      </c>
      <c r="C338" s="215">
        <f t="shared" si="71"/>
        <v>1</v>
      </c>
      <c r="D338" s="216">
        <v>2</v>
      </c>
      <c r="E338" s="217">
        <v>360</v>
      </c>
      <c r="F338" s="218">
        <v>0</v>
      </c>
      <c r="G338" s="219">
        <v>0</v>
      </c>
      <c r="H338" s="219">
        <v>0</v>
      </c>
      <c r="I338" s="219">
        <v>58.424103032302192</v>
      </c>
      <c r="J338" s="220">
        <f t="shared" si="72"/>
        <v>58.424103032302192</v>
      </c>
      <c r="K338" s="221">
        <f t="shared" si="69"/>
        <v>83.444785508151611</v>
      </c>
      <c r="L338" s="221">
        <f t="shared" si="69"/>
        <v>82.10241868289549</v>
      </c>
      <c r="M338" s="221">
        <f t="shared" si="69"/>
        <v>82.315954950220814</v>
      </c>
      <c r="N338" s="221">
        <f t="shared" si="69"/>
        <v>82.123356048032676</v>
      </c>
      <c r="O338" s="221">
        <f t="shared" si="69"/>
        <v>82.890765682243355</v>
      </c>
      <c r="P338" s="219">
        <f t="shared" si="67"/>
        <v>82.10241868289549</v>
      </c>
      <c r="Q338" s="219">
        <f t="shared" si="68"/>
        <v>0</v>
      </c>
      <c r="R338" s="222">
        <f t="shared" si="74"/>
        <v>82.10241868289549</v>
      </c>
      <c r="S338" s="203">
        <f t="shared" si="70"/>
        <v>0</v>
      </c>
      <c r="T338" s="203"/>
      <c r="U338" s="203">
        <f t="shared" si="73"/>
        <v>5507.3558435380064</v>
      </c>
      <c r="V338" s="203">
        <f t="shared" si="63"/>
        <v>5418.7596330711021</v>
      </c>
      <c r="W338" s="203">
        <f t="shared" si="64"/>
        <v>5432.8530267145734</v>
      </c>
      <c r="X338" s="203">
        <f t="shared" si="65"/>
        <v>5420.1414991701567</v>
      </c>
      <c r="Y338" s="203">
        <f t="shared" si="66"/>
        <v>5470.7905350280616</v>
      </c>
    </row>
    <row r="339" spans="1:25" x14ac:dyDescent="0.2">
      <c r="A339" s="223" t="s">
        <v>356</v>
      </c>
      <c r="B339" s="214">
        <f>IF(ISERROR(VLOOKUP(Prices!A339,Quantities!$A$1:$B$576,2,FALSE)),0,VLOOKUP(Prices!A339,Quantities!$A$1:$B$576,2,FALSE))</f>
        <v>14</v>
      </c>
      <c r="C339" s="215">
        <f t="shared" si="71"/>
        <v>1</v>
      </c>
      <c r="D339" s="216">
        <v>2</v>
      </c>
      <c r="E339" s="217">
        <v>730</v>
      </c>
      <c r="F339" s="218">
        <v>0</v>
      </c>
      <c r="G339" s="219">
        <v>0</v>
      </c>
      <c r="H339" s="219">
        <v>0</v>
      </c>
      <c r="I339" s="219">
        <v>53.486661157302187</v>
      </c>
      <c r="J339" s="220">
        <f t="shared" si="72"/>
        <v>53.486661157302187</v>
      </c>
      <c r="K339" s="221">
        <f t="shared" si="69"/>
        <v>76.392836794612137</v>
      </c>
      <c r="L339" s="221">
        <f t="shared" si="69"/>
        <v>75.163913870599401</v>
      </c>
      <c r="M339" s="221">
        <f t="shared" si="69"/>
        <v>75.359404111483542</v>
      </c>
      <c r="N339" s="221">
        <f t="shared" si="69"/>
        <v>75.183081811508998</v>
      </c>
      <c r="O339" s="221">
        <f t="shared" si="69"/>
        <v>75.885637382643424</v>
      </c>
      <c r="P339" s="219">
        <f t="shared" si="67"/>
        <v>75.163913870599401</v>
      </c>
      <c r="Q339" s="219">
        <f t="shared" si="68"/>
        <v>0</v>
      </c>
      <c r="R339" s="222">
        <f t="shared" si="74"/>
        <v>75.163913870599401</v>
      </c>
      <c r="S339" s="203">
        <f t="shared" si="70"/>
        <v>0</v>
      </c>
      <c r="T339" s="203"/>
      <c r="U339" s="203">
        <f t="shared" si="73"/>
        <v>1069.49971512457</v>
      </c>
      <c r="V339" s="203">
        <f t="shared" si="63"/>
        <v>1052.2947941883917</v>
      </c>
      <c r="W339" s="203">
        <f t="shared" si="64"/>
        <v>1055.0316575607696</v>
      </c>
      <c r="X339" s="203">
        <f t="shared" si="65"/>
        <v>1052.5631453611259</v>
      </c>
      <c r="Y339" s="203">
        <f t="shared" si="66"/>
        <v>1062.398923357008</v>
      </c>
    </row>
    <row r="340" spans="1:25" x14ac:dyDescent="0.2">
      <c r="A340" s="223" t="s">
        <v>357</v>
      </c>
      <c r="B340" s="214">
        <f>IF(ISERROR(VLOOKUP(Prices!A340,Quantities!$A$1:$B$576,2,FALSE)),0,VLOOKUP(Prices!A340,Quantities!$A$1:$B$576,2,FALSE))</f>
        <v>5</v>
      </c>
      <c r="C340" s="215">
        <f t="shared" si="71"/>
        <v>1</v>
      </c>
      <c r="D340" s="216">
        <v>2</v>
      </c>
      <c r="E340" s="217">
        <v>50</v>
      </c>
      <c r="F340" s="218">
        <v>0</v>
      </c>
      <c r="G340" s="219">
        <v>0</v>
      </c>
      <c r="H340" s="219">
        <v>0</v>
      </c>
      <c r="I340" s="219">
        <v>61.215569780968856</v>
      </c>
      <c r="J340" s="220">
        <f t="shared" si="72"/>
        <v>61.215569780968856</v>
      </c>
      <c r="K340" s="221">
        <f t="shared" si="69"/>
        <v>87.431724665212187</v>
      </c>
      <c r="L340" s="221">
        <f t="shared" si="69"/>
        <v>86.025220400736089</v>
      </c>
      <c r="M340" s="221">
        <f t="shared" si="69"/>
        <v>86.248959296068264</v>
      </c>
      <c r="N340" s="221">
        <f t="shared" si="69"/>
        <v>86.047158139957787</v>
      </c>
      <c r="O340" s="221">
        <f t="shared" si="69"/>
        <v>86.851234121879827</v>
      </c>
      <c r="P340" s="219">
        <f t="shared" si="67"/>
        <v>86.025220400736089</v>
      </c>
      <c r="Q340" s="219">
        <f t="shared" si="68"/>
        <v>0</v>
      </c>
      <c r="R340" s="222">
        <f t="shared" si="74"/>
        <v>86.025220400736089</v>
      </c>
      <c r="S340" s="203">
        <f t="shared" si="70"/>
        <v>0</v>
      </c>
      <c r="T340" s="203"/>
      <c r="U340" s="203">
        <f t="shared" si="73"/>
        <v>437.15862332606093</v>
      </c>
      <c r="V340" s="203">
        <f t="shared" si="63"/>
        <v>430.12610200368044</v>
      </c>
      <c r="W340" s="203">
        <f t="shared" si="64"/>
        <v>431.24479648034134</v>
      </c>
      <c r="X340" s="203">
        <f t="shared" si="65"/>
        <v>430.23579069978894</v>
      </c>
      <c r="Y340" s="203">
        <f t="shared" si="66"/>
        <v>434.25617060939913</v>
      </c>
    </row>
    <row r="341" spans="1:25" x14ac:dyDescent="0.2">
      <c r="A341" s="223" t="s">
        <v>358</v>
      </c>
      <c r="B341" s="214">
        <f>IF(ISERROR(VLOOKUP(Prices!A341,Quantities!$A$1:$B$576,2,FALSE)),0,VLOOKUP(Prices!A341,Quantities!$A$1:$B$576,2,FALSE))</f>
        <v>66</v>
      </c>
      <c r="C341" s="215">
        <f t="shared" si="71"/>
        <v>1</v>
      </c>
      <c r="D341" s="216">
        <v>2</v>
      </c>
      <c r="E341" s="217">
        <v>310</v>
      </c>
      <c r="F341" s="218">
        <v>0</v>
      </c>
      <c r="G341" s="219">
        <v>0</v>
      </c>
      <c r="H341" s="219">
        <v>0</v>
      </c>
      <c r="I341" s="219">
        <v>71.090453530968858</v>
      </c>
      <c r="J341" s="220">
        <f t="shared" si="72"/>
        <v>71.090453530968858</v>
      </c>
      <c r="K341" s="221">
        <f t="shared" si="69"/>
        <v>101.53562209229112</v>
      </c>
      <c r="L341" s="221">
        <f t="shared" si="69"/>
        <v>99.902230025328251</v>
      </c>
      <c r="M341" s="221">
        <f t="shared" si="69"/>
        <v>100.16206097354279</v>
      </c>
      <c r="N341" s="221">
        <f t="shared" si="69"/>
        <v>99.927706613005142</v>
      </c>
      <c r="O341" s="221">
        <f t="shared" si="69"/>
        <v>100.86149072107965</v>
      </c>
      <c r="P341" s="219">
        <f t="shared" si="67"/>
        <v>99.902230025328251</v>
      </c>
      <c r="Q341" s="219">
        <f t="shared" si="68"/>
        <v>0</v>
      </c>
      <c r="R341" s="222">
        <f t="shared" si="74"/>
        <v>99.902230025328251</v>
      </c>
      <c r="S341" s="203">
        <f t="shared" si="70"/>
        <v>0</v>
      </c>
      <c r="T341" s="203"/>
      <c r="U341" s="203">
        <f t="shared" si="73"/>
        <v>6701.3510580912143</v>
      </c>
      <c r="V341" s="203">
        <f t="shared" si="63"/>
        <v>6593.5471816716645</v>
      </c>
      <c r="W341" s="203">
        <f t="shared" si="64"/>
        <v>6610.6960242538244</v>
      </c>
      <c r="X341" s="203">
        <f t="shared" si="65"/>
        <v>6595.2286364583397</v>
      </c>
      <c r="Y341" s="203">
        <f t="shared" si="66"/>
        <v>6656.8583875912564</v>
      </c>
    </row>
    <row r="342" spans="1:25" x14ac:dyDescent="0.2">
      <c r="A342" s="223" t="s">
        <v>359</v>
      </c>
      <c r="B342" s="214">
        <f>IF(ISERROR(VLOOKUP(Prices!A342,Quantities!$A$1:$B$576,2,FALSE)),0,VLOOKUP(Prices!A342,Quantities!$A$1:$B$576,2,FALSE))</f>
        <v>24</v>
      </c>
      <c r="C342" s="215">
        <f t="shared" si="71"/>
        <v>1</v>
      </c>
      <c r="D342" s="216">
        <v>2</v>
      </c>
      <c r="E342" s="217">
        <v>690</v>
      </c>
      <c r="F342" s="218">
        <v>0</v>
      </c>
      <c r="G342" s="219">
        <v>0</v>
      </c>
      <c r="H342" s="219">
        <v>0</v>
      </c>
      <c r="I342" s="219">
        <v>66.153011655968854</v>
      </c>
      <c r="J342" s="220">
        <f t="shared" si="72"/>
        <v>66.153011655968854</v>
      </c>
      <c r="K342" s="221">
        <f t="shared" si="69"/>
        <v>94.483673378751661</v>
      </c>
      <c r="L342" s="221">
        <f t="shared" si="69"/>
        <v>92.963725213032163</v>
      </c>
      <c r="M342" s="221">
        <f t="shared" si="69"/>
        <v>93.205510134805522</v>
      </c>
      <c r="N342" s="221">
        <f t="shared" si="69"/>
        <v>92.987432376481465</v>
      </c>
      <c r="O342" s="221">
        <f t="shared" si="69"/>
        <v>93.85636242147973</v>
      </c>
      <c r="P342" s="219">
        <f t="shared" si="67"/>
        <v>92.963725213032163</v>
      </c>
      <c r="Q342" s="219">
        <f t="shared" si="68"/>
        <v>0</v>
      </c>
      <c r="R342" s="222">
        <f t="shared" si="74"/>
        <v>92.963725213032163</v>
      </c>
      <c r="S342" s="203">
        <f t="shared" si="70"/>
        <v>0</v>
      </c>
      <c r="T342" s="203"/>
      <c r="U342" s="203">
        <f t="shared" si="73"/>
        <v>2267.6081610900401</v>
      </c>
      <c r="V342" s="203">
        <f t="shared" si="63"/>
        <v>2231.129405112772</v>
      </c>
      <c r="W342" s="203">
        <f t="shared" si="64"/>
        <v>2236.9322432353324</v>
      </c>
      <c r="X342" s="203">
        <f t="shared" si="65"/>
        <v>2231.698377035555</v>
      </c>
      <c r="Y342" s="203">
        <f t="shared" si="66"/>
        <v>2252.5526981155135</v>
      </c>
    </row>
    <row r="343" spans="1:25" x14ac:dyDescent="0.2">
      <c r="A343" s="223" t="s">
        <v>360</v>
      </c>
      <c r="B343" s="214">
        <f>IF(ISERROR(VLOOKUP(Prices!A343,Quantities!$A$1:$B$576,2,FALSE)),0,VLOOKUP(Prices!A343,Quantities!$A$1:$B$576,2,FALSE))</f>
        <v>6</v>
      </c>
      <c r="C343" s="215">
        <f t="shared" si="71"/>
        <v>1</v>
      </c>
      <c r="D343" s="216">
        <v>2</v>
      </c>
      <c r="E343" s="217">
        <v>710</v>
      </c>
      <c r="F343" s="218">
        <v>0</v>
      </c>
      <c r="G343" s="219">
        <v>0</v>
      </c>
      <c r="H343" s="219">
        <v>0</v>
      </c>
      <c r="I343" s="219">
        <v>64.507197697635519</v>
      </c>
      <c r="J343" s="220">
        <f t="shared" si="72"/>
        <v>64.507197697635519</v>
      </c>
      <c r="K343" s="221">
        <f t="shared" si="69"/>
        <v>92.133023807571831</v>
      </c>
      <c r="L343" s="221">
        <f t="shared" si="69"/>
        <v>90.650890275600148</v>
      </c>
      <c r="M343" s="221">
        <f t="shared" si="69"/>
        <v>90.886659855226426</v>
      </c>
      <c r="N343" s="221">
        <f t="shared" si="69"/>
        <v>90.674007630973563</v>
      </c>
      <c r="O343" s="221">
        <f t="shared" si="69"/>
        <v>91.521319654946424</v>
      </c>
      <c r="P343" s="219">
        <f t="shared" si="67"/>
        <v>90.650890275600148</v>
      </c>
      <c r="Q343" s="219">
        <f t="shared" si="68"/>
        <v>0</v>
      </c>
      <c r="R343" s="222">
        <f t="shared" si="74"/>
        <v>90.650890275600148</v>
      </c>
      <c r="S343" s="203">
        <f t="shared" si="70"/>
        <v>0</v>
      </c>
      <c r="T343" s="203"/>
      <c r="U343" s="203">
        <f t="shared" si="73"/>
        <v>552.79814284543102</v>
      </c>
      <c r="V343" s="203">
        <f t="shared" si="63"/>
        <v>543.90534165360089</v>
      </c>
      <c r="W343" s="203">
        <f t="shared" si="64"/>
        <v>545.31995913135859</v>
      </c>
      <c r="X343" s="203">
        <f t="shared" si="65"/>
        <v>544.04404578584138</v>
      </c>
      <c r="Y343" s="203">
        <f t="shared" si="66"/>
        <v>549.12791792967857</v>
      </c>
    </row>
    <row r="344" spans="1:25" x14ac:dyDescent="0.2">
      <c r="A344" s="223" t="s">
        <v>361</v>
      </c>
      <c r="B344" s="214">
        <f>IF(ISERROR(VLOOKUP(Prices!A344,Quantities!$A$1:$B$576,2,FALSE)),0,VLOOKUP(Prices!A344,Quantities!$A$1:$B$576,2,FALSE))</f>
        <v>3</v>
      </c>
      <c r="C344" s="215">
        <f t="shared" si="71"/>
        <v>1</v>
      </c>
      <c r="D344" s="216">
        <v>2</v>
      </c>
      <c r="E344" s="217">
        <v>60</v>
      </c>
      <c r="F344" s="218">
        <v>0</v>
      </c>
      <c r="G344" s="219">
        <v>0</v>
      </c>
      <c r="H344" s="219">
        <v>0</v>
      </c>
      <c r="I344" s="219">
        <v>64.507956806776306</v>
      </c>
      <c r="J344" s="220">
        <f t="shared" si="72"/>
        <v>64.507956806776306</v>
      </c>
      <c r="K344" s="221">
        <f t="shared" si="69"/>
        <v>92.134108012482869</v>
      </c>
      <c r="L344" s="221">
        <f t="shared" si="69"/>
        <v>90.651957039029412</v>
      </c>
      <c r="M344" s="221">
        <f t="shared" si="69"/>
        <v>90.887729393149868</v>
      </c>
      <c r="N344" s="221">
        <f t="shared" si="69"/>
        <v>90.675074666443734</v>
      </c>
      <c r="O344" s="221">
        <f t="shared" si="69"/>
        <v>91.522396661432623</v>
      </c>
      <c r="P344" s="219">
        <f t="shared" si="67"/>
        <v>90.651957039029412</v>
      </c>
      <c r="Q344" s="219">
        <f t="shared" si="68"/>
        <v>0</v>
      </c>
      <c r="R344" s="222">
        <f t="shared" si="74"/>
        <v>90.651957039029412</v>
      </c>
      <c r="S344" s="203">
        <f t="shared" si="70"/>
        <v>0</v>
      </c>
      <c r="T344" s="203"/>
      <c r="U344" s="203">
        <f t="shared" si="73"/>
        <v>276.40232403744858</v>
      </c>
      <c r="V344" s="203">
        <f t="shared" si="63"/>
        <v>271.95587111708824</v>
      </c>
      <c r="W344" s="203">
        <f t="shared" si="64"/>
        <v>272.66318817944961</v>
      </c>
      <c r="X344" s="203">
        <f t="shared" si="65"/>
        <v>272.02522399933122</v>
      </c>
      <c r="Y344" s="203">
        <f t="shared" si="66"/>
        <v>274.5671899842979</v>
      </c>
    </row>
    <row r="345" spans="1:25" x14ac:dyDescent="0.2">
      <c r="A345" s="223" t="s">
        <v>362</v>
      </c>
      <c r="B345" s="214">
        <f>IF(ISERROR(VLOOKUP(Prices!A345,Quantities!$A$1:$B$576,2,FALSE)),0,VLOOKUP(Prices!A345,Quantities!$A$1:$B$576,2,FALSE))</f>
        <v>26</v>
      </c>
      <c r="C345" s="215">
        <f t="shared" si="71"/>
        <v>1</v>
      </c>
      <c r="D345" s="216">
        <v>2</v>
      </c>
      <c r="E345" s="217">
        <v>320</v>
      </c>
      <c r="F345" s="218">
        <v>0</v>
      </c>
      <c r="G345" s="219">
        <v>0</v>
      </c>
      <c r="H345" s="219">
        <v>0</v>
      </c>
      <c r="I345" s="219">
        <v>74.382840556776301</v>
      </c>
      <c r="J345" s="220">
        <f t="shared" si="72"/>
        <v>74.382840556776301</v>
      </c>
      <c r="K345" s="221">
        <f t="shared" si="69"/>
        <v>106.2380054395618</v>
      </c>
      <c r="L345" s="221">
        <f t="shared" si="69"/>
        <v>104.52896666362156</v>
      </c>
      <c r="M345" s="221">
        <f t="shared" si="69"/>
        <v>104.80083107062437</v>
      </c>
      <c r="N345" s="221">
        <f t="shared" si="69"/>
        <v>104.55562313949108</v>
      </c>
      <c r="O345" s="221">
        <f t="shared" si="69"/>
        <v>105.53265326063246</v>
      </c>
      <c r="P345" s="219">
        <f t="shared" si="67"/>
        <v>104.52896666362156</v>
      </c>
      <c r="Q345" s="219">
        <f t="shared" si="68"/>
        <v>0</v>
      </c>
      <c r="R345" s="222">
        <f t="shared" si="74"/>
        <v>104.52896666362156</v>
      </c>
      <c r="S345" s="203">
        <f t="shared" si="70"/>
        <v>0</v>
      </c>
      <c r="T345" s="203"/>
      <c r="U345" s="203">
        <f t="shared" si="73"/>
        <v>2762.1881414286067</v>
      </c>
      <c r="V345" s="203">
        <f t="shared" ref="V345:V408" si="75">L345*$B345</f>
        <v>2717.7531332541607</v>
      </c>
      <c r="W345" s="203">
        <f t="shared" ref="W345:W408" si="76">M345*$B345</f>
        <v>2724.8216078362334</v>
      </c>
      <c r="X345" s="203">
        <f t="shared" ref="X345:X408" si="77">N345*$B345</f>
        <v>2718.446201626768</v>
      </c>
      <c r="Y345" s="203">
        <f t="shared" ref="Y345:Y408" si="78">O345*$B345</f>
        <v>2743.848984776444</v>
      </c>
    </row>
    <row r="346" spans="1:25" x14ac:dyDescent="0.2">
      <c r="A346" s="223" t="s">
        <v>363</v>
      </c>
      <c r="B346" s="214">
        <f>IF(ISERROR(VLOOKUP(Prices!A346,Quantities!$A$1:$B$576,2,FALSE)),0,VLOOKUP(Prices!A346,Quantities!$A$1:$B$576,2,FALSE))</f>
        <v>10</v>
      </c>
      <c r="C346" s="215">
        <f t="shared" si="71"/>
        <v>1</v>
      </c>
      <c r="D346" s="216">
        <v>2</v>
      </c>
      <c r="E346" s="217">
        <v>390</v>
      </c>
      <c r="F346" s="218">
        <v>0</v>
      </c>
      <c r="G346" s="219">
        <v>0</v>
      </c>
      <c r="H346" s="219">
        <v>0</v>
      </c>
      <c r="I346" s="219">
        <v>69.445398681776311</v>
      </c>
      <c r="J346" s="220">
        <f t="shared" si="72"/>
        <v>69.445398681776311</v>
      </c>
      <c r="K346" s="221">
        <f t="shared" si="69"/>
        <v>99.186056726022329</v>
      </c>
      <c r="L346" s="221">
        <f t="shared" si="69"/>
        <v>97.590461851325486</v>
      </c>
      <c r="M346" s="221">
        <f t="shared" si="69"/>
        <v>97.844280231887126</v>
      </c>
      <c r="N346" s="221">
        <f t="shared" si="69"/>
        <v>97.615348902967412</v>
      </c>
      <c r="O346" s="221">
        <f t="shared" si="69"/>
        <v>98.527524961032555</v>
      </c>
      <c r="P346" s="219">
        <f t="shared" si="67"/>
        <v>97.590461851325486</v>
      </c>
      <c r="Q346" s="219">
        <f t="shared" si="68"/>
        <v>0</v>
      </c>
      <c r="R346" s="222">
        <f t="shared" si="74"/>
        <v>97.590461851325486</v>
      </c>
      <c r="S346" s="203">
        <f t="shared" si="70"/>
        <v>0</v>
      </c>
      <c r="T346" s="203"/>
      <c r="U346" s="203">
        <f t="shared" si="73"/>
        <v>991.86056726022332</v>
      </c>
      <c r="V346" s="203">
        <f t="shared" si="75"/>
        <v>975.90461851325483</v>
      </c>
      <c r="W346" s="203">
        <f t="shared" si="76"/>
        <v>978.44280231887126</v>
      </c>
      <c r="X346" s="203">
        <f t="shared" si="77"/>
        <v>976.15348902967412</v>
      </c>
      <c r="Y346" s="203">
        <f t="shared" si="78"/>
        <v>985.27524961032555</v>
      </c>
    </row>
    <row r="347" spans="1:25" x14ac:dyDescent="0.2">
      <c r="A347" s="223" t="s">
        <v>364</v>
      </c>
      <c r="B347" s="214">
        <f>IF(ISERROR(VLOOKUP(Prices!A347,Quantities!$A$1:$B$576,2,FALSE)),0,VLOOKUP(Prices!A347,Quantities!$A$1:$B$576,2,FALSE))</f>
        <v>8</v>
      </c>
      <c r="C347" s="215">
        <f t="shared" si="71"/>
        <v>1</v>
      </c>
      <c r="D347" s="216">
        <v>2</v>
      </c>
      <c r="E347" s="217">
        <v>590</v>
      </c>
      <c r="F347" s="218">
        <v>0</v>
      </c>
      <c r="G347" s="219">
        <v>0</v>
      </c>
      <c r="H347" s="219">
        <v>0</v>
      </c>
      <c r="I347" s="219">
        <v>66.976677744276301</v>
      </c>
      <c r="J347" s="220">
        <f t="shared" si="72"/>
        <v>66.976677744276301</v>
      </c>
      <c r="K347" s="221">
        <f t="shared" si="69"/>
        <v>95.660082369252592</v>
      </c>
      <c r="L347" s="221">
        <f t="shared" si="69"/>
        <v>94.121209445177442</v>
      </c>
      <c r="M347" s="221">
        <f t="shared" si="69"/>
        <v>94.366004812518497</v>
      </c>
      <c r="N347" s="221">
        <f t="shared" si="69"/>
        <v>94.145211784705566</v>
      </c>
      <c r="O347" s="221">
        <f t="shared" si="69"/>
        <v>95.024960811232575</v>
      </c>
      <c r="P347" s="219">
        <f t="shared" si="67"/>
        <v>94.121209445177442</v>
      </c>
      <c r="Q347" s="219">
        <f t="shared" si="68"/>
        <v>0</v>
      </c>
      <c r="R347" s="222">
        <f t="shared" si="74"/>
        <v>94.121209445177442</v>
      </c>
      <c r="S347" s="203">
        <f t="shared" si="70"/>
        <v>0</v>
      </c>
      <c r="T347" s="203"/>
      <c r="U347" s="203">
        <f t="shared" si="73"/>
        <v>765.28065895402074</v>
      </c>
      <c r="V347" s="203">
        <f t="shared" si="75"/>
        <v>752.96967556141954</v>
      </c>
      <c r="W347" s="203">
        <f t="shared" si="76"/>
        <v>754.92803850014798</v>
      </c>
      <c r="X347" s="203">
        <f t="shared" si="77"/>
        <v>753.16169427764453</v>
      </c>
      <c r="Y347" s="203">
        <f t="shared" si="78"/>
        <v>760.1996864898606</v>
      </c>
    </row>
    <row r="348" spans="1:25" x14ac:dyDescent="0.2">
      <c r="A348" s="223" t="s">
        <v>365</v>
      </c>
      <c r="B348" s="214">
        <f>IF(ISERROR(VLOOKUP(Prices!A348,Quantities!$A$1:$B$576,2,FALSE)),0,VLOOKUP(Prices!A348,Quantities!$A$1:$B$576,2,FALSE))</f>
        <v>5</v>
      </c>
      <c r="C348" s="215">
        <f t="shared" si="71"/>
        <v>1</v>
      </c>
      <c r="D348" s="216">
        <v>2</v>
      </c>
      <c r="E348" s="217">
        <v>610</v>
      </c>
      <c r="F348" s="218">
        <v>0</v>
      </c>
      <c r="G348" s="219">
        <v>0</v>
      </c>
      <c r="H348" s="219">
        <v>0</v>
      </c>
      <c r="I348" s="219">
        <v>64.507956806776306</v>
      </c>
      <c r="J348" s="220">
        <f t="shared" si="72"/>
        <v>64.507956806776306</v>
      </c>
      <c r="K348" s="221">
        <f t="shared" si="69"/>
        <v>92.134108012482869</v>
      </c>
      <c r="L348" s="221">
        <f t="shared" si="69"/>
        <v>90.651957039029412</v>
      </c>
      <c r="M348" s="221">
        <f t="shared" si="69"/>
        <v>90.887729393149868</v>
      </c>
      <c r="N348" s="221">
        <f t="shared" si="69"/>
        <v>90.675074666443734</v>
      </c>
      <c r="O348" s="221">
        <f t="shared" si="69"/>
        <v>91.522396661432623</v>
      </c>
      <c r="P348" s="219">
        <f t="shared" si="67"/>
        <v>90.651957039029412</v>
      </c>
      <c r="Q348" s="219">
        <f t="shared" si="68"/>
        <v>0</v>
      </c>
      <c r="R348" s="222">
        <f t="shared" si="74"/>
        <v>90.651957039029412</v>
      </c>
      <c r="S348" s="203">
        <f t="shared" si="70"/>
        <v>0</v>
      </c>
      <c r="T348" s="203"/>
      <c r="U348" s="203">
        <f t="shared" si="73"/>
        <v>460.67054006241437</v>
      </c>
      <c r="V348" s="203">
        <f t="shared" si="75"/>
        <v>453.25978519514706</v>
      </c>
      <c r="W348" s="203">
        <f t="shared" si="76"/>
        <v>454.43864696574934</v>
      </c>
      <c r="X348" s="203">
        <f t="shared" si="77"/>
        <v>453.37537333221866</v>
      </c>
      <c r="Y348" s="203">
        <f t="shared" si="78"/>
        <v>457.61198330716309</v>
      </c>
    </row>
    <row r="349" spans="1:25" x14ac:dyDescent="0.2">
      <c r="A349" s="223" t="s">
        <v>366</v>
      </c>
      <c r="B349" s="214">
        <f>IF(ISERROR(VLOOKUP(Prices!A349,Quantities!$A$1:$B$576,2,FALSE)),0,VLOOKUP(Prices!A349,Quantities!$A$1:$B$576,2,FALSE))</f>
        <v>9</v>
      </c>
      <c r="C349" s="215">
        <f t="shared" si="71"/>
        <v>1</v>
      </c>
      <c r="D349" s="216">
        <v>2</v>
      </c>
      <c r="E349" s="217">
        <v>650</v>
      </c>
      <c r="F349" s="218">
        <v>0</v>
      </c>
      <c r="G349" s="219">
        <v>0</v>
      </c>
      <c r="H349" s="219">
        <v>0</v>
      </c>
      <c r="I349" s="219">
        <v>64.507956806776306</v>
      </c>
      <c r="J349" s="220">
        <f t="shared" si="72"/>
        <v>64.507956806776306</v>
      </c>
      <c r="K349" s="221">
        <f t="shared" si="69"/>
        <v>92.134108012482869</v>
      </c>
      <c r="L349" s="221">
        <f t="shared" si="69"/>
        <v>90.651957039029412</v>
      </c>
      <c r="M349" s="221">
        <f t="shared" si="69"/>
        <v>90.887729393149868</v>
      </c>
      <c r="N349" s="221">
        <f t="shared" si="69"/>
        <v>90.675074666443734</v>
      </c>
      <c r="O349" s="221">
        <f t="shared" si="69"/>
        <v>91.522396661432623</v>
      </c>
      <c r="P349" s="219">
        <f t="shared" si="67"/>
        <v>90.651957039029412</v>
      </c>
      <c r="Q349" s="219">
        <f t="shared" si="68"/>
        <v>0</v>
      </c>
      <c r="R349" s="222">
        <f t="shared" si="74"/>
        <v>90.651957039029412</v>
      </c>
      <c r="S349" s="203">
        <f t="shared" si="70"/>
        <v>0</v>
      </c>
      <c r="T349" s="203"/>
      <c r="U349" s="203">
        <f t="shared" si="73"/>
        <v>829.20697211234585</v>
      </c>
      <c r="V349" s="203">
        <f t="shared" si="75"/>
        <v>815.86761335126471</v>
      </c>
      <c r="W349" s="203">
        <f t="shared" si="76"/>
        <v>817.98956453834876</v>
      </c>
      <c r="X349" s="203">
        <f t="shared" si="77"/>
        <v>816.0756719979936</v>
      </c>
      <c r="Y349" s="203">
        <f t="shared" si="78"/>
        <v>823.70156995289358</v>
      </c>
    </row>
    <row r="350" spans="1:25" x14ac:dyDescent="0.2">
      <c r="A350" s="223" t="s">
        <v>367</v>
      </c>
      <c r="B350" s="214">
        <f>IF(ISERROR(VLOOKUP(Prices!A350,Quantities!$A$1:$B$576,2,FALSE)),0,VLOOKUP(Prices!A350,Quantities!$A$1:$B$576,2,FALSE))</f>
        <v>3</v>
      </c>
      <c r="C350" s="215">
        <f t="shared" si="71"/>
        <v>1</v>
      </c>
      <c r="D350" s="216">
        <v>2</v>
      </c>
      <c r="E350" s="217">
        <v>1070</v>
      </c>
      <c r="F350" s="218">
        <v>0</v>
      </c>
      <c r="G350" s="219">
        <v>0</v>
      </c>
      <c r="H350" s="219">
        <v>0</v>
      </c>
      <c r="I350" s="219">
        <v>75.317870806776313</v>
      </c>
      <c r="J350" s="220">
        <f t="shared" si="72"/>
        <v>75.317870806776313</v>
      </c>
      <c r="K350" s="221">
        <f t="shared" si="69"/>
        <v>107.57347136210657</v>
      </c>
      <c r="L350" s="221">
        <f t="shared" si="69"/>
        <v>105.84294909693729</v>
      </c>
      <c r="M350" s="221">
        <f t="shared" si="69"/>
        <v>106.1182309782197</v>
      </c>
      <c r="N350" s="221">
        <f t="shared" si="69"/>
        <v>105.86994065830648</v>
      </c>
      <c r="O350" s="221">
        <f t="shared" si="69"/>
        <v>106.85925254647357</v>
      </c>
      <c r="P350" s="219">
        <f t="shared" si="67"/>
        <v>105.84294909693729</v>
      </c>
      <c r="Q350" s="219">
        <f t="shared" si="68"/>
        <v>0</v>
      </c>
      <c r="R350" s="222">
        <f t="shared" si="74"/>
        <v>105.84294909693729</v>
      </c>
      <c r="S350" s="203">
        <f t="shared" si="70"/>
        <v>0</v>
      </c>
      <c r="T350" s="203"/>
      <c r="U350" s="203">
        <f t="shared" si="73"/>
        <v>322.72041408631969</v>
      </c>
      <c r="V350" s="203">
        <f t="shared" si="75"/>
        <v>317.52884729081188</v>
      </c>
      <c r="W350" s="203">
        <f t="shared" si="76"/>
        <v>318.35469293465911</v>
      </c>
      <c r="X350" s="203">
        <f t="shared" si="77"/>
        <v>317.60982197491944</v>
      </c>
      <c r="Y350" s="203">
        <f t="shared" si="78"/>
        <v>320.57775763942072</v>
      </c>
    </row>
    <row r="351" spans="1:25" x14ac:dyDescent="0.2">
      <c r="A351" s="223" t="s">
        <v>368</v>
      </c>
      <c r="B351" s="214">
        <f>IF(ISERROR(VLOOKUP(Prices!A351,Quantities!$A$1:$B$576,2,FALSE)),0,VLOOKUP(Prices!A351,Quantities!$A$1:$B$576,2,FALSE))</f>
        <v>22</v>
      </c>
      <c r="C351" s="215">
        <f t="shared" si="71"/>
        <v>1</v>
      </c>
      <c r="D351" s="216">
        <v>2</v>
      </c>
      <c r="E351" s="217">
        <v>1120</v>
      </c>
      <c r="F351" s="218">
        <v>0</v>
      </c>
      <c r="G351" s="219">
        <v>0</v>
      </c>
      <c r="H351" s="219">
        <v>0</v>
      </c>
      <c r="I351" s="219">
        <v>74.382840556776301</v>
      </c>
      <c r="J351" s="220">
        <f t="shared" si="72"/>
        <v>74.382840556776301</v>
      </c>
      <c r="K351" s="221">
        <f t="shared" si="69"/>
        <v>106.2380054395618</v>
      </c>
      <c r="L351" s="221">
        <f t="shared" si="69"/>
        <v>104.52896666362156</v>
      </c>
      <c r="M351" s="221">
        <f t="shared" si="69"/>
        <v>104.80083107062437</v>
      </c>
      <c r="N351" s="221">
        <f t="shared" si="69"/>
        <v>104.55562313949108</v>
      </c>
      <c r="O351" s="221">
        <f t="shared" si="69"/>
        <v>105.53265326063246</v>
      </c>
      <c r="P351" s="219">
        <f t="shared" si="67"/>
        <v>104.52896666362156</v>
      </c>
      <c r="Q351" s="219">
        <f t="shared" si="68"/>
        <v>0</v>
      </c>
      <c r="R351" s="222">
        <f t="shared" si="74"/>
        <v>104.52896666362156</v>
      </c>
      <c r="S351" s="203">
        <f t="shared" si="70"/>
        <v>0</v>
      </c>
      <c r="T351" s="203"/>
      <c r="U351" s="203">
        <f t="shared" si="73"/>
        <v>2337.2361196703596</v>
      </c>
      <c r="V351" s="203">
        <f t="shared" si="75"/>
        <v>2299.6372665996741</v>
      </c>
      <c r="W351" s="203">
        <f t="shared" si="76"/>
        <v>2305.6182835537361</v>
      </c>
      <c r="X351" s="203">
        <f t="shared" si="77"/>
        <v>2300.2237090688036</v>
      </c>
      <c r="Y351" s="203">
        <f t="shared" si="78"/>
        <v>2321.718371733914</v>
      </c>
    </row>
    <row r="352" spans="1:25" x14ac:dyDescent="0.2">
      <c r="A352" s="223" t="s">
        <v>369</v>
      </c>
      <c r="B352" s="214">
        <f>IF(ISERROR(VLOOKUP(Prices!A352,Quantities!$A$1:$B$576,2,FALSE)),0,VLOOKUP(Prices!A352,Quantities!$A$1:$B$576,2,FALSE))</f>
        <v>2</v>
      </c>
      <c r="C352" s="215">
        <f t="shared" si="71"/>
        <v>1</v>
      </c>
      <c r="D352" s="216">
        <v>2</v>
      </c>
      <c r="E352" s="217">
        <v>1160</v>
      </c>
      <c r="F352" s="218">
        <v>0</v>
      </c>
      <c r="G352" s="219">
        <v>0</v>
      </c>
      <c r="H352" s="219">
        <v>0</v>
      </c>
      <c r="I352" s="219">
        <v>69.912913806776302</v>
      </c>
      <c r="J352" s="220">
        <f t="shared" si="72"/>
        <v>69.912913806776302</v>
      </c>
      <c r="K352" s="221">
        <f t="shared" si="69"/>
        <v>99.853789687294707</v>
      </c>
      <c r="L352" s="221">
        <f t="shared" si="69"/>
        <v>98.247453067983344</v>
      </c>
      <c r="M352" s="221">
        <f t="shared" si="69"/>
        <v>98.502980185684777</v>
      </c>
      <c r="N352" s="221">
        <f t="shared" si="69"/>
        <v>98.272507662375091</v>
      </c>
      <c r="O352" s="221">
        <f t="shared" si="69"/>
        <v>99.190824603953104</v>
      </c>
      <c r="P352" s="219">
        <f t="shared" si="67"/>
        <v>98.247453067983344</v>
      </c>
      <c r="Q352" s="219">
        <f t="shared" si="68"/>
        <v>0</v>
      </c>
      <c r="R352" s="222">
        <f t="shared" si="74"/>
        <v>98.247453067983344</v>
      </c>
      <c r="S352" s="203">
        <f t="shared" si="70"/>
        <v>0</v>
      </c>
      <c r="T352" s="203"/>
      <c r="U352" s="203">
        <f t="shared" si="73"/>
        <v>199.70757937458941</v>
      </c>
      <c r="V352" s="203">
        <f t="shared" si="75"/>
        <v>196.49490613596669</v>
      </c>
      <c r="W352" s="203">
        <f t="shared" si="76"/>
        <v>197.00596037136955</v>
      </c>
      <c r="X352" s="203">
        <f t="shared" si="77"/>
        <v>196.54501532475018</v>
      </c>
      <c r="Y352" s="203">
        <f t="shared" si="78"/>
        <v>198.38164920790621</v>
      </c>
    </row>
    <row r="353" spans="1:25" x14ac:dyDescent="0.2">
      <c r="A353" s="223" t="s">
        <v>370</v>
      </c>
      <c r="B353" s="214">
        <f>IF(ISERROR(VLOOKUP(Prices!A353,Quantities!$A$1:$B$576,2,FALSE)),0,VLOOKUP(Prices!A353,Quantities!$A$1:$B$576,2,FALSE))</f>
        <v>1</v>
      </c>
      <c r="C353" s="215">
        <f t="shared" si="71"/>
        <v>1</v>
      </c>
      <c r="D353" s="216">
        <v>2</v>
      </c>
      <c r="E353" s="217">
        <v>60</v>
      </c>
      <c r="F353" s="218">
        <v>0</v>
      </c>
      <c r="G353" s="219">
        <v>0</v>
      </c>
      <c r="H353" s="219">
        <v>0</v>
      </c>
      <c r="I353" s="219">
        <v>64.750981198176305</v>
      </c>
      <c r="J353" s="220">
        <f t="shared" si="72"/>
        <v>64.750981198176305</v>
      </c>
      <c r="K353" s="221">
        <f t="shared" si="69"/>
        <v>92.481209930374689</v>
      </c>
      <c r="L353" s="221">
        <f t="shared" si="69"/>
        <v>90.993475167632042</v>
      </c>
      <c r="M353" s="221">
        <f t="shared" si="69"/>
        <v>91.230135759974644</v>
      </c>
      <c r="N353" s="221">
        <f t="shared" si="69"/>
        <v>91.01667988736196</v>
      </c>
      <c r="O353" s="221">
        <f t="shared" si="69"/>
        <v>91.867194045338877</v>
      </c>
      <c r="P353" s="219">
        <f t="shared" si="67"/>
        <v>90.993475167632042</v>
      </c>
      <c r="Q353" s="219">
        <f t="shared" si="68"/>
        <v>0</v>
      </c>
      <c r="R353" s="222">
        <f t="shared" si="74"/>
        <v>90.993475167632042</v>
      </c>
      <c r="S353" s="203">
        <f t="shared" si="70"/>
        <v>0</v>
      </c>
      <c r="T353" s="203"/>
      <c r="U353" s="203">
        <f t="shared" si="73"/>
        <v>92.481209930374689</v>
      </c>
      <c r="V353" s="203">
        <f t="shared" si="75"/>
        <v>90.993475167632042</v>
      </c>
      <c r="W353" s="203">
        <f t="shared" si="76"/>
        <v>91.230135759974644</v>
      </c>
      <c r="X353" s="203">
        <f t="shared" si="77"/>
        <v>91.01667988736196</v>
      </c>
      <c r="Y353" s="203">
        <f t="shared" si="78"/>
        <v>91.867194045338877</v>
      </c>
    </row>
    <row r="354" spans="1:25" x14ac:dyDescent="0.2">
      <c r="A354" s="223" t="s">
        <v>371</v>
      </c>
      <c r="B354" s="214">
        <f>IF(ISERROR(VLOOKUP(Prices!A354,Quantities!$A$1:$B$576,2,FALSE)),0,VLOOKUP(Prices!A354,Quantities!$A$1:$B$576,2,FALSE))</f>
        <v>1</v>
      </c>
      <c r="C354" s="215">
        <f t="shared" si="71"/>
        <v>1</v>
      </c>
      <c r="D354" s="216">
        <v>2</v>
      </c>
      <c r="E354" s="217">
        <v>320</v>
      </c>
      <c r="F354" s="218">
        <v>0</v>
      </c>
      <c r="G354" s="219">
        <v>0</v>
      </c>
      <c r="H354" s="219">
        <v>0</v>
      </c>
      <c r="I354" s="219">
        <v>74.6258649481763</v>
      </c>
      <c r="J354" s="220">
        <f t="shared" si="72"/>
        <v>74.6258649481763</v>
      </c>
      <c r="K354" s="221">
        <f t="shared" si="69"/>
        <v>106.58510735745362</v>
      </c>
      <c r="L354" s="221">
        <f t="shared" si="69"/>
        <v>104.87048479222418</v>
      </c>
      <c r="M354" s="221">
        <f t="shared" si="69"/>
        <v>105.14323743744916</v>
      </c>
      <c r="N354" s="221">
        <f t="shared" si="69"/>
        <v>104.89722836040929</v>
      </c>
      <c r="O354" s="221">
        <f t="shared" si="69"/>
        <v>105.8774506445387</v>
      </c>
      <c r="P354" s="219">
        <f t="shared" si="67"/>
        <v>104.87048479222418</v>
      </c>
      <c r="Q354" s="219">
        <f t="shared" si="68"/>
        <v>0</v>
      </c>
      <c r="R354" s="222">
        <f t="shared" si="74"/>
        <v>104.87048479222418</v>
      </c>
      <c r="S354" s="203">
        <f t="shared" si="70"/>
        <v>0</v>
      </c>
      <c r="T354" s="203"/>
      <c r="U354" s="203">
        <f t="shared" si="73"/>
        <v>106.58510735745362</v>
      </c>
      <c r="V354" s="203">
        <f t="shared" si="75"/>
        <v>104.87048479222418</v>
      </c>
      <c r="W354" s="203">
        <f t="shared" si="76"/>
        <v>105.14323743744916</v>
      </c>
      <c r="X354" s="203">
        <f t="shared" si="77"/>
        <v>104.89722836040929</v>
      </c>
      <c r="Y354" s="203">
        <f t="shared" si="78"/>
        <v>105.8774506445387</v>
      </c>
    </row>
    <row r="355" spans="1:25" x14ac:dyDescent="0.2">
      <c r="A355" s="223" t="s">
        <v>372</v>
      </c>
      <c r="B355" s="214">
        <f>IF(ISERROR(VLOOKUP(Prices!A355,Quantities!$A$1:$B$576,2,FALSE)),0,VLOOKUP(Prices!A355,Quantities!$A$1:$B$576,2,FALSE))</f>
        <v>3</v>
      </c>
      <c r="C355" s="215">
        <f t="shared" si="71"/>
        <v>1</v>
      </c>
      <c r="D355" s="216">
        <v>2</v>
      </c>
      <c r="E355" s="217">
        <v>390</v>
      </c>
      <c r="F355" s="218">
        <v>0</v>
      </c>
      <c r="G355" s="219">
        <v>0</v>
      </c>
      <c r="H355" s="219">
        <v>0</v>
      </c>
      <c r="I355" s="219">
        <v>69.68842307317631</v>
      </c>
      <c r="J355" s="220">
        <f t="shared" si="72"/>
        <v>69.68842307317631</v>
      </c>
      <c r="K355" s="221">
        <f t="shared" si="69"/>
        <v>99.533158643914177</v>
      </c>
      <c r="L355" s="221">
        <f t="shared" si="69"/>
        <v>97.931979979928116</v>
      </c>
      <c r="M355" s="221">
        <f t="shared" si="69"/>
        <v>98.186686598711901</v>
      </c>
      <c r="N355" s="221">
        <f t="shared" si="69"/>
        <v>97.956954123885623</v>
      </c>
      <c r="O355" s="221">
        <f t="shared" si="69"/>
        <v>98.872322344938794</v>
      </c>
      <c r="P355" s="219">
        <f t="shared" si="67"/>
        <v>97.931979979928116</v>
      </c>
      <c r="Q355" s="219">
        <f t="shared" si="68"/>
        <v>0</v>
      </c>
      <c r="R355" s="222">
        <f t="shared" si="74"/>
        <v>97.931979979928116</v>
      </c>
      <c r="S355" s="203">
        <f t="shared" si="70"/>
        <v>0</v>
      </c>
      <c r="T355" s="203"/>
      <c r="U355" s="203">
        <f t="shared" si="73"/>
        <v>298.59947593174252</v>
      </c>
      <c r="V355" s="203">
        <f t="shared" si="75"/>
        <v>293.79593993978438</v>
      </c>
      <c r="W355" s="203">
        <f t="shared" si="76"/>
        <v>294.5600597961357</v>
      </c>
      <c r="X355" s="203">
        <f t="shared" si="77"/>
        <v>293.87086237165687</v>
      </c>
      <c r="Y355" s="203">
        <f t="shared" si="78"/>
        <v>296.61696703481641</v>
      </c>
    </row>
    <row r="356" spans="1:25" x14ac:dyDescent="0.2">
      <c r="A356" s="223" t="s">
        <v>373</v>
      </c>
      <c r="B356" s="214">
        <f>IF(ISERROR(VLOOKUP(Prices!A356,Quantities!$A$1:$B$576,2,FALSE)),0,VLOOKUP(Prices!A356,Quantities!$A$1:$B$576,2,FALSE))</f>
        <v>3</v>
      </c>
      <c r="C356" s="215">
        <f t="shared" si="71"/>
        <v>1</v>
      </c>
      <c r="D356" s="216">
        <v>2</v>
      </c>
      <c r="E356" s="217">
        <v>470</v>
      </c>
      <c r="F356" s="218">
        <v>0</v>
      </c>
      <c r="G356" s="219">
        <v>0</v>
      </c>
      <c r="H356" s="219">
        <v>0</v>
      </c>
      <c r="I356" s="219">
        <v>67.2197021356763</v>
      </c>
      <c r="J356" s="220">
        <f t="shared" si="72"/>
        <v>67.2197021356763</v>
      </c>
      <c r="K356" s="221">
        <f t="shared" si="69"/>
        <v>96.007184287144412</v>
      </c>
      <c r="L356" s="221">
        <f t="shared" si="69"/>
        <v>94.462727573780057</v>
      </c>
      <c r="M356" s="221">
        <f t="shared" si="69"/>
        <v>94.708411179343258</v>
      </c>
      <c r="N356" s="221">
        <f t="shared" si="69"/>
        <v>94.486817005623791</v>
      </c>
      <c r="O356" s="221">
        <f t="shared" si="69"/>
        <v>95.369758195138829</v>
      </c>
      <c r="P356" s="219">
        <f t="shared" si="67"/>
        <v>94.462727573780057</v>
      </c>
      <c r="Q356" s="219">
        <f t="shared" si="68"/>
        <v>0</v>
      </c>
      <c r="R356" s="222">
        <f t="shared" si="74"/>
        <v>94.462727573780057</v>
      </c>
      <c r="S356" s="203">
        <f t="shared" si="70"/>
        <v>0</v>
      </c>
      <c r="T356" s="203"/>
      <c r="U356" s="203">
        <f t="shared" si="73"/>
        <v>288.02155286143324</v>
      </c>
      <c r="V356" s="203">
        <f t="shared" si="75"/>
        <v>283.38818272134017</v>
      </c>
      <c r="W356" s="203">
        <f t="shared" si="76"/>
        <v>284.12523353802976</v>
      </c>
      <c r="X356" s="203">
        <f t="shared" si="77"/>
        <v>283.46045101687139</v>
      </c>
      <c r="Y356" s="203">
        <f t="shared" si="78"/>
        <v>286.10927458541647</v>
      </c>
    </row>
    <row r="357" spans="1:25" x14ac:dyDescent="0.2">
      <c r="A357" s="223" t="s">
        <v>374</v>
      </c>
      <c r="B357" s="214">
        <f>IF(ISERROR(VLOOKUP(Prices!A357,Quantities!$A$1:$B$576,2,FALSE)),0,VLOOKUP(Prices!A357,Quantities!$A$1:$B$576,2,FALSE))</f>
        <v>12</v>
      </c>
      <c r="C357" s="215">
        <f t="shared" si="71"/>
        <v>1</v>
      </c>
      <c r="D357" s="216">
        <v>2</v>
      </c>
      <c r="E357" s="217">
        <v>620</v>
      </c>
      <c r="F357" s="218">
        <v>0</v>
      </c>
      <c r="G357" s="219">
        <v>0</v>
      </c>
      <c r="H357" s="219">
        <v>0</v>
      </c>
      <c r="I357" s="219">
        <v>64.750981198176305</v>
      </c>
      <c r="J357" s="220">
        <f t="shared" si="72"/>
        <v>64.750981198176305</v>
      </c>
      <c r="K357" s="221">
        <f t="shared" si="69"/>
        <v>92.481209930374689</v>
      </c>
      <c r="L357" s="221">
        <f t="shared" si="69"/>
        <v>90.993475167632042</v>
      </c>
      <c r="M357" s="221">
        <f t="shared" si="69"/>
        <v>91.230135759974644</v>
      </c>
      <c r="N357" s="221">
        <f t="shared" si="69"/>
        <v>91.01667988736196</v>
      </c>
      <c r="O357" s="221">
        <f t="shared" si="69"/>
        <v>91.867194045338877</v>
      </c>
      <c r="P357" s="219">
        <f t="shared" si="67"/>
        <v>90.993475167632042</v>
      </c>
      <c r="Q357" s="219">
        <f t="shared" si="68"/>
        <v>0</v>
      </c>
      <c r="R357" s="222">
        <f t="shared" si="74"/>
        <v>90.993475167632042</v>
      </c>
      <c r="S357" s="203">
        <f t="shared" si="70"/>
        <v>0</v>
      </c>
      <c r="T357" s="203"/>
      <c r="U357" s="203">
        <f t="shared" si="73"/>
        <v>1109.7745191644963</v>
      </c>
      <c r="V357" s="203">
        <f t="shared" si="75"/>
        <v>1091.9217020115846</v>
      </c>
      <c r="W357" s="203">
        <f t="shared" si="76"/>
        <v>1094.7616291196957</v>
      </c>
      <c r="X357" s="203">
        <f t="shared" si="77"/>
        <v>1092.2001586483434</v>
      </c>
      <c r="Y357" s="203">
        <f t="shared" si="78"/>
        <v>1102.4063285440666</v>
      </c>
    </row>
    <row r="358" spans="1:25" x14ac:dyDescent="0.2">
      <c r="A358" s="223" t="s">
        <v>375</v>
      </c>
      <c r="B358" s="214">
        <f>IF(ISERROR(VLOOKUP(Prices!A358,Quantities!$A$1:$B$576,2,FALSE)),0,VLOOKUP(Prices!A358,Quantities!$A$1:$B$576,2,FALSE))</f>
        <v>8</v>
      </c>
      <c r="C358" s="215">
        <f t="shared" si="71"/>
        <v>1</v>
      </c>
      <c r="D358" s="216">
        <v>2</v>
      </c>
      <c r="E358" s="217">
        <v>660</v>
      </c>
      <c r="F358" s="218">
        <v>0</v>
      </c>
      <c r="G358" s="219">
        <v>0</v>
      </c>
      <c r="H358" s="219">
        <v>0</v>
      </c>
      <c r="I358" s="219">
        <v>64.750981198176305</v>
      </c>
      <c r="J358" s="220">
        <f t="shared" si="72"/>
        <v>64.750981198176305</v>
      </c>
      <c r="K358" s="221">
        <f t="shared" si="69"/>
        <v>92.481209930374689</v>
      </c>
      <c r="L358" s="221">
        <f t="shared" si="69"/>
        <v>90.993475167632042</v>
      </c>
      <c r="M358" s="221">
        <f t="shared" si="69"/>
        <v>91.230135759974644</v>
      </c>
      <c r="N358" s="221">
        <f t="shared" si="69"/>
        <v>91.01667988736196</v>
      </c>
      <c r="O358" s="221">
        <f t="shared" si="69"/>
        <v>91.867194045338877</v>
      </c>
      <c r="P358" s="219">
        <f t="shared" si="67"/>
        <v>90.993475167632042</v>
      </c>
      <c r="Q358" s="219">
        <f t="shared" si="68"/>
        <v>0</v>
      </c>
      <c r="R358" s="222">
        <f t="shared" si="74"/>
        <v>90.993475167632042</v>
      </c>
      <c r="S358" s="203">
        <f t="shared" si="70"/>
        <v>0</v>
      </c>
      <c r="T358" s="203"/>
      <c r="U358" s="203">
        <f t="shared" si="73"/>
        <v>739.84967944299751</v>
      </c>
      <c r="V358" s="203">
        <f t="shared" si="75"/>
        <v>727.94780134105633</v>
      </c>
      <c r="W358" s="203">
        <f t="shared" si="76"/>
        <v>729.84108607979715</v>
      </c>
      <c r="X358" s="203">
        <f t="shared" si="77"/>
        <v>728.13343909889568</v>
      </c>
      <c r="Y358" s="203">
        <f t="shared" si="78"/>
        <v>734.93755236271102</v>
      </c>
    </row>
    <row r="359" spans="1:25" x14ac:dyDescent="0.2">
      <c r="A359" s="223" t="s">
        <v>376</v>
      </c>
      <c r="B359" s="214">
        <f>IF(ISERROR(VLOOKUP(Prices!A359,Quantities!$A$1:$B$576,2,FALSE)),0,VLOOKUP(Prices!A359,Quantities!$A$1:$B$576,2,FALSE))</f>
        <v>7</v>
      </c>
      <c r="C359" s="215">
        <f t="shared" si="71"/>
        <v>1</v>
      </c>
      <c r="D359" s="216">
        <v>2</v>
      </c>
      <c r="E359" s="217">
        <v>1080</v>
      </c>
      <c r="F359" s="218">
        <v>0</v>
      </c>
      <c r="G359" s="219">
        <v>0</v>
      </c>
      <c r="H359" s="219">
        <v>0</v>
      </c>
      <c r="I359" s="219">
        <v>64.750981198176305</v>
      </c>
      <c r="J359" s="220">
        <f t="shared" si="72"/>
        <v>64.750981198176305</v>
      </c>
      <c r="K359" s="221">
        <f t="shared" si="69"/>
        <v>92.481209930374689</v>
      </c>
      <c r="L359" s="221">
        <f t="shared" si="69"/>
        <v>90.993475167632042</v>
      </c>
      <c r="M359" s="221">
        <f t="shared" si="69"/>
        <v>91.230135759974644</v>
      </c>
      <c r="N359" s="221">
        <f t="shared" si="69"/>
        <v>91.01667988736196</v>
      </c>
      <c r="O359" s="221">
        <f t="shared" si="69"/>
        <v>91.867194045338877</v>
      </c>
      <c r="P359" s="219">
        <f t="shared" si="67"/>
        <v>90.993475167632042</v>
      </c>
      <c r="Q359" s="219">
        <f t="shared" si="68"/>
        <v>0</v>
      </c>
      <c r="R359" s="222">
        <f t="shared" si="74"/>
        <v>90.993475167632042</v>
      </c>
      <c r="S359" s="203">
        <f t="shared" si="70"/>
        <v>0</v>
      </c>
      <c r="T359" s="203"/>
      <c r="U359" s="203">
        <f t="shared" si="73"/>
        <v>647.36846951262282</v>
      </c>
      <c r="V359" s="203">
        <f t="shared" si="75"/>
        <v>636.95432617342431</v>
      </c>
      <c r="W359" s="203">
        <f t="shared" si="76"/>
        <v>638.61095031982245</v>
      </c>
      <c r="X359" s="203">
        <f t="shared" si="77"/>
        <v>637.11675921153369</v>
      </c>
      <c r="Y359" s="203">
        <f t="shared" si="78"/>
        <v>643.0703583173721</v>
      </c>
    </row>
    <row r="360" spans="1:25" x14ac:dyDescent="0.2">
      <c r="A360" s="223" t="s">
        <v>377</v>
      </c>
      <c r="B360" s="214">
        <f>IF(ISERROR(VLOOKUP(Prices!A360,Quantities!$A$1:$B$576,2,FALSE)),0,VLOOKUP(Prices!A360,Quantities!$A$1:$B$576,2,FALSE))</f>
        <v>9</v>
      </c>
      <c r="C360" s="215">
        <f t="shared" si="71"/>
        <v>1</v>
      </c>
      <c r="D360" s="216">
        <v>2</v>
      </c>
      <c r="E360" s="217">
        <v>1170</v>
      </c>
      <c r="F360" s="218">
        <v>0</v>
      </c>
      <c r="G360" s="219">
        <v>0</v>
      </c>
      <c r="H360" s="219">
        <v>0</v>
      </c>
      <c r="I360" s="219">
        <v>74.6258649481763</v>
      </c>
      <c r="J360" s="220">
        <f t="shared" si="72"/>
        <v>74.6258649481763</v>
      </c>
      <c r="K360" s="221">
        <f t="shared" si="69"/>
        <v>106.58510735745362</v>
      </c>
      <c r="L360" s="221">
        <f t="shared" si="69"/>
        <v>104.87048479222418</v>
      </c>
      <c r="M360" s="221">
        <f t="shared" si="69"/>
        <v>105.14323743744916</v>
      </c>
      <c r="N360" s="221">
        <f t="shared" si="69"/>
        <v>104.89722836040929</v>
      </c>
      <c r="O360" s="221">
        <f t="shared" si="69"/>
        <v>105.8774506445387</v>
      </c>
      <c r="P360" s="219">
        <f t="shared" si="67"/>
        <v>104.87048479222418</v>
      </c>
      <c r="Q360" s="219">
        <f t="shared" si="68"/>
        <v>0</v>
      </c>
      <c r="R360" s="222">
        <f t="shared" si="74"/>
        <v>104.87048479222418</v>
      </c>
      <c r="S360" s="203">
        <f t="shared" si="70"/>
        <v>0</v>
      </c>
      <c r="T360" s="203"/>
      <c r="U360" s="203">
        <f t="shared" si="73"/>
        <v>959.26596621708256</v>
      </c>
      <c r="V360" s="203">
        <f t="shared" si="75"/>
        <v>943.83436313001755</v>
      </c>
      <c r="W360" s="203">
        <f t="shared" si="76"/>
        <v>946.28913693704249</v>
      </c>
      <c r="X360" s="203">
        <f t="shared" si="77"/>
        <v>944.07505524368355</v>
      </c>
      <c r="Y360" s="203">
        <f t="shared" si="78"/>
        <v>952.89705580084831</v>
      </c>
    </row>
    <row r="361" spans="1:25" x14ac:dyDescent="0.2">
      <c r="A361" s="223" t="s">
        <v>378</v>
      </c>
      <c r="B361" s="214">
        <f>IF(ISERROR(VLOOKUP(Prices!A361,Quantities!$A$1:$B$576,2,FALSE)),0,VLOOKUP(Prices!A361,Quantities!$A$1:$B$576,2,FALSE))</f>
        <v>1</v>
      </c>
      <c r="C361" s="215">
        <f t="shared" si="71"/>
        <v>1</v>
      </c>
      <c r="D361" s="216">
        <v>2</v>
      </c>
      <c r="E361" s="217">
        <v>120</v>
      </c>
      <c r="F361" s="218">
        <v>0</v>
      </c>
      <c r="G361" s="219">
        <v>0</v>
      </c>
      <c r="H361" s="219">
        <v>0</v>
      </c>
      <c r="I361" s="219">
        <v>69.122192117776308</v>
      </c>
      <c r="J361" s="220">
        <f t="shared" si="72"/>
        <v>69.122192117776308</v>
      </c>
      <c r="K361" s="221">
        <f t="shared" si="69"/>
        <v>98.724433851078146</v>
      </c>
      <c r="L361" s="221">
        <f t="shared" si="69"/>
        <v>97.136265051352083</v>
      </c>
      <c r="M361" s="221">
        <f t="shared" si="69"/>
        <v>97.388902133106043</v>
      </c>
      <c r="N361" s="221">
        <f t="shared" si="69"/>
        <v>97.161036275903911</v>
      </c>
      <c r="O361" s="221">
        <f t="shared" si="69"/>
        <v>98.068966965736081</v>
      </c>
      <c r="P361" s="219">
        <f t="shared" si="67"/>
        <v>97.136265051352083</v>
      </c>
      <c r="Q361" s="219">
        <f t="shared" si="68"/>
        <v>0</v>
      </c>
      <c r="R361" s="222">
        <f t="shared" si="74"/>
        <v>97.136265051352083</v>
      </c>
      <c r="S361" s="203">
        <f t="shared" si="70"/>
        <v>0</v>
      </c>
      <c r="T361" s="203"/>
      <c r="U361" s="203">
        <f t="shared" si="73"/>
        <v>98.724433851078146</v>
      </c>
      <c r="V361" s="203">
        <f t="shared" si="75"/>
        <v>97.136265051352083</v>
      </c>
      <c r="W361" s="203">
        <f t="shared" si="76"/>
        <v>97.388902133106043</v>
      </c>
      <c r="X361" s="203">
        <f t="shared" si="77"/>
        <v>97.161036275903911</v>
      </c>
      <c r="Y361" s="203">
        <f t="shared" si="78"/>
        <v>98.068966965736081</v>
      </c>
    </row>
    <row r="362" spans="1:25" x14ac:dyDescent="0.2">
      <c r="A362" s="223" t="s">
        <v>379</v>
      </c>
      <c r="B362" s="214">
        <f>IF(ISERROR(VLOOKUP(Prices!A362,Quantities!$A$1:$B$576,2,FALSE)),0,VLOOKUP(Prices!A362,Quantities!$A$1:$B$576,2,FALSE))</f>
        <v>373</v>
      </c>
      <c r="C362" s="215">
        <f t="shared" si="71"/>
        <v>1</v>
      </c>
      <c r="D362" s="216">
        <v>2</v>
      </c>
      <c r="E362" s="217">
        <v>10</v>
      </c>
      <c r="F362" s="218">
        <v>0</v>
      </c>
      <c r="G362" s="219">
        <v>0</v>
      </c>
      <c r="H362" s="219">
        <v>0</v>
      </c>
      <c r="I362" s="219">
        <v>36.914815117404132</v>
      </c>
      <c r="J362" s="220">
        <f t="shared" si="72"/>
        <v>36.914815117404132</v>
      </c>
      <c r="K362" s="221">
        <f t="shared" si="69"/>
        <v>52.723938745653683</v>
      </c>
      <c r="L362" s="221">
        <f t="shared" si="69"/>
        <v>51.875774707145993</v>
      </c>
      <c r="M362" s="221">
        <f t="shared" si="69"/>
        <v>52.010695936913386</v>
      </c>
      <c r="N362" s="221">
        <f t="shared" si="69"/>
        <v>51.889003818471124</v>
      </c>
      <c r="O362" s="221">
        <f t="shared" si="69"/>
        <v>52.373885627448814</v>
      </c>
      <c r="P362" s="219">
        <f t="shared" si="67"/>
        <v>51.875774707145993</v>
      </c>
      <c r="Q362" s="219">
        <f t="shared" si="68"/>
        <v>0</v>
      </c>
      <c r="R362" s="222">
        <f t="shared" si="74"/>
        <v>51.875774707145993</v>
      </c>
      <c r="S362" s="203">
        <f t="shared" si="70"/>
        <v>0</v>
      </c>
      <c r="T362" s="203"/>
      <c r="U362" s="203">
        <f t="shared" si="73"/>
        <v>19666.029152128824</v>
      </c>
      <c r="V362" s="203">
        <f t="shared" si="75"/>
        <v>19349.663965765456</v>
      </c>
      <c r="W362" s="203">
        <f t="shared" si="76"/>
        <v>19399.989584468694</v>
      </c>
      <c r="X362" s="203">
        <f t="shared" si="77"/>
        <v>19354.598424289728</v>
      </c>
      <c r="Y362" s="203">
        <f t="shared" si="78"/>
        <v>19535.459339038407</v>
      </c>
    </row>
    <row r="363" spans="1:25" x14ac:dyDescent="0.2">
      <c r="A363" s="223" t="s">
        <v>380</v>
      </c>
      <c r="B363" s="214">
        <f>IF(ISERROR(VLOOKUP(Prices!A363,Quantities!$A$1:$B$576,2,FALSE)),0,VLOOKUP(Prices!A363,Quantities!$A$1:$B$576,2,FALSE))</f>
        <v>25</v>
      </c>
      <c r="C363" s="215">
        <f t="shared" si="71"/>
        <v>1</v>
      </c>
      <c r="D363" s="216">
        <v>2</v>
      </c>
      <c r="E363" s="217">
        <v>810</v>
      </c>
      <c r="F363" s="218">
        <v>0</v>
      </c>
      <c r="G363" s="219">
        <v>0</v>
      </c>
      <c r="H363" s="219">
        <v>0</v>
      </c>
      <c r="I363" s="219">
        <v>47.724729117404131</v>
      </c>
      <c r="J363" s="220">
        <f t="shared" si="72"/>
        <v>47.724729117404131</v>
      </c>
      <c r="K363" s="221">
        <f t="shared" si="69"/>
        <v>68.163302095277373</v>
      </c>
      <c r="L363" s="221">
        <f t="shared" si="69"/>
        <v>67.06676676505387</v>
      </c>
      <c r="M363" s="221">
        <f t="shared" si="69"/>
        <v>67.241197521983196</v>
      </c>
      <c r="N363" s="221">
        <f t="shared" si="69"/>
        <v>67.083869810333852</v>
      </c>
      <c r="O363" s="221">
        <f t="shared" si="69"/>
        <v>67.710741512489747</v>
      </c>
      <c r="P363" s="219">
        <f t="shared" si="67"/>
        <v>67.06676676505387</v>
      </c>
      <c r="Q363" s="219">
        <f t="shared" si="68"/>
        <v>0</v>
      </c>
      <c r="R363" s="222">
        <f t="shared" si="74"/>
        <v>67.06676676505387</v>
      </c>
      <c r="S363" s="203">
        <f t="shared" si="70"/>
        <v>0</v>
      </c>
      <c r="T363" s="203"/>
      <c r="U363" s="203">
        <f t="shared" si="73"/>
        <v>1704.0825523819344</v>
      </c>
      <c r="V363" s="203">
        <f t="shared" si="75"/>
        <v>1676.6691691263468</v>
      </c>
      <c r="W363" s="203">
        <f t="shared" si="76"/>
        <v>1681.0299380495799</v>
      </c>
      <c r="X363" s="203">
        <f t="shared" si="77"/>
        <v>1677.0967452583463</v>
      </c>
      <c r="Y363" s="203">
        <f t="shared" si="78"/>
        <v>1692.7685378122437</v>
      </c>
    </row>
    <row r="364" spans="1:25" x14ac:dyDescent="0.2">
      <c r="A364" s="223" t="s">
        <v>381</v>
      </c>
      <c r="B364" s="214">
        <f>IF(ISERROR(VLOOKUP(Prices!A364,Quantities!$A$1:$B$576,2,FALSE)),0,VLOOKUP(Prices!A364,Quantities!$A$1:$B$576,2,FALSE))</f>
        <v>230</v>
      </c>
      <c r="C364" s="215">
        <f t="shared" si="71"/>
        <v>1</v>
      </c>
      <c r="D364" s="216">
        <v>2</v>
      </c>
      <c r="E364" s="217">
        <v>990</v>
      </c>
      <c r="F364" s="218">
        <v>0</v>
      </c>
      <c r="G364" s="219">
        <v>0</v>
      </c>
      <c r="H364" s="219">
        <v>0</v>
      </c>
      <c r="I364" s="219">
        <v>46.789698867404134</v>
      </c>
      <c r="J364" s="220">
        <f t="shared" si="72"/>
        <v>46.789698867404134</v>
      </c>
      <c r="K364" s="221">
        <f t="shared" si="69"/>
        <v>66.827836172732631</v>
      </c>
      <c r="L364" s="221">
        <f t="shared" si="69"/>
        <v>65.752784331738155</v>
      </c>
      <c r="M364" s="221">
        <f t="shared" si="69"/>
        <v>65.923797614387908</v>
      </c>
      <c r="N364" s="221">
        <f t="shared" si="69"/>
        <v>65.769552291518451</v>
      </c>
      <c r="O364" s="221">
        <f t="shared" si="69"/>
        <v>66.384142226648649</v>
      </c>
      <c r="P364" s="219">
        <f t="shared" si="67"/>
        <v>65.752784331738155</v>
      </c>
      <c r="Q364" s="219">
        <f t="shared" si="68"/>
        <v>0</v>
      </c>
      <c r="R364" s="222">
        <f t="shared" si="74"/>
        <v>65.752784331738155</v>
      </c>
      <c r="S364" s="203">
        <f t="shared" si="70"/>
        <v>0</v>
      </c>
      <c r="T364" s="203"/>
      <c r="U364" s="203">
        <f t="shared" si="73"/>
        <v>15370.402319728506</v>
      </c>
      <c r="V364" s="203">
        <f t="shared" si="75"/>
        <v>15123.140396299776</v>
      </c>
      <c r="W364" s="203">
        <f t="shared" si="76"/>
        <v>15162.473451309219</v>
      </c>
      <c r="X364" s="203">
        <f t="shared" si="77"/>
        <v>15126.997027049243</v>
      </c>
      <c r="Y364" s="203">
        <f t="shared" si="78"/>
        <v>15268.35271212919</v>
      </c>
    </row>
    <row r="365" spans="1:25" x14ac:dyDescent="0.2">
      <c r="A365" s="223" t="s">
        <v>382</v>
      </c>
      <c r="B365" s="214">
        <f>IF(ISERROR(VLOOKUP(Prices!A365,Quantities!$A$1:$B$576,2,FALSE)),0,VLOOKUP(Prices!A365,Quantities!$A$1:$B$576,2,FALSE))</f>
        <v>6</v>
      </c>
      <c r="C365" s="215">
        <f t="shared" si="71"/>
        <v>1</v>
      </c>
      <c r="D365" s="216">
        <v>2</v>
      </c>
      <c r="E365" s="217">
        <v>1000</v>
      </c>
      <c r="F365" s="218">
        <v>0</v>
      </c>
      <c r="G365" s="219">
        <v>0</v>
      </c>
      <c r="H365" s="219">
        <v>0</v>
      </c>
      <c r="I365" s="219">
        <v>41.852256992404129</v>
      </c>
      <c r="J365" s="220">
        <f t="shared" si="72"/>
        <v>41.852256992404129</v>
      </c>
      <c r="K365" s="221">
        <f t="shared" si="69"/>
        <v>59.77588745919315</v>
      </c>
      <c r="L365" s="221">
        <f t="shared" si="69"/>
        <v>58.814279519442074</v>
      </c>
      <c r="M365" s="221">
        <f t="shared" si="69"/>
        <v>58.967246775650644</v>
      </c>
      <c r="N365" s="221">
        <f t="shared" si="69"/>
        <v>58.829278054994781</v>
      </c>
      <c r="O365" s="221">
        <f t="shared" si="69"/>
        <v>59.379013927048732</v>
      </c>
      <c r="P365" s="219">
        <f t="shared" si="67"/>
        <v>58.814279519442074</v>
      </c>
      <c r="Q365" s="219">
        <f t="shared" si="68"/>
        <v>0</v>
      </c>
      <c r="R365" s="222">
        <f t="shared" si="74"/>
        <v>58.814279519442074</v>
      </c>
      <c r="S365" s="203">
        <f t="shared" si="70"/>
        <v>0</v>
      </c>
      <c r="T365" s="203"/>
      <c r="U365" s="203">
        <f t="shared" si="73"/>
        <v>358.65532475515892</v>
      </c>
      <c r="V365" s="203">
        <f t="shared" si="75"/>
        <v>352.88567711665246</v>
      </c>
      <c r="W365" s="203">
        <f t="shared" si="76"/>
        <v>353.80348065390388</v>
      </c>
      <c r="X365" s="203">
        <f t="shared" si="77"/>
        <v>352.9756683299687</v>
      </c>
      <c r="Y365" s="203">
        <f t="shared" si="78"/>
        <v>356.27408356229239</v>
      </c>
    </row>
    <row r="366" spans="1:25" x14ac:dyDescent="0.2">
      <c r="A366" s="223" t="s">
        <v>383</v>
      </c>
      <c r="B366" s="214">
        <f>IF(ISERROR(VLOOKUP(Prices!A366,Quantities!$A$1:$B$576,2,FALSE)),0,VLOOKUP(Prices!A366,Quantities!$A$1:$B$576,2,FALSE))</f>
        <v>3655</v>
      </c>
      <c r="C366" s="215">
        <f t="shared" si="71"/>
        <v>1</v>
      </c>
      <c r="D366" s="216">
        <v>2</v>
      </c>
      <c r="E366" s="217">
        <v>10</v>
      </c>
      <c r="F366" s="218">
        <v>0</v>
      </c>
      <c r="G366" s="219">
        <v>0</v>
      </c>
      <c r="H366" s="219">
        <v>0</v>
      </c>
      <c r="I366" s="219">
        <v>36.918448633003393</v>
      </c>
      <c r="J366" s="220">
        <f t="shared" si="72"/>
        <v>36.918448633003393</v>
      </c>
      <c r="K366" s="221">
        <f t="shared" si="69"/>
        <v>52.729128349157797</v>
      </c>
      <c r="L366" s="221">
        <f t="shared" si="69"/>
        <v>51.880880826085587</v>
      </c>
      <c r="M366" s="221">
        <f t="shared" si="69"/>
        <v>52.015815336114336</v>
      </c>
      <c r="N366" s="221">
        <f t="shared" si="69"/>
        <v>51.894111239548671</v>
      </c>
      <c r="O366" s="221">
        <f t="shared" si="69"/>
        <v>52.379040775316035</v>
      </c>
      <c r="P366" s="219">
        <f t="shared" si="67"/>
        <v>51.880880826085587</v>
      </c>
      <c r="Q366" s="219">
        <f t="shared" si="68"/>
        <v>0</v>
      </c>
      <c r="R366" s="222">
        <f t="shared" si="74"/>
        <v>51.880880826085587</v>
      </c>
      <c r="S366" s="203">
        <f t="shared" si="70"/>
        <v>0</v>
      </c>
      <c r="T366" s="203"/>
      <c r="U366" s="203">
        <f t="shared" si="73"/>
        <v>192724.96411617176</v>
      </c>
      <c r="V366" s="203">
        <f t="shared" si="75"/>
        <v>189624.61941934281</v>
      </c>
      <c r="W366" s="203">
        <f t="shared" si="76"/>
        <v>190117.8050534979</v>
      </c>
      <c r="X366" s="203">
        <f t="shared" si="77"/>
        <v>189672.9765805504</v>
      </c>
      <c r="Y366" s="203">
        <f t="shared" si="78"/>
        <v>191445.39403378012</v>
      </c>
    </row>
    <row r="367" spans="1:25" x14ac:dyDescent="0.2">
      <c r="A367" s="223" t="s">
        <v>384</v>
      </c>
      <c r="B367" s="214">
        <f>IF(ISERROR(VLOOKUP(Prices!A367,Quantities!$A$1:$B$576,2,FALSE)),0,VLOOKUP(Prices!A367,Quantities!$A$1:$B$576,2,FALSE))</f>
        <v>9</v>
      </c>
      <c r="C367" s="215">
        <f t="shared" si="71"/>
        <v>1</v>
      </c>
      <c r="D367" s="216">
        <v>2</v>
      </c>
      <c r="E367" s="217">
        <v>740</v>
      </c>
      <c r="F367" s="218">
        <v>0</v>
      </c>
      <c r="G367" s="219">
        <v>0</v>
      </c>
      <c r="H367" s="219">
        <v>0</v>
      </c>
      <c r="I367" s="219">
        <v>36.918448633003393</v>
      </c>
      <c r="J367" s="220">
        <f t="shared" si="72"/>
        <v>36.918448633003393</v>
      </c>
      <c r="K367" s="221">
        <f t="shared" ref="K367:O393" si="79">IF($D367=1,($I367*(1+K$6)*K$5)+$F367,$J367*(1+K$6)*K$5)</f>
        <v>52.729128349157797</v>
      </c>
      <c r="L367" s="221">
        <f t="shared" si="79"/>
        <v>51.880880826085587</v>
      </c>
      <c r="M367" s="221">
        <f t="shared" si="79"/>
        <v>52.015815336114336</v>
      </c>
      <c r="N367" s="221">
        <f t="shared" si="79"/>
        <v>51.894111239548671</v>
      </c>
      <c r="O367" s="221">
        <f t="shared" si="79"/>
        <v>52.379040775316035</v>
      </c>
      <c r="P367" s="219">
        <f t="shared" si="67"/>
        <v>51.880880826085587</v>
      </c>
      <c r="Q367" s="219">
        <f t="shared" si="68"/>
        <v>0</v>
      </c>
      <c r="R367" s="222">
        <f t="shared" si="74"/>
        <v>51.880880826085587</v>
      </c>
      <c r="S367" s="203">
        <f t="shared" si="70"/>
        <v>0</v>
      </c>
      <c r="T367" s="203"/>
      <c r="U367" s="203">
        <f t="shared" si="73"/>
        <v>474.56215514242018</v>
      </c>
      <c r="V367" s="203">
        <f t="shared" si="75"/>
        <v>466.92792743477025</v>
      </c>
      <c r="W367" s="203">
        <f t="shared" si="76"/>
        <v>468.14233802502901</v>
      </c>
      <c r="X367" s="203">
        <f t="shared" si="77"/>
        <v>467.04700115593806</v>
      </c>
      <c r="Y367" s="203">
        <f t="shared" si="78"/>
        <v>471.4113669778443</v>
      </c>
    </row>
    <row r="368" spans="1:25" x14ac:dyDescent="0.2">
      <c r="A368" s="223" t="s">
        <v>385</v>
      </c>
      <c r="B368" s="214">
        <f>IF(ISERROR(VLOOKUP(Prices!A368,Quantities!$A$1:$B$576,2,FALSE)),0,VLOOKUP(Prices!A368,Quantities!$A$1:$B$576,2,FALSE))</f>
        <v>328</v>
      </c>
      <c r="C368" s="215">
        <f t="shared" si="71"/>
        <v>1</v>
      </c>
      <c r="D368" s="216">
        <v>2</v>
      </c>
      <c r="E368" s="217">
        <v>810</v>
      </c>
      <c r="F368" s="218">
        <v>0</v>
      </c>
      <c r="G368" s="219">
        <v>0</v>
      </c>
      <c r="H368" s="219">
        <v>0</v>
      </c>
      <c r="I368" s="219">
        <v>47.728362633003393</v>
      </c>
      <c r="J368" s="220">
        <f t="shared" si="72"/>
        <v>47.728362633003393</v>
      </c>
      <c r="K368" s="221">
        <f t="shared" si="79"/>
        <v>68.16849169878148</v>
      </c>
      <c r="L368" s="221">
        <f t="shared" si="79"/>
        <v>67.07187288399345</v>
      </c>
      <c r="M368" s="221">
        <f t="shared" si="79"/>
        <v>67.24631692118416</v>
      </c>
      <c r="N368" s="221">
        <f t="shared" si="79"/>
        <v>67.088977231411405</v>
      </c>
      <c r="O368" s="221">
        <f t="shared" si="79"/>
        <v>67.715896660356975</v>
      </c>
      <c r="P368" s="219">
        <f t="shared" ref="P368:P393" si="80">IF($D368=2,($I368*(1+L$6)*L$5))</f>
        <v>67.07187288399345</v>
      </c>
      <c r="Q368" s="219">
        <f t="shared" ref="Q368:Q393" si="81">IF($D368=2,0)</f>
        <v>0</v>
      </c>
      <c r="R368" s="222">
        <f t="shared" si="74"/>
        <v>67.07187288399345</v>
      </c>
      <c r="S368" s="203">
        <f t="shared" si="70"/>
        <v>0</v>
      </c>
      <c r="T368" s="203"/>
      <c r="U368" s="203">
        <f t="shared" si="73"/>
        <v>22359.265277200324</v>
      </c>
      <c r="V368" s="203">
        <f t="shared" si="75"/>
        <v>21999.574305949853</v>
      </c>
      <c r="W368" s="203">
        <f t="shared" si="76"/>
        <v>22056.791950148403</v>
      </c>
      <c r="X368" s="203">
        <f t="shared" si="77"/>
        <v>22005.184531902942</v>
      </c>
      <c r="Y368" s="203">
        <f t="shared" si="78"/>
        <v>22210.814104597088</v>
      </c>
    </row>
    <row r="369" spans="1:25" x14ac:dyDescent="0.2">
      <c r="A369" s="223" t="s">
        <v>386</v>
      </c>
      <c r="B369" s="214">
        <f>IF(ISERROR(VLOOKUP(Prices!A369,Quantities!$A$1:$B$576,2,FALSE)),0,VLOOKUP(Prices!A369,Quantities!$A$1:$B$576,2,FALSE))</f>
        <v>8</v>
      </c>
      <c r="C369" s="215">
        <f t="shared" si="71"/>
        <v>1</v>
      </c>
      <c r="D369" s="216">
        <v>2</v>
      </c>
      <c r="E369" s="217">
        <v>820</v>
      </c>
      <c r="F369" s="218">
        <v>0</v>
      </c>
      <c r="G369" s="219">
        <v>0</v>
      </c>
      <c r="H369" s="219">
        <v>0</v>
      </c>
      <c r="I369" s="219">
        <v>36.918448633003393</v>
      </c>
      <c r="J369" s="220">
        <f t="shared" si="72"/>
        <v>36.918448633003393</v>
      </c>
      <c r="K369" s="221">
        <f t="shared" si="79"/>
        <v>52.729128349157797</v>
      </c>
      <c r="L369" s="221">
        <f t="shared" si="79"/>
        <v>51.880880826085587</v>
      </c>
      <c r="M369" s="221">
        <f t="shared" si="79"/>
        <v>52.015815336114336</v>
      </c>
      <c r="N369" s="221">
        <f t="shared" si="79"/>
        <v>51.894111239548671</v>
      </c>
      <c r="O369" s="221">
        <f t="shared" si="79"/>
        <v>52.379040775316035</v>
      </c>
      <c r="P369" s="219">
        <f t="shared" si="80"/>
        <v>51.880880826085587</v>
      </c>
      <c r="Q369" s="219">
        <f t="shared" si="81"/>
        <v>0</v>
      </c>
      <c r="R369" s="222">
        <f t="shared" si="74"/>
        <v>51.880880826085587</v>
      </c>
      <c r="S369" s="203">
        <f t="shared" si="70"/>
        <v>0</v>
      </c>
      <c r="T369" s="203"/>
      <c r="U369" s="203">
        <f t="shared" si="73"/>
        <v>421.83302679326238</v>
      </c>
      <c r="V369" s="203">
        <f t="shared" si="75"/>
        <v>415.0470466086847</v>
      </c>
      <c r="W369" s="203">
        <f t="shared" si="76"/>
        <v>416.12652268891469</v>
      </c>
      <c r="X369" s="203">
        <f t="shared" si="77"/>
        <v>415.15288991638937</v>
      </c>
      <c r="Y369" s="203">
        <f t="shared" si="78"/>
        <v>419.03232620252828</v>
      </c>
    </row>
    <row r="370" spans="1:25" x14ac:dyDescent="0.2">
      <c r="A370" s="223" t="s">
        <v>387</v>
      </c>
      <c r="B370" s="214">
        <f>IF(ISERROR(VLOOKUP(Prices!A370,Quantities!$A$1:$B$576,2,FALSE)),0,VLOOKUP(Prices!A370,Quantities!$A$1:$B$576,2,FALSE))</f>
        <v>6928</v>
      </c>
      <c r="C370" s="215">
        <f t="shared" si="71"/>
        <v>1</v>
      </c>
      <c r="D370" s="216">
        <v>2</v>
      </c>
      <c r="E370" s="217">
        <v>990</v>
      </c>
      <c r="F370" s="218">
        <v>0</v>
      </c>
      <c r="G370" s="219">
        <v>0</v>
      </c>
      <c r="H370" s="219">
        <v>0</v>
      </c>
      <c r="I370" s="219">
        <v>46.793332383003396</v>
      </c>
      <c r="J370" s="220">
        <f t="shared" si="72"/>
        <v>46.793332383003396</v>
      </c>
      <c r="K370" s="221">
        <f t="shared" si="79"/>
        <v>66.833025776236738</v>
      </c>
      <c r="L370" s="221">
        <f t="shared" si="79"/>
        <v>65.757890450677735</v>
      </c>
      <c r="M370" s="221">
        <f t="shared" si="79"/>
        <v>65.928917013588844</v>
      </c>
      <c r="N370" s="221">
        <f t="shared" si="79"/>
        <v>65.774659712596005</v>
      </c>
      <c r="O370" s="221">
        <f t="shared" si="79"/>
        <v>66.389297374515863</v>
      </c>
      <c r="P370" s="219">
        <f t="shared" si="80"/>
        <v>65.757890450677735</v>
      </c>
      <c r="Q370" s="219">
        <f t="shared" si="81"/>
        <v>0</v>
      </c>
      <c r="R370" s="222">
        <f t="shared" si="74"/>
        <v>65.757890450677735</v>
      </c>
      <c r="S370" s="203">
        <f t="shared" si="70"/>
        <v>0</v>
      </c>
      <c r="T370" s="203"/>
      <c r="U370" s="203">
        <f t="shared" si="73"/>
        <v>463019.20257776813</v>
      </c>
      <c r="V370" s="203">
        <f t="shared" si="75"/>
        <v>455570.66504229535</v>
      </c>
      <c r="W370" s="203">
        <f t="shared" si="76"/>
        <v>456755.5370701435</v>
      </c>
      <c r="X370" s="203">
        <f t="shared" si="77"/>
        <v>455686.84248886514</v>
      </c>
      <c r="Y370" s="203">
        <f t="shared" si="78"/>
        <v>459945.05221064592</v>
      </c>
    </row>
    <row r="371" spans="1:25" x14ac:dyDescent="0.2">
      <c r="A371" s="223" t="s">
        <v>388</v>
      </c>
      <c r="B371" s="214">
        <f>IF(ISERROR(VLOOKUP(Prices!A371,Quantities!$A$1:$B$576,2,FALSE)),0,VLOOKUP(Prices!A371,Quantities!$A$1:$B$576,2,FALSE))</f>
        <v>90</v>
      </c>
      <c r="C371" s="215">
        <f t="shared" si="71"/>
        <v>1</v>
      </c>
      <c r="D371" s="216">
        <v>2</v>
      </c>
      <c r="E371" s="217">
        <v>1000</v>
      </c>
      <c r="F371" s="218">
        <v>0</v>
      </c>
      <c r="G371" s="219">
        <v>0</v>
      </c>
      <c r="H371" s="219">
        <v>0</v>
      </c>
      <c r="I371" s="219">
        <v>41.855890508003391</v>
      </c>
      <c r="J371" s="220">
        <f t="shared" si="72"/>
        <v>41.855890508003391</v>
      </c>
      <c r="K371" s="221">
        <f t="shared" si="79"/>
        <v>59.781077062697257</v>
      </c>
      <c r="L371" s="221">
        <f t="shared" si="79"/>
        <v>58.819385638381654</v>
      </c>
      <c r="M371" s="221">
        <f t="shared" si="79"/>
        <v>58.972366174851587</v>
      </c>
      <c r="N371" s="221">
        <f t="shared" si="79"/>
        <v>58.834385476072327</v>
      </c>
      <c r="O371" s="221">
        <f t="shared" si="79"/>
        <v>59.384169074915945</v>
      </c>
      <c r="P371" s="219">
        <f t="shared" si="80"/>
        <v>58.819385638381654</v>
      </c>
      <c r="Q371" s="219">
        <f t="shared" si="81"/>
        <v>0</v>
      </c>
      <c r="R371" s="222">
        <f t="shared" si="74"/>
        <v>58.819385638381654</v>
      </c>
      <c r="S371" s="203">
        <f t="shared" si="70"/>
        <v>0</v>
      </c>
      <c r="T371" s="203"/>
      <c r="U371" s="203">
        <f t="shared" si="73"/>
        <v>5380.2969356427529</v>
      </c>
      <c r="V371" s="203">
        <f t="shared" si="75"/>
        <v>5293.7447074543488</v>
      </c>
      <c r="W371" s="203">
        <f t="shared" si="76"/>
        <v>5307.5129557366427</v>
      </c>
      <c r="X371" s="203">
        <f t="shared" si="77"/>
        <v>5295.0946928465091</v>
      </c>
      <c r="Y371" s="203">
        <f t="shared" si="78"/>
        <v>5344.5752167424353</v>
      </c>
    </row>
    <row r="372" spans="1:25" x14ac:dyDescent="0.2">
      <c r="A372" s="223" t="s">
        <v>389</v>
      </c>
      <c r="B372" s="214">
        <f>IF(ISERROR(VLOOKUP(Prices!A372,Quantities!$A$1:$B$576,2,FALSE)),0,VLOOKUP(Prices!A372,Quantities!$A$1:$B$576,2,FALSE))</f>
        <v>3</v>
      </c>
      <c r="C372" s="215">
        <f t="shared" si="71"/>
        <v>1</v>
      </c>
      <c r="D372" s="216">
        <v>2</v>
      </c>
      <c r="E372" s="217">
        <v>1260</v>
      </c>
      <c r="F372" s="218">
        <v>0</v>
      </c>
      <c r="G372" s="219">
        <v>0</v>
      </c>
      <c r="H372" s="219">
        <v>0</v>
      </c>
      <c r="I372" s="219">
        <v>42.323405633003397</v>
      </c>
      <c r="J372" s="220">
        <f t="shared" si="72"/>
        <v>42.323405633003397</v>
      </c>
      <c r="K372" s="221">
        <f t="shared" si="79"/>
        <v>60.448810023969642</v>
      </c>
      <c r="L372" s="221">
        <f t="shared" si="79"/>
        <v>59.476376855039518</v>
      </c>
      <c r="M372" s="221">
        <f t="shared" si="79"/>
        <v>59.631066128649252</v>
      </c>
      <c r="N372" s="221">
        <f t="shared" si="79"/>
        <v>59.491544235480042</v>
      </c>
      <c r="O372" s="221">
        <f t="shared" si="79"/>
        <v>60.047468717836509</v>
      </c>
      <c r="P372" s="219">
        <f t="shared" si="80"/>
        <v>59.476376855039518</v>
      </c>
      <c r="Q372" s="219">
        <f t="shared" si="81"/>
        <v>0</v>
      </c>
      <c r="R372" s="222">
        <f t="shared" si="74"/>
        <v>59.476376855039518</v>
      </c>
      <c r="S372" s="203">
        <f t="shared" si="70"/>
        <v>0</v>
      </c>
      <c r="T372" s="203"/>
      <c r="U372" s="203">
        <f t="shared" si="73"/>
        <v>181.34643007190891</v>
      </c>
      <c r="V372" s="203">
        <f t="shared" si="75"/>
        <v>178.42913056511856</v>
      </c>
      <c r="W372" s="203">
        <f t="shared" si="76"/>
        <v>178.89319838594776</v>
      </c>
      <c r="X372" s="203">
        <f t="shared" si="77"/>
        <v>178.47463270644013</v>
      </c>
      <c r="Y372" s="203">
        <f t="shared" si="78"/>
        <v>180.14240615350951</v>
      </c>
    </row>
    <row r="373" spans="1:25" x14ac:dyDescent="0.2">
      <c r="A373" s="223" t="s">
        <v>390</v>
      </c>
      <c r="B373" s="214">
        <f>IF(ISERROR(VLOOKUP(Prices!A373,Quantities!$A$1:$B$576,2,FALSE)),0,VLOOKUP(Prices!A373,Quantities!$A$1:$B$576,2,FALSE))</f>
        <v>5</v>
      </c>
      <c r="C373" s="215">
        <f t="shared" si="71"/>
        <v>1</v>
      </c>
      <c r="D373" s="216">
        <v>2</v>
      </c>
      <c r="E373" s="217">
        <v>1460</v>
      </c>
      <c r="F373" s="218">
        <v>0</v>
      </c>
      <c r="G373" s="219">
        <v>0</v>
      </c>
      <c r="H373" s="219">
        <v>0</v>
      </c>
      <c r="I373" s="219">
        <v>40.210076549670063</v>
      </c>
      <c r="J373" s="220">
        <f t="shared" si="72"/>
        <v>40.210076549670063</v>
      </c>
      <c r="K373" s="221">
        <f t="shared" si="79"/>
        <v>57.430427491517442</v>
      </c>
      <c r="L373" s="221">
        <f t="shared" si="79"/>
        <v>56.506550700949639</v>
      </c>
      <c r="M373" s="221">
        <f t="shared" si="79"/>
        <v>56.653515895272506</v>
      </c>
      <c r="N373" s="221">
        <f t="shared" si="79"/>
        <v>56.520960730564454</v>
      </c>
      <c r="O373" s="221">
        <f t="shared" si="79"/>
        <v>57.049126308382647</v>
      </c>
      <c r="P373" s="219">
        <f t="shared" si="80"/>
        <v>56.506550700949639</v>
      </c>
      <c r="Q373" s="219">
        <f t="shared" si="81"/>
        <v>0</v>
      </c>
      <c r="R373" s="222">
        <f t="shared" si="74"/>
        <v>56.506550700949639</v>
      </c>
      <c r="S373" s="203">
        <f t="shared" si="70"/>
        <v>0</v>
      </c>
      <c r="T373" s="203"/>
      <c r="U373" s="203">
        <f t="shared" si="73"/>
        <v>287.15213745758723</v>
      </c>
      <c r="V373" s="203">
        <f t="shared" si="75"/>
        <v>282.5327535047482</v>
      </c>
      <c r="W373" s="203">
        <f t="shared" si="76"/>
        <v>283.26757947636253</v>
      </c>
      <c r="X373" s="203">
        <f t="shared" si="77"/>
        <v>282.60480365282228</v>
      </c>
      <c r="Y373" s="203">
        <f t="shared" si="78"/>
        <v>285.24563154191321</v>
      </c>
    </row>
    <row r="374" spans="1:25" x14ac:dyDescent="0.2">
      <c r="A374" s="223" t="s">
        <v>391</v>
      </c>
      <c r="B374" s="214">
        <f>IF(ISERROR(VLOOKUP(Prices!A374,Quantities!$A$1:$B$576,2,FALSE)),0,VLOOKUP(Prices!A374,Quantities!$A$1:$B$576,2,FALSE))</f>
        <v>84</v>
      </c>
      <c r="C374" s="215">
        <f t="shared" si="71"/>
        <v>1</v>
      </c>
      <c r="D374" s="216">
        <v>2</v>
      </c>
      <c r="E374" s="217">
        <v>10</v>
      </c>
      <c r="F374" s="218">
        <v>0</v>
      </c>
      <c r="G374" s="219">
        <v>0</v>
      </c>
      <c r="H374" s="219">
        <v>0</v>
      </c>
      <c r="I374" s="219">
        <v>35.352276997326072</v>
      </c>
      <c r="J374" s="220">
        <f t="shared" si="72"/>
        <v>35.352276997326072</v>
      </c>
      <c r="K374" s="221">
        <f t="shared" si="79"/>
        <v>50.492228689170055</v>
      </c>
      <c r="L374" s="221">
        <f t="shared" si="79"/>
        <v>49.679965917891607</v>
      </c>
      <c r="M374" s="221">
        <f t="shared" si="79"/>
        <v>49.809176173242655</v>
      </c>
      <c r="N374" s="221">
        <f t="shared" si="79"/>
        <v>49.692635064588039</v>
      </c>
      <c r="O374" s="221">
        <f t="shared" si="79"/>
        <v>50.156992693562387</v>
      </c>
      <c r="P374" s="219">
        <f t="shared" si="80"/>
        <v>49.679965917891607</v>
      </c>
      <c r="Q374" s="219">
        <f t="shared" si="81"/>
        <v>0</v>
      </c>
      <c r="R374" s="222">
        <f t="shared" si="74"/>
        <v>49.679965917891607</v>
      </c>
      <c r="S374" s="203">
        <f t="shared" si="70"/>
        <v>0</v>
      </c>
      <c r="T374" s="203"/>
      <c r="U374" s="203">
        <f t="shared" si="73"/>
        <v>4241.3472098902848</v>
      </c>
      <c r="V374" s="203">
        <f t="shared" si="75"/>
        <v>4173.117137102895</v>
      </c>
      <c r="W374" s="203">
        <f t="shared" si="76"/>
        <v>4183.9707985523828</v>
      </c>
      <c r="X374" s="203">
        <f t="shared" si="77"/>
        <v>4174.1813454253952</v>
      </c>
      <c r="Y374" s="203">
        <f t="shared" si="78"/>
        <v>4213.1873862592402</v>
      </c>
    </row>
    <row r="375" spans="1:25" x14ac:dyDescent="0.2">
      <c r="A375" s="223" t="s">
        <v>392</v>
      </c>
      <c r="B375" s="214">
        <f>IF(ISERROR(VLOOKUP(Prices!A375,Quantities!$A$1:$B$576,2,FALSE)),0,VLOOKUP(Prices!A375,Quantities!$A$1:$B$576,2,FALSE))</f>
        <v>2</v>
      </c>
      <c r="C375" s="215">
        <f t="shared" si="71"/>
        <v>1</v>
      </c>
      <c r="D375" s="216">
        <v>2</v>
      </c>
      <c r="E375" s="217">
        <v>740</v>
      </c>
      <c r="F375" s="218">
        <v>0</v>
      </c>
      <c r="G375" s="219">
        <v>0</v>
      </c>
      <c r="H375" s="219">
        <v>0</v>
      </c>
      <c r="I375" s="219">
        <v>35.352276997326072</v>
      </c>
      <c r="J375" s="220">
        <f t="shared" si="72"/>
        <v>35.352276997326072</v>
      </c>
      <c r="K375" s="221">
        <f t="shared" si="79"/>
        <v>50.492228689170055</v>
      </c>
      <c r="L375" s="221">
        <f t="shared" si="79"/>
        <v>49.679965917891607</v>
      </c>
      <c r="M375" s="221">
        <f t="shared" si="79"/>
        <v>49.809176173242655</v>
      </c>
      <c r="N375" s="221">
        <f t="shared" si="79"/>
        <v>49.692635064588039</v>
      </c>
      <c r="O375" s="221">
        <f t="shared" si="79"/>
        <v>50.156992693562387</v>
      </c>
      <c r="P375" s="219">
        <f t="shared" si="80"/>
        <v>49.679965917891607</v>
      </c>
      <c r="Q375" s="219">
        <f t="shared" si="81"/>
        <v>0</v>
      </c>
      <c r="R375" s="222">
        <f t="shared" si="74"/>
        <v>49.679965917891607</v>
      </c>
      <c r="S375" s="203">
        <f t="shared" si="70"/>
        <v>0</v>
      </c>
      <c r="T375" s="203"/>
      <c r="U375" s="203">
        <f t="shared" si="73"/>
        <v>100.98445737834011</v>
      </c>
      <c r="V375" s="203">
        <f t="shared" si="75"/>
        <v>99.359931835783215</v>
      </c>
      <c r="W375" s="203">
        <f t="shared" si="76"/>
        <v>99.61835234648531</v>
      </c>
      <c r="X375" s="203">
        <f t="shared" si="77"/>
        <v>99.385270129176078</v>
      </c>
      <c r="Y375" s="203">
        <f t="shared" si="78"/>
        <v>100.31398538712477</v>
      </c>
    </row>
    <row r="376" spans="1:25" x14ac:dyDescent="0.2">
      <c r="A376" s="223" t="s">
        <v>393</v>
      </c>
      <c r="B376" s="214">
        <f>IF(ISERROR(VLOOKUP(Prices!A376,Quantities!$A$1:$B$576,2,FALSE)),0,VLOOKUP(Prices!A376,Quantities!$A$1:$B$576,2,FALSE))</f>
        <v>4</v>
      </c>
      <c r="C376" s="215">
        <f t="shared" si="71"/>
        <v>1</v>
      </c>
      <c r="D376" s="216">
        <v>2</v>
      </c>
      <c r="E376" s="217">
        <v>810</v>
      </c>
      <c r="F376" s="218">
        <v>0</v>
      </c>
      <c r="G376" s="219">
        <v>0</v>
      </c>
      <c r="H376" s="219">
        <v>0</v>
      </c>
      <c r="I376" s="219">
        <v>46.162190997326071</v>
      </c>
      <c r="J376" s="220">
        <f t="shared" si="72"/>
        <v>46.162190997326071</v>
      </c>
      <c r="K376" s="221">
        <f t="shared" si="79"/>
        <v>65.931592038793752</v>
      </c>
      <c r="L376" s="221">
        <f t="shared" si="79"/>
        <v>64.87095797579947</v>
      </c>
      <c r="M376" s="221">
        <f t="shared" si="79"/>
        <v>65.039677758312479</v>
      </c>
      <c r="N376" s="221">
        <f t="shared" si="79"/>
        <v>64.887501056450773</v>
      </c>
      <c r="O376" s="221">
        <f t="shared" si="79"/>
        <v>65.49384857860332</v>
      </c>
      <c r="P376" s="219">
        <f t="shared" si="80"/>
        <v>64.87095797579947</v>
      </c>
      <c r="Q376" s="219">
        <f t="shared" si="81"/>
        <v>0</v>
      </c>
      <c r="R376" s="222">
        <f t="shared" si="74"/>
        <v>64.87095797579947</v>
      </c>
      <c r="S376" s="203">
        <f t="shared" si="70"/>
        <v>0</v>
      </c>
      <c r="T376" s="203"/>
      <c r="U376" s="203">
        <f t="shared" si="73"/>
        <v>263.72636815517501</v>
      </c>
      <c r="V376" s="203">
        <f t="shared" si="75"/>
        <v>259.48383190319788</v>
      </c>
      <c r="W376" s="203">
        <f t="shared" si="76"/>
        <v>260.15871103324992</v>
      </c>
      <c r="X376" s="203">
        <f t="shared" si="77"/>
        <v>259.55000422580309</v>
      </c>
      <c r="Y376" s="203">
        <f t="shared" si="78"/>
        <v>261.97539431441328</v>
      </c>
    </row>
    <row r="377" spans="1:25" x14ac:dyDescent="0.2">
      <c r="A377" s="223" t="s">
        <v>394</v>
      </c>
      <c r="B377" s="214">
        <f>IF(ISERROR(VLOOKUP(Prices!A377,Quantities!$A$1:$B$576,2,FALSE)),0,VLOOKUP(Prices!A377,Quantities!$A$1:$B$576,2,FALSE))</f>
        <v>361</v>
      </c>
      <c r="C377" s="215">
        <f t="shared" si="71"/>
        <v>1</v>
      </c>
      <c r="D377" s="216">
        <v>2</v>
      </c>
      <c r="E377" s="217">
        <v>990</v>
      </c>
      <c r="F377" s="218">
        <v>0</v>
      </c>
      <c r="G377" s="219">
        <v>0</v>
      </c>
      <c r="H377" s="219">
        <v>0</v>
      </c>
      <c r="I377" s="219">
        <v>45.227160747326074</v>
      </c>
      <c r="J377" s="220">
        <f t="shared" si="72"/>
        <v>45.227160747326074</v>
      </c>
      <c r="K377" s="221">
        <f t="shared" si="79"/>
        <v>64.596126116248996</v>
      </c>
      <c r="L377" s="221">
        <f t="shared" si="79"/>
        <v>63.556975542483762</v>
      </c>
      <c r="M377" s="221">
        <f t="shared" si="79"/>
        <v>63.72227785071717</v>
      </c>
      <c r="N377" s="221">
        <f t="shared" si="79"/>
        <v>63.57318353763538</v>
      </c>
      <c r="O377" s="221">
        <f t="shared" si="79"/>
        <v>64.167249292762222</v>
      </c>
      <c r="P377" s="219">
        <f t="shared" si="80"/>
        <v>63.556975542483762</v>
      </c>
      <c r="Q377" s="219">
        <f t="shared" si="81"/>
        <v>0</v>
      </c>
      <c r="R377" s="222">
        <f t="shared" si="74"/>
        <v>63.556975542483762</v>
      </c>
      <c r="S377" s="203">
        <f t="shared" si="70"/>
        <v>0</v>
      </c>
      <c r="T377" s="203"/>
      <c r="U377" s="203">
        <f t="shared" si="73"/>
        <v>23319.201527965888</v>
      </c>
      <c r="V377" s="203">
        <f t="shared" si="75"/>
        <v>22944.068170836639</v>
      </c>
      <c r="W377" s="203">
        <f t="shared" si="76"/>
        <v>23003.742304108899</v>
      </c>
      <c r="X377" s="203">
        <f t="shared" si="77"/>
        <v>22949.919257086371</v>
      </c>
      <c r="Y377" s="203">
        <f t="shared" si="78"/>
        <v>23164.376994687162</v>
      </c>
    </row>
    <row r="378" spans="1:25" x14ac:dyDescent="0.2">
      <c r="A378" s="223" t="s">
        <v>395</v>
      </c>
      <c r="B378" s="214">
        <f>IF(ISERROR(VLOOKUP(Prices!A378,Quantities!$A$1:$B$576,2,FALSE)),0,VLOOKUP(Prices!A378,Quantities!$A$1:$B$576,2,FALSE))</f>
        <v>71</v>
      </c>
      <c r="C378" s="215">
        <f t="shared" si="71"/>
        <v>1</v>
      </c>
      <c r="D378" s="216">
        <v>2</v>
      </c>
      <c r="E378" s="217">
        <v>20</v>
      </c>
      <c r="F378" s="218">
        <v>0</v>
      </c>
      <c r="G378" s="219">
        <v>0</v>
      </c>
      <c r="H378" s="219">
        <v>0</v>
      </c>
      <c r="I378" s="219">
        <v>45.205405811559004</v>
      </c>
      <c r="J378" s="220">
        <f t="shared" si="72"/>
        <v>45.205405811559004</v>
      </c>
      <c r="K378" s="221">
        <f t="shared" si="79"/>
        <v>64.565054420585611</v>
      </c>
      <c r="L378" s="221">
        <f t="shared" si="79"/>
        <v>63.526403693673693</v>
      </c>
      <c r="M378" s="221">
        <f t="shared" si="79"/>
        <v>63.69162648904274</v>
      </c>
      <c r="N378" s="221">
        <f t="shared" si="79"/>
        <v>63.542603892539006</v>
      </c>
      <c r="O378" s="221">
        <f t="shared" si="79"/>
        <v>64.136383893218067</v>
      </c>
      <c r="P378" s="219">
        <f t="shared" si="80"/>
        <v>63.526403693673693</v>
      </c>
      <c r="Q378" s="219">
        <f t="shared" si="81"/>
        <v>0</v>
      </c>
      <c r="R378" s="222">
        <f t="shared" si="74"/>
        <v>63.526403693673693</v>
      </c>
      <c r="S378" s="203">
        <f t="shared" si="70"/>
        <v>0</v>
      </c>
      <c r="T378" s="203"/>
      <c r="U378" s="203">
        <f t="shared" si="73"/>
        <v>4584.1188638615786</v>
      </c>
      <c r="V378" s="203">
        <f t="shared" si="75"/>
        <v>4510.3746622508324</v>
      </c>
      <c r="W378" s="203">
        <f t="shared" si="76"/>
        <v>4522.1054807220344</v>
      </c>
      <c r="X378" s="203">
        <f t="shared" si="77"/>
        <v>4511.5248763702693</v>
      </c>
      <c r="Y378" s="203">
        <f t="shared" si="78"/>
        <v>4553.6832564184824</v>
      </c>
    </row>
    <row r="379" spans="1:25" x14ac:dyDescent="0.2">
      <c r="A379" s="223" t="s">
        <v>396</v>
      </c>
      <c r="B379" s="214">
        <f>IF(ISERROR(VLOOKUP(Prices!A379,Quantities!$A$1:$B$576,2,FALSE)),0,VLOOKUP(Prices!A379,Quantities!$A$1:$B$576,2,FALSE))</f>
        <v>36</v>
      </c>
      <c r="C379" s="215">
        <f t="shared" si="71"/>
        <v>1</v>
      </c>
      <c r="D379" s="216">
        <v>2</v>
      </c>
      <c r="E379" s="217">
        <v>200</v>
      </c>
      <c r="F379" s="218">
        <v>0</v>
      </c>
      <c r="G379" s="219">
        <v>0</v>
      </c>
      <c r="H379" s="219">
        <v>0</v>
      </c>
      <c r="I379" s="219">
        <v>56.015319811559003</v>
      </c>
      <c r="J379" s="220">
        <f t="shared" si="72"/>
        <v>56.015319811559003</v>
      </c>
      <c r="K379" s="221">
        <f t="shared" si="79"/>
        <v>80.004417770209301</v>
      </c>
      <c r="L379" s="221">
        <f t="shared" si="79"/>
        <v>78.717395751581563</v>
      </c>
      <c r="M379" s="221">
        <f t="shared" si="79"/>
        <v>78.922128074112564</v>
      </c>
      <c r="N379" s="221">
        <f t="shared" si="79"/>
        <v>78.737469884401747</v>
      </c>
      <c r="O379" s="221">
        <f t="shared" si="79"/>
        <v>79.473239778259014</v>
      </c>
      <c r="P379" s="219">
        <f t="shared" si="80"/>
        <v>78.717395751581563</v>
      </c>
      <c r="Q379" s="219">
        <f t="shared" si="81"/>
        <v>0</v>
      </c>
      <c r="R379" s="222">
        <f t="shared" si="74"/>
        <v>78.717395751581563</v>
      </c>
      <c r="S379" s="203">
        <f t="shared" si="70"/>
        <v>0</v>
      </c>
      <c r="T379" s="203"/>
      <c r="U379" s="203">
        <f t="shared" si="73"/>
        <v>2880.1590397275349</v>
      </c>
      <c r="V379" s="203">
        <f t="shared" si="75"/>
        <v>2833.8262470569362</v>
      </c>
      <c r="W379" s="203">
        <f t="shared" si="76"/>
        <v>2841.1966106680525</v>
      </c>
      <c r="X379" s="203">
        <f t="shared" si="77"/>
        <v>2834.548915838463</v>
      </c>
      <c r="Y379" s="203">
        <f t="shared" si="78"/>
        <v>2861.0366320173243</v>
      </c>
    </row>
    <row r="380" spans="1:25" x14ac:dyDescent="0.2">
      <c r="A380" s="223" t="s">
        <v>397</v>
      </c>
      <c r="B380" s="214">
        <f>IF(ISERROR(VLOOKUP(Prices!A380,Quantities!$A$1:$B$576,2,FALSE)),0,VLOOKUP(Prices!A380,Quantities!$A$1:$B$576,2,FALSE))</f>
        <v>19</v>
      </c>
      <c r="C380" s="215">
        <f t="shared" si="71"/>
        <v>1</v>
      </c>
      <c r="D380" s="216">
        <v>2</v>
      </c>
      <c r="E380" s="217">
        <v>290</v>
      </c>
      <c r="F380" s="218">
        <v>0</v>
      </c>
      <c r="G380" s="219">
        <v>0</v>
      </c>
      <c r="H380" s="219">
        <v>0</v>
      </c>
      <c r="I380" s="219">
        <v>55.080289561559006</v>
      </c>
      <c r="J380" s="220">
        <f t="shared" si="72"/>
        <v>55.080289561559006</v>
      </c>
      <c r="K380" s="221">
        <f t="shared" si="79"/>
        <v>78.668951847664559</v>
      </c>
      <c r="L380" s="221">
        <f t="shared" si="79"/>
        <v>77.403413318265848</v>
      </c>
      <c r="M380" s="221">
        <f t="shared" si="79"/>
        <v>77.604728166517262</v>
      </c>
      <c r="N380" s="221">
        <f t="shared" si="79"/>
        <v>77.423152365586333</v>
      </c>
      <c r="O380" s="221">
        <f t="shared" si="79"/>
        <v>78.146640492417916</v>
      </c>
      <c r="P380" s="219">
        <f t="shared" si="80"/>
        <v>77.403413318265848</v>
      </c>
      <c r="Q380" s="219">
        <f t="shared" si="81"/>
        <v>0</v>
      </c>
      <c r="R380" s="222">
        <f t="shared" si="74"/>
        <v>77.403413318265848</v>
      </c>
      <c r="S380" s="203">
        <f t="shared" si="70"/>
        <v>0</v>
      </c>
      <c r="T380" s="203"/>
      <c r="U380" s="203">
        <f t="shared" si="73"/>
        <v>1494.7100851056266</v>
      </c>
      <c r="V380" s="203">
        <f t="shared" si="75"/>
        <v>1470.6648530470511</v>
      </c>
      <c r="W380" s="203">
        <f t="shared" si="76"/>
        <v>1474.489835163828</v>
      </c>
      <c r="X380" s="203">
        <f t="shared" si="77"/>
        <v>1471.0398949461403</v>
      </c>
      <c r="Y380" s="203">
        <f t="shared" si="78"/>
        <v>1484.7861693559405</v>
      </c>
    </row>
    <row r="381" spans="1:25" x14ac:dyDescent="0.2">
      <c r="A381" s="223" t="s">
        <v>398</v>
      </c>
      <c r="B381" s="214">
        <f>IF(ISERROR(VLOOKUP(Prices!A381,Quantities!$A$1:$B$576,2,FALSE)),0,VLOOKUP(Prices!A381,Quantities!$A$1:$B$576,2,FALSE))</f>
        <v>1</v>
      </c>
      <c r="C381" s="215">
        <f t="shared" si="71"/>
        <v>1</v>
      </c>
      <c r="D381" s="216">
        <v>2</v>
      </c>
      <c r="E381" s="217">
        <v>370</v>
      </c>
      <c r="F381" s="218">
        <v>0</v>
      </c>
      <c r="G381" s="219">
        <v>0</v>
      </c>
      <c r="H381" s="219">
        <v>0</v>
      </c>
      <c r="I381" s="219">
        <v>50.142847686559001</v>
      </c>
      <c r="J381" s="220">
        <f t="shared" si="72"/>
        <v>50.142847686559001</v>
      </c>
      <c r="K381" s="221">
        <f t="shared" si="79"/>
        <v>71.617003134125071</v>
      </c>
      <c r="L381" s="221">
        <f t="shared" si="79"/>
        <v>70.464908505969774</v>
      </c>
      <c r="M381" s="221">
        <f t="shared" si="79"/>
        <v>70.648177327780004</v>
      </c>
      <c r="N381" s="221">
        <f t="shared" si="79"/>
        <v>70.482878129062669</v>
      </c>
      <c r="O381" s="221">
        <f t="shared" si="79"/>
        <v>71.141512192817984</v>
      </c>
      <c r="P381" s="219">
        <f t="shared" si="80"/>
        <v>70.464908505969774</v>
      </c>
      <c r="Q381" s="219">
        <f t="shared" si="81"/>
        <v>0</v>
      </c>
      <c r="R381" s="222">
        <f t="shared" si="74"/>
        <v>70.464908505969774</v>
      </c>
      <c r="S381" s="203">
        <f t="shared" si="70"/>
        <v>0</v>
      </c>
      <c r="T381" s="203"/>
      <c r="U381" s="203">
        <f t="shared" si="73"/>
        <v>71.617003134125071</v>
      </c>
      <c r="V381" s="203">
        <f t="shared" si="75"/>
        <v>70.464908505969774</v>
      </c>
      <c r="W381" s="203">
        <f t="shared" si="76"/>
        <v>70.648177327780004</v>
      </c>
      <c r="X381" s="203">
        <f t="shared" si="77"/>
        <v>70.482878129062669</v>
      </c>
      <c r="Y381" s="203">
        <f t="shared" si="78"/>
        <v>71.141512192817984</v>
      </c>
    </row>
    <row r="382" spans="1:25" x14ac:dyDescent="0.2">
      <c r="A382" s="223" t="s">
        <v>399</v>
      </c>
      <c r="B382" s="214">
        <f>IF(ISERROR(VLOOKUP(Prices!A382,Quantities!$A$1:$B$576,2,FALSE)),0,VLOOKUP(Prices!A382,Quantities!$A$1:$B$576,2,FALSE))</f>
        <v>4</v>
      </c>
      <c r="C382" s="215">
        <f t="shared" si="71"/>
        <v>1</v>
      </c>
      <c r="D382" s="216">
        <v>2</v>
      </c>
      <c r="E382" s="217">
        <v>450</v>
      </c>
      <c r="F382" s="218">
        <v>0</v>
      </c>
      <c r="G382" s="219">
        <v>0</v>
      </c>
      <c r="H382" s="219">
        <v>0</v>
      </c>
      <c r="I382" s="219">
        <v>47.674126749059006</v>
      </c>
      <c r="J382" s="220">
        <f t="shared" si="72"/>
        <v>47.674126749059006</v>
      </c>
      <c r="K382" s="221">
        <f t="shared" si="79"/>
        <v>68.091028777355348</v>
      </c>
      <c r="L382" s="221">
        <f t="shared" si="79"/>
        <v>66.99565609982173</v>
      </c>
      <c r="M382" s="221">
        <f t="shared" si="79"/>
        <v>67.169901908411376</v>
      </c>
      <c r="N382" s="221">
        <f t="shared" si="79"/>
        <v>67.012741010800838</v>
      </c>
      <c r="O382" s="221">
        <f t="shared" si="79"/>
        <v>67.638948043018033</v>
      </c>
      <c r="P382" s="219">
        <f t="shared" si="80"/>
        <v>66.99565609982173</v>
      </c>
      <c r="Q382" s="219">
        <f t="shared" si="81"/>
        <v>0</v>
      </c>
      <c r="R382" s="222">
        <f t="shared" si="74"/>
        <v>66.99565609982173</v>
      </c>
      <c r="S382" s="203">
        <f t="shared" si="70"/>
        <v>0</v>
      </c>
      <c r="T382" s="203"/>
      <c r="U382" s="203">
        <f t="shared" si="73"/>
        <v>272.36411510942139</v>
      </c>
      <c r="V382" s="203">
        <f t="shared" si="75"/>
        <v>267.98262439928692</v>
      </c>
      <c r="W382" s="203">
        <f t="shared" si="76"/>
        <v>268.6796076336455</v>
      </c>
      <c r="X382" s="203">
        <f t="shared" si="77"/>
        <v>268.05096404320335</v>
      </c>
      <c r="Y382" s="203">
        <f t="shared" si="78"/>
        <v>270.55579217207213</v>
      </c>
    </row>
    <row r="383" spans="1:25" x14ac:dyDescent="0.2">
      <c r="A383" s="223" t="s">
        <v>400</v>
      </c>
      <c r="B383" s="214">
        <f>IF(ISERROR(VLOOKUP(Prices!A383,Quantities!$A$1:$B$576,2,FALSE)),0,VLOOKUP(Prices!A383,Quantities!$A$1:$B$576,2,FALSE))</f>
        <v>9</v>
      </c>
      <c r="C383" s="215">
        <f t="shared" si="71"/>
        <v>1</v>
      </c>
      <c r="D383" s="216">
        <v>2</v>
      </c>
      <c r="E383" s="217">
        <v>780</v>
      </c>
      <c r="F383" s="218">
        <v>0</v>
      </c>
      <c r="G383" s="219">
        <v>0</v>
      </c>
      <c r="H383" s="219">
        <v>0</v>
      </c>
      <c r="I383" s="219">
        <v>50.610362811559007</v>
      </c>
      <c r="J383" s="220">
        <f t="shared" si="72"/>
        <v>50.610362811559007</v>
      </c>
      <c r="K383" s="221">
        <f t="shared" si="79"/>
        <v>72.284736095397449</v>
      </c>
      <c r="L383" s="221">
        <f t="shared" si="79"/>
        <v>71.121899722627631</v>
      </c>
      <c r="M383" s="221">
        <f t="shared" si="79"/>
        <v>71.306877281577655</v>
      </c>
      <c r="N383" s="221">
        <f t="shared" si="79"/>
        <v>71.140036888470377</v>
      </c>
      <c r="O383" s="221">
        <f t="shared" si="79"/>
        <v>71.804811835738533</v>
      </c>
      <c r="P383" s="219">
        <f t="shared" si="80"/>
        <v>71.121899722627631</v>
      </c>
      <c r="Q383" s="219">
        <f t="shared" si="81"/>
        <v>0</v>
      </c>
      <c r="R383" s="222">
        <f t="shared" si="74"/>
        <v>71.121899722627631</v>
      </c>
      <c r="S383" s="203">
        <f t="shared" si="70"/>
        <v>0</v>
      </c>
      <c r="T383" s="203"/>
      <c r="U383" s="203">
        <f t="shared" si="73"/>
        <v>650.56262485857701</v>
      </c>
      <c r="V383" s="203">
        <f t="shared" si="75"/>
        <v>640.09709750364868</v>
      </c>
      <c r="W383" s="203">
        <f t="shared" si="76"/>
        <v>641.76189553419886</v>
      </c>
      <c r="X383" s="203">
        <f t="shared" si="77"/>
        <v>640.26033199623339</v>
      </c>
      <c r="Y383" s="203">
        <f t="shared" si="78"/>
        <v>646.24330652164679</v>
      </c>
    </row>
    <row r="384" spans="1:25" x14ac:dyDescent="0.2">
      <c r="A384" s="223" t="s">
        <v>401</v>
      </c>
      <c r="B384" s="214">
        <f>IF(ISERROR(VLOOKUP(Prices!A384,Quantities!$A$1:$B$576,2,FALSE)),0,VLOOKUP(Prices!A384,Quantities!$A$1:$B$576,2,FALSE))</f>
        <v>4</v>
      </c>
      <c r="C384" s="215">
        <f t="shared" si="71"/>
        <v>1</v>
      </c>
      <c r="D384" s="216">
        <v>2</v>
      </c>
      <c r="E384" s="217">
        <v>940</v>
      </c>
      <c r="F384" s="218">
        <v>0</v>
      </c>
      <c r="G384" s="219">
        <v>0</v>
      </c>
      <c r="H384" s="219">
        <v>0</v>
      </c>
      <c r="I384" s="219">
        <v>45.205405811559004</v>
      </c>
      <c r="J384" s="220">
        <f t="shared" si="72"/>
        <v>45.205405811559004</v>
      </c>
      <c r="K384" s="221">
        <f t="shared" si="79"/>
        <v>64.565054420585611</v>
      </c>
      <c r="L384" s="221">
        <f t="shared" si="79"/>
        <v>63.526403693673693</v>
      </c>
      <c r="M384" s="221">
        <f t="shared" si="79"/>
        <v>63.69162648904274</v>
      </c>
      <c r="N384" s="221">
        <f t="shared" si="79"/>
        <v>63.542603892539006</v>
      </c>
      <c r="O384" s="221">
        <f t="shared" si="79"/>
        <v>64.136383893218067</v>
      </c>
      <c r="P384" s="219">
        <f t="shared" si="80"/>
        <v>63.526403693673693</v>
      </c>
      <c r="Q384" s="219">
        <f t="shared" si="81"/>
        <v>0</v>
      </c>
      <c r="R384" s="222">
        <f t="shared" si="74"/>
        <v>63.526403693673693</v>
      </c>
      <c r="S384" s="203">
        <f t="shared" si="70"/>
        <v>0</v>
      </c>
      <c r="T384" s="203"/>
      <c r="U384" s="203">
        <f t="shared" si="73"/>
        <v>258.26021768234244</v>
      </c>
      <c r="V384" s="203">
        <f t="shared" si="75"/>
        <v>254.10561477469477</v>
      </c>
      <c r="W384" s="203">
        <f t="shared" si="76"/>
        <v>254.76650595617096</v>
      </c>
      <c r="X384" s="203">
        <f t="shared" si="77"/>
        <v>254.17041557015602</v>
      </c>
      <c r="Y384" s="203">
        <f t="shared" si="78"/>
        <v>256.54553557287227</v>
      </c>
    </row>
    <row r="385" spans="1:25" x14ac:dyDescent="0.2">
      <c r="A385" s="223" t="s">
        <v>402</v>
      </c>
      <c r="B385" s="214">
        <f>IF(ISERROR(VLOOKUP(Prices!A385,Quantities!$A$1:$B$576,2,FALSE)),0,VLOOKUP(Prices!A385,Quantities!$A$1:$B$576,2,FALSE))</f>
        <v>145</v>
      </c>
      <c r="C385" s="215">
        <f t="shared" si="71"/>
        <v>1</v>
      </c>
      <c r="D385" s="216">
        <v>2</v>
      </c>
      <c r="E385" s="217">
        <v>30</v>
      </c>
      <c r="F385" s="218">
        <v>0</v>
      </c>
      <c r="G385" s="219">
        <v>0</v>
      </c>
      <c r="H385" s="219">
        <v>0</v>
      </c>
      <c r="I385" s="219">
        <v>53.715688950765824</v>
      </c>
      <c r="J385" s="220">
        <f t="shared" si="72"/>
        <v>53.715688950765824</v>
      </c>
      <c r="K385" s="221">
        <f t="shared" si="79"/>
        <v>76.719947937258382</v>
      </c>
      <c r="L385" s="221">
        <f t="shared" si="79"/>
        <v>75.485762813296475</v>
      </c>
      <c r="M385" s="221">
        <f t="shared" si="79"/>
        <v>75.682090135754677</v>
      </c>
      <c r="N385" s="221">
        <f t="shared" si="79"/>
        <v>75.505012830580185</v>
      </c>
      <c r="O385" s="221">
        <f t="shared" si="79"/>
        <v>76.21057671722285</v>
      </c>
      <c r="P385" s="219">
        <f t="shared" si="80"/>
        <v>75.485762813296475</v>
      </c>
      <c r="Q385" s="219">
        <f t="shared" si="81"/>
        <v>0</v>
      </c>
      <c r="R385" s="222">
        <f t="shared" si="74"/>
        <v>75.485762813296475</v>
      </c>
      <c r="S385" s="203">
        <f t="shared" si="70"/>
        <v>0</v>
      </c>
      <c r="T385" s="203"/>
      <c r="U385" s="203">
        <f t="shared" si="73"/>
        <v>11124.392450902465</v>
      </c>
      <c r="V385" s="203">
        <f t="shared" si="75"/>
        <v>10945.43560792799</v>
      </c>
      <c r="W385" s="203">
        <f t="shared" si="76"/>
        <v>10973.903069684427</v>
      </c>
      <c r="X385" s="203">
        <f t="shared" si="77"/>
        <v>10948.226860434126</v>
      </c>
      <c r="Y385" s="203">
        <f t="shared" si="78"/>
        <v>11050.533623997313</v>
      </c>
    </row>
    <row r="386" spans="1:25" x14ac:dyDescent="0.2">
      <c r="A386" s="223" t="s">
        <v>403</v>
      </c>
      <c r="B386" s="214">
        <f>IF(ISERROR(VLOOKUP(Prices!A386,Quantities!$A$1:$B$576,2,FALSE)),0,VLOOKUP(Prices!A386,Quantities!$A$1:$B$576,2,FALSE))</f>
        <v>56</v>
      </c>
      <c r="C386" s="215">
        <f t="shared" si="71"/>
        <v>1</v>
      </c>
      <c r="D386" s="216">
        <v>2</v>
      </c>
      <c r="E386" s="217">
        <v>210</v>
      </c>
      <c r="F386" s="218">
        <v>0</v>
      </c>
      <c r="G386" s="219">
        <v>0</v>
      </c>
      <c r="H386" s="219">
        <v>0</v>
      </c>
      <c r="I386" s="219">
        <v>64.52560295076583</v>
      </c>
      <c r="J386" s="220">
        <f t="shared" si="72"/>
        <v>64.52560295076583</v>
      </c>
      <c r="K386" s="221">
        <f t="shared" si="79"/>
        <v>92.159311286882087</v>
      </c>
      <c r="L386" s="221">
        <f t="shared" si="79"/>
        <v>90.676754871204352</v>
      </c>
      <c r="M386" s="221">
        <f t="shared" si="79"/>
        <v>90.912591720824508</v>
      </c>
      <c r="N386" s="221">
        <f t="shared" si="79"/>
        <v>90.69987882244294</v>
      </c>
      <c r="O386" s="221">
        <f t="shared" si="79"/>
        <v>91.547432602263783</v>
      </c>
      <c r="P386" s="219">
        <f t="shared" si="80"/>
        <v>90.676754871204352</v>
      </c>
      <c r="Q386" s="219">
        <f t="shared" si="81"/>
        <v>0</v>
      </c>
      <c r="R386" s="222">
        <f t="shared" si="74"/>
        <v>90.676754871204352</v>
      </c>
      <c r="S386" s="203">
        <f t="shared" si="70"/>
        <v>0</v>
      </c>
      <c r="T386" s="203"/>
      <c r="U386" s="203">
        <f t="shared" si="73"/>
        <v>5160.9214320653973</v>
      </c>
      <c r="V386" s="203">
        <f t="shared" si="75"/>
        <v>5077.8982727874436</v>
      </c>
      <c r="W386" s="203">
        <f t="shared" si="76"/>
        <v>5091.1051363661727</v>
      </c>
      <c r="X386" s="203">
        <f t="shared" si="77"/>
        <v>5079.1932140568042</v>
      </c>
      <c r="Y386" s="203">
        <f t="shared" si="78"/>
        <v>5126.6562257267715</v>
      </c>
    </row>
    <row r="387" spans="1:25" x14ac:dyDescent="0.2">
      <c r="A387" s="223" t="s">
        <v>404</v>
      </c>
      <c r="B387" s="214">
        <f>IF(ISERROR(VLOOKUP(Prices!A387,Quantities!$A$1:$B$576,2,FALSE)),0,VLOOKUP(Prices!A387,Quantities!$A$1:$B$576,2,FALSE))</f>
        <v>133</v>
      </c>
      <c r="C387" s="215">
        <f t="shared" si="71"/>
        <v>1</v>
      </c>
      <c r="D387" s="216">
        <v>2</v>
      </c>
      <c r="E387" s="217">
        <v>300</v>
      </c>
      <c r="F387" s="218">
        <v>0</v>
      </c>
      <c r="G387" s="219">
        <v>0</v>
      </c>
      <c r="H387" s="219">
        <v>0</v>
      </c>
      <c r="I387" s="219">
        <v>63.590572700765826</v>
      </c>
      <c r="J387" s="220">
        <f t="shared" si="72"/>
        <v>63.590572700765826</v>
      </c>
      <c r="K387" s="221">
        <f t="shared" si="79"/>
        <v>90.82384536433733</v>
      </c>
      <c r="L387" s="221">
        <f t="shared" si="79"/>
        <v>89.362772437888637</v>
      </c>
      <c r="M387" s="221">
        <f t="shared" si="79"/>
        <v>89.595191813229206</v>
      </c>
      <c r="N387" s="221">
        <f t="shared" si="79"/>
        <v>89.38556130362754</v>
      </c>
      <c r="O387" s="221">
        <f t="shared" si="79"/>
        <v>90.220833316422684</v>
      </c>
      <c r="P387" s="219">
        <f t="shared" si="80"/>
        <v>89.362772437888637</v>
      </c>
      <c r="Q387" s="219">
        <f t="shared" si="81"/>
        <v>0</v>
      </c>
      <c r="R387" s="222">
        <f t="shared" si="74"/>
        <v>89.362772437888637</v>
      </c>
      <c r="S387" s="203">
        <f t="shared" si="70"/>
        <v>0</v>
      </c>
      <c r="T387" s="203"/>
      <c r="U387" s="203">
        <f t="shared" si="73"/>
        <v>12079.571433456866</v>
      </c>
      <c r="V387" s="203">
        <f t="shared" si="75"/>
        <v>11885.248734239189</v>
      </c>
      <c r="W387" s="203">
        <f t="shared" si="76"/>
        <v>11916.160511159484</v>
      </c>
      <c r="X387" s="203">
        <f t="shared" si="77"/>
        <v>11888.279653382462</v>
      </c>
      <c r="Y387" s="203">
        <f t="shared" si="78"/>
        <v>11999.370831084218</v>
      </c>
    </row>
    <row r="388" spans="1:25" x14ac:dyDescent="0.2">
      <c r="A388" s="223" t="s">
        <v>405</v>
      </c>
      <c r="B388" s="214">
        <f>IF(ISERROR(VLOOKUP(Prices!A388,Quantities!$A$1:$B$576,2,FALSE)),0,VLOOKUP(Prices!A388,Quantities!$A$1:$B$576,2,FALSE))</f>
        <v>8</v>
      </c>
      <c r="C388" s="215">
        <f t="shared" si="71"/>
        <v>1</v>
      </c>
      <c r="D388" s="216">
        <v>2</v>
      </c>
      <c r="E388" s="217">
        <v>380</v>
      </c>
      <c r="F388" s="218">
        <v>0</v>
      </c>
      <c r="G388" s="219">
        <v>0</v>
      </c>
      <c r="H388" s="219">
        <v>0</v>
      </c>
      <c r="I388" s="219">
        <v>58.653130825765821</v>
      </c>
      <c r="J388" s="220">
        <f t="shared" si="72"/>
        <v>58.653130825765821</v>
      </c>
      <c r="K388" s="221">
        <f t="shared" si="79"/>
        <v>83.771896650797842</v>
      </c>
      <c r="L388" s="221">
        <f t="shared" si="79"/>
        <v>82.424267625592549</v>
      </c>
      <c r="M388" s="221">
        <f t="shared" si="79"/>
        <v>82.638640974491935</v>
      </c>
      <c r="N388" s="221">
        <f t="shared" si="79"/>
        <v>82.445287067103862</v>
      </c>
      <c r="O388" s="221">
        <f t="shared" si="79"/>
        <v>83.215705016822753</v>
      </c>
      <c r="P388" s="219">
        <f t="shared" si="80"/>
        <v>82.424267625592549</v>
      </c>
      <c r="Q388" s="219">
        <f t="shared" si="81"/>
        <v>0</v>
      </c>
      <c r="R388" s="222">
        <f t="shared" si="74"/>
        <v>82.424267625592549</v>
      </c>
      <c r="S388" s="203">
        <f t="shared" si="70"/>
        <v>0</v>
      </c>
      <c r="T388" s="203"/>
      <c r="U388" s="203">
        <f t="shared" si="73"/>
        <v>670.17517320638274</v>
      </c>
      <c r="V388" s="203">
        <f t="shared" si="75"/>
        <v>659.39414100474039</v>
      </c>
      <c r="W388" s="203">
        <f t="shared" si="76"/>
        <v>661.10912779593548</v>
      </c>
      <c r="X388" s="203">
        <f t="shared" si="77"/>
        <v>659.5622965368309</v>
      </c>
      <c r="Y388" s="203">
        <f t="shared" si="78"/>
        <v>665.72564013458202</v>
      </c>
    </row>
    <row r="389" spans="1:25" x14ac:dyDescent="0.2">
      <c r="A389" s="223" t="s">
        <v>406</v>
      </c>
      <c r="B389" s="214">
        <f>IF(ISERROR(VLOOKUP(Prices!A389,Quantities!$A$1:$B$576,2,FALSE)),0,VLOOKUP(Prices!A389,Quantities!$A$1:$B$576,2,FALSE))</f>
        <v>7</v>
      </c>
      <c r="C389" s="215">
        <f t="shared" si="71"/>
        <v>1</v>
      </c>
      <c r="D389" s="216">
        <v>2</v>
      </c>
      <c r="E389" s="217">
        <v>460</v>
      </c>
      <c r="F389" s="218">
        <v>0</v>
      </c>
      <c r="G389" s="219">
        <v>0</v>
      </c>
      <c r="H389" s="219">
        <v>0</v>
      </c>
      <c r="I389" s="219">
        <v>56.184409888265826</v>
      </c>
      <c r="J389" s="220">
        <f t="shared" si="72"/>
        <v>56.184409888265826</v>
      </c>
      <c r="K389" s="221">
        <f t="shared" si="79"/>
        <v>80.245922294028119</v>
      </c>
      <c r="L389" s="221">
        <f t="shared" si="79"/>
        <v>78.955015219444519</v>
      </c>
      <c r="M389" s="221">
        <f t="shared" si="79"/>
        <v>79.160365555123306</v>
      </c>
      <c r="N389" s="221">
        <f t="shared" si="79"/>
        <v>78.975149948842031</v>
      </c>
      <c r="O389" s="221">
        <f t="shared" si="79"/>
        <v>79.713140867022801</v>
      </c>
      <c r="P389" s="219">
        <f t="shared" si="80"/>
        <v>78.955015219444519</v>
      </c>
      <c r="Q389" s="219">
        <f t="shared" si="81"/>
        <v>0</v>
      </c>
      <c r="R389" s="222">
        <f t="shared" si="74"/>
        <v>78.955015219444519</v>
      </c>
      <c r="S389" s="203">
        <f t="shared" si="70"/>
        <v>0</v>
      </c>
      <c r="T389" s="203"/>
      <c r="U389" s="203">
        <f t="shared" si="73"/>
        <v>561.72145605819685</v>
      </c>
      <c r="V389" s="203">
        <f t="shared" si="75"/>
        <v>552.68510653611168</v>
      </c>
      <c r="W389" s="203">
        <f t="shared" si="76"/>
        <v>554.1225588858631</v>
      </c>
      <c r="X389" s="203">
        <f t="shared" si="77"/>
        <v>552.8260496418942</v>
      </c>
      <c r="Y389" s="203">
        <f t="shared" si="78"/>
        <v>557.99198606915957</v>
      </c>
    </row>
    <row r="390" spans="1:25" x14ac:dyDescent="0.2">
      <c r="A390" s="223" t="s">
        <v>407</v>
      </c>
      <c r="B390" s="214">
        <f>IF(ISERROR(VLOOKUP(Prices!A390,Quantities!$A$1:$B$576,2,FALSE)),0,VLOOKUP(Prices!A390,Quantities!$A$1:$B$576,2,FALSE))</f>
        <v>2</v>
      </c>
      <c r="C390" s="215">
        <f t="shared" si="71"/>
        <v>1</v>
      </c>
      <c r="D390" s="216">
        <v>2</v>
      </c>
      <c r="E390" s="217">
        <v>790</v>
      </c>
      <c r="F390" s="218">
        <v>0</v>
      </c>
      <c r="G390" s="219">
        <v>0</v>
      </c>
      <c r="H390" s="219">
        <v>0</v>
      </c>
      <c r="I390" s="219">
        <v>59.120645950765827</v>
      </c>
      <c r="J390" s="220">
        <f t="shared" si="72"/>
        <v>59.120645950765827</v>
      </c>
      <c r="K390" s="221">
        <f t="shared" si="79"/>
        <v>84.439629612070235</v>
      </c>
      <c r="L390" s="221">
        <f t="shared" si="79"/>
        <v>83.081258842250421</v>
      </c>
      <c r="M390" s="221">
        <f t="shared" si="79"/>
        <v>83.2973409282896</v>
      </c>
      <c r="N390" s="221">
        <f t="shared" si="79"/>
        <v>83.10244582651157</v>
      </c>
      <c r="O390" s="221">
        <f t="shared" si="79"/>
        <v>83.87900465974333</v>
      </c>
      <c r="P390" s="219">
        <f t="shared" si="80"/>
        <v>83.081258842250421</v>
      </c>
      <c r="Q390" s="219">
        <f t="shared" si="81"/>
        <v>0</v>
      </c>
      <c r="R390" s="222">
        <f t="shared" si="74"/>
        <v>83.081258842250421</v>
      </c>
      <c r="S390" s="203">
        <f t="shared" si="70"/>
        <v>0</v>
      </c>
      <c r="T390" s="203"/>
      <c r="U390" s="203">
        <f t="shared" si="73"/>
        <v>168.87925922414047</v>
      </c>
      <c r="V390" s="203">
        <f t="shared" si="75"/>
        <v>166.16251768450084</v>
      </c>
      <c r="W390" s="203">
        <f t="shared" si="76"/>
        <v>166.5946818565792</v>
      </c>
      <c r="X390" s="203">
        <f t="shared" si="77"/>
        <v>166.20489165302314</v>
      </c>
      <c r="Y390" s="203">
        <f t="shared" si="78"/>
        <v>167.75800931948666</v>
      </c>
    </row>
    <row r="391" spans="1:25" x14ac:dyDescent="0.2">
      <c r="A391" s="223" t="s">
        <v>408</v>
      </c>
      <c r="B391" s="214">
        <f>IF(ISERROR(VLOOKUP(Prices!A391,Quantities!$A$1:$B$576,2,FALSE)),0,VLOOKUP(Prices!A391,Quantities!$A$1:$B$576,2,FALSE))</f>
        <v>9</v>
      </c>
      <c r="C391" s="215">
        <f t="shared" si="71"/>
        <v>1</v>
      </c>
      <c r="D391" s="216">
        <v>2</v>
      </c>
      <c r="E391" s="217">
        <v>950</v>
      </c>
      <c r="F391" s="218">
        <v>0</v>
      </c>
      <c r="G391" s="219">
        <v>0</v>
      </c>
      <c r="H391" s="219">
        <v>0</v>
      </c>
      <c r="I391" s="219">
        <v>53.715688950765824</v>
      </c>
      <c r="J391" s="220">
        <f t="shared" si="72"/>
        <v>53.715688950765824</v>
      </c>
      <c r="K391" s="221">
        <f t="shared" si="79"/>
        <v>76.719947937258382</v>
      </c>
      <c r="L391" s="221">
        <f t="shared" si="79"/>
        <v>75.485762813296475</v>
      </c>
      <c r="M391" s="221">
        <f t="shared" si="79"/>
        <v>75.682090135754677</v>
      </c>
      <c r="N391" s="221">
        <f t="shared" si="79"/>
        <v>75.505012830580185</v>
      </c>
      <c r="O391" s="221">
        <f t="shared" si="79"/>
        <v>76.21057671722285</v>
      </c>
      <c r="P391" s="219">
        <f t="shared" si="80"/>
        <v>75.485762813296475</v>
      </c>
      <c r="Q391" s="219">
        <f t="shared" si="81"/>
        <v>0</v>
      </c>
      <c r="R391" s="222">
        <f t="shared" si="74"/>
        <v>75.485762813296475</v>
      </c>
      <c r="S391" s="203">
        <f t="shared" si="70"/>
        <v>0</v>
      </c>
      <c r="T391" s="203"/>
      <c r="U391" s="203">
        <f t="shared" si="73"/>
        <v>690.4795314353255</v>
      </c>
      <c r="V391" s="203">
        <f t="shared" si="75"/>
        <v>679.37186531966825</v>
      </c>
      <c r="W391" s="203">
        <f t="shared" si="76"/>
        <v>681.13881122179214</v>
      </c>
      <c r="X391" s="203">
        <f t="shared" si="77"/>
        <v>679.54511547522168</v>
      </c>
      <c r="Y391" s="203">
        <f t="shared" si="78"/>
        <v>685.8951904550056</v>
      </c>
    </row>
    <row r="392" spans="1:25" x14ac:dyDescent="0.2">
      <c r="A392" s="223" t="s">
        <v>409</v>
      </c>
      <c r="B392" s="214">
        <f>IF(ISERROR(VLOOKUP(Prices!A392,Quantities!$A$1:$B$576,2,FALSE)),0,VLOOKUP(Prices!A392,Quantities!$A$1:$B$576,2,FALSE))</f>
        <v>1</v>
      </c>
      <c r="C392" s="215">
        <f t="shared" si="71"/>
        <v>1</v>
      </c>
      <c r="D392" s="216">
        <v>2</v>
      </c>
      <c r="E392" s="217">
        <v>250</v>
      </c>
      <c r="F392" s="218">
        <v>0</v>
      </c>
      <c r="G392" s="219">
        <v>0</v>
      </c>
      <c r="H392" s="219">
        <v>0</v>
      </c>
      <c r="I392" s="219">
        <v>88.255506125994728</v>
      </c>
      <c r="J392" s="220">
        <f t="shared" si="72"/>
        <v>88.255506125994728</v>
      </c>
      <c r="K392" s="221">
        <f t="shared" si="79"/>
        <v>126.05177309312292</v>
      </c>
      <c r="L392" s="221">
        <f t="shared" si="79"/>
        <v>124.02399247825885</v>
      </c>
      <c r="M392" s="221">
        <f t="shared" si="79"/>
        <v>124.34656056866892</v>
      </c>
      <c r="N392" s="221">
        <f t="shared" si="79"/>
        <v>124.05562048213432</v>
      </c>
      <c r="O392" s="221">
        <f t="shared" si="79"/>
        <v>125.21487021226338</v>
      </c>
      <c r="P392" s="219">
        <f t="shared" si="80"/>
        <v>124.02399247825885</v>
      </c>
      <c r="Q392" s="219">
        <f t="shared" si="81"/>
        <v>0</v>
      </c>
      <c r="R392" s="222">
        <f t="shared" si="74"/>
        <v>124.02399247825885</v>
      </c>
      <c r="S392" s="203">
        <f t="shared" si="70"/>
        <v>0</v>
      </c>
      <c r="T392" s="203"/>
      <c r="U392" s="203">
        <f t="shared" si="73"/>
        <v>126.05177309312292</v>
      </c>
      <c r="V392" s="203">
        <f t="shared" si="75"/>
        <v>124.02399247825885</v>
      </c>
      <c r="W392" s="203">
        <f t="shared" si="76"/>
        <v>124.34656056866892</v>
      </c>
      <c r="X392" s="203">
        <f t="shared" si="77"/>
        <v>124.05562048213432</v>
      </c>
      <c r="Y392" s="203">
        <f t="shared" si="78"/>
        <v>125.21487021226338</v>
      </c>
    </row>
    <row r="393" spans="1:25" x14ac:dyDescent="0.2">
      <c r="A393" s="223" t="s">
        <v>410</v>
      </c>
      <c r="B393" s="214">
        <f>IF(ISERROR(VLOOKUP(Prices!A393,Quantities!$A$1:$B$576,2,FALSE)),0,VLOOKUP(Prices!A393,Quantities!$A$1:$B$576,2,FALSE))</f>
        <v>2</v>
      </c>
      <c r="C393" s="215">
        <f t="shared" si="71"/>
        <v>1</v>
      </c>
      <c r="D393" s="216">
        <v>2</v>
      </c>
      <c r="E393" s="217">
        <v>1040</v>
      </c>
      <c r="F393" s="218">
        <v>0</v>
      </c>
      <c r="G393" s="219">
        <v>0</v>
      </c>
      <c r="H393" s="219">
        <v>0</v>
      </c>
      <c r="I393" s="219">
        <v>105.41880423161962</v>
      </c>
      <c r="J393" s="220">
        <f t="shared" si="72"/>
        <v>105.41880423161962</v>
      </c>
      <c r="K393" s="221">
        <f t="shared" si="79"/>
        <v>150.56541822764024</v>
      </c>
      <c r="L393" s="221">
        <f t="shared" si="79"/>
        <v>148.14328937646292</v>
      </c>
      <c r="M393" s="221">
        <f t="shared" si="79"/>
        <v>148.52858819652477</v>
      </c>
      <c r="N393" s="221">
        <f t="shared" si="79"/>
        <v>148.18106816778305</v>
      </c>
      <c r="O393" s="221">
        <f t="shared" si="79"/>
        <v>149.56576047447686</v>
      </c>
      <c r="P393" s="219">
        <f t="shared" si="80"/>
        <v>148.14328937646292</v>
      </c>
      <c r="Q393" s="219">
        <f t="shared" si="81"/>
        <v>0</v>
      </c>
      <c r="R393" s="222">
        <f t="shared" si="74"/>
        <v>148.14328937646292</v>
      </c>
      <c r="S393" s="203">
        <f t="shared" ref="S393:S456" si="82">R393-L393</f>
        <v>0</v>
      </c>
      <c r="T393" s="203"/>
      <c r="U393" s="203">
        <f t="shared" si="73"/>
        <v>301.13083645528047</v>
      </c>
      <c r="V393" s="203">
        <f t="shared" si="75"/>
        <v>296.28657875292583</v>
      </c>
      <c r="W393" s="203">
        <f t="shared" si="76"/>
        <v>297.05717639304953</v>
      </c>
      <c r="X393" s="203">
        <f t="shared" si="77"/>
        <v>296.36213633556611</v>
      </c>
      <c r="Y393" s="203">
        <f t="shared" si="78"/>
        <v>299.13152094895372</v>
      </c>
    </row>
    <row r="394" spans="1:25" x14ac:dyDescent="0.2">
      <c r="A394" s="214" t="s">
        <v>411</v>
      </c>
      <c r="B394" s="214">
        <f>IF(ISERROR(VLOOKUP(Prices!A394,Quantities!$A$1:$B$576,2,FALSE)),0,VLOOKUP(Prices!A394,Quantities!$A$1:$B$576,2,FALSE))</f>
        <v>1672</v>
      </c>
      <c r="C394" s="215">
        <f t="shared" ref="C394:C457" si="83">I394/J394</f>
        <v>0.56057823476992563</v>
      </c>
      <c r="D394" s="216">
        <v>3</v>
      </c>
      <c r="E394" s="217">
        <v>1620</v>
      </c>
      <c r="F394" s="218">
        <v>0</v>
      </c>
      <c r="G394" s="219">
        <v>34.207668803429172</v>
      </c>
      <c r="H394" s="219">
        <v>0</v>
      </c>
      <c r="I394" s="219">
        <v>43.639337217127348</v>
      </c>
      <c r="J394" s="220">
        <f t="shared" ref="J394:J457" si="84">SUM(F394:I394)</f>
        <v>77.84700602055652</v>
      </c>
      <c r="K394" s="221">
        <f>IF($D394=3,($I394*(1+K$6)*K$5)+$G394,$J394*(1+K$6)*K$5)</f>
        <v>96.535970733674446</v>
      </c>
      <c r="L394" s="221">
        <f>IF($D394=3,($I394*(1+L$6)*L$5)+$G394,$J394*(1+L$6)*L$5)</f>
        <v>95.533302391054818</v>
      </c>
      <c r="M394" s="221">
        <f>IF($D394=3,($I394*(1+M$6)*M$5)+$G394,$J394*(1+M$6)*M$5)</f>
        <v>95.692801308355172</v>
      </c>
      <c r="N394" s="221">
        <f>IF($D394=3,($I394*(1+N$6)*N$5)+$G394,$J394*(1+N$6)*N$5)</f>
        <v>95.548941360080235</v>
      </c>
      <c r="O394" s="221">
        <f>IF($D394=3,($I394*(1+O$6)*O$5)+$G394,$J394*(1+O$6)*O$5)</f>
        <v>96.122150807428994</v>
      </c>
      <c r="P394" s="219">
        <f>IF($D394=3,($I394*(1+L$6)*L$5))</f>
        <v>61.325633587625646</v>
      </c>
      <c r="Q394" s="219">
        <f>IF($D394=3,$G394,$J394*(1+L$6)*L$5)</f>
        <v>34.207668803429172</v>
      </c>
      <c r="R394" s="222">
        <f t="shared" ref="R394" si="85">SUM(P394:Q394)</f>
        <v>95.533302391054818</v>
      </c>
      <c r="S394" s="203">
        <f t="shared" si="82"/>
        <v>0</v>
      </c>
      <c r="T394" s="203"/>
      <c r="U394" s="203">
        <f t="shared" ref="U394:U457" si="86">K394*$B394</f>
        <v>161408.14306670366</v>
      </c>
      <c r="V394" s="203">
        <f t="shared" si="75"/>
        <v>159731.68159784365</v>
      </c>
      <c r="W394" s="203">
        <f t="shared" si="76"/>
        <v>159998.36378756983</v>
      </c>
      <c r="X394" s="203">
        <f t="shared" si="77"/>
        <v>159757.82995405415</v>
      </c>
      <c r="Y394" s="203">
        <f t="shared" si="78"/>
        <v>160716.23615002129</v>
      </c>
    </row>
    <row r="395" spans="1:25" x14ac:dyDescent="0.2">
      <c r="A395" s="214" t="s">
        <v>412</v>
      </c>
      <c r="B395" s="214">
        <f>IF(ISERROR(VLOOKUP(Prices!A395,Quantities!$A$1:$B$576,2,FALSE)),0,VLOOKUP(Prices!A395,Quantities!$A$1:$B$576,2,FALSE))</f>
        <v>10</v>
      </c>
      <c r="C395" s="215">
        <f t="shared" si="83"/>
        <v>0.48469052426952008</v>
      </c>
      <c r="D395" s="216">
        <v>3</v>
      </c>
      <c r="E395" s="217">
        <v>1630</v>
      </c>
      <c r="F395" s="218">
        <v>0</v>
      </c>
      <c r="G395" s="219">
        <v>46.396128780266444</v>
      </c>
      <c r="H395" s="219">
        <v>0</v>
      </c>
      <c r="I395" s="219">
        <v>43.639337217127348</v>
      </c>
      <c r="J395" s="220">
        <f t="shared" si="84"/>
        <v>90.0354659973938</v>
      </c>
      <c r="K395" s="221">
        <f t="shared" ref="K395:O426" si="87">IF($D395=3,($I395*(1+K$6)*K$5)+$G395,$J395*(1+K$6)*K$5)</f>
        <v>108.72443071051171</v>
      </c>
      <c r="L395" s="221">
        <f t="shared" si="87"/>
        <v>107.7217623678921</v>
      </c>
      <c r="M395" s="221">
        <f t="shared" si="87"/>
        <v>107.88126128519244</v>
      </c>
      <c r="N395" s="221">
        <f t="shared" si="87"/>
        <v>107.73740133691751</v>
      </c>
      <c r="O395" s="221">
        <f t="shared" si="87"/>
        <v>108.31061078426626</v>
      </c>
      <c r="P395" s="219">
        <f t="shared" ref="P395:P448" si="88">IF($D395=3,($I395*(1+L$6)*L$5))</f>
        <v>61.325633587625646</v>
      </c>
      <c r="Q395" s="219">
        <f t="shared" ref="Q395:Q448" si="89">IF($D395=3,$G395,$J395*(1+L$6)*L$5)</f>
        <v>46.396128780266444</v>
      </c>
      <c r="R395" s="222">
        <f t="shared" ref="R395:R458" si="90">SUM(P395:Q395)</f>
        <v>107.7217623678921</v>
      </c>
      <c r="S395" s="203">
        <f t="shared" si="82"/>
        <v>0</v>
      </c>
      <c r="T395" s="203"/>
      <c r="U395" s="203">
        <f t="shared" si="86"/>
        <v>1087.2443071051171</v>
      </c>
      <c r="V395" s="203">
        <f t="shared" si="75"/>
        <v>1077.217623678921</v>
      </c>
      <c r="W395" s="203">
        <f t="shared" si="76"/>
        <v>1078.8126128519243</v>
      </c>
      <c r="X395" s="203">
        <f t="shared" si="77"/>
        <v>1077.3740133691751</v>
      </c>
      <c r="Y395" s="203">
        <f t="shared" si="78"/>
        <v>1083.1061078426626</v>
      </c>
    </row>
    <row r="396" spans="1:25" x14ac:dyDescent="0.2">
      <c r="A396" s="223" t="s">
        <v>413</v>
      </c>
      <c r="B396" s="214">
        <f>IF(ISERROR(VLOOKUP(Prices!A396,Quantities!$A$1:$B$576,2,FALSE)),0,VLOOKUP(Prices!A396,Quantities!$A$1:$B$576,2,FALSE))</f>
        <v>180</v>
      </c>
      <c r="C396" s="215">
        <f t="shared" si="83"/>
        <v>0.34986189603120299</v>
      </c>
      <c r="D396" s="216">
        <v>3</v>
      </c>
      <c r="E396" s="217">
        <v>1660</v>
      </c>
      <c r="F396" s="218">
        <v>0</v>
      </c>
      <c r="G396" s="219">
        <v>101.1814471664177</v>
      </c>
      <c r="H396" s="219">
        <v>0</v>
      </c>
      <c r="I396" s="219">
        <v>54.449251217127348</v>
      </c>
      <c r="J396" s="220">
        <f t="shared" si="84"/>
        <v>155.63069838354505</v>
      </c>
      <c r="K396" s="221">
        <f t="shared" si="87"/>
        <v>178.94911244628668</v>
      </c>
      <c r="L396" s="221">
        <f t="shared" si="87"/>
        <v>177.69807281195122</v>
      </c>
      <c r="M396" s="221">
        <f t="shared" si="87"/>
        <v>177.89708125641351</v>
      </c>
      <c r="N396" s="221">
        <f t="shared" si="87"/>
        <v>177.71758571493149</v>
      </c>
      <c r="O396" s="221">
        <f t="shared" si="87"/>
        <v>178.43278505545845</v>
      </c>
      <c r="P396" s="219">
        <f t="shared" si="88"/>
        <v>76.516625645533523</v>
      </c>
      <c r="Q396" s="219">
        <f t="shared" si="89"/>
        <v>101.1814471664177</v>
      </c>
      <c r="R396" s="222">
        <f t="shared" si="90"/>
        <v>177.69807281195122</v>
      </c>
      <c r="S396" s="203">
        <f t="shared" si="82"/>
        <v>0</v>
      </c>
      <c r="T396" s="203"/>
      <c r="U396" s="203">
        <f t="shared" si="86"/>
        <v>32210.840240331603</v>
      </c>
      <c r="V396" s="203">
        <f t="shared" si="75"/>
        <v>31985.653106151221</v>
      </c>
      <c r="W396" s="203">
        <f t="shared" si="76"/>
        <v>32021.474626154431</v>
      </c>
      <c r="X396" s="203">
        <f t="shared" si="77"/>
        <v>31989.165428687669</v>
      </c>
      <c r="Y396" s="203">
        <f t="shared" si="78"/>
        <v>32117.901309982521</v>
      </c>
    </row>
    <row r="397" spans="1:25" x14ac:dyDescent="0.2">
      <c r="A397" s="223" t="s">
        <v>414</v>
      </c>
      <c r="B397" s="214">
        <f>IF(ISERROR(VLOOKUP(Prices!A397,Quantities!$A$1:$B$576,2,FALSE)),0,VLOOKUP(Prices!A397,Quantities!$A$1:$B$576,2,FALSE))</f>
        <v>1</v>
      </c>
      <c r="C397" s="215">
        <f t="shared" si="83"/>
        <v>0.30197047922122605</v>
      </c>
      <c r="D397" s="216">
        <v>3</v>
      </c>
      <c r="E397" s="217">
        <v>1670</v>
      </c>
      <c r="F397" s="218">
        <v>0</v>
      </c>
      <c r="G397" s="219">
        <v>113.36990714325496</v>
      </c>
      <c r="H397" s="219">
        <v>0</v>
      </c>
      <c r="I397" s="219">
        <v>49.044294217127351</v>
      </c>
      <c r="J397" s="220">
        <f t="shared" si="84"/>
        <v>162.41420136038232</v>
      </c>
      <c r="K397" s="221">
        <f t="shared" si="87"/>
        <v>183.41789074831209</v>
      </c>
      <c r="L397" s="221">
        <f t="shared" si="87"/>
        <v>182.29103675983455</v>
      </c>
      <c r="M397" s="221">
        <f t="shared" si="87"/>
        <v>182.47029044071587</v>
      </c>
      <c r="N397" s="221">
        <f t="shared" si="87"/>
        <v>182.30861269583738</v>
      </c>
      <c r="O397" s="221">
        <f t="shared" si="87"/>
        <v>182.95281708977524</v>
      </c>
      <c r="P397" s="219">
        <f t="shared" si="88"/>
        <v>68.921129616579591</v>
      </c>
      <c r="Q397" s="219">
        <f t="shared" si="89"/>
        <v>113.36990714325496</v>
      </c>
      <c r="R397" s="222">
        <f t="shared" si="90"/>
        <v>182.29103675983455</v>
      </c>
      <c r="S397" s="203">
        <f t="shared" si="82"/>
        <v>0</v>
      </c>
      <c r="T397" s="203"/>
      <c r="U397" s="203">
        <f t="shared" si="86"/>
        <v>183.41789074831209</v>
      </c>
      <c r="V397" s="203">
        <f t="shared" si="75"/>
        <v>182.29103675983455</v>
      </c>
      <c r="W397" s="203">
        <f t="shared" si="76"/>
        <v>182.47029044071587</v>
      </c>
      <c r="X397" s="203">
        <f t="shared" si="77"/>
        <v>182.30861269583738</v>
      </c>
      <c r="Y397" s="203">
        <f t="shared" si="78"/>
        <v>182.95281708977524</v>
      </c>
    </row>
    <row r="398" spans="1:25" x14ac:dyDescent="0.2">
      <c r="A398" s="223" t="s">
        <v>415</v>
      </c>
      <c r="B398" s="214">
        <f>IF(ISERROR(VLOOKUP(Prices!A398,Quantities!$A$1:$B$576,2,FALSE)),0,VLOOKUP(Prices!A398,Quantities!$A$1:$B$576,2,FALSE))</f>
        <v>519</v>
      </c>
      <c r="C398" s="215">
        <f t="shared" si="83"/>
        <v>0.25664479436177834</v>
      </c>
      <c r="D398" s="216">
        <v>3</v>
      </c>
      <c r="E398" s="217">
        <v>1700</v>
      </c>
      <c r="F398" s="218">
        <v>0</v>
      </c>
      <c r="G398" s="219">
        <v>155.00051279244866</v>
      </c>
      <c r="H398" s="219">
        <v>0</v>
      </c>
      <c r="I398" s="219">
        <v>53.514220967127351</v>
      </c>
      <c r="J398" s="220">
        <f t="shared" si="84"/>
        <v>208.51473375957602</v>
      </c>
      <c r="K398" s="221">
        <f t="shared" si="87"/>
        <v>231.43271214977287</v>
      </c>
      <c r="L398" s="221">
        <f t="shared" si="87"/>
        <v>230.20315600466648</v>
      </c>
      <c r="M398" s="221">
        <f t="shared" si="87"/>
        <v>230.39874697484919</v>
      </c>
      <c r="N398" s="221">
        <f t="shared" si="87"/>
        <v>230.22233382214705</v>
      </c>
      <c r="O398" s="221">
        <f t="shared" si="87"/>
        <v>230.9252513956483</v>
      </c>
      <c r="P398" s="219">
        <f t="shared" si="88"/>
        <v>75.202643212217808</v>
      </c>
      <c r="Q398" s="219">
        <f t="shared" si="89"/>
        <v>155.00051279244866</v>
      </c>
      <c r="R398" s="222">
        <f t="shared" si="90"/>
        <v>230.20315600466648</v>
      </c>
      <c r="S398" s="203">
        <f t="shared" si="82"/>
        <v>0</v>
      </c>
      <c r="T398" s="203"/>
      <c r="U398" s="203">
        <f t="shared" si="86"/>
        <v>120113.57760573212</v>
      </c>
      <c r="V398" s="203">
        <f t="shared" si="75"/>
        <v>119475.4379664219</v>
      </c>
      <c r="W398" s="203">
        <f t="shared" si="76"/>
        <v>119576.94967994673</v>
      </c>
      <c r="X398" s="203">
        <f t="shared" si="77"/>
        <v>119485.39125369432</v>
      </c>
      <c r="Y398" s="203">
        <f t="shared" si="78"/>
        <v>119850.20547434146</v>
      </c>
    </row>
    <row r="399" spans="1:25" x14ac:dyDescent="0.2">
      <c r="A399" s="223" t="s">
        <v>416</v>
      </c>
      <c r="B399" s="214">
        <f>IF(ISERROR(VLOOKUP(Prices!A399,Quantities!$A$1:$B$576,2,FALSE)),0,VLOOKUP(Prices!A399,Quantities!$A$1:$B$576,2,FALSE))</f>
        <v>11</v>
      </c>
      <c r="C399" s="215">
        <f t="shared" si="83"/>
        <v>0.22513665247174303</v>
      </c>
      <c r="D399" s="216">
        <v>3</v>
      </c>
      <c r="E399" s="217">
        <v>1710</v>
      </c>
      <c r="F399" s="218">
        <v>0</v>
      </c>
      <c r="G399" s="219">
        <v>167.18897276928595</v>
      </c>
      <c r="H399" s="219">
        <v>0</v>
      </c>
      <c r="I399" s="219">
        <v>48.576779092127346</v>
      </c>
      <c r="J399" s="220">
        <f t="shared" si="84"/>
        <v>215.76575186141329</v>
      </c>
      <c r="K399" s="221">
        <f t="shared" si="87"/>
        <v>236.56922341307069</v>
      </c>
      <c r="L399" s="221">
        <f t="shared" si="87"/>
        <v>235.45311116920766</v>
      </c>
      <c r="M399" s="221">
        <f t="shared" si="87"/>
        <v>235.63065611294923</v>
      </c>
      <c r="N399" s="221">
        <f t="shared" si="87"/>
        <v>235.47051956246068</v>
      </c>
      <c r="O399" s="221">
        <f t="shared" si="87"/>
        <v>236.10858307288566</v>
      </c>
      <c r="P399" s="219">
        <f t="shared" si="88"/>
        <v>68.26413839992172</v>
      </c>
      <c r="Q399" s="219">
        <f t="shared" si="89"/>
        <v>167.18897276928595</v>
      </c>
      <c r="R399" s="222">
        <f t="shared" si="90"/>
        <v>235.45311116920766</v>
      </c>
      <c r="S399" s="203">
        <f t="shared" si="82"/>
        <v>0</v>
      </c>
      <c r="T399" s="203"/>
      <c r="U399" s="203">
        <f t="shared" si="86"/>
        <v>2602.2614575437774</v>
      </c>
      <c r="V399" s="203">
        <f t="shared" si="75"/>
        <v>2589.9842228612843</v>
      </c>
      <c r="W399" s="203">
        <f t="shared" si="76"/>
        <v>2591.9372172424414</v>
      </c>
      <c r="X399" s="203">
        <f t="shared" si="77"/>
        <v>2590.1757151870675</v>
      </c>
      <c r="Y399" s="203">
        <f t="shared" si="78"/>
        <v>2597.1944138017425</v>
      </c>
    </row>
    <row r="400" spans="1:25" x14ac:dyDescent="0.2">
      <c r="A400" s="223" t="s">
        <v>417</v>
      </c>
      <c r="B400" s="214">
        <f>IF(ISERROR(VLOOKUP(Prices!A400,Quantities!$A$1:$B$576,2,FALSE)),0,VLOOKUP(Prices!A400,Quantities!$A$1:$B$576,2,FALSE))</f>
        <v>11</v>
      </c>
      <c r="C400" s="215">
        <f t="shared" si="83"/>
        <v>0.57813225356677733</v>
      </c>
      <c r="D400" s="216">
        <v>3</v>
      </c>
      <c r="E400" s="217">
        <v>1980</v>
      </c>
      <c r="F400" s="218">
        <v>0</v>
      </c>
      <c r="G400" s="219">
        <v>34.181429757645702</v>
      </c>
      <c r="H400" s="219">
        <v>0</v>
      </c>
      <c r="I400" s="219">
        <v>46.842611654954375</v>
      </c>
      <c r="J400" s="220">
        <f t="shared" si="84"/>
        <v>81.02404141260007</v>
      </c>
      <c r="K400" s="221">
        <f t="shared" si="87"/>
        <v>101.08483912668957</v>
      </c>
      <c r="L400" s="221">
        <f t="shared" si="87"/>
        <v>100.00857154823483</v>
      </c>
      <c r="M400" s="221">
        <f t="shared" si="87"/>
        <v>100.17977822365503</v>
      </c>
      <c r="N400" s="221">
        <f t="shared" si="87"/>
        <v>100.02535847029773</v>
      </c>
      <c r="O400" s="221">
        <f t="shared" si="87"/>
        <v>100.64064342308043</v>
      </c>
      <c r="P400" s="219">
        <f t="shared" si="88"/>
        <v>65.827141790589124</v>
      </c>
      <c r="Q400" s="219">
        <f t="shared" si="89"/>
        <v>34.181429757645702</v>
      </c>
      <c r="R400" s="222">
        <f t="shared" si="90"/>
        <v>100.00857154823483</v>
      </c>
      <c r="S400" s="203">
        <f t="shared" si="82"/>
        <v>0</v>
      </c>
      <c r="T400" s="203"/>
      <c r="U400" s="203">
        <f t="shared" si="86"/>
        <v>1111.9332303935853</v>
      </c>
      <c r="V400" s="203">
        <f t="shared" si="75"/>
        <v>1100.094287030583</v>
      </c>
      <c r="W400" s="203">
        <f t="shared" si="76"/>
        <v>1101.9775604602055</v>
      </c>
      <c r="X400" s="203">
        <f t="shared" si="77"/>
        <v>1100.2789431732751</v>
      </c>
      <c r="Y400" s="203">
        <f t="shared" si="78"/>
        <v>1107.0470776538848</v>
      </c>
    </row>
    <row r="401" spans="1:25" x14ac:dyDescent="0.2">
      <c r="A401" s="223" t="s">
        <v>418</v>
      </c>
      <c r="B401" s="214">
        <f>IF(ISERROR(VLOOKUP(Prices!A401,Quantities!$A$1:$B$576,2,FALSE)),0,VLOOKUP(Prices!A401,Quantities!$A$1:$B$576,2,FALSE))</f>
        <v>1</v>
      </c>
      <c r="C401" s="215">
        <f t="shared" si="83"/>
        <v>0.26792489680754528</v>
      </c>
      <c r="D401" s="216">
        <v>3</v>
      </c>
      <c r="E401" s="217">
        <v>2060</v>
      </c>
      <c r="F401" s="218">
        <v>0</v>
      </c>
      <c r="G401" s="219">
        <v>154.9742737466652</v>
      </c>
      <c r="H401" s="219">
        <v>0</v>
      </c>
      <c r="I401" s="219">
        <v>56.717495404954377</v>
      </c>
      <c r="J401" s="220">
        <f t="shared" si="84"/>
        <v>211.69176915161958</v>
      </c>
      <c r="K401" s="221">
        <f t="shared" si="87"/>
        <v>235.98158054278801</v>
      </c>
      <c r="L401" s="221">
        <f t="shared" si="87"/>
        <v>234.67842516184646</v>
      </c>
      <c r="M401" s="221">
        <f t="shared" si="87"/>
        <v>234.88572389014905</v>
      </c>
      <c r="N401" s="221">
        <f t="shared" si="87"/>
        <v>234.69875093236456</v>
      </c>
      <c r="O401" s="221">
        <f t="shared" si="87"/>
        <v>235.44374401129977</v>
      </c>
      <c r="P401" s="219">
        <f t="shared" si="88"/>
        <v>79.704151415181272</v>
      </c>
      <c r="Q401" s="219">
        <f t="shared" si="89"/>
        <v>154.9742737466652</v>
      </c>
      <c r="R401" s="222">
        <f t="shared" si="90"/>
        <v>234.67842516184646</v>
      </c>
      <c r="S401" s="203">
        <f t="shared" si="82"/>
        <v>0</v>
      </c>
      <c r="T401" s="203"/>
      <c r="U401" s="203">
        <f t="shared" si="86"/>
        <v>235.98158054278801</v>
      </c>
      <c r="V401" s="203">
        <f t="shared" si="75"/>
        <v>234.67842516184646</v>
      </c>
      <c r="W401" s="203">
        <f t="shared" si="76"/>
        <v>234.88572389014905</v>
      </c>
      <c r="X401" s="203">
        <f t="shared" si="77"/>
        <v>234.69875093236456</v>
      </c>
      <c r="Y401" s="203">
        <f t="shared" si="78"/>
        <v>235.44374401129977</v>
      </c>
    </row>
    <row r="402" spans="1:25" x14ac:dyDescent="0.2">
      <c r="A402" s="223" t="s">
        <v>419</v>
      </c>
      <c r="B402" s="214">
        <f>IF(ISERROR(VLOOKUP(Prices!A402,Quantities!$A$1:$B$576,2,FALSE)),0,VLOOKUP(Prices!A402,Quantities!$A$1:$B$576,2,FALSE))</f>
        <v>37</v>
      </c>
      <c r="C402" s="215">
        <f t="shared" si="83"/>
        <v>0.55234282399710888</v>
      </c>
      <c r="D402" s="216">
        <v>3</v>
      </c>
      <c r="E402" s="217">
        <v>90</v>
      </c>
      <c r="F402" s="218">
        <v>0</v>
      </c>
      <c r="G402" s="219">
        <v>40.108950090145242</v>
      </c>
      <c r="H402" s="219">
        <v>0</v>
      </c>
      <c r="I402" s="219">
        <v>49.488519223931391</v>
      </c>
      <c r="J402" s="220">
        <f t="shared" si="84"/>
        <v>89.597469314076633</v>
      </c>
      <c r="K402" s="221">
        <f t="shared" si="87"/>
        <v>110.79140232178317</v>
      </c>
      <c r="L402" s="221">
        <f t="shared" si="87"/>
        <v>109.65434170828047</v>
      </c>
      <c r="M402" s="221">
        <f t="shared" si="87"/>
        <v>109.83521900244607</v>
      </c>
      <c r="N402" s="221">
        <f t="shared" si="87"/>
        <v>109.67207684058565</v>
      </c>
      <c r="O402" s="221">
        <f t="shared" si="87"/>
        <v>110.3221161987298</v>
      </c>
      <c r="P402" s="219">
        <f t="shared" si="88"/>
        <v>69.545391618135227</v>
      </c>
      <c r="Q402" s="219">
        <f t="shared" si="89"/>
        <v>40.108950090145242</v>
      </c>
      <c r="R402" s="222">
        <f t="shared" si="90"/>
        <v>109.65434170828047</v>
      </c>
      <c r="S402" s="203">
        <f t="shared" si="82"/>
        <v>0</v>
      </c>
      <c r="T402" s="203"/>
      <c r="U402" s="203">
        <f t="shared" si="86"/>
        <v>4099.2818859059771</v>
      </c>
      <c r="V402" s="203">
        <f t="shared" si="75"/>
        <v>4057.2106432063774</v>
      </c>
      <c r="W402" s="203">
        <f t="shared" si="76"/>
        <v>4063.9031030905044</v>
      </c>
      <c r="X402" s="203">
        <f t="shared" si="77"/>
        <v>4057.866843101669</v>
      </c>
      <c r="Y402" s="203">
        <f t="shared" si="78"/>
        <v>4081.9182993530026</v>
      </c>
    </row>
    <row r="403" spans="1:25" x14ac:dyDescent="0.2">
      <c r="A403" s="223" t="s">
        <v>420</v>
      </c>
      <c r="B403" s="214">
        <f>IF(ISERROR(VLOOKUP(Prices!A403,Quantities!$A$1:$B$576,2,FALSE)),0,VLOOKUP(Prices!A403,Quantities!$A$1:$B$576,2,FALSE))</f>
        <v>4</v>
      </c>
      <c r="C403" s="215">
        <f t="shared" si="83"/>
        <v>0.36024623452110732</v>
      </c>
      <c r="D403" s="216">
        <v>3</v>
      </c>
      <c r="E403" s="217">
        <v>140</v>
      </c>
      <c r="F403" s="218">
        <v>0</v>
      </c>
      <c r="G403" s="219">
        <v>107.08272845313375</v>
      </c>
      <c r="H403" s="219">
        <v>0</v>
      </c>
      <c r="I403" s="219">
        <v>60.29843322393139</v>
      </c>
      <c r="J403" s="220">
        <f t="shared" si="84"/>
        <v>167.38116167706514</v>
      </c>
      <c r="K403" s="221">
        <f t="shared" si="87"/>
        <v>193.20454403439538</v>
      </c>
      <c r="L403" s="221">
        <f t="shared" si="87"/>
        <v>191.81911212917683</v>
      </c>
      <c r="M403" s="221">
        <f t="shared" si="87"/>
        <v>192.0394989505044</v>
      </c>
      <c r="N403" s="221">
        <f t="shared" si="87"/>
        <v>191.84072119543691</v>
      </c>
      <c r="O403" s="221">
        <f t="shared" si="87"/>
        <v>192.63275044675925</v>
      </c>
      <c r="P403" s="219">
        <f t="shared" si="88"/>
        <v>84.736383676043076</v>
      </c>
      <c r="Q403" s="219">
        <f t="shared" si="89"/>
        <v>107.08272845313375</v>
      </c>
      <c r="R403" s="222">
        <f t="shared" si="90"/>
        <v>191.81911212917683</v>
      </c>
      <c r="S403" s="203">
        <f t="shared" si="82"/>
        <v>0</v>
      </c>
      <c r="T403" s="203"/>
      <c r="U403" s="203">
        <f t="shared" si="86"/>
        <v>772.81817613758153</v>
      </c>
      <c r="V403" s="203">
        <f t="shared" si="75"/>
        <v>767.27644851670732</v>
      </c>
      <c r="W403" s="203">
        <f t="shared" si="76"/>
        <v>768.15799580201758</v>
      </c>
      <c r="X403" s="203">
        <f t="shared" si="77"/>
        <v>767.36288478174765</v>
      </c>
      <c r="Y403" s="203">
        <f t="shared" si="78"/>
        <v>770.53100178703698</v>
      </c>
    </row>
    <row r="404" spans="1:25" x14ac:dyDescent="0.2">
      <c r="A404" s="223" t="s">
        <v>421</v>
      </c>
      <c r="B404" s="214">
        <f>IF(ISERROR(VLOOKUP(Prices!A404,Quantities!$A$1:$B$576,2,FALSE)),0,VLOOKUP(Prices!A404,Quantities!$A$1:$B$576,2,FALSE))</f>
        <v>6</v>
      </c>
      <c r="C404" s="215">
        <f t="shared" si="83"/>
        <v>0.26950877291622932</v>
      </c>
      <c r="D404" s="216">
        <v>3</v>
      </c>
      <c r="E404" s="217">
        <v>170</v>
      </c>
      <c r="F404" s="218">
        <v>0</v>
      </c>
      <c r="G404" s="219">
        <v>160.90179407916474</v>
      </c>
      <c r="H404" s="219">
        <v>0</v>
      </c>
      <c r="I404" s="219">
        <v>59.363402973931393</v>
      </c>
      <c r="J404" s="220">
        <f t="shared" si="84"/>
        <v>220.26519705309613</v>
      </c>
      <c r="K404" s="221">
        <f t="shared" si="87"/>
        <v>245.68814373788163</v>
      </c>
      <c r="L404" s="221">
        <f t="shared" si="87"/>
        <v>244.32419532189212</v>
      </c>
      <c r="M404" s="221">
        <f t="shared" si="87"/>
        <v>244.5411646689401</v>
      </c>
      <c r="N404" s="221">
        <f t="shared" si="87"/>
        <v>244.34546930265248</v>
      </c>
      <c r="O404" s="221">
        <f t="shared" si="87"/>
        <v>245.12521678694912</v>
      </c>
      <c r="P404" s="219">
        <f t="shared" si="88"/>
        <v>83.422401242727375</v>
      </c>
      <c r="Q404" s="219">
        <f t="shared" si="89"/>
        <v>160.90179407916474</v>
      </c>
      <c r="R404" s="222">
        <f t="shared" si="90"/>
        <v>244.32419532189212</v>
      </c>
      <c r="S404" s="203">
        <f t="shared" si="82"/>
        <v>0</v>
      </c>
      <c r="T404" s="203"/>
      <c r="U404" s="203">
        <f t="shared" si="86"/>
        <v>1474.1288624272897</v>
      </c>
      <c r="V404" s="203">
        <f t="shared" si="75"/>
        <v>1465.9451719313527</v>
      </c>
      <c r="W404" s="203">
        <f t="shared" si="76"/>
        <v>1467.2469880136405</v>
      </c>
      <c r="X404" s="203">
        <f t="shared" si="77"/>
        <v>1466.072815815915</v>
      </c>
      <c r="Y404" s="203">
        <f t="shared" si="78"/>
        <v>1470.7513007216949</v>
      </c>
    </row>
    <row r="405" spans="1:25" x14ac:dyDescent="0.2">
      <c r="A405" s="223" t="s">
        <v>422</v>
      </c>
      <c r="B405" s="214">
        <f>IF(ISERROR(VLOOKUP(Prices!A405,Quantities!$A$1:$B$576,2,FALSE)),0,VLOOKUP(Prices!A405,Quantities!$A$1:$B$576,2,FALSE))</f>
        <v>1056</v>
      </c>
      <c r="C405" s="215">
        <f t="shared" si="83"/>
        <v>0.58003634682931215</v>
      </c>
      <c r="D405" s="216">
        <v>3</v>
      </c>
      <c r="E405" s="217">
        <v>40</v>
      </c>
      <c r="F405" s="218">
        <v>0</v>
      </c>
      <c r="G405" s="219">
        <v>37.837098087403191</v>
      </c>
      <c r="H405" s="219">
        <v>0</v>
      </c>
      <c r="I405" s="219">
        <v>52.259027617134578</v>
      </c>
      <c r="J405" s="220">
        <f t="shared" si="84"/>
        <v>90.096125704537769</v>
      </c>
      <c r="K405" s="221">
        <f t="shared" si="87"/>
        <v>112.476555503897</v>
      </c>
      <c r="L405" s="221">
        <f t="shared" si="87"/>
        <v>111.27583899559906</v>
      </c>
      <c r="M405" s="221">
        <f t="shared" si="87"/>
        <v>111.46684231635597</v>
      </c>
      <c r="N405" s="221">
        <f t="shared" si="87"/>
        <v>111.29456699117186</v>
      </c>
      <c r="O405" s="221">
        <f t="shared" si="87"/>
        <v>111.98099740578513</v>
      </c>
      <c r="P405" s="219">
        <f t="shared" si="88"/>
        <v>73.438740908195868</v>
      </c>
      <c r="Q405" s="219">
        <f t="shared" si="89"/>
        <v>37.837098087403191</v>
      </c>
      <c r="R405" s="222">
        <f t="shared" si="90"/>
        <v>111.27583899559906</v>
      </c>
      <c r="S405" s="203">
        <f t="shared" si="82"/>
        <v>0</v>
      </c>
      <c r="T405" s="203"/>
      <c r="U405" s="203">
        <f t="shared" si="86"/>
        <v>118775.24261211524</v>
      </c>
      <c r="V405" s="203">
        <f t="shared" si="75"/>
        <v>117507.2859793526</v>
      </c>
      <c r="W405" s="203">
        <f t="shared" si="76"/>
        <v>117708.98548607191</v>
      </c>
      <c r="X405" s="203">
        <f t="shared" si="77"/>
        <v>117527.06274267749</v>
      </c>
      <c r="Y405" s="203">
        <f t="shared" si="78"/>
        <v>118251.9332605091</v>
      </c>
    </row>
    <row r="406" spans="1:25" x14ac:dyDescent="0.2">
      <c r="A406" s="223" t="s">
        <v>423</v>
      </c>
      <c r="B406" s="214">
        <f>IF(ISERROR(VLOOKUP(Prices!A406,Quantities!$A$1:$B$576,2,FALSE)),0,VLOOKUP(Prices!A406,Quantities!$A$1:$B$576,2,FALSE))</f>
        <v>70</v>
      </c>
      <c r="C406" s="215">
        <f t="shared" si="83"/>
        <v>0.37567911582895785</v>
      </c>
      <c r="D406" s="216">
        <v>3</v>
      </c>
      <c r="E406" s="217">
        <v>350</v>
      </c>
      <c r="F406" s="218">
        <v>0</v>
      </c>
      <c r="G406" s="219">
        <v>104.81087645039172</v>
      </c>
      <c r="H406" s="219">
        <v>0</v>
      </c>
      <c r="I406" s="219">
        <v>63.068941617134577</v>
      </c>
      <c r="J406" s="220">
        <f t="shared" si="84"/>
        <v>167.87981806752629</v>
      </c>
      <c r="K406" s="221">
        <f t="shared" si="87"/>
        <v>194.88969721650921</v>
      </c>
      <c r="L406" s="221">
        <f t="shared" si="87"/>
        <v>193.44060941649545</v>
      </c>
      <c r="M406" s="221">
        <f t="shared" si="87"/>
        <v>193.67112226441432</v>
      </c>
      <c r="N406" s="221">
        <f t="shared" si="87"/>
        <v>193.46321134602312</v>
      </c>
      <c r="O406" s="221">
        <f t="shared" si="87"/>
        <v>194.29163165381459</v>
      </c>
      <c r="P406" s="219">
        <f t="shared" si="88"/>
        <v>88.629732966103731</v>
      </c>
      <c r="Q406" s="219">
        <f t="shared" si="89"/>
        <v>104.81087645039172</v>
      </c>
      <c r="R406" s="222">
        <f t="shared" si="90"/>
        <v>193.44060941649545</v>
      </c>
      <c r="S406" s="203">
        <f t="shared" si="82"/>
        <v>0</v>
      </c>
      <c r="T406" s="203"/>
      <c r="U406" s="203">
        <f t="shared" si="86"/>
        <v>13642.278805155644</v>
      </c>
      <c r="V406" s="203">
        <f t="shared" si="75"/>
        <v>13540.842659154681</v>
      </c>
      <c r="W406" s="203">
        <f t="shared" si="76"/>
        <v>13556.978558509003</v>
      </c>
      <c r="X406" s="203">
        <f t="shared" si="77"/>
        <v>13542.424794221619</v>
      </c>
      <c r="Y406" s="203">
        <f t="shared" si="78"/>
        <v>13600.414215767021</v>
      </c>
    </row>
    <row r="407" spans="1:25" x14ac:dyDescent="0.2">
      <c r="A407" s="223" t="s">
        <v>424</v>
      </c>
      <c r="B407" s="214">
        <f>IF(ISERROR(VLOOKUP(Prices!A407,Quantities!$A$1:$B$576,2,FALSE)),0,VLOOKUP(Prices!A407,Quantities!$A$1:$B$576,2,FALSE))</f>
        <v>310</v>
      </c>
      <c r="C407" s="215">
        <f t="shared" si="83"/>
        <v>0.2814496594344888</v>
      </c>
      <c r="D407" s="216">
        <v>3</v>
      </c>
      <c r="E407" s="217">
        <v>360</v>
      </c>
      <c r="F407" s="218">
        <v>0</v>
      </c>
      <c r="G407" s="219">
        <v>158.62994207642268</v>
      </c>
      <c r="H407" s="219">
        <v>0</v>
      </c>
      <c r="I407" s="219">
        <v>62.13391136713458</v>
      </c>
      <c r="J407" s="220">
        <f t="shared" si="84"/>
        <v>220.76385344355725</v>
      </c>
      <c r="K407" s="221">
        <f t="shared" si="87"/>
        <v>247.37329691999543</v>
      </c>
      <c r="L407" s="221">
        <f t="shared" si="87"/>
        <v>245.94569260921071</v>
      </c>
      <c r="M407" s="221">
        <f t="shared" si="87"/>
        <v>246.17278798284997</v>
      </c>
      <c r="N407" s="221">
        <f t="shared" si="87"/>
        <v>245.96795945323868</v>
      </c>
      <c r="O407" s="221">
        <f t="shared" si="87"/>
        <v>246.78409799400447</v>
      </c>
      <c r="P407" s="219">
        <f t="shared" si="88"/>
        <v>87.31575053278803</v>
      </c>
      <c r="Q407" s="219">
        <f t="shared" si="89"/>
        <v>158.62994207642268</v>
      </c>
      <c r="R407" s="222">
        <f t="shared" si="90"/>
        <v>245.94569260921071</v>
      </c>
      <c r="S407" s="203">
        <f t="shared" si="82"/>
        <v>0</v>
      </c>
      <c r="T407" s="203"/>
      <c r="U407" s="203">
        <f t="shared" si="86"/>
        <v>76685.722045198578</v>
      </c>
      <c r="V407" s="203">
        <f t="shared" si="75"/>
        <v>76243.164708855315</v>
      </c>
      <c r="W407" s="203">
        <f t="shared" si="76"/>
        <v>76313.564274683493</v>
      </c>
      <c r="X407" s="203">
        <f t="shared" si="77"/>
        <v>76250.067430503987</v>
      </c>
      <c r="Y407" s="203">
        <f t="shared" si="78"/>
        <v>76503.07037814139</v>
      </c>
    </row>
    <row r="408" spans="1:25" x14ac:dyDescent="0.2">
      <c r="A408" s="223" t="s">
        <v>425</v>
      </c>
      <c r="B408" s="214">
        <f>IF(ISERROR(VLOOKUP(Prices!A408,Quantities!$A$1:$B$576,2,FALSE)),0,VLOOKUP(Prices!A408,Quantities!$A$1:$B$576,2,FALSE))</f>
        <v>10</v>
      </c>
      <c r="C408" s="215">
        <f t="shared" si="83"/>
        <v>0.24691507318483974</v>
      </c>
      <c r="D408" s="216">
        <v>3</v>
      </c>
      <c r="E408" s="217">
        <v>730</v>
      </c>
      <c r="F408" s="218">
        <v>0</v>
      </c>
      <c r="G408" s="219">
        <v>174.44783133723399</v>
      </c>
      <c r="H408" s="219">
        <v>0</v>
      </c>
      <c r="I408" s="219">
        <v>57.196469492134575</v>
      </c>
      <c r="J408" s="220">
        <f t="shared" si="84"/>
        <v>231.64430082936858</v>
      </c>
      <c r="K408" s="221">
        <f t="shared" si="87"/>
        <v>256.13923746726726</v>
      </c>
      <c r="L408" s="221">
        <f t="shared" si="87"/>
        <v>254.82507705772593</v>
      </c>
      <c r="M408" s="221">
        <f t="shared" si="87"/>
        <v>255.03412640492402</v>
      </c>
      <c r="N408" s="221">
        <f t="shared" si="87"/>
        <v>254.84557447752633</v>
      </c>
      <c r="O408" s="221">
        <f t="shared" si="87"/>
        <v>255.59685895521585</v>
      </c>
      <c r="P408" s="219">
        <f t="shared" si="88"/>
        <v>80.377245720491942</v>
      </c>
      <c r="Q408" s="219">
        <f t="shared" si="89"/>
        <v>174.44783133723399</v>
      </c>
      <c r="R408" s="222">
        <f t="shared" si="90"/>
        <v>254.82507705772593</v>
      </c>
      <c r="S408" s="203">
        <f t="shared" si="82"/>
        <v>0</v>
      </c>
      <c r="T408" s="203"/>
      <c r="U408" s="203">
        <f t="shared" si="86"/>
        <v>2561.3923746726728</v>
      </c>
      <c r="V408" s="203">
        <f t="shared" si="75"/>
        <v>2548.2507705772596</v>
      </c>
      <c r="W408" s="203">
        <f t="shared" si="76"/>
        <v>2550.3412640492402</v>
      </c>
      <c r="X408" s="203">
        <f t="shared" si="77"/>
        <v>2548.4557447752632</v>
      </c>
      <c r="Y408" s="203">
        <f t="shared" si="78"/>
        <v>2555.9685895521584</v>
      </c>
    </row>
    <row r="409" spans="1:25" x14ac:dyDescent="0.2">
      <c r="A409" s="223" t="s">
        <v>426</v>
      </c>
      <c r="B409" s="214">
        <f>IF(ISERROR(VLOOKUP(Prices!A409,Quantities!$A$1:$B$576,2,FALSE)),0,VLOOKUP(Prices!A409,Quantities!$A$1:$B$576,2,FALSE))</f>
        <v>24</v>
      </c>
      <c r="C409" s="215">
        <f t="shared" si="83"/>
        <v>0.49340993856414278</v>
      </c>
      <c r="D409" s="216">
        <v>3</v>
      </c>
      <c r="E409" s="217">
        <v>890</v>
      </c>
      <c r="F409" s="218">
        <v>0</v>
      </c>
      <c r="G409" s="219">
        <v>53.654987348214476</v>
      </c>
      <c r="H409" s="219">
        <v>0</v>
      </c>
      <c r="I409" s="219">
        <v>52.259027617134578</v>
      </c>
      <c r="J409" s="220">
        <f t="shared" si="84"/>
        <v>105.91401496534905</v>
      </c>
      <c r="K409" s="221">
        <f t="shared" si="87"/>
        <v>128.29444476470829</v>
      </c>
      <c r="L409" s="221">
        <f t="shared" si="87"/>
        <v>127.09372825641034</v>
      </c>
      <c r="M409" s="221">
        <f t="shared" si="87"/>
        <v>127.28473157716725</v>
      </c>
      <c r="N409" s="221">
        <f t="shared" si="87"/>
        <v>127.11245625198315</v>
      </c>
      <c r="O409" s="221">
        <f t="shared" si="87"/>
        <v>127.79888666659642</v>
      </c>
      <c r="P409" s="219">
        <f t="shared" si="88"/>
        <v>73.438740908195868</v>
      </c>
      <c r="Q409" s="219">
        <f t="shared" si="89"/>
        <v>53.654987348214476</v>
      </c>
      <c r="R409" s="222">
        <f t="shared" si="90"/>
        <v>127.09372825641034</v>
      </c>
      <c r="S409" s="203">
        <f t="shared" si="82"/>
        <v>0</v>
      </c>
      <c r="T409" s="203"/>
      <c r="U409" s="203">
        <f t="shared" si="86"/>
        <v>3079.0666743529991</v>
      </c>
      <c r="V409" s="203">
        <f t="shared" ref="V409:V472" si="91">L409*$B409</f>
        <v>3050.249478153848</v>
      </c>
      <c r="W409" s="203">
        <f t="shared" ref="W409:W472" si="92">M409*$B409</f>
        <v>3054.8335578520141</v>
      </c>
      <c r="X409" s="203">
        <f t="shared" ref="X409:X472" si="93">N409*$B409</f>
        <v>3050.6989500475956</v>
      </c>
      <c r="Y409" s="203">
        <f t="shared" ref="Y409:Y472" si="94">O409*$B409</f>
        <v>3067.1732799983138</v>
      </c>
    </row>
    <row r="410" spans="1:25" x14ac:dyDescent="0.2">
      <c r="A410" s="223" t="s">
        <v>427</v>
      </c>
      <c r="B410" s="214">
        <f>IF(ISERROR(VLOOKUP(Prices!A410,Quantities!$A$1:$B$576,2,FALSE)),0,VLOOKUP(Prices!A410,Quantities!$A$1:$B$576,2,FALSE))</f>
        <v>13</v>
      </c>
      <c r="C410" s="215">
        <f t="shared" si="83"/>
        <v>0.56004000257006625</v>
      </c>
      <c r="D410" s="216">
        <v>3</v>
      </c>
      <c r="E410" s="217">
        <v>90</v>
      </c>
      <c r="F410" s="218">
        <v>0</v>
      </c>
      <c r="G410" s="219">
        <v>40.108950090145242</v>
      </c>
      <c r="H410" s="219">
        <v>0</v>
      </c>
      <c r="I410" s="219">
        <v>51.056042919322252</v>
      </c>
      <c r="J410" s="220">
        <f t="shared" si="84"/>
        <v>91.164993009467494</v>
      </c>
      <c r="K410" s="221">
        <f t="shared" si="87"/>
        <v>113.03023307402452</v>
      </c>
      <c r="L410" s="221">
        <f t="shared" si="87"/>
        <v>111.85715664346542</v>
      </c>
      <c r="M410" s="221">
        <f t="shared" si="87"/>
        <v>112.04376313399835</v>
      </c>
      <c r="N410" s="221">
        <f t="shared" si="87"/>
        <v>111.87545352707303</v>
      </c>
      <c r="O410" s="221">
        <f t="shared" si="87"/>
        <v>112.54608255152377</v>
      </c>
      <c r="P410" s="219">
        <f t="shared" si="88"/>
        <v>71.748206553320173</v>
      </c>
      <c r="Q410" s="219">
        <f t="shared" si="89"/>
        <v>40.108950090145242</v>
      </c>
      <c r="R410" s="222">
        <f t="shared" si="90"/>
        <v>111.85715664346542</v>
      </c>
      <c r="S410" s="203">
        <f t="shared" si="82"/>
        <v>0</v>
      </c>
      <c r="T410" s="203"/>
      <c r="U410" s="203">
        <f t="shared" si="86"/>
        <v>1469.3930299623189</v>
      </c>
      <c r="V410" s="203">
        <f t="shared" si="91"/>
        <v>1454.1430363650504</v>
      </c>
      <c r="W410" s="203">
        <f t="shared" si="92"/>
        <v>1456.5689207419787</v>
      </c>
      <c r="X410" s="203">
        <f t="shared" si="93"/>
        <v>1454.3808958519494</v>
      </c>
      <c r="Y410" s="203">
        <f t="shared" si="94"/>
        <v>1463.0990731698089</v>
      </c>
    </row>
    <row r="411" spans="1:25" x14ac:dyDescent="0.2">
      <c r="A411" s="223" t="s">
        <v>428</v>
      </c>
      <c r="B411" s="214">
        <f>IF(ISERROR(VLOOKUP(Prices!A411,Quantities!$A$1:$B$576,2,FALSE)),0,VLOOKUP(Prices!A411,Quantities!$A$1:$B$576,2,FALSE))</f>
        <v>6</v>
      </c>
      <c r="C411" s="215">
        <f t="shared" si="83"/>
        <v>0.36618193733165544</v>
      </c>
      <c r="D411" s="216">
        <v>3</v>
      </c>
      <c r="E411" s="217">
        <v>140</v>
      </c>
      <c r="F411" s="218">
        <v>0</v>
      </c>
      <c r="G411" s="219">
        <v>107.08272845313375</v>
      </c>
      <c r="H411" s="219">
        <v>0</v>
      </c>
      <c r="I411" s="219">
        <v>61.865956919322251</v>
      </c>
      <c r="J411" s="220">
        <f t="shared" si="84"/>
        <v>168.948685372456</v>
      </c>
      <c r="K411" s="221">
        <f t="shared" si="87"/>
        <v>195.44337478663675</v>
      </c>
      <c r="L411" s="221">
        <f t="shared" si="87"/>
        <v>194.02192706436179</v>
      </c>
      <c r="M411" s="221">
        <f t="shared" si="87"/>
        <v>194.24804308205671</v>
      </c>
      <c r="N411" s="221">
        <f t="shared" si="87"/>
        <v>194.0440978819243</v>
      </c>
      <c r="O411" s="221">
        <f t="shared" si="87"/>
        <v>194.85671679955323</v>
      </c>
      <c r="P411" s="219">
        <f t="shared" si="88"/>
        <v>86.939198611228036</v>
      </c>
      <c r="Q411" s="219">
        <f t="shared" si="89"/>
        <v>107.08272845313375</v>
      </c>
      <c r="R411" s="222">
        <f t="shared" si="90"/>
        <v>194.02192706436179</v>
      </c>
      <c r="S411" s="203">
        <f t="shared" si="82"/>
        <v>0</v>
      </c>
      <c r="T411" s="203"/>
      <c r="U411" s="203">
        <f t="shared" si="86"/>
        <v>1172.6602487198206</v>
      </c>
      <c r="V411" s="203">
        <f t="shared" si="91"/>
        <v>1164.1315623861708</v>
      </c>
      <c r="W411" s="203">
        <f t="shared" si="92"/>
        <v>1165.4882584923403</v>
      </c>
      <c r="X411" s="203">
        <f t="shared" si="93"/>
        <v>1164.2645872915459</v>
      </c>
      <c r="Y411" s="203">
        <f t="shared" si="94"/>
        <v>1169.1403007973195</v>
      </c>
    </row>
    <row r="412" spans="1:25" x14ac:dyDescent="0.2">
      <c r="A412" s="223" t="s">
        <v>429</v>
      </c>
      <c r="B412" s="214">
        <f>IF(ISERROR(VLOOKUP(Prices!A412,Quantities!$A$1:$B$576,2,FALSE)),0,VLOOKUP(Prices!A412,Quantities!$A$1:$B$576,2,FALSE))</f>
        <v>33</v>
      </c>
      <c r="C412" s="215">
        <f t="shared" si="83"/>
        <v>0.27467060072894062</v>
      </c>
      <c r="D412" s="216">
        <v>3</v>
      </c>
      <c r="E412" s="217">
        <v>170</v>
      </c>
      <c r="F412" s="218">
        <v>0</v>
      </c>
      <c r="G412" s="219">
        <v>160.90179407916474</v>
      </c>
      <c r="H412" s="219">
        <v>0</v>
      </c>
      <c r="I412" s="219">
        <v>60.930926669322254</v>
      </c>
      <c r="J412" s="220">
        <f t="shared" si="84"/>
        <v>221.83272074848699</v>
      </c>
      <c r="K412" s="221">
        <f t="shared" si="87"/>
        <v>247.92697449012297</v>
      </c>
      <c r="L412" s="221">
        <f t="shared" si="87"/>
        <v>246.52701025707708</v>
      </c>
      <c r="M412" s="221">
        <f t="shared" si="87"/>
        <v>246.74970880049239</v>
      </c>
      <c r="N412" s="221">
        <f t="shared" si="87"/>
        <v>246.54884598913986</v>
      </c>
      <c r="O412" s="221">
        <f t="shared" si="87"/>
        <v>247.3491831397431</v>
      </c>
      <c r="P412" s="219">
        <f t="shared" si="88"/>
        <v>85.625216177912336</v>
      </c>
      <c r="Q412" s="219">
        <f t="shared" si="89"/>
        <v>160.90179407916474</v>
      </c>
      <c r="R412" s="222">
        <f t="shared" si="90"/>
        <v>246.52701025707708</v>
      </c>
      <c r="S412" s="203">
        <f t="shared" si="82"/>
        <v>0</v>
      </c>
      <c r="T412" s="203"/>
      <c r="U412" s="203">
        <f t="shared" si="86"/>
        <v>8181.5901581740582</v>
      </c>
      <c r="V412" s="203">
        <f t="shared" si="91"/>
        <v>8135.3913384835432</v>
      </c>
      <c r="W412" s="203">
        <f t="shared" si="92"/>
        <v>8142.7403904162484</v>
      </c>
      <c r="X412" s="203">
        <f t="shared" si="93"/>
        <v>8136.1119176416159</v>
      </c>
      <c r="Y412" s="203">
        <f t="shared" si="94"/>
        <v>8162.5230436115226</v>
      </c>
    </row>
    <row r="413" spans="1:25" x14ac:dyDescent="0.2">
      <c r="A413" s="223" t="s">
        <v>430</v>
      </c>
      <c r="B413" s="214">
        <f>IF(ISERROR(VLOOKUP(Prices!A413,Quantities!$A$1:$B$576,2,FALSE)),0,VLOOKUP(Prices!A413,Quantities!$A$1:$B$576,2,FALSE))</f>
        <v>180</v>
      </c>
      <c r="C413" s="215">
        <f t="shared" si="83"/>
        <v>0.55441970012419151</v>
      </c>
      <c r="D413" s="216">
        <v>3</v>
      </c>
      <c r="E413" s="217">
        <v>50</v>
      </c>
      <c r="F413" s="218">
        <v>0</v>
      </c>
      <c r="G413" s="219">
        <v>61.695741061747562</v>
      </c>
      <c r="H413" s="219">
        <v>0</v>
      </c>
      <c r="I413" s="219">
        <v>76.765813632082711</v>
      </c>
      <c r="J413" s="220">
        <f t="shared" si="84"/>
        <v>138.46155469383027</v>
      </c>
      <c r="K413" s="221">
        <f t="shared" si="87"/>
        <v>171.33725065148352</v>
      </c>
      <c r="L413" s="221">
        <f t="shared" si="87"/>
        <v>169.57346008928135</v>
      </c>
      <c r="M413" s="221">
        <f t="shared" si="87"/>
        <v>169.85403410668857</v>
      </c>
      <c r="N413" s="221">
        <f t="shared" si="87"/>
        <v>169.60097054792166</v>
      </c>
      <c r="O413" s="221">
        <f t="shared" si="87"/>
        <v>170.60930138916217</v>
      </c>
      <c r="P413" s="219">
        <f t="shared" si="88"/>
        <v>107.87771902753379</v>
      </c>
      <c r="Q413" s="219">
        <f t="shared" si="89"/>
        <v>61.695741061747562</v>
      </c>
      <c r="R413" s="222">
        <f t="shared" si="90"/>
        <v>169.57346008928135</v>
      </c>
      <c r="S413" s="203">
        <f t="shared" si="82"/>
        <v>0</v>
      </c>
      <c r="T413" s="203"/>
      <c r="U413" s="203">
        <f t="shared" si="86"/>
        <v>30840.705117267033</v>
      </c>
      <c r="V413" s="203">
        <f t="shared" si="91"/>
        <v>30523.222816070644</v>
      </c>
      <c r="W413" s="203">
        <f t="shared" si="92"/>
        <v>30573.726139203944</v>
      </c>
      <c r="X413" s="203">
        <f t="shared" si="93"/>
        <v>30528.174698625899</v>
      </c>
      <c r="Y413" s="203">
        <f t="shared" si="94"/>
        <v>30709.674250049189</v>
      </c>
    </row>
    <row r="414" spans="1:25" x14ac:dyDescent="0.2">
      <c r="A414" s="223" t="s">
        <v>431</v>
      </c>
      <c r="B414" s="214">
        <f>IF(ISERROR(VLOOKUP(Prices!A414,Quantities!$A$1:$B$576,2,FALSE)),0,VLOOKUP(Prices!A414,Quantities!$A$1:$B$576,2,FALSE))</f>
        <v>47</v>
      </c>
      <c r="C414" s="215">
        <f t="shared" si="83"/>
        <v>0.40498336413873665</v>
      </c>
      <c r="D414" s="216">
        <v>3</v>
      </c>
      <c r="E414" s="217">
        <v>220</v>
      </c>
      <c r="F414" s="218">
        <v>0</v>
      </c>
      <c r="G414" s="219">
        <v>128.66951942473608</v>
      </c>
      <c r="H414" s="219">
        <v>0</v>
      </c>
      <c r="I414" s="219">
        <v>87.575727632082717</v>
      </c>
      <c r="J414" s="220">
        <f t="shared" si="84"/>
        <v>216.24524705681881</v>
      </c>
      <c r="K414" s="221">
        <f t="shared" si="87"/>
        <v>253.75039236409577</v>
      </c>
      <c r="L414" s="221">
        <f t="shared" si="87"/>
        <v>251.73823051017774</v>
      </c>
      <c r="M414" s="221">
        <f t="shared" si="87"/>
        <v>252.05831405474692</v>
      </c>
      <c r="N414" s="221">
        <f t="shared" si="87"/>
        <v>251.76961490277296</v>
      </c>
      <c r="O414" s="221">
        <f t="shared" si="87"/>
        <v>252.91993563719163</v>
      </c>
      <c r="P414" s="219">
        <f t="shared" si="88"/>
        <v>123.06871108544168</v>
      </c>
      <c r="Q414" s="219">
        <f t="shared" si="89"/>
        <v>128.66951942473608</v>
      </c>
      <c r="R414" s="222">
        <f t="shared" si="90"/>
        <v>251.73823051017774</v>
      </c>
      <c r="S414" s="203">
        <f t="shared" si="82"/>
        <v>0</v>
      </c>
      <c r="T414" s="203"/>
      <c r="U414" s="203">
        <f t="shared" si="86"/>
        <v>11926.268441112501</v>
      </c>
      <c r="V414" s="203">
        <f t="shared" si="91"/>
        <v>11831.696833978354</v>
      </c>
      <c r="W414" s="203">
        <f t="shared" si="92"/>
        <v>11846.740760573106</v>
      </c>
      <c r="X414" s="203">
        <f t="shared" si="93"/>
        <v>11833.171900430329</v>
      </c>
      <c r="Y414" s="203">
        <f t="shared" si="94"/>
        <v>11887.236974948006</v>
      </c>
    </row>
    <row r="415" spans="1:25" x14ac:dyDescent="0.2">
      <c r="A415" s="223" t="s">
        <v>432</v>
      </c>
      <c r="B415" s="214">
        <f>IF(ISERROR(VLOOKUP(Prices!A415,Quantities!$A$1:$B$576,2,FALSE)),0,VLOOKUP(Prices!A415,Quantities!$A$1:$B$576,2,FALSE))</f>
        <v>71</v>
      </c>
      <c r="C415" s="215">
        <f t="shared" si="83"/>
        <v>0.33952713781663074</v>
      </c>
      <c r="D415" s="216">
        <v>3</v>
      </c>
      <c r="E415" s="217">
        <v>310</v>
      </c>
      <c r="F415" s="218">
        <v>0</v>
      </c>
      <c r="G415" s="219">
        <v>168.53978079481917</v>
      </c>
      <c r="H415" s="219">
        <v>0</v>
      </c>
      <c r="I415" s="219">
        <v>86.640697382082706</v>
      </c>
      <c r="J415" s="220">
        <f t="shared" si="84"/>
        <v>255.18047817690189</v>
      </c>
      <c r="K415" s="221">
        <f t="shared" si="87"/>
        <v>292.28518781163405</v>
      </c>
      <c r="L415" s="221">
        <f t="shared" si="87"/>
        <v>290.29450944694509</v>
      </c>
      <c r="M415" s="221">
        <f t="shared" si="87"/>
        <v>290.6111755172347</v>
      </c>
      <c r="N415" s="221">
        <f t="shared" si="87"/>
        <v>290.32555875404057</v>
      </c>
      <c r="O415" s="221">
        <f t="shared" si="87"/>
        <v>291.46359772143359</v>
      </c>
      <c r="P415" s="219">
        <f t="shared" si="88"/>
        <v>121.75472865212593</v>
      </c>
      <c r="Q415" s="219">
        <f t="shared" si="89"/>
        <v>168.53978079481917</v>
      </c>
      <c r="R415" s="222">
        <f t="shared" si="90"/>
        <v>290.29450944694509</v>
      </c>
      <c r="S415" s="203">
        <f t="shared" si="82"/>
        <v>0</v>
      </c>
      <c r="T415" s="203"/>
      <c r="U415" s="203">
        <f t="shared" si="86"/>
        <v>20752.248334626016</v>
      </c>
      <c r="V415" s="203">
        <f t="shared" si="91"/>
        <v>20610.910170733099</v>
      </c>
      <c r="W415" s="203">
        <f t="shared" si="92"/>
        <v>20633.393461723663</v>
      </c>
      <c r="X415" s="203">
        <f t="shared" si="93"/>
        <v>20613.114671536881</v>
      </c>
      <c r="Y415" s="203">
        <f t="shared" si="94"/>
        <v>20693.915438221786</v>
      </c>
    </row>
    <row r="416" spans="1:25" x14ac:dyDescent="0.2">
      <c r="A416" s="223" t="s">
        <v>433</v>
      </c>
      <c r="B416" s="214">
        <f>IF(ISERROR(VLOOKUP(Prices!A416,Quantities!$A$1:$B$576,2,FALSE)),0,VLOOKUP(Prices!A416,Quantities!$A$1:$B$576,2,FALSE))</f>
        <v>3</v>
      </c>
      <c r="C416" s="215">
        <f t="shared" si="83"/>
        <v>0.29605764842488186</v>
      </c>
      <c r="D416" s="216">
        <v>3</v>
      </c>
      <c r="E416" s="217">
        <v>690</v>
      </c>
      <c r="F416" s="218">
        <v>0</v>
      </c>
      <c r="G416" s="219">
        <v>194.26750877402694</v>
      </c>
      <c r="H416" s="219">
        <v>0</v>
      </c>
      <c r="I416" s="219">
        <v>81.703255507082716</v>
      </c>
      <c r="J416" s="220">
        <f t="shared" si="84"/>
        <v>275.97076428110967</v>
      </c>
      <c r="K416" s="221">
        <f t="shared" si="87"/>
        <v>310.96096707730237</v>
      </c>
      <c r="L416" s="221">
        <f t="shared" si="87"/>
        <v>309.0837326138568</v>
      </c>
      <c r="M416" s="221">
        <f t="shared" si="87"/>
        <v>309.38235265770521</v>
      </c>
      <c r="N416" s="221">
        <f t="shared" si="87"/>
        <v>309.11301249672471</v>
      </c>
      <c r="O416" s="221">
        <f t="shared" si="87"/>
        <v>310.18619740104145</v>
      </c>
      <c r="P416" s="219">
        <f t="shared" si="88"/>
        <v>114.81622383982987</v>
      </c>
      <c r="Q416" s="219">
        <f t="shared" si="89"/>
        <v>194.26750877402694</v>
      </c>
      <c r="R416" s="222">
        <f t="shared" si="90"/>
        <v>309.0837326138568</v>
      </c>
      <c r="S416" s="203">
        <f t="shared" si="82"/>
        <v>0</v>
      </c>
      <c r="T416" s="203"/>
      <c r="U416" s="203">
        <f t="shared" si="86"/>
        <v>932.88290123190711</v>
      </c>
      <c r="V416" s="203">
        <f t="shared" si="91"/>
        <v>927.25119784157039</v>
      </c>
      <c r="W416" s="203">
        <f t="shared" si="92"/>
        <v>928.14705797311558</v>
      </c>
      <c r="X416" s="203">
        <f t="shared" si="93"/>
        <v>927.33903749017418</v>
      </c>
      <c r="Y416" s="203">
        <f t="shared" si="94"/>
        <v>930.55859220312436</v>
      </c>
    </row>
    <row r="417" spans="1:25" x14ac:dyDescent="0.2">
      <c r="A417" s="223" t="s">
        <v>434</v>
      </c>
      <c r="B417" s="214">
        <f>IF(ISERROR(VLOOKUP(Prices!A417,Quantities!$A$1:$B$576,2,FALSE)),0,VLOOKUP(Prices!A417,Quantities!$A$1:$B$576,2,FALSE))</f>
        <v>3</v>
      </c>
      <c r="C417" s="215">
        <f t="shared" si="83"/>
        <v>0.38663742467305651</v>
      </c>
      <c r="D417" s="216">
        <v>3</v>
      </c>
      <c r="E417" s="217">
        <v>220</v>
      </c>
      <c r="F417" s="218">
        <v>0</v>
      </c>
      <c r="G417" s="219">
        <v>128.66951942473608</v>
      </c>
      <c r="H417" s="219">
        <v>0</v>
      </c>
      <c r="I417" s="219">
        <v>81.107738922255137</v>
      </c>
      <c r="J417" s="220">
        <f t="shared" si="84"/>
        <v>209.77725834699123</v>
      </c>
      <c r="K417" s="221">
        <f t="shared" si="87"/>
        <v>244.51242545406376</v>
      </c>
      <c r="L417" s="221">
        <f t="shared" si="87"/>
        <v>242.64887372883533</v>
      </c>
      <c r="M417" s="221">
        <f t="shared" si="87"/>
        <v>242.94531719859776</v>
      </c>
      <c r="N417" s="221">
        <f t="shared" si="87"/>
        <v>242.67794019724695</v>
      </c>
      <c r="O417" s="221">
        <f t="shared" si="87"/>
        <v>243.74330289906834</v>
      </c>
      <c r="P417" s="219">
        <f t="shared" si="88"/>
        <v>113.97935430409923</v>
      </c>
      <c r="Q417" s="219">
        <f t="shared" si="89"/>
        <v>128.66951942473608</v>
      </c>
      <c r="R417" s="222">
        <f t="shared" si="90"/>
        <v>242.64887372883533</v>
      </c>
      <c r="S417" s="203">
        <f t="shared" si="82"/>
        <v>0</v>
      </c>
      <c r="T417" s="203"/>
      <c r="U417" s="203">
        <f t="shared" si="86"/>
        <v>733.53727636219128</v>
      </c>
      <c r="V417" s="203">
        <f t="shared" si="91"/>
        <v>727.94662118650604</v>
      </c>
      <c r="W417" s="203">
        <f t="shared" si="92"/>
        <v>728.83595159579329</v>
      </c>
      <c r="X417" s="203">
        <f t="shared" si="93"/>
        <v>728.03382059174089</v>
      </c>
      <c r="Y417" s="203">
        <f t="shared" si="94"/>
        <v>731.22990869720502</v>
      </c>
    </row>
    <row r="418" spans="1:25" x14ac:dyDescent="0.2">
      <c r="A418" s="223" t="s">
        <v>435</v>
      </c>
      <c r="B418" s="214">
        <f>IF(ISERROR(VLOOKUP(Prices!A418,Quantities!$A$1:$B$576,2,FALSE)),0,VLOOKUP(Prices!A418,Quantities!$A$1:$B$576,2,FALSE))</f>
        <v>1</v>
      </c>
      <c r="C418" s="215">
        <f t="shared" si="83"/>
        <v>0.3223509556920291</v>
      </c>
      <c r="D418" s="216">
        <v>3</v>
      </c>
      <c r="E418" s="217">
        <v>310</v>
      </c>
      <c r="F418" s="218">
        <v>0</v>
      </c>
      <c r="G418" s="219">
        <v>168.53978079481917</v>
      </c>
      <c r="H418" s="219">
        <v>0</v>
      </c>
      <c r="I418" s="219">
        <v>80.172708672255126</v>
      </c>
      <c r="J418" s="220">
        <f t="shared" si="84"/>
        <v>248.71248946707431</v>
      </c>
      <c r="K418" s="221">
        <f t="shared" si="87"/>
        <v>283.04722090160203</v>
      </c>
      <c r="L418" s="221">
        <f t="shared" si="87"/>
        <v>281.20515266560267</v>
      </c>
      <c r="M418" s="221">
        <f t="shared" si="87"/>
        <v>281.49817866108549</v>
      </c>
      <c r="N418" s="221">
        <f t="shared" si="87"/>
        <v>281.2338840485146</v>
      </c>
      <c r="O418" s="221">
        <f t="shared" si="87"/>
        <v>282.28696498331027</v>
      </c>
      <c r="P418" s="219">
        <f t="shared" si="88"/>
        <v>112.66537187078349</v>
      </c>
      <c r="Q418" s="219">
        <f t="shared" si="89"/>
        <v>168.53978079481917</v>
      </c>
      <c r="R418" s="222">
        <f t="shared" si="90"/>
        <v>281.20515266560267</v>
      </c>
      <c r="S418" s="203">
        <f t="shared" si="82"/>
        <v>0</v>
      </c>
      <c r="T418" s="203"/>
      <c r="U418" s="203">
        <f t="shared" si="86"/>
        <v>283.04722090160203</v>
      </c>
      <c r="V418" s="203">
        <f t="shared" si="91"/>
        <v>281.20515266560267</v>
      </c>
      <c r="W418" s="203">
        <f t="shared" si="92"/>
        <v>281.49817866108549</v>
      </c>
      <c r="X418" s="203">
        <f t="shared" si="93"/>
        <v>281.2338840485146</v>
      </c>
      <c r="Y418" s="203">
        <f t="shared" si="94"/>
        <v>282.28696498331027</v>
      </c>
    </row>
    <row r="419" spans="1:25" x14ac:dyDescent="0.2">
      <c r="A419" s="223" t="s">
        <v>436</v>
      </c>
      <c r="B419" s="214">
        <f>IF(ISERROR(VLOOKUP(Prices!A419,Quantities!$A$1:$B$576,2,FALSE)),0,VLOOKUP(Prices!A419,Quantities!$A$1:$B$576,2,FALSE))</f>
        <v>356</v>
      </c>
      <c r="C419" s="215">
        <f t="shared" si="83"/>
        <v>0.55689799859547051</v>
      </c>
      <c r="D419" s="216">
        <v>3</v>
      </c>
      <c r="E419" s="217">
        <v>60</v>
      </c>
      <c r="F419" s="218">
        <v>0</v>
      </c>
      <c r="G419" s="219">
        <v>61.965650893943497</v>
      </c>
      <c r="H419" s="219">
        <v>0</v>
      </c>
      <c r="I419" s="219">
        <v>77.879465349104166</v>
      </c>
      <c r="J419" s="220">
        <f t="shared" si="84"/>
        <v>139.84511624304767</v>
      </c>
      <c r="K419" s="221">
        <f t="shared" si="87"/>
        <v>173.19774422967657</v>
      </c>
      <c r="L419" s="221">
        <f t="shared" si="87"/>
        <v>171.40836612667823</v>
      </c>
      <c r="M419" s="221">
        <f t="shared" si="87"/>
        <v>171.6930104681197</v>
      </c>
      <c r="N419" s="221">
        <f t="shared" si="87"/>
        <v>171.43627568314673</v>
      </c>
      <c r="O419" s="221">
        <f t="shared" si="87"/>
        <v>172.45923451202316</v>
      </c>
      <c r="P419" s="219">
        <f t="shared" si="88"/>
        <v>109.44271523273473</v>
      </c>
      <c r="Q419" s="219">
        <f t="shared" si="89"/>
        <v>61.965650893943497</v>
      </c>
      <c r="R419" s="222">
        <f t="shared" si="90"/>
        <v>171.40836612667823</v>
      </c>
      <c r="S419" s="203">
        <f t="shared" si="82"/>
        <v>0</v>
      </c>
      <c r="T419" s="203"/>
      <c r="U419" s="203">
        <f t="shared" si="86"/>
        <v>61658.396945764864</v>
      </c>
      <c r="V419" s="203">
        <f t="shared" si="91"/>
        <v>61021.37834109745</v>
      </c>
      <c r="W419" s="203">
        <f t="shared" si="92"/>
        <v>61122.71172665061</v>
      </c>
      <c r="X419" s="203">
        <f t="shared" si="93"/>
        <v>61031.314143200238</v>
      </c>
      <c r="Y419" s="203">
        <f t="shared" si="94"/>
        <v>61395.487486280246</v>
      </c>
    </row>
    <row r="420" spans="1:25" x14ac:dyDescent="0.2">
      <c r="A420" s="223" t="s">
        <v>437</v>
      </c>
      <c r="B420" s="214">
        <f>IF(ISERROR(VLOOKUP(Prices!A420,Quantities!$A$1:$B$576,2,FALSE)),0,VLOOKUP(Prices!A420,Quantities!$A$1:$B$576,2,FALSE))</f>
        <v>108</v>
      </c>
      <c r="C420" s="215">
        <f t="shared" si="83"/>
        <v>0.40752591496126156</v>
      </c>
      <c r="D420" s="216">
        <v>3</v>
      </c>
      <c r="E420" s="217">
        <v>230</v>
      </c>
      <c r="F420" s="218">
        <v>0</v>
      </c>
      <c r="G420" s="219">
        <v>128.93942925693202</v>
      </c>
      <c r="H420" s="219">
        <v>0</v>
      </c>
      <c r="I420" s="219">
        <v>88.689379349104172</v>
      </c>
      <c r="J420" s="220">
        <f t="shared" si="84"/>
        <v>217.62880860603619</v>
      </c>
      <c r="K420" s="221">
        <f t="shared" si="87"/>
        <v>255.6108859422888</v>
      </c>
      <c r="L420" s="221">
        <f t="shared" si="87"/>
        <v>253.57313654757462</v>
      </c>
      <c r="M420" s="221">
        <f t="shared" si="87"/>
        <v>253.89729041617807</v>
      </c>
      <c r="N420" s="221">
        <f t="shared" si="87"/>
        <v>253.604920037998</v>
      </c>
      <c r="O420" s="221">
        <f t="shared" si="87"/>
        <v>254.76986876005265</v>
      </c>
      <c r="P420" s="219">
        <f t="shared" si="88"/>
        <v>124.63370729064259</v>
      </c>
      <c r="Q420" s="219">
        <f t="shared" si="89"/>
        <v>128.93942925693202</v>
      </c>
      <c r="R420" s="222">
        <f t="shared" si="90"/>
        <v>253.57313654757462</v>
      </c>
      <c r="S420" s="203">
        <f t="shared" si="82"/>
        <v>0</v>
      </c>
      <c r="T420" s="203"/>
      <c r="U420" s="203">
        <f t="shared" si="86"/>
        <v>27605.975681767191</v>
      </c>
      <c r="V420" s="203">
        <f t="shared" si="91"/>
        <v>27385.898747138061</v>
      </c>
      <c r="W420" s="203">
        <f t="shared" si="92"/>
        <v>27420.90736494723</v>
      </c>
      <c r="X420" s="203">
        <f t="shared" si="93"/>
        <v>27389.331364103782</v>
      </c>
      <c r="Y420" s="203">
        <f t="shared" si="94"/>
        <v>27515.145826085685</v>
      </c>
    </row>
    <row r="421" spans="1:25" x14ac:dyDescent="0.2">
      <c r="A421" s="223" t="s">
        <v>438</v>
      </c>
      <c r="B421" s="214">
        <f>IF(ISERROR(VLOOKUP(Prices!A421,Quantities!$A$1:$B$576,2,FALSE)),0,VLOOKUP(Prices!A421,Quantities!$A$1:$B$576,2,FALSE))</f>
        <v>158</v>
      </c>
      <c r="C421" s="215">
        <f t="shared" si="83"/>
        <v>0.34203682321490358</v>
      </c>
      <c r="D421" s="216">
        <v>3</v>
      </c>
      <c r="E421" s="217">
        <v>320</v>
      </c>
      <c r="F421" s="218">
        <v>0</v>
      </c>
      <c r="G421" s="219">
        <v>168.8096906270151</v>
      </c>
      <c r="H421" s="219">
        <v>0</v>
      </c>
      <c r="I421" s="219">
        <v>87.754349099104161</v>
      </c>
      <c r="J421" s="220">
        <f t="shared" si="84"/>
        <v>256.56403972611929</v>
      </c>
      <c r="K421" s="221">
        <f t="shared" si="87"/>
        <v>294.14568138982713</v>
      </c>
      <c r="L421" s="221">
        <f t="shared" si="87"/>
        <v>292.12941548434196</v>
      </c>
      <c r="M421" s="221">
        <f t="shared" si="87"/>
        <v>292.45015187866579</v>
      </c>
      <c r="N421" s="221">
        <f t="shared" si="87"/>
        <v>292.16086388926567</v>
      </c>
      <c r="O421" s="221">
        <f t="shared" si="87"/>
        <v>293.31353084429458</v>
      </c>
      <c r="P421" s="219">
        <f t="shared" si="88"/>
        <v>123.31972485732686</v>
      </c>
      <c r="Q421" s="219">
        <f t="shared" si="89"/>
        <v>168.8096906270151</v>
      </c>
      <c r="R421" s="222">
        <f t="shared" si="90"/>
        <v>292.12941548434196</v>
      </c>
      <c r="S421" s="203">
        <f t="shared" si="82"/>
        <v>0</v>
      </c>
      <c r="T421" s="203"/>
      <c r="U421" s="203">
        <f t="shared" si="86"/>
        <v>46475.01765959269</v>
      </c>
      <c r="V421" s="203">
        <f t="shared" si="91"/>
        <v>46156.44764652603</v>
      </c>
      <c r="W421" s="203">
        <f t="shared" si="92"/>
        <v>46207.123996829192</v>
      </c>
      <c r="X421" s="203">
        <f t="shared" si="93"/>
        <v>46161.416494503974</v>
      </c>
      <c r="Y421" s="203">
        <f t="shared" si="94"/>
        <v>46343.537873398542</v>
      </c>
    </row>
    <row r="422" spans="1:25" x14ac:dyDescent="0.2">
      <c r="A422" s="223" t="s">
        <v>439</v>
      </c>
      <c r="B422" s="214">
        <f>IF(ISERROR(VLOOKUP(Prices!A422,Quantities!$A$1:$B$576,2,FALSE)),0,VLOOKUP(Prices!A422,Quantities!$A$1:$B$576,2,FALSE))</f>
        <v>2</v>
      </c>
      <c r="C422" s="215">
        <f t="shared" si="83"/>
        <v>0.29830575499458734</v>
      </c>
      <c r="D422" s="216">
        <v>3</v>
      </c>
      <c r="E422" s="217">
        <v>390</v>
      </c>
      <c r="F422" s="218">
        <v>0</v>
      </c>
      <c r="G422" s="219">
        <v>194.80732843841881</v>
      </c>
      <c r="H422" s="219">
        <v>0</v>
      </c>
      <c r="I422" s="219">
        <v>82.81690722410417</v>
      </c>
      <c r="J422" s="220">
        <f t="shared" si="84"/>
        <v>277.62423566252301</v>
      </c>
      <c r="K422" s="221">
        <f t="shared" si="87"/>
        <v>313.09137048769134</v>
      </c>
      <c r="L422" s="221">
        <f t="shared" si="87"/>
        <v>311.18854848344961</v>
      </c>
      <c r="M422" s="221">
        <f t="shared" si="87"/>
        <v>311.49123885133224</v>
      </c>
      <c r="N422" s="221">
        <f t="shared" si="87"/>
        <v>311.21822746414568</v>
      </c>
      <c r="O422" s="221">
        <f t="shared" si="87"/>
        <v>312.30604035609838</v>
      </c>
      <c r="P422" s="219">
        <f t="shared" si="88"/>
        <v>116.3812200450308</v>
      </c>
      <c r="Q422" s="219">
        <f t="shared" si="89"/>
        <v>194.80732843841881</v>
      </c>
      <c r="R422" s="222">
        <f t="shared" si="90"/>
        <v>311.18854848344961</v>
      </c>
      <c r="S422" s="203">
        <f t="shared" si="82"/>
        <v>0</v>
      </c>
      <c r="T422" s="203"/>
      <c r="U422" s="203">
        <f t="shared" si="86"/>
        <v>626.18274097538267</v>
      </c>
      <c r="V422" s="203">
        <f t="shared" si="91"/>
        <v>622.37709696689922</v>
      </c>
      <c r="W422" s="203">
        <f t="shared" si="92"/>
        <v>622.98247770266448</v>
      </c>
      <c r="X422" s="203">
        <f t="shared" si="93"/>
        <v>622.43645492829137</v>
      </c>
      <c r="Y422" s="203">
        <f t="shared" si="94"/>
        <v>624.61208071219676</v>
      </c>
    </row>
    <row r="423" spans="1:25" x14ac:dyDescent="0.2">
      <c r="A423" s="223" t="s">
        <v>440</v>
      </c>
      <c r="B423" s="214">
        <f>IF(ISERROR(VLOOKUP(Prices!A423,Quantities!$A$1:$B$576,2,FALSE)),0,VLOOKUP(Prices!A423,Quantities!$A$1:$B$576,2,FALSE))</f>
        <v>6</v>
      </c>
      <c r="C423" s="215">
        <f t="shared" si="83"/>
        <v>0.19160462460475433</v>
      </c>
      <c r="D423" s="216">
        <v>3</v>
      </c>
      <c r="E423" s="217">
        <v>590</v>
      </c>
      <c r="F423" s="218">
        <v>0</v>
      </c>
      <c r="G423" s="219">
        <v>338.9954827524283</v>
      </c>
      <c r="H423" s="219">
        <v>0</v>
      </c>
      <c r="I423" s="219">
        <v>80.348186286604161</v>
      </c>
      <c r="J423" s="220">
        <f t="shared" si="84"/>
        <v>419.34366903903248</v>
      </c>
      <c r="K423" s="221">
        <f t="shared" si="87"/>
        <v>453.75355044493108</v>
      </c>
      <c r="L423" s="221">
        <f t="shared" si="87"/>
        <v>451.90745039131104</v>
      </c>
      <c r="M423" s="221">
        <f t="shared" si="87"/>
        <v>452.20111774597314</v>
      </c>
      <c r="N423" s="221">
        <f t="shared" si="87"/>
        <v>451.93624465989336</v>
      </c>
      <c r="O423" s="221">
        <f t="shared" si="87"/>
        <v>452.99163052030792</v>
      </c>
      <c r="P423" s="219">
        <f t="shared" si="88"/>
        <v>112.91196763888274</v>
      </c>
      <c r="Q423" s="219">
        <f t="shared" si="89"/>
        <v>338.9954827524283</v>
      </c>
      <c r="R423" s="222">
        <f t="shared" si="90"/>
        <v>451.90745039131104</v>
      </c>
      <c r="S423" s="203">
        <f t="shared" si="82"/>
        <v>0</v>
      </c>
      <c r="T423" s="203"/>
      <c r="U423" s="203">
        <f t="shared" si="86"/>
        <v>2722.5213026695865</v>
      </c>
      <c r="V423" s="203">
        <f t="shared" si="91"/>
        <v>2711.444702347866</v>
      </c>
      <c r="W423" s="203">
        <f t="shared" si="92"/>
        <v>2713.2067064758389</v>
      </c>
      <c r="X423" s="203">
        <f t="shared" si="93"/>
        <v>2711.6174679593601</v>
      </c>
      <c r="Y423" s="203">
        <f t="shared" si="94"/>
        <v>2717.9497831218478</v>
      </c>
    </row>
    <row r="424" spans="1:25" x14ac:dyDescent="0.2">
      <c r="A424" s="223" t="s">
        <v>441</v>
      </c>
      <c r="B424" s="214">
        <f>IF(ISERROR(VLOOKUP(Prices!A424,Quantities!$A$1:$B$576,2,FALSE)),0,VLOOKUP(Prices!A424,Quantities!$A$1:$B$576,2,FALSE))</f>
        <v>18</v>
      </c>
      <c r="C424" s="215">
        <f t="shared" si="83"/>
        <v>0.5173907109217506</v>
      </c>
      <c r="D424" s="216">
        <v>3</v>
      </c>
      <c r="E424" s="217">
        <v>610</v>
      </c>
      <c r="F424" s="218">
        <v>0</v>
      </c>
      <c r="G424" s="219">
        <v>72.644043684057706</v>
      </c>
      <c r="H424" s="219">
        <v>0</v>
      </c>
      <c r="I424" s="219">
        <v>77.879465349104166</v>
      </c>
      <c r="J424" s="220">
        <f t="shared" si="84"/>
        <v>150.52350903316187</v>
      </c>
      <c r="K424" s="221">
        <f t="shared" si="87"/>
        <v>183.87613701979078</v>
      </c>
      <c r="L424" s="221">
        <f t="shared" si="87"/>
        <v>182.08675891679243</v>
      </c>
      <c r="M424" s="221">
        <f t="shared" si="87"/>
        <v>182.3714032582339</v>
      </c>
      <c r="N424" s="221">
        <f t="shared" si="87"/>
        <v>182.11466847326096</v>
      </c>
      <c r="O424" s="221">
        <f t="shared" si="87"/>
        <v>183.13762730213739</v>
      </c>
      <c r="P424" s="219">
        <f t="shared" si="88"/>
        <v>109.44271523273473</v>
      </c>
      <c r="Q424" s="219">
        <f t="shared" si="89"/>
        <v>72.644043684057706</v>
      </c>
      <c r="R424" s="222">
        <f t="shared" si="90"/>
        <v>182.08675891679243</v>
      </c>
      <c r="S424" s="203">
        <f t="shared" si="82"/>
        <v>0</v>
      </c>
      <c r="T424" s="203"/>
      <c r="U424" s="203">
        <f t="shared" si="86"/>
        <v>3309.770466356234</v>
      </c>
      <c r="V424" s="203">
        <f t="shared" si="91"/>
        <v>3277.5616605022637</v>
      </c>
      <c r="W424" s="203">
        <f t="shared" si="92"/>
        <v>3282.68525864821</v>
      </c>
      <c r="X424" s="203">
        <f t="shared" si="93"/>
        <v>3278.0640325186973</v>
      </c>
      <c r="Y424" s="203">
        <f t="shared" si="94"/>
        <v>3296.477291438473</v>
      </c>
    </row>
    <row r="425" spans="1:25" x14ac:dyDescent="0.2">
      <c r="A425" s="223" t="s">
        <v>442</v>
      </c>
      <c r="B425" s="214">
        <f>IF(ISERROR(VLOOKUP(Prices!A425,Quantities!$A$1:$B$576,2,FALSE)),0,VLOOKUP(Prices!A425,Quantities!$A$1:$B$576,2,FALSE))</f>
        <v>3</v>
      </c>
      <c r="C425" s="215">
        <f t="shared" si="83"/>
        <v>0.34960919165089827</v>
      </c>
      <c r="D425" s="216">
        <v>3</v>
      </c>
      <c r="E425" s="217">
        <v>760</v>
      </c>
      <c r="F425" s="218">
        <v>0</v>
      </c>
      <c r="G425" s="219">
        <v>154.93706706833569</v>
      </c>
      <c r="H425" s="219">
        <v>0</v>
      </c>
      <c r="I425" s="219">
        <v>83.284422349104162</v>
      </c>
      <c r="J425" s="220">
        <f t="shared" si="84"/>
        <v>238.22148941743984</v>
      </c>
      <c r="K425" s="221">
        <f t="shared" si="87"/>
        <v>273.8888420788806</v>
      </c>
      <c r="L425" s="221">
        <f t="shared" si="87"/>
        <v>271.97527833002437</v>
      </c>
      <c r="M425" s="221">
        <f t="shared" si="87"/>
        <v>272.27967743504678</v>
      </c>
      <c r="N425" s="221">
        <f t="shared" si="87"/>
        <v>272.00512485347031</v>
      </c>
      <c r="O425" s="221">
        <f t="shared" si="87"/>
        <v>273.09907862893579</v>
      </c>
      <c r="P425" s="219">
        <f t="shared" si="88"/>
        <v>117.03821126168864</v>
      </c>
      <c r="Q425" s="219">
        <f t="shared" si="89"/>
        <v>154.93706706833569</v>
      </c>
      <c r="R425" s="222">
        <f t="shared" si="90"/>
        <v>271.97527833002437</v>
      </c>
      <c r="S425" s="203">
        <f t="shared" si="82"/>
        <v>0</v>
      </c>
      <c r="T425" s="203"/>
      <c r="U425" s="203">
        <f t="shared" si="86"/>
        <v>821.66652623664186</v>
      </c>
      <c r="V425" s="203">
        <f t="shared" si="91"/>
        <v>815.9258349900731</v>
      </c>
      <c r="W425" s="203">
        <f t="shared" si="92"/>
        <v>816.83903230514034</v>
      </c>
      <c r="X425" s="203">
        <f t="shared" si="93"/>
        <v>816.01537456041092</v>
      </c>
      <c r="Y425" s="203">
        <f t="shared" si="94"/>
        <v>819.29723588680736</v>
      </c>
    </row>
    <row r="426" spans="1:25" x14ac:dyDescent="0.2">
      <c r="A426" s="223" t="s">
        <v>443</v>
      </c>
      <c r="B426" s="214">
        <f>IF(ISERROR(VLOOKUP(Prices!A426,Quantities!$A$1:$B$576,2,FALSE)),0,VLOOKUP(Prices!A426,Quantities!$A$1:$B$576,2,FALSE))</f>
        <v>2</v>
      </c>
      <c r="C426" s="215">
        <f t="shared" si="83"/>
        <v>0.46959823956815083</v>
      </c>
      <c r="D426" s="216">
        <v>3</v>
      </c>
      <c r="E426" s="217">
        <v>960</v>
      </c>
      <c r="F426" s="218">
        <v>0</v>
      </c>
      <c r="G426" s="219">
        <v>87.963288705347196</v>
      </c>
      <c r="H426" s="219">
        <v>0</v>
      </c>
      <c r="I426" s="219">
        <v>77.879465349104166</v>
      </c>
      <c r="J426" s="220">
        <f t="shared" si="84"/>
        <v>165.84275405445135</v>
      </c>
      <c r="K426" s="221">
        <f t="shared" si="87"/>
        <v>199.19538204108028</v>
      </c>
      <c r="L426" s="221">
        <f t="shared" si="87"/>
        <v>197.40600393808194</v>
      </c>
      <c r="M426" s="221">
        <f t="shared" si="87"/>
        <v>197.6906482795234</v>
      </c>
      <c r="N426" s="221">
        <f t="shared" si="87"/>
        <v>197.43391349455044</v>
      </c>
      <c r="O426" s="221">
        <f t="shared" si="87"/>
        <v>198.45687232342686</v>
      </c>
      <c r="P426" s="219">
        <f t="shared" si="88"/>
        <v>109.44271523273473</v>
      </c>
      <c r="Q426" s="219">
        <f t="shared" si="89"/>
        <v>87.963288705347196</v>
      </c>
      <c r="R426" s="222">
        <f t="shared" si="90"/>
        <v>197.40600393808194</v>
      </c>
      <c r="S426" s="203">
        <f t="shared" si="82"/>
        <v>0</v>
      </c>
      <c r="T426" s="203"/>
      <c r="U426" s="203">
        <f t="shared" si="86"/>
        <v>398.39076408216056</v>
      </c>
      <c r="V426" s="203">
        <f t="shared" si="91"/>
        <v>394.81200787616388</v>
      </c>
      <c r="W426" s="203">
        <f t="shared" si="92"/>
        <v>395.3812965590468</v>
      </c>
      <c r="X426" s="203">
        <f t="shared" si="93"/>
        <v>394.86782698910088</v>
      </c>
      <c r="Y426" s="203">
        <f t="shared" si="94"/>
        <v>396.91374464685373</v>
      </c>
    </row>
    <row r="427" spans="1:25" x14ac:dyDescent="0.2">
      <c r="A427" s="223" t="s">
        <v>444</v>
      </c>
      <c r="B427" s="214">
        <f>IF(ISERROR(VLOOKUP(Prices!A427,Quantities!$A$1:$B$576,2,FALSE)),0,VLOOKUP(Prices!A427,Quantities!$A$1:$B$576,2,FALSE))</f>
        <v>2</v>
      </c>
      <c r="C427" s="215">
        <f t="shared" si="83"/>
        <v>0.38846509793273482</v>
      </c>
      <c r="D427" s="216">
        <v>3</v>
      </c>
      <c r="E427" s="217">
        <v>1070</v>
      </c>
      <c r="F427" s="218">
        <v>0</v>
      </c>
      <c r="G427" s="219">
        <v>139.61782204704622</v>
      </c>
      <c r="H427" s="219">
        <v>0</v>
      </c>
      <c r="I427" s="219">
        <v>88.689379349104172</v>
      </c>
      <c r="J427" s="220">
        <f t="shared" si="84"/>
        <v>228.30720139615039</v>
      </c>
      <c r="K427" s="221">
        <f t="shared" ref="K427:O448" si="95">IF($D427=3,($I427*(1+K$6)*K$5)+$G427,$J427*(1+K$6)*K$5)</f>
        <v>266.28927873240298</v>
      </c>
      <c r="L427" s="221">
        <f t="shared" si="95"/>
        <v>264.25152933768879</v>
      </c>
      <c r="M427" s="221">
        <f t="shared" si="95"/>
        <v>264.57568320629224</v>
      </c>
      <c r="N427" s="221">
        <f t="shared" si="95"/>
        <v>264.28331282811223</v>
      </c>
      <c r="O427" s="221">
        <f t="shared" si="95"/>
        <v>265.44826155016682</v>
      </c>
      <c r="P427" s="219">
        <f t="shared" si="88"/>
        <v>124.63370729064259</v>
      </c>
      <c r="Q427" s="219">
        <f t="shared" si="89"/>
        <v>139.61782204704622</v>
      </c>
      <c r="R427" s="222">
        <f t="shared" si="90"/>
        <v>264.25152933768879</v>
      </c>
      <c r="S427" s="203">
        <f t="shared" si="82"/>
        <v>0</v>
      </c>
      <c r="T427" s="203"/>
      <c r="U427" s="203">
        <f t="shared" si="86"/>
        <v>532.57855746480595</v>
      </c>
      <c r="V427" s="203">
        <f t="shared" si="91"/>
        <v>528.50305867537759</v>
      </c>
      <c r="W427" s="203">
        <f t="shared" si="92"/>
        <v>529.15136641258448</v>
      </c>
      <c r="X427" s="203">
        <f t="shared" si="93"/>
        <v>528.56662565622446</v>
      </c>
      <c r="Y427" s="203">
        <f t="shared" si="94"/>
        <v>530.89652310033364</v>
      </c>
    </row>
    <row r="428" spans="1:25" x14ac:dyDescent="0.2">
      <c r="A428" s="223" t="s">
        <v>445</v>
      </c>
      <c r="B428" s="214">
        <f>IF(ISERROR(VLOOKUP(Prices!A428,Quantities!$A$1:$B$576,2,FALSE)),0,VLOOKUP(Prices!A428,Quantities!$A$1:$B$576,2,FALSE))</f>
        <v>3</v>
      </c>
      <c r="C428" s="215">
        <f t="shared" si="83"/>
        <v>0.32836981864312875</v>
      </c>
      <c r="D428" s="216">
        <v>3</v>
      </c>
      <c r="E428" s="217">
        <v>1120</v>
      </c>
      <c r="F428" s="218">
        <v>0</v>
      </c>
      <c r="G428" s="219">
        <v>179.4880834171293</v>
      </c>
      <c r="H428" s="219">
        <v>0</v>
      </c>
      <c r="I428" s="219">
        <v>87.754349099104161</v>
      </c>
      <c r="J428" s="220">
        <f t="shared" si="84"/>
        <v>267.24243251623346</v>
      </c>
      <c r="K428" s="221">
        <f t="shared" si="95"/>
        <v>304.82407417994131</v>
      </c>
      <c r="L428" s="221">
        <f t="shared" si="95"/>
        <v>302.80780827445619</v>
      </c>
      <c r="M428" s="221">
        <f t="shared" si="95"/>
        <v>303.12854466878002</v>
      </c>
      <c r="N428" s="221">
        <f t="shared" si="95"/>
        <v>302.8392566793799</v>
      </c>
      <c r="O428" s="221">
        <f t="shared" si="95"/>
        <v>303.99192363440881</v>
      </c>
      <c r="P428" s="219">
        <f t="shared" si="88"/>
        <v>123.31972485732686</v>
      </c>
      <c r="Q428" s="219">
        <f t="shared" si="89"/>
        <v>179.4880834171293</v>
      </c>
      <c r="R428" s="222">
        <f t="shared" si="90"/>
        <v>302.80780827445619</v>
      </c>
      <c r="S428" s="203">
        <f t="shared" si="82"/>
        <v>0</v>
      </c>
      <c r="T428" s="203"/>
      <c r="U428" s="203">
        <f t="shared" si="86"/>
        <v>914.47222253982386</v>
      </c>
      <c r="V428" s="203">
        <f t="shared" si="91"/>
        <v>908.42342482336858</v>
      </c>
      <c r="W428" s="203">
        <f t="shared" si="92"/>
        <v>909.38563400634007</v>
      </c>
      <c r="X428" s="203">
        <f t="shared" si="93"/>
        <v>908.5177700381397</v>
      </c>
      <c r="Y428" s="203">
        <f t="shared" si="94"/>
        <v>911.97577090322648</v>
      </c>
    </row>
    <row r="429" spans="1:25" x14ac:dyDescent="0.2">
      <c r="A429" s="223" t="s">
        <v>446</v>
      </c>
      <c r="B429" s="214">
        <f>IF(ISERROR(VLOOKUP(Prices!A429,Quantities!$A$1:$B$576,2,FALSE)),0,VLOOKUP(Prices!A429,Quantities!$A$1:$B$576,2,FALSE))</f>
        <v>10</v>
      </c>
      <c r="C429" s="215">
        <f t="shared" si="83"/>
        <v>0.53246706960585299</v>
      </c>
      <c r="D429" s="216">
        <v>3</v>
      </c>
      <c r="E429" s="217">
        <v>60</v>
      </c>
      <c r="F429" s="218">
        <v>0</v>
      </c>
      <c r="G429" s="219">
        <v>61.965650893943497</v>
      </c>
      <c r="H429" s="219">
        <v>0</v>
      </c>
      <c r="I429" s="219">
        <v>70.571860082458173</v>
      </c>
      <c r="J429" s="220">
        <f t="shared" si="84"/>
        <v>132.53751097640168</v>
      </c>
      <c r="K429" s="221">
        <f t="shared" si="95"/>
        <v>162.76058691951005</v>
      </c>
      <c r="L429" s="221">
        <f t="shared" si="95"/>
        <v>161.1391101855167</v>
      </c>
      <c r="M429" s="221">
        <f t="shared" si="95"/>
        <v>161.39704570866681</v>
      </c>
      <c r="N429" s="221">
        <f t="shared" si="95"/>
        <v>161.16440092557548</v>
      </c>
      <c r="O429" s="221">
        <f t="shared" si="95"/>
        <v>162.09137322845368</v>
      </c>
      <c r="P429" s="219">
        <f t="shared" si="88"/>
        <v>99.173459291573209</v>
      </c>
      <c r="Q429" s="219">
        <f t="shared" si="89"/>
        <v>61.965650893943497</v>
      </c>
      <c r="R429" s="222">
        <f t="shared" si="90"/>
        <v>161.1391101855167</v>
      </c>
      <c r="S429" s="203">
        <f t="shared" si="82"/>
        <v>0</v>
      </c>
      <c r="T429" s="203"/>
      <c r="U429" s="203">
        <f t="shared" si="86"/>
        <v>1627.6058691951005</v>
      </c>
      <c r="V429" s="203">
        <f t="shared" si="91"/>
        <v>1611.3911018551671</v>
      </c>
      <c r="W429" s="203">
        <f t="shared" si="92"/>
        <v>1613.9704570866681</v>
      </c>
      <c r="X429" s="203">
        <f t="shared" si="93"/>
        <v>1611.6440092557548</v>
      </c>
      <c r="Y429" s="203">
        <f t="shared" si="94"/>
        <v>1620.9137322845368</v>
      </c>
    </row>
    <row r="430" spans="1:25" x14ac:dyDescent="0.2">
      <c r="A430" s="223" t="s">
        <v>447</v>
      </c>
      <c r="B430" s="214">
        <f>IF(ISERROR(VLOOKUP(Prices!A430,Quantities!$A$1:$B$576,2,FALSE)),0,VLOOKUP(Prices!A430,Quantities!$A$1:$B$576,2,FALSE))</f>
        <v>4</v>
      </c>
      <c r="C430" s="215">
        <f t="shared" si="83"/>
        <v>0.38694041680207769</v>
      </c>
      <c r="D430" s="216">
        <v>3</v>
      </c>
      <c r="E430" s="217">
        <v>230</v>
      </c>
      <c r="F430" s="218">
        <v>0</v>
      </c>
      <c r="G430" s="219">
        <v>128.93942925693202</v>
      </c>
      <c r="H430" s="219">
        <v>0</v>
      </c>
      <c r="I430" s="219">
        <v>81.381774082458179</v>
      </c>
      <c r="J430" s="220">
        <f t="shared" si="84"/>
        <v>210.32120333939019</v>
      </c>
      <c r="K430" s="221">
        <f t="shared" si="95"/>
        <v>245.17372863212228</v>
      </c>
      <c r="L430" s="221">
        <f t="shared" si="95"/>
        <v>243.30388060641309</v>
      </c>
      <c r="M430" s="221">
        <f t="shared" si="95"/>
        <v>243.60132565672518</v>
      </c>
      <c r="N430" s="221">
        <f t="shared" si="95"/>
        <v>243.33304528042675</v>
      </c>
      <c r="O430" s="221">
        <f t="shared" si="95"/>
        <v>244.40200747648316</v>
      </c>
      <c r="P430" s="219">
        <f t="shared" si="88"/>
        <v>114.36445134948109</v>
      </c>
      <c r="Q430" s="219">
        <f t="shared" si="89"/>
        <v>128.93942925693202</v>
      </c>
      <c r="R430" s="222">
        <f t="shared" si="90"/>
        <v>243.30388060641309</v>
      </c>
      <c r="S430" s="203">
        <f t="shared" si="82"/>
        <v>0</v>
      </c>
      <c r="T430" s="203"/>
      <c r="U430" s="203">
        <f t="shared" si="86"/>
        <v>980.69491452848911</v>
      </c>
      <c r="V430" s="203">
        <f t="shared" si="91"/>
        <v>973.21552242565235</v>
      </c>
      <c r="W430" s="203">
        <f t="shared" si="92"/>
        <v>974.40530262690072</v>
      </c>
      <c r="X430" s="203">
        <f t="shared" si="93"/>
        <v>973.33218112170698</v>
      </c>
      <c r="Y430" s="203">
        <f t="shared" si="94"/>
        <v>977.60802990593265</v>
      </c>
    </row>
    <row r="431" spans="1:25" x14ac:dyDescent="0.2">
      <c r="A431" s="223" t="s">
        <v>448</v>
      </c>
      <c r="B431" s="214">
        <f>IF(ISERROR(VLOOKUP(Prices!A431,Quantities!$A$1:$B$576,2,FALSE)),0,VLOOKUP(Prices!A431,Quantities!$A$1:$B$576,2,FALSE))</f>
        <v>3</v>
      </c>
      <c r="C431" s="215">
        <f t="shared" si="83"/>
        <v>0.32274690924995175</v>
      </c>
      <c r="D431" s="216">
        <v>3</v>
      </c>
      <c r="E431" s="217">
        <v>320</v>
      </c>
      <c r="F431" s="218">
        <v>0</v>
      </c>
      <c r="G431" s="219">
        <v>168.8096906270151</v>
      </c>
      <c r="H431" s="219">
        <v>0</v>
      </c>
      <c r="I431" s="219">
        <v>80.446743832458168</v>
      </c>
      <c r="J431" s="220">
        <f t="shared" si="84"/>
        <v>249.25643445947327</v>
      </c>
      <c r="K431" s="221">
        <f t="shared" si="95"/>
        <v>283.70852407966061</v>
      </c>
      <c r="L431" s="221">
        <f t="shared" si="95"/>
        <v>281.86015954318043</v>
      </c>
      <c r="M431" s="221">
        <f t="shared" si="95"/>
        <v>282.15418711921291</v>
      </c>
      <c r="N431" s="221">
        <f t="shared" si="95"/>
        <v>281.88898913169442</v>
      </c>
      <c r="O431" s="221">
        <f t="shared" si="95"/>
        <v>282.94566956072509</v>
      </c>
      <c r="P431" s="219">
        <f t="shared" si="88"/>
        <v>113.05046891616536</v>
      </c>
      <c r="Q431" s="219">
        <f t="shared" si="89"/>
        <v>168.8096906270151</v>
      </c>
      <c r="R431" s="222">
        <f t="shared" si="90"/>
        <v>281.86015954318043</v>
      </c>
      <c r="S431" s="203">
        <f t="shared" si="82"/>
        <v>0</v>
      </c>
      <c r="T431" s="203"/>
      <c r="U431" s="203">
        <f t="shared" si="86"/>
        <v>851.12557223898182</v>
      </c>
      <c r="V431" s="203">
        <f t="shared" si="91"/>
        <v>845.58047862954129</v>
      </c>
      <c r="W431" s="203">
        <f t="shared" si="92"/>
        <v>846.46256135763872</v>
      </c>
      <c r="X431" s="203">
        <f t="shared" si="93"/>
        <v>845.66696739508325</v>
      </c>
      <c r="Y431" s="203">
        <f t="shared" si="94"/>
        <v>848.83700868217534</v>
      </c>
    </row>
    <row r="432" spans="1:25" x14ac:dyDescent="0.2">
      <c r="A432" s="223" t="s">
        <v>449</v>
      </c>
      <c r="B432" s="214">
        <f>IF(ISERROR(VLOOKUP(Prices!A432,Quantities!$A$1:$B$576,2,FALSE)),0,VLOOKUP(Prices!A432,Quantities!$A$1:$B$576,2,FALSE))</f>
        <v>15</v>
      </c>
      <c r="C432" s="215">
        <f t="shared" si="83"/>
        <v>0.5378017173658205</v>
      </c>
      <c r="D432" s="216">
        <v>3</v>
      </c>
      <c r="E432" s="217">
        <v>70</v>
      </c>
      <c r="F432" s="218">
        <v>0</v>
      </c>
      <c r="G432" s="219">
        <v>69.633373611250022</v>
      </c>
      <c r="H432" s="219">
        <v>0</v>
      </c>
      <c r="I432" s="219">
        <v>81.023554870596826</v>
      </c>
      <c r="J432" s="220">
        <f t="shared" si="84"/>
        <v>150.65692848184685</v>
      </c>
      <c r="K432" s="221">
        <f t="shared" si="95"/>
        <v>185.3560429613778</v>
      </c>
      <c r="L432" s="221">
        <f t="shared" si="95"/>
        <v>183.49442547000658</v>
      </c>
      <c r="M432" s="221">
        <f t="shared" si="95"/>
        <v>183.79056125257785</v>
      </c>
      <c r="N432" s="221">
        <f t="shared" si="95"/>
        <v>183.52346176949587</v>
      </c>
      <c r="O432" s="221">
        <f t="shared" si="95"/>
        <v>184.58771870077157</v>
      </c>
      <c r="P432" s="219">
        <f t="shared" si="88"/>
        <v>113.86105185875655</v>
      </c>
      <c r="Q432" s="219">
        <f t="shared" si="89"/>
        <v>69.633373611250022</v>
      </c>
      <c r="R432" s="222">
        <f t="shared" si="90"/>
        <v>183.49442547000658</v>
      </c>
      <c r="S432" s="203">
        <f t="shared" si="82"/>
        <v>0</v>
      </c>
      <c r="T432" s="203"/>
      <c r="U432" s="203">
        <f t="shared" si="86"/>
        <v>2780.3406444206671</v>
      </c>
      <c r="V432" s="203">
        <f t="shared" si="91"/>
        <v>2752.4163820500985</v>
      </c>
      <c r="W432" s="203">
        <f t="shared" si="92"/>
        <v>2756.8584187886677</v>
      </c>
      <c r="X432" s="203">
        <f t="shared" si="93"/>
        <v>2752.8519265424379</v>
      </c>
      <c r="Y432" s="203">
        <f t="shared" si="94"/>
        <v>2768.8157805115734</v>
      </c>
    </row>
    <row r="433" spans="1:25" x14ac:dyDescent="0.2">
      <c r="A433" s="223" t="s">
        <v>450</v>
      </c>
      <c r="B433" s="214">
        <f>IF(ISERROR(VLOOKUP(Prices!A433,Quantities!$A$1:$B$576,2,FALSE)),0,VLOOKUP(Prices!A433,Quantities!$A$1:$B$576,2,FALSE))</f>
        <v>4</v>
      </c>
      <c r="C433" s="215">
        <f t="shared" si="83"/>
        <v>0.40200148524799034</v>
      </c>
      <c r="D433" s="216">
        <v>3</v>
      </c>
      <c r="E433" s="217">
        <v>240</v>
      </c>
      <c r="F433" s="218">
        <v>0</v>
      </c>
      <c r="G433" s="219">
        <v>136.60715197423852</v>
      </c>
      <c r="H433" s="219">
        <v>0</v>
      </c>
      <c r="I433" s="219">
        <v>91.833468870596832</v>
      </c>
      <c r="J433" s="220">
        <f t="shared" si="84"/>
        <v>228.44062084483534</v>
      </c>
      <c r="K433" s="221">
        <f t="shared" si="95"/>
        <v>267.76918467399003</v>
      </c>
      <c r="L433" s="221">
        <f t="shared" si="95"/>
        <v>265.65919589090299</v>
      </c>
      <c r="M433" s="221">
        <f t="shared" si="95"/>
        <v>265.99484120063619</v>
      </c>
      <c r="N433" s="221">
        <f t="shared" si="95"/>
        <v>265.69210612434711</v>
      </c>
      <c r="O433" s="221">
        <f t="shared" si="95"/>
        <v>266.898352948801</v>
      </c>
      <c r="P433" s="219">
        <f t="shared" si="88"/>
        <v>129.05204391666445</v>
      </c>
      <c r="Q433" s="219">
        <f t="shared" si="89"/>
        <v>136.60715197423852</v>
      </c>
      <c r="R433" s="222">
        <f t="shared" si="90"/>
        <v>265.65919589090299</v>
      </c>
      <c r="S433" s="203">
        <f t="shared" si="82"/>
        <v>0</v>
      </c>
      <c r="T433" s="203"/>
      <c r="U433" s="203">
        <f t="shared" si="86"/>
        <v>1071.0767386959601</v>
      </c>
      <c r="V433" s="203">
        <f t="shared" si="91"/>
        <v>1062.636783563612</v>
      </c>
      <c r="W433" s="203">
        <f t="shared" si="92"/>
        <v>1063.9793648025448</v>
      </c>
      <c r="X433" s="203">
        <f t="shared" si="93"/>
        <v>1062.7684244973884</v>
      </c>
      <c r="Y433" s="203">
        <f t="shared" si="94"/>
        <v>1067.593411795204</v>
      </c>
    </row>
    <row r="434" spans="1:25" x14ac:dyDescent="0.2">
      <c r="A434" s="223" t="s">
        <v>451</v>
      </c>
      <c r="B434" s="214">
        <f>IF(ISERROR(VLOOKUP(Prices!A434,Quantities!$A$1:$B$576,2,FALSE)),0,VLOOKUP(Prices!A434,Quantities!$A$1:$B$576,2,FALSE))</f>
        <v>12</v>
      </c>
      <c r="C434" s="215">
        <f t="shared" si="83"/>
        <v>0.33996502658184446</v>
      </c>
      <c r="D434" s="216">
        <v>3</v>
      </c>
      <c r="E434" s="217">
        <v>330</v>
      </c>
      <c r="F434" s="218">
        <v>0</v>
      </c>
      <c r="G434" s="219">
        <v>176.47741334432163</v>
      </c>
      <c r="H434" s="219">
        <v>0</v>
      </c>
      <c r="I434" s="219">
        <v>90.898438620596821</v>
      </c>
      <c r="J434" s="220">
        <f t="shared" si="84"/>
        <v>267.37585196491847</v>
      </c>
      <c r="K434" s="221">
        <f t="shared" si="95"/>
        <v>306.30398012152835</v>
      </c>
      <c r="L434" s="221">
        <f t="shared" si="95"/>
        <v>304.21547482767033</v>
      </c>
      <c r="M434" s="221">
        <f t="shared" si="95"/>
        <v>304.54770266312397</v>
      </c>
      <c r="N434" s="221">
        <f t="shared" si="95"/>
        <v>304.24804997561478</v>
      </c>
      <c r="O434" s="221">
        <f t="shared" si="95"/>
        <v>305.44201503304305</v>
      </c>
      <c r="P434" s="219">
        <f t="shared" si="88"/>
        <v>127.73806148334872</v>
      </c>
      <c r="Q434" s="219">
        <f t="shared" si="89"/>
        <v>176.47741334432163</v>
      </c>
      <c r="R434" s="222">
        <f t="shared" si="90"/>
        <v>304.21547482767033</v>
      </c>
      <c r="S434" s="203">
        <f t="shared" si="82"/>
        <v>0</v>
      </c>
      <c r="T434" s="203"/>
      <c r="U434" s="203">
        <f t="shared" si="86"/>
        <v>3675.64776145834</v>
      </c>
      <c r="V434" s="203">
        <f t="shared" si="91"/>
        <v>3650.5856979320442</v>
      </c>
      <c r="W434" s="203">
        <f t="shared" si="92"/>
        <v>3654.5724319574874</v>
      </c>
      <c r="X434" s="203">
        <f t="shared" si="93"/>
        <v>3650.9765997073773</v>
      </c>
      <c r="Y434" s="203">
        <f t="shared" si="94"/>
        <v>3665.3041803965166</v>
      </c>
    </row>
    <row r="435" spans="1:25" x14ac:dyDescent="0.2">
      <c r="A435" s="223" t="s">
        <v>452</v>
      </c>
      <c r="B435" s="214">
        <f>IF(ISERROR(VLOOKUP(Prices!A435,Quantities!$A$1:$B$576,2,FALSE)),0,VLOOKUP(Prices!A435,Quantities!$A$1:$B$576,2,FALSE))</f>
        <v>11</v>
      </c>
      <c r="C435" s="215">
        <f t="shared" si="83"/>
        <v>0.54796649001181652</v>
      </c>
      <c r="D435" s="216">
        <v>3</v>
      </c>
      <c r="E435" s="217">
        <v>620</v>
      </c>
      <c r="F435" s="218">
        <v>0</v>
      </c>
      <c r="G435" s="219">
        <v>66.838689167080759</v>
      </c>
      <c r="H435" s="219">
        <v>0</v>
      </c>
      <c r="I435" s="219">
        <v>81.023554870596826</v>
      </c>
      <c r="J435" s="220">
        <f t="shared" si="84"/>
        <v>147.86224403767758</v>
      </c>
      <c r="K435" s="221">
        <f t="shared" si="95"/>
        <v>182.56135851720853</v>
      </c>
      <c r="L435" s="221">
        <f t="shared" si="95"/>
        <v>180.69974102583731</v>
      </c>
      <c r="M435" s="221">
        <f t="shared" si="95"/>
        <v>180.99587680840858</v>
      </c>
      <c r="N435" s="221">
        <f t="shared" si="95"/>
        <v>180.7287773253266</v>
      </c>
      <c r="O435" s="221">
        <f t="shared" si="95"/>
        <v>181.79303425660231</v>
      </c>
      <c r="P435" s="219">
        <f t="shared" si="88"/>
        <v>113.86105185875655</v>
      </c>
      <c r="Q435" s="219">
        <f t="shared" si="89"/>
        <v>66.838689167080759</v>
      </c>
      <c r="R435" s="222">
        <f t="shared" si="90"/>
        <v>180.69974102583731</v>
      </c>
      <c r="S435" s="203">
        <f t="shared" si="82"/>
        <v>0</v>
      </c>
      <c r="T435" s="203"/>
      <c r="U435" s="203">
        <f t="shared" si="86"/>
        <v>2008.1749436892937</v>
      </c>
      <c r="V435" s="203">
        <f t="shared" si="91"/>
        <v>1987.6971512842103</v>
      </c>
      <c r="W435" s="203">
        <f t="shared" si="92"/>
        <v>1990.9546448924943</v>
      </c>
      <c r="X435" s="203">
        <f t="shared" si="93"/>
        <v>1988.0165505785926</v>
      </c>
      <c r="Y435" s="203">
        <f t="shared" si="94"/>
        <v>1999.7233768226254</v>
      </c>
    </row>
    <row r="436" spans="1:25" x14ac:dyDescent="0.2">
      <c r="A436" s="223" t="s">
        <v>453</v>
      </c>
      <c r="B436" s="214">
        <f>IF(ISERROR(VLOOKUP(Prices!A436,Quantities!$A$1:$B$576,2,FALSE)),0,VLOOKUP(Prices!A436,Quantities!$A$1:$B$576,2,FALSE))</f>
        <v>2</v>
      </c>
      <c r="C436" s="215">
        <f t="shared" si="83"/>
        <v>0.27528176956982292</v>
      </c>
      <c r="D436" s="216">
        <v>3</v>
      </c>
      <c r="E436" s="217">
        <v>1130</v>
      </c>
      <c r="F436" s="218">
        <v>0</v>
      </c>
      <c r="G436" s="219">
        <v>226.30449355521853</v>
      </c>
      <c r="H436" s="219">
        <v>0</v>
      </c>
      <c r="I436" s="219">
        <v>85.96099674559683</v>
      </c>
      <c r="J436" s="220">
        <f t="shared" si="84"/>
        <v>312.26549030081537</v>
      </c>
      <c r="K436" s="221">
        <f t="shared" si="95"/>
        <v>349.0791116188858</v>
      </c>
      <c r="L436" s="221">
        <f t="shared" si="95"/>
        <v>347.10405022627117</v>
      </c>
      <c r="M436" s="221">
        <f t="shared" si="95"/>
        <v>347.41823203528361</v>
      </c>
      <c r="N436" s="221">
        <f t="shared" si="95"/>
        <v>347.13485594998804</v>
      </c>
      <c r="O436" s="221">
        <f t="shared" si="95"/>
        <v>348.26396694434004</v>
      </c>
      <c r="P436" s="219">
        <f t="shared" si="88"/>
        <v>120.79955667105266</v>
      </c>
      <c r="Q436" s="219">
        <f t="shared" si="89"/>
        <v>226.30449355521853</v>
      </c>
      <c r="R436" s="222">
        <f t="shared" si="90"/>
        <v>347.10405022627117</v>
      </c>
      <c r="S436" s="203">
        <f t="shared" si="82"/>
        <v>0</v>
      </c>
      <c r="T436" s="203"/>
      <c r="U436" s="203">
        <f t="shared" si="86"/>
        <v>698.15822323777161</v>
      </c>
      <c r="V436" s="203">
        <f t="shared" si="91"/>
        <v>694.20810045254234</v>
      </c>
      <c r="W436" s="203">
        <f t="shared" si="92"/>
        <v>694.83646407056722</v>
      </c>
      <c r="X436" s="203">
        <f t="shared" si="93"/>
        <v>694.26971189997607</v>
      </c>
      <c r="Y436" s="203">
        <f t="shared" si="94"/>
        <v>696.52793388868008</v>
      </c>
    </row>
    <row r="437" spans="1:25" x14ac:dyDescent="0.2">
      <c r="A437" s="223" t="s">
        <v>454</v>
      </c>
      <c r="B437" s="214">
        <f>IF(ISERROR(VLOOKUP(Prices!A437,Quantities!$A$1:$B$576,2,FALSE)),0,VLOOKUP(Prices!A437,Quantities!$A$1:$B$576,2,FALSE))</f>
        <v>6</v>
      </c>
      <c r="C437" s="215">
        <f t="shared" si="83"/>
        <v>0.32999173635896489</v>
      </c>
      <c r="D437" s="216">
        <v>3</v>
      </c>
      <c r="E437" s="217">
        <v>1170</v>
      </c>
      <c r="F437" s="218">
        <v>0</v>
      </c>
      <c r="G437" s="219">
        <v>184.55827318541498</v>
      </c>
      <c r="H437" s="219">
        <v>0</v>
      </c>
      <c r="I437" s="219">
        <v>90.898438620596821</v>
      </c>
      <c r="J437" s="220">
        <f t="shared" si="84"/>
        <v>275.45671180601181</v>
      </c>
      <c r="K437" s="221">
        <f t="shared" si="95"/>
        <v>314.3848399626217</v>
      </c>
      <c r="L437" s="221">
        <f t="shared" si="95"/>
        <v>312.29633466876368</v>
      </c>
      <c r="M437" s="221">
        <f t="shared" si="95"/>
        <v>312.62856250421731</v>
      </c>
      <c r="N437" s="221">
        <f t="shared" si="95"/>
        <v>312.32890981670812</v>
      </c>
      <c r="O437" s="221">
        <f t="shared" si="95"/>
        <v>313.52287487413639</v>
      </c>
      <c r="P437" s="219">
        <f t="shared" si="88"/>
        <v>127.73806148334872</v>
      </c>
      <c r="Q437" s="219">
        <f t="shared" si="89"/>
        <v>184.55827318541498</v>
      </c>
      <c r="R437" s="222">
        <f t="shared" si="90"/>
        <v>312.29633466876368</v>
      </c>
      <c r="S437" s="203">
        <f t="shared" si="82"/>
        <v>0</v>
      </c>
      <c r="T437" s="203"/>
      <c r="U437" s="203">
        <f t="shared" si="86"/>
        <v>1886.3090397757301</v>
      </c>
      <c r="V437" s="203">
        <f t="shared" si="91"/>
        <v>1873.7780080125822</v>
      </c>
      <c r="W437" s="203">
        <f t="shared" si="92"/>
        <v>1875.7713750253038</v>
      </c>
      <c r="X437" s="203">
        <f t="shared" si="93"/>
        <v>1873.9734589002487</v>
      </c>
      <c r="Y437" s="203">
        <f t="shared" si="94"/>
        <v>1881.1372492448183</v>
      </c>
    </row>
    <row r="438" spans="1:25" x14ac:dyDescent="0.2">
      <c r="A438" s="223" t="s">
        <v>455</v>
      </c>
      <c r="B438" s="214">
        <f>IF(ISERROR(VLOOKUP(Prices!A438,Quantities!$A$1:$B$576,2,FALSE)),0,VLOOKUP(Prices!A438,Quantities!$A$1:$B$576,2,FALSE))</f>
        <v>2</v>
      </c>
      <c r="C438" s="215">
        <f t="shared" si="83"/>
        <v>0.5100507369049232</v>
      </c>
      <c r="D438" s="216">
        <v>3</v>
      </c>
      <c r="E438" s="217">
        <v>60</v>
      </c>
      <c r="F438" s="218">
        <v>0</v>
      </c>
      <c r="G438" s="219">
        <v>61.965650893943497</v>
      </c>
      <c r="H438" s="219">
        <v>0</v>
      </c>
      <c r="I438" s="219">
        <v>64.507956806776306</v>
      </c>
      <c r="J438" s="220">
        <f t="shared" si="84"/>
        <v>126.47360770071981</v>
      </c>
      <c r="K438" s="221">
        <f t="shared" si="95"/>
        <v>154.09975890642636</v>
      </c>
      <c r="L438" s="221">
        <f t="shared" si="95"/>
        <v>152.6176079329729</v>
      </c>
      <c r="M438" s="221">
        <f t="shared" si="95"/>
        <v>152.85338028709336</v>
      </c>
      <c r="N438" s="221">
        <f t="shared" si="95"/>
        <v>152.64072556038724</v>
      </c>
      <c r="O438" s="221">
        <f t="shared" si="95"/>
        <v>153.48804755537611</v>
      </c>
      <c r="P438" s="219">
        <f t="shared" si="88"/>
        <v>90.651957039029412</v>
      </c>
      <c r="Q438" s="219">
        <f t="shared" si="89"/>
        <v>61.965650893943497</v>
      </c>
      <c r="R438" s="222">
        <f t="shared" si="90"/>
        <v>152.6176079329729</v>
      </c>
      <c r="S438" s="203">
        <f t="shared" si="82"/>
        <v>0</v>
      </c>
      <c r="T438" s="203"/>
      <c r="U438" s="203">
        <f t="shared" si="86"/>
        <v>308.19951781285272</v>
      </c>
      <c r="V438" s="203">
        <f t="shared" si="91"/>
        <v>305.2352158659458</v>
      </c>
      <c r="W438" s="203">
        <f t="shared" si="92"/>
        <v>305.70676057418672</v>
      </c>
      <c r="X438" s="203">
        <f t="shared" si="93"/>
        <v>305.28145112077448</v>
      </c>
      <c r="Y438" s="203">
        <f t="shared" si="94"/>
        <v>306.97609511075223</v>
      </c>
    </row>
    <row r="439" spans="1:25" x14ac:dyDescent="0.2">
      <c r="A439" s="223" t="s">
        <v>456</v>
      </c>
      <c r="B439" s="214">
        <f>IF(ISERROR(VLOOKUP(Prices!A439,Quantities!$A$1:$B$576,2,FALSE)),0,VLOOKUP(Prices!A439,Quantities!$A$1:$B$576,2,FALSE))</f>
        <v>2</v>
      </c>
      <c r="C439" s="215">
        <f t="shared" si="83"/>
        <v>0.30585988884897902</v>
      </c>
      <c r="D439" s="216">
        <v>3</v>
      </c>
      <c r="E439" s="217">
        <v>320</v>
      </c>
      <c r="F439" s="218">
        <v>0</v>
      </c>
      <c r="G439" s="219">
        <v>168.8096906270151</v>
      </c>
      <c r="H439" s="219">
        <v>0</v>
      </c>
      <c r="I439" s="219">
        <v>74.382840556776301</v>
      </c>
      <c r="J439" s="220">
        <f t="shared" si="84"/>
        <v>243.1925311837914</v>
      </c>
      <c r="K439" s="221">
        <f t="shared" si="95"/>
        <v>275.04769606657692</v>
      </c>
      <c r="L439" s="221">
        <f t="shared" si="95"/>
        <v>273.33865729063666</v>
      </c>
      <c r="M439" s="221">
        <f t="shared" si="95"/>
        <v>273.61052169763946</v>
      </c>
      <c r="N439" s="221">
        <f t="shared" si="95"/>
        <v>273.36531376650618</v>
      </c>
      <c r="O439" s="221">
        <f t="shared" si="95"/>
        <v>274.34234388764753</v>
      </c>
      <c r="P439" s="219">
        <f t="shared" si="88"/>
        <v>104.52896666362156</v>
      </c>
      <c r="Q439" s="219">
        <f t="shared" si="89"/>
        <v>168.8096906270151</v>
      </c>
      <c r="R439" s="222">
        <f t="shared" si="90"/>
        <v>273.33865729063666</v>
      </c>
      <c r="S439" s="203">
        <f t="shared" si="82"/>
        <v>0</v>
      </c>
      <c r="T439" s="203"/>
      <c r="U439" s="203">
        <f t="shared" si="86"/>
        <v>550.09539213315384</v>
      </c>
      <c r="V439" s="203">
        <f t="shared" si="91"/>
        <v>546.67731458127332</v>
      </c>
      <c r="W439" s="203">
        <f t="shared" si="92"/>
        <v>547.22104339527891</v>
      </c>
      <c r="X439" s="203">
        <f t="shared" si="93"/>
        <v>546.73062753301235</v>
      </c>
      <c r="Y439" s="203">
        <f t="shared" si="94"/>
        <v>548.68468777529506</v>
      </c>
    </row>
    <row r="440" spans="1:25" x14ac:dyDescent="0.2">
      <c r="A440" s="223" t="s">
        <v>457</v>
      </c>
      <c r="B440" s="214">
        <f>IF(ISERROR(VLOOKUP(Prices!A440,Quantities!$A$1:$B$576,2,FALSE)),0,VLOOKUP(Prices!A440,Quantities!$A$1:$B$576,2,FALSE))</f>
        <v>1</v>
      </c>
      <c r="C440" s="215">
        <f t="shared" si="83"/>
        <v>0.47033916075535065</v>
      </c>
      <c r="D440" s="216">
        <v>3</v>
      </c>
      <c r="E440" s="217">
        <v>610</v>
      </c>
      <c r="F440" s="218">
        <v>0</v>
      </c>
      <c r="G440" s="219">
        <v>72.644043684057706</v>
      </c>
      <c r="H440" s="219">
        <v>0</v>
      </c>
      <c r="I440" s="219">
        <v>64.507956806776306</v>
      </c>
      <c r="J440" s="220">
        <f t="shared" si="84"/>
        <v>137.15200049083401</v>
      </c>
      <c r="K440" s="221">
        <f t="shared" si="95"/>
        <v>164.77815169654059</v>
      </c>
      <c r="L440" s="221">
        <f t="shared" si="95"/>
        <v>163.2960007230871</v>
      </c>
      <c r="M440" s="221">
        <f t="shared" si="95"/>
        <v>163.53177307720756</v>
      </c>
      <c r="N440" s="221">
        <f t="shared" si="95"/>
        <v>163.31911835050144</v>
      </c>
      <c r="O440" s="221">
        <f t="shared" si="95"/>
        <v>164.16644034549034</v>
      </c>
      <c r="P440" s="219">
        <f t="shared" si="88"/>
        <v>90.651957039029412</v>
      </c>
      <c r="Q440" s="219">
        <f t="shared" si="89"/>
        <v>72.644043684057706</v>
      </c>
      <c r="R440" s="222">
        <f t="shared" si="90"/>
        <v>163.2960007230871</v>
      </c>
      <c r="S440" s="203">
        <f t="shared" si="82"/>
        <v>0</v>
      </c>
      <c r="T440" s="203"/>
      <c r="U440" s="203">
        <f t="shared" si="86"/>
        <v>164.77815169654059</v>
      </c>
      <c r="V440" s="203">
        <f t="shared" si="91"/>
        <v>163.2960007230871</v>
      </c>
      <c r="W440" s="203">
        <f t="shared" si="92"/>
        <v>163.53177307720756</v>
      </c>
      <c r="X440" s="203">
        <f t="shared" si="93"/>
        <v>163.31911835050144</v>
      </c>
      <c r="Y440" s="203">
        <f t="shared" si="94"/>
        <v>164.16644034549034</v>
      </c>
    </row>
    <row r="441" spans="1:25" x14ac:dyDescent="0.2">
      <c r="A441" s="223" t="s">
        <v>458</v>
      </c>
      <c r="B441" s="214">
        <f>IF(ISERROR(VLOOKUP(Prices!A441,Quantities!$A$1:$B$576,2,FALSE)),0,VLOOKUP(Prices!A441,Quantities!$A$1:$B$576,2,FALSE))</f>
        <v>1</v>
      </c>
      <c r="C441" s="215">
        <f t="shared" si="83"/>
        <v>0.2929947210670798</v>
      </c>
      <c r="D441" s="216">
        <v>3</v>
      </c>
      <c r="E441" s="217">
        <v>1120</v>
      </c>
      <c r="F441" s="218">
        <v>0</v>
      </c>
      <c r="G441" s="219">
        <v>179.4880834171293</v>
      </c>
      <c r="H441" s="219">
        <v>0</v>
      </c>
      <c r="I441" s="219">
        <v>74.382840556776301</v>
      </c>
      <c r="J441" s="220">
        <f t="shared" si="84"/>
        <v>253.8709239739056</v>
      </c>
      <c r="K441" s="221">
        <f t="shared" si="95"/>
        <v>285.72608885669109</v>
      </c>
      <c r="L441" s="221">
        <f t="shared" si="95"/>
        <v>284.01705008075089</v>
      </c>
      <c r="M441" s="221">
        <f t="shared" si="95"/>
        <v>284.28891448775369</v>
      </c>
      <c r="N441" s="221">
        <f t="shared" si="95"/>
        <v>284.04370655662035</v>
      </c>
      <c r="O441" s="221">
        <f t="shared" si="95"/>
        <v>285.02073667776176</v>
      </c>
      <c r="P441" s="219">
        <f t="shared" si="88"/>
        <v>104.52896666362156</v>
      </c>
      <c r="Q441" s="219">
        <f t="shared" si="89"/>
        <v>179.4880834171293</v>
      </c>
      <c r="R441" s="222">
        <f t="shared" si="90"/>
        <v>284.01705008075089</v>
      </c>
      <c r="S441" s="203">
        <f t="shared" si="82"/>
        <v>0</v>
      </c>
      <c r="T441" s="203"/>
      <c r="U441" s="203">
        <f t="shared" si="86"/>
        <v>285.72608885669109</v>
      </c>
      <c r="V441" s="203">
        <f t="shared" si="91"/>
        <v>284.01705008075089</v>
      </c>
      <c r="W441" s="203">
        <f t="shared" si="92"/>
        <v>284.28891448775369</v>
      </c>
      <c r="X441" s="203">
        <f t="shared" si="93"/>
        <v>284.04370655662035</v>
      </c>
      <c r="Y441" s="203">
        <f t="shared" si="94"/>
        <v>285.02073667776176</v>
      </c>
    </row>
    <row r="442" spans="1:25" x14ac:dyDescent="0.2">
      <c r="A442" s="223" t="s">
        <v>459</v>
      </c>
      <c r="B442" s="214">
        <f>IF(ISERROR(VLOOKUP(Prices!A442,Quantities!$A$1:$B$576,2,FALSE)),0,VLOOKUP(Prices!A442,Quantities!$A$1:$B$576,2,FALSE))</f>
        <v>4</v>
      </c>
      <c r="C442" s="215">
        <f t="shared" si="83"/>
        <v>0.49206735618719333</v>
      </c>
      <c r="D442" s="216">
        <v>3</v>
      </c>
      <c r="E442" s="217">
        <v>620</v>
      </c>
      <c r="F442" s="218">
        <v>0</v>
      </c>
      <c r="G442" s="219">
        <v>66.838689167080759</v>
      </c>
      <c r="H442" s="219">
        <v>0</v>
      </c>
      <c r="I442" s="219">
        <v>64.750981198176305</v>
      </c>
      <c r="J442" s="220">
        <f t="shared" si="84"/>
        <v>131.58967036525706</v>
      </c>
      <c r="K442" s="221">
        <f t="shared" si="95"/>
        <v>159.31989909745545</v>
      </c>
      <c r="L442" s="221">
        <f t="shared" si="95"/>
        <v>157.83216433471279</v>
      </c>
      <c r="M442" s="221">
        <f t="shared" si="95"/>
        <v>158.0688249270554</v>
      </c>
      <c r="N442" s="221">
        <f t="shared" si="95"/>
        <v>157.85536905444272</v>
      </c>
      <c r="O442" s="221">
        <f t="shared" si="95"/>
        <v>158.70588321241962</v>
      </c>
      <c r="P442" s="219">
        <f t="shared" si="88"/>
        <v>90.993475167632042</v>
      </c>
      <c r="Q442" s="219">
        <f t="shared" si="89"/>
        <v>66.838689167080759</v>
      </c>
      <c r="R442" s="222">
        <f t="shared" si="90"/>
        <v>157.83216433471279</v>
      </c>
      <c r="S442" s="203">
        <f t="shared" si="82"/>
        <v>0</v>
      </c>
      <c r="T442" s="203"/>
      <c r="U442" s="203">
        <f t="shared" si="86"/>
        <v>637.27959638982179</v>
      </c>
      <c r="V442" s="203">
        <f t="shared" si="91"/>
        <v>631.32865733885114</v>
      </c>
      <c r="W442" s="203">
        <f t="shared" si="92"/>
        <v>632.27529970822161</v>
      </c>
      <c r="X442" s="203">
        <f t="shared" si="93"/>
        <v>631.42147621777087</v>
      </c>
      <c r="Y442" s="203">
        <f t="shared" si="94"/>
        <v>634.82353284967849</v>
      </c>
    </row>
    <row r="443" spans="1:25" x14ac:dyDescent="0.2">
      <c r="A443" s="223" t="s">
        <v>460</v>
      </c>
      <c r="B443" s="214">
        <f>IF(ISERROR(VLOOKUP(Prices!A443,Quantities!$A$1:$B$576,2,FALSE)),0,VLOOKUP(Prices!A443,Quantities!$A$1:$B$576,2,FALSE))</f>
        <v>171</v>
      </c>
      <c r="C443" s="215">
        <f t="shared" si="83"/>
        <v>0.51153493058323773</v>
      </c>
      <c r="D443" s="216">
        <v>3</v>
      </c>
      <c r="E443" s="217">
        <v>10</v>
      </c>
      <c r="F443" s="218">
        <v>0</v>
      </c>
      <c r="G443" s="219">
        <v>35.253452884865602</v>
      </c>
      <c r="H443" s="219">
        <v>0</v>
      </c>
      <c r="I443" s="219">
        <v>36.918448633003393</v>
      </c>
      <c r="J443" s="220">
        <f t="shared" si="84"/>
        <v>72.171901517869003</v>
      </c>
      <c r="K443" s="221">
        <f t="shared" si="95"/>
        <v>87.982581234023399</v>
      </c>
      <c r="L443" s="221">
        <f t="shared" si="95"/>
        <v>87.134333710951182</v>
      </c>
      <c r="M443" s="221">
        <f t="shared" si="95"/>
        <v>87.269268220979939</v>
      </c>
      <c r="N443" s="221">
        <f t="shared" si="95"/>
        <v>87.147564124414274</v>
      </c>
      <c r="O443" s="221">
        <f t="shared" si="95"/>
        <v>87.632493660181638</v>
      </c>
      <c r="P443" s="219">
        <f t="shared" si="88"/>
        <v>51.880880826085587</v>
      </c>
      <c r="Q443" s="219">
        <f t="shared" si="89"/>
        <v>35.253452884865602</v>
      </c>
      <c r="R443" s="222">
        <f t="shared" si="90"/>
        <v>87.134333710951182</v>
      </c>
      <c r="S443" s="203">
        <f t="shared" si="82"/>
        <v>0</v>
      </c>
      <c r="T443" s="203"/>
      <c r="U443" s="203">
        <f t="shared" si="86"/>
        <v>15045.021391018001</v>
      </c>
      <c r="V443" s="203">
        <f t="shared" si="91"/>
        <v>14899.971064572652</v>
      </c>
      <c r="W443" s="203">
        <f t="shared" si="92"/>
        <v>14923.04486578757</v>
      </c>
      <c r="X443" s="203">
        <f t="shared" si="93"/>
        <v>14902.233465274841</v>
      </c>
      <c r="Y443" s="203">
        <f t="shared" si="94"/>
        <v>14985.156415891061</v>
      </c>
    </row>
    <row r="444" spans="1:25" x14ac:dyDescent="0.2">
      <c r="A444" s="223" t="s">
        <v>461</v>
      </c>
      <c r="B444" s="214">
        <f>IF(ISERROR(VLOOKUP(Prices!A444,Quantities!$A$1:$B$576,2,FALSE)),0,VLOOKUP(Prices!A444,Quantities!$A$1:$B$576,2,FALSE))</f>
        <v>10</v>
      </c>
      <c r="C444" s="215">
        <f t="shared" si="83"/>
        <v>0.31828330906364488</v>
      </c>
      <c r="D444" s="216">
        <v>3</v>
      </c>
      <c r="E444" s="217">
        <v>810</v>
      </c>
      <c r="F444" s="218">
        <v>0</v>
      </c>
      <c r="G444" s="219">
        <v>102.22723124785412</v>
      </c>
      <c r="H444" s="219">
        <v>0</v>
      </c>
      <c r="I444" s="219">
        <v>47.728362633003393</v>
      </c>
      <c r="J444" s="220">
        <f t="shared" si="84"/>
        <v>149.95559388085752</v>
      </c>
      <c r="K444" s="221">
        <f t="shared" si="95"/>
        <v>170.3957229466356</v>
      </c>
      <c r="L444" s="221">
        <f t="shared" si="95"/>
        <v>169.29910413184757</v>
      </c>
      <c r="M444" s="221">
        <f t="shared" si="95"/>
        <v>169.47354816903828</v>
      </c>
      <c r="N444" s="221">
        <f t="shared" si="95"/>
        <v>169.31620847926553</v>
      </c>
      <c r="O444" s="221">
        <f t="shared" si="95"/>
        <v>169.9431279082111</v>
      </c>
      <c r="P444" s="219">
        <f t="shared" si="88"/>
        <v>67.07187288399345</v>
      </c>
      <c r="Q444" s="219">
        <f t="shared" si="89"/>
        <v>102.22723124785412</v>
      </c>
      <c r="R444" s="222">
        <f t="shared" si="90"/>
        <v>169.29910413184757</v>
      </c>
      <c r="S444" s="203">
        <f t="shared" si="82"/>
        <v>0</v>
      </c>
      <c r="T444" s="203"/>
      <c r="U444" s="203">
        <f t="shared" si="86"/>
        <v>1703.957229466356</v>
      </c>
      <c r="V444" s="203">
        <f t="shared" si="91"/>
        <v>1692.9910413184757</v>
      </c>
      <c r="W444" s="203">
        <f t="shared" si="92"/>
        <v>1694.7354816903828</v>
      </c>
      <c r="X444" s="203">
        <f t="shared" si="93"/>
        <v>1693.1620847926552</v>
      </c>
      <c r="Y444" s="203">
        <f t="shared" si="94"/>
        <v>1699.4312790821109</v>
      </c>
    </row>
    <row r="445" spans="1:25" x14ac:dyDescent="0.2">
      <c r="A445" s="223" t="s">
        <v>462</v>
      </c>
      <c r="B445" s="214">
        <f>IF(ISERROR(VLOOKUP(Prices!A445,Quantities!$A$1:$B$576,2,FALSE)),0,VLOOKUP(Prices!A445,Quantities!$A$1:$B$576,2,FALSE))</f>
        <v>56</v>
      </c>
      <c r="C445" s="215">
        <f t="shared" si="83"/>
        <v>0.23069127346777715</v>
      </c>
      <c r="D445" s="216">
        <v>3</v>
      </c>
      <c r="E445" s="217">
        <v>990</v>
      </c>
      <c r="F445" s="218">
        <v>0</v>
      </c>
      <c r="G445" s="219">
        <v>156.0462968738851</v>
      </c>
      <c r="H445" s="219">
        <v>0</v>
      </c>
      <c r="I445" s="219">
        <v>46.793332383003396</v>
      </c>
      <c r="J445" s="220">
        <f t="shared" si="84"/>
        <v>202.83962925688849</v>
      </c>
      <c r="K445" s="221">
        <f t="shared" si="95"/>
        <v>222.87932265012182</v>
      </c>
      <c r="L445" s="221">
        <f t="shared" si="95"/>
        <v>221.80418732456283</v>
      </c>
      <c r="M445" s="221">
        <f t="shared" si="95"/>
        <v>221.97521388747396</v>
      </c>
      <c r="N445" s="221">
        <f t="shared" si="95"/>
        <v>221.82095658648109</v>
      </c>
      <c r="O445" s="221">
        <f t="shared" si="95"/>
        <v>222.43559424840095</v>
      </c>
      <c r="P445" s="219">
        <f t="shared" si="88"/>
        <v>65.757890450677735</v>
      </c>
      <c r="Q445" s="219">
        <f t="shared" si="89"/>
        <v>156.0462968738851</v>
      </c>
      <c r="R445" s="222">
        <f t="shared" si="90"/>
        <v>221.80418732456283</v>
      </c>
      <c r="S445" s="203">
        <f t="shared" si="82"/>
        <v>0</v>
      </c>
      <c r="T445" s="203"/>
      <c r="U445" s="203">
        <f t="shared" si="86"/>
        <v>12481.242068406822</v>
      </c>
      <c r="V445" s="203">
        <f t="shared" si="91"/>
        <v>12421.034490175518</v>
      </c>
      <c r="W445" s="203">
        <f t="shared" si="92"/>
        <v>12430.611977698542</v>
      </c>
      <c r="X445" s="203">
        <f t="shared" si="93"/>
        <v>12421.973568842941</v>
      </c>
      <c r="Y445" s="203">
        <f t="shared" si="94"/>
        <v>12456.393277910453</v>
      </c>
    </row>
    <row r="446" spans="1:25" x14ac:dyDescent="0.2">
      <c r="A446" s="223" t="s">
        <v>463</v>
      </c>
      <c r="B446" s="214">
        <f>IF(ISERROR(VLOOKUP(Prices!A446,Quantities!$A$1:$B$576,2,FALSE)),0,VLOOKUP(Prices!A446,Quantities!$A$1:$B$576,2,FALSE))</f>
        <v>23</v>
      </c>
      <c r="C446" s="215">
        <f t="shared" si="83"/>
        <v>0.41882652961952005</v>
      </c>
      <c r="D446" s="216">
        <v>3</v>
      </c>
      <c r="E446" s="217">
        <v>20</v>
      </c>
      <c r="F446" s="218">
        <v>0</v>
      </c>
      <c r="G446" s="219">
        <v>62.728076464803792</v>
      </c>
      <c r="H446" s="219">
        <v>0</v>
      </c>
      <c r="I446" s="219">
        <v>45.205405811559004</v>
      </c>
      <c r="J446" s="220">
        <f t="shared" si="84"/>
        <v>107.9334822763628</v>
      </c>
      <c r="K446" s="221">
        <f t="shared" si="95"/>
        <v>127.2931308853894</v>
      </c>
      <c r="L446" s="221">
        <f t="shared" si="95"/>
        <v>126.25448015847749</v>
      </c>
      <c r="M446" s="221">
        <f t="shared" si="95"/>
        <v>126.41970295384652</v>
      </c>
      <c r="N446" s="221">
        <f t="shared" si="95"/>
        <v>126.2706803573428</v>
      </c>
      <c r="O446" s="221">
        <f t="shared" si="95"/>
        <v>126.86446035802186</v>
      </c>
      <c r="P446" s="219">
        <f t="shared" si="88"/>
        <v>63.526403693673693</v>
      </c>
      <c r="Q446" s="219">
        <f t="shared" si="89"/>
        <v>62.728076464803792</v>
      </c>
      <c r="R446" s="222">
        <f t="shared" si="90"/>
        <v>126.25448015847749</v>
      </c>
      <c r="S446" s="203">
        <f t="shared" si="82"/>
        <v>0</v>
      </c>
      <c r="T446" s="203"/>
      <c r="U446" s="203">
        <f t="shared" si="86"/>
        <v>2927.7420103639561</v>
      </c>
      <c r="V446" s="203">
        <f t="shared" si="91"/>
        <v>2903.8530436449823</v>
      </c>
      <c r="W446" s="203">
        <f t="shared" si="92"/>
        <v>2907.6531679384702</v>
      </c>
      <c r="X446" s="203">
        <f t="shared" si="93"/>
        <v>2904.2256482188845</v>
      </c>
      <c r="Y446" s="203">
        <f t="shared" si="94"/>
        <v>2917.8825882345027</v>
      </c>
    </row>
    <row r="447" spans="1:25" x14ac:dyDescent="0.2">
      <c r="A447" s="223" t="s">
        <v>464</v>
      </c>
      <c r="B447" s="214">
        <f>IF(ISERROR(VLOOKUP(Prices!A447,Quantities!$A$1:$B$576,2,FALSE)),0,VLOOKUP(Prices!A447,Quantities!$A$1:$B$576,2,FALSE))</f>
        <v>1</v>
      </c>
      <c r="C447" s="215">
        <f t="shared" si="83"/>
        <v>0.30161626096421357</v>
      </c>
      <c r="D447" s="216">
        <v>3</v>
      </c>
      <c r="E447" s="217">
        <v>200</v>
      </c>
      <c r="F447" s="218">
        <v>0</v>
      </c>
      <c r="G447" s="219">
        <v>129.70185482779229</v>
      </c>
      <c r="H447" s="219">
        <v>0</v>
      </c>
      <c r="I447" s="219">
        <v>56.015319811559003</v>
      </c>
      <c r="J447" s="220">
        <f t="shared" si="84"/>
        <v>185.7171746393513</v>
      </c>
      <c r="K447" s="221">
        <f t="shared" si="95"/>
        <v>209.70627259800159</v>
      </c>
      <c r="L447" s="221">
        <f t="shared" si="95"/>
        <v>208.41925057937385</v>
      </c>
      <c r="M447" s="221">
        <f t="shared" si="95"/>
        <v>208.62398290190487</v>
      </c>
      <c r="N447" s="221">
        <f t="shared" si="95"/>
        <v>208.43932471219404</v>
      </c>
      <c r="O447" s="221">
        <f t="shared" si="95"/>
        <v>209.17509460605129</v>
      </c>
      <c r="P447" s="219">
        <f t="shared" si="88"/>
        <v>78.717395751581563</v>
      </c>
      <c r="Q447" s="219">
        <f t="shared" si="89"/>
        <v>129.70185482779229</v>
      </c>
      <c r="R447" s="222">
        <f t="shared" si="90"/>
        <v>208.41925057937385</v>
      </c>
      <c r="S447" s="203">
        <f t="shared" si="82"/>
        <v>0</v>
      </c>
      <c r="T447" s="203"/>
      <c r="U447" s="203">
        <f t="shared" si="86"/>
        <v>209.70627259800159</v>
      </c>
      <c r="V447" s="203">
        <f t="shared" si="91"/>
        <v>208.41925057937385</v>
      </c>
      <c r="W447" s="203">
        <f t="shared" si="92"/>
        <v>208.62398290190487</v>
      </c>
      <c r="X447" s="203">
        <f t="shared" si="93"/>
        <v>208.43932471219404</v>
      </c>
      <c r="Y447" s="203">
        <f t="shared" si="94"/>
        <v>209.17509460605129</v>
      </c>
    </row>
    <row r="448" spans="1:25" x14ac:dyDescent="0.2">
      <c r="A448" s="223" t="s">
        <v>465</v>
      </c>
      <c r="B448" s="214">
        <f>IF(ISERROR(VLOOKUP(Prices!A448,Quantities!$A$1:$B$576,2,FALSE)),0,VLOOKUP(Prices!A448,Quantities!$A$1:$B$576,2,FALSE))</f>
        <v>7</v>
      </c>
      <c r="C448" s="215">
        <f t="shared" si="83"/>
        <v>0.24518005660950229</v>
      </c>
      <c r="D448" s="216">
        <v>3</v>
      </c>
      <c r="E448" s="217">
        <v>290</v>
      </c>
      <c r="F448" s="218">
        <v>0</v>
      </c>
      <c r="G448" s="219">
        <v>169.5721161978754</v>
      </c>
      <c r="H448" s="219">
        <v>0</v>
      </c>
      <c r="I448" s="219">
        <v>55.080289561559006</v>
      </c>
      <c r="J448" s="220">
        <f t="shared" si="84"/>
        <v>224.6524057594344</v>
      </c>
      <c r="K448" s="221">
        <f t="shared" si="95"/>
        <v>248.24106804553998</v>
      </c>
      <c r="L448" s="221">
        <f t="shared" si="95"/>
        <v>246.97552951614125</v>
      </c>
      <c r="M448" s="221">
        <f t="shared" si="95"/>
        <v>247.17684436439265</v>
      </c>
      <c r="N448" s="221">
        <f t="shared" si="95"/>
        <v>246.99526856346174</v>
      </c>
      <c r="O448" s="221">
        <f t="shared" si="95"/>
        <v>247.71875669029333</v>
      </c>
      <c r="P448" s="219">
        <f t="shared" si="88"/>
        <v>77.403413318265848</v>
      </c>
      <c r="Q448" s="219">
        <f t="shared" si="89"/>
        <v>169.5721161978754</v>
      </c>
      <c r="R448" s="222">
        <f t="shared" si="90"/>
        <v>246.97552951614125</v>
      </c>
      <c r="S448" s="203">
        <f t="shared" si="82"/>
        <v>0</v>
      </c>
      <c r="T448" s="203"/>
      <c r="U448" s="203">
        <f t="shared" si="86"/>
        <v>1737.6874763187798</v>
      </c>
      <c r="V448" s="203">
        <f t="shared" si="91"/>
        <v>1728.8287066129888</v>
      </c>
      <c r="W448" s="203">
        <f t="shared" si="92"/>
        <v>1730.2379105507484</v>
      </c>
      <c r="X448" s="203">
        <f t="shared" si="93"/>
        <v>1728.9668799442322</v>
      </c>
      <c r="Y448" s="203">
        <f t="shared" si="94"/>
        <v>1734.0312968320534</v>
      </c>
    </row>
    <row r="449" spans="1:25" x14ac:dyDescent="0.2">
      <c r="A449" s="214" t="s">
        <v>466</v>
      </c>
      <c r="B449" s="214">
        <f>IF(ISERROR(VLOOKUP(Prices!A449,Quantities!$A$1:$B$576,2,FALSE)),0,VLOOKUP(Prices!A449,Quantities!$A$1:$B$576,2,FALSE))</f>
        <v>57</v>
      </c>
      <c r="C449" s="215">
        <f t="shared" si="83"/>
        <v>1</v>
      </c>
      <c r="D449" s="216">
        <v>4</v>
      </c>
      <c r="E449" s="217">
        <v>10</v>
      </c>
      <c r="F449" s="218">
        <v>0</v>
      </c>
      <c r="G449" s="219">
        <v>0</v>
      </c>
      <c r="H449" s="219">
        <v>0</v>
      </c>
      <c r="I449" s="219">
        <v>30.541486949948279</v>
      </c>
      <c r="J449" s="220">
        <f t="shared" si="84"/>
        <v>30.541486949948279</v>
      </c>
      <c r="K449" s="221">
        <f t="shared" ref="K449:O480" si="96">IF($D449=1,($I449*(1+K$6)*K$5)+$F449,$J449*(1+K$6)*K$5)</f>
        <v>43.621171663164198</v>
      </c>
      <c r="L449" s="221">
        <f t="shared" si="96"/>
        <v>42.919442809014114</v>
      </c>
      <c r="M449" s="221">
        <f t="shared" si="96"/>
        <v>43.031069942052881</v>
      </c>
      <c r="N449" s="221">
        <f t="shared" si="96"/>
        <v>42.930387919523561</v>
      </c>
      <c r="O449" s="221">
        <f t="shared" si="96"/>
        <v>43.331555076776311</v>
      </c>
      <c r="P449" s="219">
        <f>IF($D449=4,($I449*(1+L$6)*L$5))</f>
        <v>42.919442809014114</v>
      </c>
      <c r="Q449" s="219">
        <f>IF($D449=4,0)</f>
        <v>0</v>
      </c>
      <c r="R449" s="222">
        <f t="shared" si="90"/>
        <v>42.919442809014114</v>
      </c>
      <c r="S449" s="203">
        <f t="shared" si="82"/>
        <v>0</v>
      </c>
      <c r="T449" s="203"/>
      <c r="U449" s="203">
        <f t="shared" si="86"/>
        <v>2486.4067848003592</v>
      </c>
      <c r="V449" s="203">
        <f t="shared" si="91"/>
        <v>2446.4082401138044</v>
      </c>
      <c r="W449" s="203">
        <f t="shared" si="92"/>
        <v>2452.770986697014</v>
      </c>
      <c r="X449" s="203">
        <f t="shared" si="93"/>
        <v>2447.0321114128428</v>
      </c>
      <c r="Y449" s="203">
        <f t="shared" si="94"/>
        <v>2469.8986393762498</v>
      </c>
    </row>
    <row r="450" spans="1:25" x14ac:dyDescent="0.2">
      <c r="A450" s="214" t="s">
        <v>467</v>
      </c>
      <c r="B450" s="214">
        <f>IF(ISERROR(VLOOKUP(Prices!A450,Quantities!$A$1:$B$576,2,FALSE)),0,VLOOKUP(Prices!A450,Quantities!$A$1:$B$576,2,FALSE))</f>
        <v>1</v>
      </c>
      <c r="C450" s="215">
        <f t="shared" si="83"/>
        <v>1</v>
      </c>
      <c r="D450" s="216">
        <v>4</v>
      </c>
      <c r="E450" s="217">
        <v>10</v>
      </c>
      <c r="F450" s="218">
        <v>0</v>
      </c>
      <c r="G450" s="219">
        <v>0</v>
      </c>
      <c r="H450" s="219">
        <v>0</v>
      </c>
      <c r="I450" s="219">
        <v>34.058476987600407</v>
      </c>
      <c r="J450" s="220">
        <f t="shared" si="84"/>
        <v>34.058476987600407</v>
      </c>
      <c r="K450" s="221">
        <f t="shared" si="96"/>
        <v>48.644346416295249</v>
      </c>
      <c r="L450" s="221">
        <f t="shared" si="96"/>
        <v>47.861810318109434</v>
      </c>
      <c r="M450" s="221">
        <f t="shared" si="96"/>
        <v>47.986291819223737</v>
      </c>
      <c r="N450" s="221">
        <f t="shared" si="96"/>
        <v>47.874015807482735</v>
      </c>
      <c r="O450" s="221">
        <f t="shared" si="96"/>
        <v>48.321379173119297</v>
      </c>
      <c r="P450" s="219">
        <f t="shared" ref="P450:P513" si="97">IF($D450=4,($I450*(1+L$6)*L$5))</f>
        <v>47.861810318109434</v>
      </c>
      <c r="Q450" s="219">
        <f t="shared" ref="Q450:Q513" si="98">IF($D450=4,0)</f>
        <v>0</v>
      </c>
      <c r="R450" s="222">
        <f t="shared" si="90"/>
        <v>47.861810318109434</v>
      </c>
      <c r="S450" s="203">
        <f t="shared" si="82"/>
        <v>0</v>
      </c>
      <c r="T450" s="203"/>
      <c r="U450" s="203">
        <f t="shared" si="86"/>
        <v>48.644346416295249</v>
      </c>
      <c r="V450" s="203">
        <f t="shared" si="91"/>
        <v>47.861810318109434</v>
      </c>
      <c r="W450" s="203">
        <f t="shared" si="92"/>
        <v>47.986291819223737</v>
      </c>
      <c r="X450" s="203">
        <f t="shared" si="93"/>
        <v>47.874015807482735</v>
      </c>
      <c r="Y450" s="203">
        <f t="shared" si="94"/>
        <v>48.321379173119297</v>
      </c>
    </row>
    <row r="451" spans="1:25" x14ac:dyDescent="0.2">
      <c r="A451" s="214" t="s">
        <v>468</v>
      </c>
      <c r="B451" s="214">
        <f>IF(ISERROR(VLOOKUP(Prices!A451,Quantities!$A$1:$B$576,2,FALSE)),0,VLOOKUP(Prices!A451,Quantities!$A$1:$B$576,2,FALSE))</f>
        <v>32604</v>
      </c>
      <c r="C451" s="215">
        <f t="shared" si="83"/>
        <v>1</v>
      </c>
      <c r="D451" s="216">
        <v>4</v>
      </c>
      <c r="E451" s="217">
        <v>1620</v>
      </c>
      <c r="F451" s="218">
        <v>0</v>
      </c>
      <c r="G451" s="219">
        <v>0</v>
      </c>
      <c r="H451" s="219">
        <v>0</v>
      </c>
      <c r="I451" s="219">
        <v>43.639337217127348</v>
      </c>
      <c r="J451" s="220">
        <f t="shared" si="84"/>
        <v>43.639337217127348</v>
      </c>
      <c r="K451" s="221">
        <f t="shared" si="96"/>
        <v>62.328301930245274</v>
      </c>
      <c r="L451" s="221">
        <f t="shared" si="96"/>
        <v>61.325633587625646</v>
      </c>
      <c r="M451" s="221">
        <f t="shared" si="96"/>
        <v>61.485132504926</v>
      </c>
      <c r="N451" s="221">
        <f t="shared" si="96"/>
        <v>61.341272556651063</v>
      </c>
      <c r="O451" s="221">
        <f t="shared" si="96"/>
        <v>61.914482003999815</v>
      </c>
      <c r="P451" s="219">
        <f t="shared" si="97"/>
        <v>61.325633587625646</v>
      </c>
      <c r="Q451" s="219">
        <f t="shared" si="98"/>
        <v>0</v>
      </c>
      <c r="R451" s="222">
        <f t="shared" si="90"/>
        <v>61.325633587625646</v>
      </c>
      <c r="S451" s="203">
        <f t="shared" si="82"/>
        <v>0</v>
      </c>
      <c r="T451" s="203"/>
      <c r="U451" s="203">
        <f t="shared" si="86"/>
        <v>2032151.956133717</v>
      </c>
      <c r="V451" s="203">
        <f t="shared" si="91"/>
        <v>1999460.9574909466</v>
      </c>
      <c r="W451" s="203">
        <f t="shared" si="92"/>
        <v>2004661.2601906073</v>
      </c>
      <c r="X451" s="203">
        <f t="shared" si="93"/>
        <v>1999970.8504370512</v>
      </c>
      <c r="Y451" s="203">
        <f t="shared" si="94"/>
        <v>2018659.7712584101</v>
      </c>
    </row>
    <row r="452" spans="1:25" x14ac:dyDescent="0.2">
      <c r="A452" s="214" t="s">
        <v>469</v>
      </c>
      <c r="B452" s="214">
        <f>IF(ISERROR(VLOOKUP(Prices!A452,Quantities!$A$1:$B$576,2,FALSE)),0,VLOOKUP(Prices!A452,Quantities!$A$1:$B$576,2,FALSE))</f>
        <v>109</v>
      </c>
      <c r="C452" s="215">
        <f t="shared" si="83"/>
        <v>1</v>
      </c>
      <c r="D452" s="216">
        <v>4</v>
      </c>
      <c r="E452" s="217">
        <v>1630</v>
      </c>
      <c r="F452" s="218">
        <v>0</v>
      </c>
      <c r="G452" s="219">
        <v>0</v>
      </c>
      <c r="H452" s="219">
        <v>0</v>
      </c>
      <c r="I452" s="219">
        <v>43.639337217127348</v>
      </c>
      <c r="J452" s="220">
        <f t="shared" si="84"/>
        <v>43.639337217127348</v>
      </c>
      <c r="K452" s="221">
        <f t="shared" si="96"/>
        <v>62.328301930245274</v>
      </c>
      <c r="L452" s="221">
        <f t="shared" si="96"/>
        <v>61.325633587625646</v>
      </c>
      <c r="M452" s="221">
        <f t="shared" si="96"/>
        <v>61.485132504926</v>
      </c>
      <c r="N452" s="221">
        <f t="shared" si="96"/>
        <v>61.341272556651063</v>
      </c>
      <c r="O452" s="221">
        <f t="shared" si="96"/>
        <v>61.914482003999815</v>
      </c>
      <c r="P452" s="219">
        <f t="shared" si="97"/>
        <v>61.325633587625646</v>
      </c>
      <c r="Q452" s="219">
        <f t="shared" si="98"/>
        <v>0</v>
      </c>
      <c r="R452" s="222">
        <f t="shared" si="90"/>
        <v>61.325633587625646</v>
      </c>
      <c r="S452" s="203">
        <f t="shared" si="82"/>
        <v>0</v>
      </c>
      <c r="T452" s="203"/>
      <c r="U452" s="203">
        <f t="shared" si="86"/>
        <v>6793.7849103967346</v>
      </c>
      <c r="V452" s="203">
        <f t="shared" si="91"/>
        <v>6684.4940610511958</v>
      </c>
      <c r="W452" s="203">
        <f t="shared" si="92"/>
        <v>6701.8794430369344</v>
      </c>
      <c r="X452" s="203">
        <f t="shared" si="93"/>
        <v>6686.1987086749659</v>
      </c>
      <c r="Y452" s="203">
        <f t="shared" si="94"/>
        <v>6748.67853843598</v>
      </c>
    </row>
    <row r="453" spans="1:25" x14ac:dyDescent="0.2">
      <c r="A453" s="214" t="s">
        <v>470</v>
      </c>
      <c r="B453" s="214">
        <f>IF(ISERROR(VLOOKUP(Prices!A453,Quantities!$A$1:$B$576,2,FALSE)),0,VLOOKUP(Prices!A453,Quantities!$A$1:$B$576,2,FALSE))</f>
        <v>7</v>
      </c>
      <c r="C453" s="215">
        <f t="shared" si="83"/>
        <v>1</v>
      </c>
      <c r="D453" s="216">
        <v>4</v>
      </c>
      <c r="E453" s="217">
        <v>1640</v>
      </c>
      <c r="F453" s="218">
        <v>0</v>
      </c>
      <c r="G453" s="219">
        <v>0</v>
      </c>
      <c r="H453" s="219">
        <v>0</v>
      </c>
      <c r="I453" s="219">
        <v>43.639337217127348</v>
      </c>
      <c r="J453" s="220">
        <f t="shared" si="84"/>
        <v>43.639337217127348</v>
      </c>
      <c r="K453" s="221">
        <f t="shared" si="96"/>
        <v>62.328301930245274</v>
      </c>
      <c r="L453" s="221">
        <f t="shared" si="96"/>
        <v>61.325633587625646</v>
      </c>
      <c r="M453" s="221">
        <f t="shared" si="96"/>
        <v>61.485132504926</v>
      </c>
      <c r="N453" s="221">
        <f t="shared" si="96"/>
        <v>61.341272556651063</v>
      </c>
      <c r="O453" s="221">
        <f t="shared" si="96"/>
        <v>61.914482003999815</v>
      </c>
      <c r="P453" s="219">
        <f t="shared" si="97"/>
        <v>61.325633587625646</v>
      </c>
      <c r="Q453" s="219">
        <f t="shared" si="98"/>
        <v>0</v>
      </c>
      <c r="R453" s="222">
        <f t="shared" si="90"/>
        <v>61.325633587625646</v>
      </c>
      <c r="S453" s="203">
        <f t="shared" si="82"/>
        <v>0</v>
      </c>
      <c r="T453" s="203"/>
      <c r="U453" s="203">
        <f t="shared" si="86"/>
        <v>436.29811351171691</v>
      </c>
      <c r="V453" s="203">
        <f t="shared" si="91"/>
        <v>429.27943511337952</v>
      </c>
      <c r="W453" s="203">
        <f t="shared" si="92"/>
        <v>430.39592753448198</v>
      </c>
      <c r="X453" s="203">
        <f t="shared" si="93"/>
        <v>429.38890789655744</v>
      </c>
      <c r="Y453" s="203">
        <f t="shared" si="94"/>
        <v>433.40137402799871</v>
      </c>
    </row>
    <row r="454" spans="1:25" x14ac:dyDescent="0.2">
      <c r="A454" s="214" t="s">
        <v>471</v>
      </c>
      <c r="B454" s="214">
        <f>IF(ISERROR(VLOOKUP(Prices!A454,Quantities!$A$1:$B$576,2,FALSE)),0,VLOOKUP(Prices!A454,Quantities!$A$1:$B$576,2,FALSE))</f>
        <v>1</v>
      </c>
      <c r="C454" s="215">
        <f t="shared" si="83"/>
        <v>1</v>
      </c>
      <c r="D454" s="216">
        <v>4</v>
      </c>
      <c r="E454" s="217">
        <v>1650</v>
      </c>
      <c r="F454" s="218">
        <v>0</v>
      </c>
      <c r="G454" s="219">
        <v>0</v>
      </c>
      <c r="H454" s="219">
        <v>0</v>
      </c>
      <c r="I454" s="219">
        <v>43.639337217127348</v>
      </c>
      <c r="J454" s="220">
        <f t="shared" si="84"/>
        <v>43.639337217127348</v>
      </c>
      <c r="K454" s="221">
        <f t="shared" si="96"/>
        <v>62.328301930245274</v>
      </c>
      <c r="L454" s="221">
        <f t="shared" si="96"/>
        <v>61.325633587625646</v>
      </c>
      <c r="M454" s="221">
        <f t="shared" si="96"/>
        <v>61.485132504926</v>
      </c>
      <c r="N454" s="221">
        <f t="shared" si="96"/>
        <v>61.341272556651063</v>
      </c>
      <c r="O454" s="221">
        <f t="shared" si="96"/>
        <v>61.914482003999815</v>
      </c>
      <c r="P454" s="219">
        <f t="shared" si="97"/>
        <v>61.325633587625646</v>
      </c>
      <c r="Q454" s="219">
        <f t="shared" si="98"/>
        <v>0</v>
      </c>
      <c r="R454" s="222">
        <f t="shared" si="90"/>
        <v>61.325633587625646</v>
      </c>
      <c r="S454" s="203">
        <f t="shared" si="82"/>
        <v>0</v>
      </c>
      <c r="T454" s="203"/>
      <c r="U454" s="203">
        <f t="shared" si="86"/>
        <v>62.328301930245274</v>
      </c>
      <c r="V454" s="203">
        <f t="shared" si="91"/>
        <v>61.325633587625646</v>
      </c>
      <c r="W454" s="203">
        <f t="shared" si="92"/>
        <v>61.485132504926</v>
      </c>
      <c r="X454" s="203">
        <f t="shared" si="93"/>
        <v>61.341272556651063</v>
      </c>
      <c r="Y454" s="203">
        <f t="shared" si="94"/>
        <v>61.914482003999815</v>
      </c>
    </row>
    <row r="455" spans="1:25" x14ac:dyDescent="0.2">
      <c r="A455" s="223" t="s">
        <v>472</v>
      </c>
      <c r="B455" s="214">
        <f>IF(ISERROR(VLOOKUP(Prices!A455,Quantities!$A$1:$B$576,2,FALSE)),0,VLOOKUP(Prices!A455,Quantities!$A$1:$B$576,2,FALSE))</f>
        <v>2181</v>
      </c>
      <c r="C455" s="215">
        <f t="shared" si="83"/>
        <v>1</v>
      </c>
      <c r="D455" s="216">
        <v>4</v>
      </c>
      <c r="E455" s="217">
        <v>1660</v>
      </c>
      <c r="F455" s="218">
        <v>0</v>
      </c>
      <c r="G455" s="219">
        <v>0</v>
      </c>
      <c r="H455" s="219">
        <v>0</v>
      </c>
      <c r="I455" s="219">
        <v>54.449251217127348</v>
      </c>
      <c r="J455" s="220">
        <f t="shared" si="84"/>
        <v>54.449251217127348</v>
      </c>
      <c r="K455" s="221">
        <f t="shared" si="96"/>
        <v>77.767665279868964</v>
      </c>
      <c r="L455" s="221">
        <f t="shared" si="96"/>
        <v>76.516625645533523</v>
      </c>
      <c r="M455" s="221">
        <f t="shared" si="96"/>
        <v>76.715634089995817</v>
      </c>
      <c r="N455" s="221">
        <f t="shared" si="96"/>
        <v>76.53613854851379</v>
      </c>
      <c r="O455" s="221">
        <f t="shared" si="96"/>
        <v>77.251337889040755</v>
      </c>
      <c r="P455" s="219">
        <f t="shared" si="97"/>
        <v>76.516625645533523</v>
      </c>
      <c r="Q455" s="219">
        <f t="shared" si="98"/>
        <v>0</v>
      </c>
      <c r="R455" s="222">
        <f t="shared" si="90"/>
        <v>76.516625645533523</v>
      </c>
      <c r="S455" s="203">
        <f t="shared" si="82"/>
        <v>0</v>
      </c>
      <c r="T455" s="203"/>
      <c r="U455" s="203">
        <f t="shared" si="86"/>
        <v>169611.27797539422</v>
      </c>
      <c r="V455" s="203">
        <f t="shared" si="91"/>
        <v>166882.76053290861</v>
      </c>
      <c r="W455" s="203">
        <f t="shared" si="92"/>
        <v>167316.79795028089</v>
      </c>
      <c r="X455" s="203">
        <f t="shared" si="93"/>
        <v>166925.31817430857</v>
      </c>
      <c r="Y455" s="203">
        <f t="shared" si="94"/>
        <v>168485.16793599789</v>
      </c>
    </row>
    <row r="456" spans="1:25" x14ac:dyDescent="0.2">
      <c r="A456" s="223" t="s">
        <v>473</v>
      </c>
      <c r="B456" s="214">
        <f>IF(ISERROR(VLOOKUP(Prices!A456,Quantities!$A$1:$B$576,2,FALSE)),0,VLOOKUP(Prices!A456,Quantities!$A$1:$B$576,2,FALSE))</f>
        <v>45</v>
      </c>
      <c r="C456" s="215">
        <f t="shared" si="83"/>
        <v>1</v>
      </c>
      <c r="D456" s="216">
        <v>4</v>
      </c>
      <c r="E456" s="217">
        <v>1670</v>
      </c>
      <c r="F456" s="218">
        <v>0</v>
      </c>
      <c r="G456" s="219">
        <v>0</v>
      </c>
      <c r="H456" s="219">
        <v>0</v>
      </c>
      <c r="I456" s="219">
        <v>49.044294217127351</v>
      </c>
      <c r="J456" s="220">
        <f t="shared" si="84"/>
        <v>49.044294217127351</v>
      </c>
      <c r="K456" s="221">
        <f t="shared" si="96"/>
        <v>70.047983605057127</v>
      </c>
      <c r="L456" s="221">
        <f t="shared" si="96"/>
        <v>68.921129616579591</v>
      </c>
      <c r="M456" s="221">
        <f t="shared" si="96"/>
        <v>69.100383297460908</v>
      </c>
      <c r="N456" s="221">
        <f t="shared" si="96"/>
        <v>68.938705552582434</v>
      </c>
      <c r="O456" s="221">
        <f t="shared" si="96"/>
        <v>69.582909946520289</v>
      </c>
      <c r="P456" s="219">
        <f t="shared" si="97"/>
        <v>68.921129616579591</v>
      </c>
      <c r="Q456" s="219">
        <f t="shared" si="98"/>
        <v>0</v>
      </c>
      <c r="R456" s="222">
        <f t="shared" si="90"/>
        <v>68.921129616579591</v>
      </c>
      <c r="S456" s="203">
        <f t="shared" si="82"/>
        <v>0</v>
      </c>
      <c r="T456" s="203"/>
      <c r="U456" s="203">
        <f t="shared" si="86"/>
        <v>3152.1592622275707</v>
      </c>
      <c r="V456" s="203">
        <f t="shared" si="91"/>
        <v>3101.4508327460817</v>
      </c>
      <c r="W456" s="203">
        <f t="shared" si="92"/>
        <v>3109.5172483857409</v>
      </c>
      <c r="X456" s="203">
        <f t="shared" si="93"/>
        <v>3102.2417498662094</v>
      </c>
      <c r="Y456" s="203">
        <f t="shared" si="94"/>
        <v>3131.230947593413</v>
      </c>
    </row>
    <row r="457" spans="1:25" x14ac:dyDescent="0.2">
      <c r="A457" s="223" t="s">
        <v>474</v>
      </c>
      <c r="B457" s="214">
        <f>IF(ISERROR(VLOOKUP(Prices!A457,Quantities!$A$1:$B$576,2,FALSE)),0,VLOOKUP(Prices!A457,Quantities!$A$1:$B$576,2,FALSE))</f>
        <v>16967</v>
      </c>
      <c r="C457" s="215">
        <f t="shared" si="83"/>
        <v>1</v>
      </c>
      <c r="D457" s="216">
        <v>4</v>
      </c>
      <c r="E457" s="217">
        <v>1700</v>
      </c>
      <c r="F457" s="218">
        <v>0</v>
      </c>
      <c r="G457" s="219">
        <v>0</v>
      </c>
      <c r="H457" s="219">
        <v>0</v>
      </c>
      <c r="I457" s="219">
        <v>53.514220967127351</v>
      </c>
      <c r="J457" s="220">
        <f t="shared" si="84"/>
        <v>53.514220967127351</v>
      </c>
      <c r="K457" s="221">
        <f t="shared" si="96"/>
        <v>76.432199357324208</v>
      </c>
      <c r="L457" s="221">
        <f t="shared" si="96"/>
        <v>75.202643212217808</v>
      </c>
      <c r="M457" s="221">
        <f t="shared" si="96"/>
        <v>75.398234182400515</v>
      </c>
      <c r="N457" s="221">
        <f t="shared" si="96"/>
        <v>75.22182102969839</v>
      </c>
      <c r="O457" s="221">
        <f t="shared" si="96"/>
        <v>75.924738603199643</v>
      </c>
      <c r="P457" s="219">
        <f t="shared" si="97"/>
        <v>75.202643212217808</v>
      </c>
      <c r="Q457" s="219">
        <f t="shared" si="98"/>
        <v>0</v>
      </c>
      <c r="R457" s="222">
        <f t="shared" si="90"/>
        <v>75.202643212217808</v>
      </c>
      <c r="S457" s="203">
        <f t="shared" ref="S457:S520" si="99">R457-L457</f>
        <v>0</v>
      </c>
      <c r="T457" s="203"/>
      <c r="U457" s="203">
        <f t="shared" si="86"/>
        <v>1296825.1264957199</v>
      </c>
      <c r="V457" s="203">
        <f t="shared" si="91"/>
        <v>1275963.2473816995</v>
      </c>
      <c r="W457" s="203">
        <f t="shared" si="92"/>
        <v>1279281.8393727895</v>
      </c>
      <c r="X457" s="203">
        <f t="shared" si="93"/>
        <v>1276288.6374108926</v>
      </c>
      <c r="Y457" s="203">
        <f t="shared" si="94"/>
        <v>1288215.0398804883</v>
      </c>
    </row>
    <row r="458" spans="1:25" x14ac:dyDescent="0.2">
      <c r="A458" s="223" t="s">
        <v>475</v>
      </c>
      <c r="B458" s="214">
        <f>IF(ISERROR(VLOOKUP(Prices!A458,Quantities!$A$1:$B$576,2,FALSE)),0,VLOOKUP(Prices!A458,Quantities!$A$1:$B$576,2,FALSE))</f>
        <v>144</v>
      </c>
      <c r="C458" s="215">
        <f t="shared" ref="C458:C521" si="100">I458/J458</f>
        <v>1</v>
      </c>
      <c r="D458" s="216">
        <v>4</v>
      </c>
      <c r="E458" s="217">
        <v>1710</v>
      </c>
      <c r="F458" s="218">
        <v>0</v>
      </c>
      <c r="G458" s="219">
        <v>0</v>
      </c>
      <c r="H458" s="219">
        <v>0</v>
      </c>
      <c r="I458" s="219">
        <v>48.576779092127346</v>
      </c>
      <c r="J458" s="220">
        <f t="shared" ref="J458:J521" si="101">SUM(F458:I458)</f>
        <v>48.576779092127346</v>
      </c>
      <c r="K458" s="221">
        <f t="shared" si="96"/>
        <v>69.380250643784748</v>
      </c>
      <c r="L458" s="221">
        <f t="shared" si="96"/>
        <v>68.26413839992172</v>
      </c>
      <c r="M458" s="221">
        <f t="shared" si="96"/>
        <v>68.441683343663257</v>
      </c>
      <c r="N458" s="221">
        <f t="shared" si="96"/>
        <v>68.281546793174726</v>
      </c>
      <c r="O458" s="221">
        <f t="shared" si="96"/>
        <v>68.919610303599725</v>
      </c>
      <c r="P458" s="219">
        <f t="shared" si="97"/>
        <v>68.26413839992172</v>
      </c>
      <c r="Q458" s="219">
        <f t="shared" si="98"/>
        <v>0</v>
      </c>
      <c r="R458" s="222">
        <f t="shared" si="90"/>
        <v>68.26413839992172</v>
      </c>
      <c r="S458" s="203">
        <f t="shared" si="99"/>
        <v>0</v>
      </c>
      <c r="T458" s="203"/>
      <c r="U458" s="203">
        <f t="shared" ref="U458:U521" si="102">K458*$B458</f>
        <v>9990.7560927050035</v>
      </c>
      <c r="V458" s="203">
        <f t="shared" si="91"/>
        <v>9830.0359295887283</v>
      </c>
      <c r="W458" s="203">
        <f t="shared" si="92"/>
        <v>9855.6024014875093</v>
      </c>
      <c r="X458" s="203">
        <f t="shared" si="93"/>
        <v>9832.5427382171601</v>
      </c>
      <c r="Y458" s="203">
        <f t="shared" si="94"/>
        <v>9924.4238837183602</v>
      </c>
    </row>
    <row r="459" spans="1:25" x14ac:dyDescent="0.2">
      <c r="A459" s="223" t="s">
        <v>476</v>
      </c>
      <c r="B459" s="214">
        <f>IF(ISERROR(VLOOKUP(Prices!A459,Quantities!$A$1:$B$576,2,FALSE)),0,VLOOKUP(Prices!A459,Quantities!$A$1:$B$576,2,FALSE))</f>
        <v>18</v>
      </c>
      <c r="C459" s="215">
        <f t="shared" si="100"/>
        <v>1</v>
      </c>
      <c r="D459" s="216">
        <v>4</v>
      </c>
      <c r="E459" s="217">
        <v>1720</v>
      </c>
      <c r="F459" s="218">
        <v>0</v>
      </c>
      <c r="G459" s="219">
        <v>0</v>
      </c>
      <c r="H459" s="219">
        <v>0</v>
      </c>
      <c r="I459" s="219">
        <v>46.930965133794018</v>
      </c>
      <c r="J459" s="220">
        <f t="shared" si="101"/>
        <v>46.930965133794018</v>
      </c>
      <c r="K459" s="221">
        <f t="shared" si="96"/>
        <v>67.029601072604919</v>
      </c>
      <c r="L459" s="221">
        <f t="shared" si="96"/>
        <v>65.951303462489705</v>
      </c>
      <c r="M459" s="221">
        <f t="shared" si="96"/>
        <v>66.122833064084176</v>
      </c>
      <c r="N459" s="221">
        <f t="shared" si="96"/>
        <v>65.968122047666839</v>
      </c>
      <c r="O459" s="221">
        <f t="shared" si="96"/>
        <v>66.58456753706642</v>
      </c>
      <c r="P459" s="219">
        <f t="shared" si="97"/>
        <v>65.951303462489705</v>
      </c>
      <c r="Q459" s="219">
        <f t="shared" si="98"/>
        <v>0</v>
      </c>
      <c r="R459" s="222">
        <f t="shared" ref="R459:R522" si="103">SUM(P459:Q459)</f>
        <v>65.951303462489705</v>
      </c>
      <c r="S459" s="203">
        <f t="shared" si="99"/>
        <v>0</v>
      </c>
      <c r="T459" s="203"/>
      <c r="U459" s="203">
        <f t="shared" si="102"/>
        <v>1206.5328193068885</v>
      </c>
      <c r="V459" s="203">
        <f t="shared" si="91"/>
        <v>1187.1234623248147</v>
      </c>
      <c r="W459" s="203">
        <f t="shared" si="92"/>
        <v>1190.2109951535151</v>
      </c>
      <c r="X459" s="203">
        <f t="shared" si="93"/>
        <v>1187.4261968580031</v>
      </c>
      <c r="Y459" s="203">
        <f t="shared" si="94"/>
        <v>1198.5222156671955</v>
      </c>
    </row>
    <row r="460" spans="1:25" x14ac:dyDescent="0.2">
      <c r="A460" s="223" t="s">
        <v>477</v>
      </c>
      <c r="B460" s="214">
        <f>IF(ISERROR(VLOOKUP(Prices!A460,Quantities!$A$1:$B$576,2,FALSE)),0,VLOOKUP(Prices!A460,Quantities!$A$1:$B$576,2,FALSE))</f>
        <v>8</v>
      </c>
      <c r="C460" s="215">
        <f t="shared" si="100"/>
        <v>1</v>
      </c>
      <c r="D460" s="216">
        <v>4</v>
      </c>
      <c r="E460" s="217">
        <v>1730</v>
      </c>
      <c r="F460" s="218">
        <v>0</v>
      </c>
      <c r="G460" s="219">
        <v>0</v>
      </c>
      <c r="H460" s="219">
        <v>0</v>
      </c>
      <c r="I460" s="219">
        <v>46.108058154627351</v>
      </c>
      <c r="J460" s="220">
        <f t="shared" si="101"/>
        <v>46.108058154627351</v>
      </c>
      <c r="K460" s="221">
        <f t="shared" si="96"/>
        <v>65.854276287015011</v>
      </c>
      <c r="L460" s="221">
        <f t="shared" si="96"/>
        <v>64.79488599377369</v>
      </c>
      <c r="M460" s="221">
        <f t="shared" si="96"/>
        <v>64.963407924294629</v>
      </c>
      <c r="N460" s="221">
        <f t="shared" si="96"/>
        <v>64.811409674912895</v>
      </c>
      <c r="O460" s="221">
        <f t="shared" si="96"/>
        <v>65.417046153799774</v>
      </c>
      <c r="P460" s="219">
        <f t="shared" si="97"/>
        <v>64.79488599377369</v>
      </c>
      <c r="Q460" s="219">
        <f t="shared" si="98"/>
        <v>0</v>
      </c>
      <c r="R460" s="222">
        <f t="shared" si="103"/>
        <v>64.79488599377369</v>
      </c>
      <c r="S460" s="203">
        <f t="shared" si="99"/>
        <v>0</v>
      </c>
      <c r="T460" s="203"/>
      <c r="U460" s="203">
        <f t="shared" si="102"/>
        <v>526.83421029612009</v>
      </c>
      <c r="V460" s="203">
        <f t="shared" si="91"/>
        <v>518.35908795018952</v>
      </c>
      <c r="W460" s="203">
        <f t="shared" si="92"/>
        <v>519.70726339435703</v>
      </c>
      <c r="X460" s="203">
        <f t="shared" si="93"/>
        <v>518.49127739930316</v>
      </c>
      <c r="Y460" s="203">
        <f t="shared" si="94"/>
        <v>523.33636923039819</v>
      </c>
    </row>
    <row r="461" spans="1:25" x14ac:dyDescent="0.2">
      <c r="A461" s="223" t="s">
        <v>478</v>
      </c>
      <c r="B461" s="214">
        <f>IF(ISERROR(VLOOKUP(Prices!A461,Quantities!$A$1:$B$576,2,FALSE)),0,VLOOKUP(Prices!A461,Quantities!$A$1:$B$576,2,FALSE))</f>
        <v>1</v>
      </c>
      <c r="C461" s="215">
        <f t="shared" si="100"/>
        <v>1</v>
      </c>
      <c r="D461" s="216">
        <v>4</v>
      </c>
      <c r="E461" s="217">
        <v>1980</v>
      </c>
      <c r="F461" s="218">
        <v>0</v>
      </c>
      <c r="G461" s="219">
        <v>0</v>
      </c>
      <c r="H461" s="219">
        <v>0</v>
      </c>
      <c r="I461" s="219">
        <v>46.842611654954375</v>
      </c>
      <c r="J461" s="220">
        <f t="shared" si="101"/>
        <v>46.842611654954375</v>
      </c>
      <c r="K461" s="221">
        <f t="shared" si="96"/>
        <v>66.903409369043871</v>
      </c>
      <c r="L461" s="221">
        <f t="shared" si="96"/>
        <v>65.827141790589124</v>
      </c>
      <c r="M461" s="221">
        <f t="shared" si="96"/>
        <v>65.998348466009332</v>
      </c>
      <c r="N461" s="221">
        <f t="shared" si="96"/>
        <v>65.84392871265203</v>
      </c>
      <c r="O461" s="221">
        <f t="shared" si="96"/>
        <v>66.459213665434731</v>
      </c>
      <c r="P461" s="219">
        <f t="shared" si="97"/>
        <v>65.827141790589124</v>
      </c>
      <c r="Q461" s="219">
        <f t="shared" si="98"/>
        <v>0</v>
      </c>
      <c r="R461" s="222">
        <f t="shared" si="103"/>
        <v>65.827141790589124</v>
      </c>
      <c r="S461" s="203">
        <f t="shared" si="99"/>
        <v>0</v>
      </c>
      <c r="T461" s="203"/>
      <c r="U461" s="203">
        <f t="shared" si="102"/>
        <v>66.903409369043871</v>
      </c>
      <c r="V461" s="203">
        <f t="shared" si="91"/>
        <v>65.827141790589124</v>
      </c>
      <c r="W461" s="203">
        <f t="shared" si="92"/>
        <v>65.998348466009332</v>
      </c>
      <c r="X461" s="203">
        <f t="shared" si="93"/>
        <v>65.84392871265203</v>
      </c>
      <c r="Y461" s="203">
        <f t="shared" si="94"/>
        <v>66.459213665434731</v>
      </c>
    </row>
    <row r="462" spans="1:25" x14ac:dyDescent="0.2">
      <c r="A462" s="223" t="s">
        <v>479</v>
      </c>
      <c r="B462" s="214">
        <f>IF(ISERROR(VLOOKUP(Prices!A462,Quantities!$A$1:$B$576,2,FALSE)),0,VLOOKUP(Prices!A462,Quantities!$A$1:$B$576,2,FALSE))</f>
        <v>17</v>
      </c>
      <c r="C462" s="215">
        <f t="shared" si="100"/>
        <v>1</v>
      </c>
      <c r="D462" s="216">
        <v>4</v>
      </c>
      <c r="E462" s="217">
        <v>2060</v>
      </c>
      <c r="F462" s="218">
        <v>0</v>
      </c>
      <c r="G462" s="219">
        <v>0</v>
      </c>
      <c r="H462" s="219">
        <v>0</v>
      </c>
      <c r="I462" s="219">
        <v>56.717495404954377</v>
      </c>
      <c r="J462" s="220">
        <f t="shared" si="101"/>
        <v>56.717495404954377</v>
      </c>
      <c r="K462" s="221">
        <f t="shared" si="96"/>
        <v>81.007306796122805</v>
      </c>
      <c r="L462" s="221">
        <f t="shared" si="96"/>
        <v>79.704151415181272</v>
      </c>
      <c r="M462" s="221">
        <f t="shared" si="96"/>
        <v>79.911450143483862</v>
      </c>
      <c r="N462" s="221">
        <f t="shared" si="96"/>
        <v>79.724477185699357</v>
      </c>
      <c r="O462" s="221">
        <f t="shared" si="96"/>
        <v>80.469470264634566</v>
      </c>
      <c r="P462" s="219">
        <f t="shared" si="97"/>
        <v>79.704151415181272</v>
      </c>
      <c r="Q462" s="219">
        <f t="shared" si="98"/>
        <v>0</v>
      </c>
      <c r="R462" s="222">
        <f t="shared" si="103"/>
        <v>79.704151415181272</v>
      </c>
      <c r="S462" s="203">
        <f t="shared" si="99"/>
        <v>0</v>
      </c>
      <c r="T462" s="203"/>
      <c r="U462" s="203">
        <f t="shared" si="102"/>
        <v>1377.1242155340876</v>
      </c>
      <c r="V462" s="203">
        <f t="shared" si="91"/>
        <v>1354.9705740580816</v>
      </c>
      <c r="W462" s="203">
        <f t="shared" si="92"/>
        <v>1358.4946524392255</v>
      </c>
      <c r="X462" s="203">
        <f t="shared" si="93"/>
        <v>1355.3161121568892</v>
      </c>
      <c r="Y462" s="203">
        <f t="shared" si="94"/>
        <v>1367.9809944987876</v>
      </c>
    </row>
    <row r="463" spans="1:25" x14ac:dyDescent="0.2">
      <c r="A463" s="223" t="s">
        <v>480</v>
      </c>
      <c r="B463" s="214">
        <f>IF(ISERROR(VLOOKUP(Prices!A463,Quantities!$A$1:$B$576,2,FALSE)),0,VLOOKUP(Prices!A463,Quantities!$A$1:$B$576,2,FALSE))</f>
        <v>31</v>
      </c>
      <c r="C463" s="215">
        <f t="shared" si="100"/>
        <v>1</v>
      </c>
      <c r="D463" s="216">
        <v>4</v>
      </c>
      <c r="E463" s="217">
        <v>90</v>
      </c>
      <c r="F463" s="218">
        <v>0</v>
      </c>
      <c r="G463" s="219">
        <v>0</v>
      </c>
      <c r="H463" s="219">
        <v>0</v>
      </c>
      <c r="I463" s="219">
        <v>49.488519223931391</v>
      </c>
      <c r="J463" s="220">
        <f t="shared" si="101"/>
        <v>49.488519223931391</v>
      </c>
      <c r="K463" s="221">
        <f t="shared" si="96"/>
        <v>70.682452231637924</v>
      </c>
      <c r="L463" s="221">
        <f t="shared" si="96"/>
        <v>69.545391618135227</v>
      </c>
      <c r="M463" s="221">
        <f t="shared" si="96"/>
        <v>69.726268912300824</v>
      </c>
      <c r="N463" s="221">
        <f t="shared" si="96"/>
        <v>69.563126750440404</v>
      </c>
      <c r="O463" s="221">
        <f t="shared" si="96"/>
        <v>70.213166108584559</v>
      </c>
      <c r="P463" s="219">
        <f t="shared" si="97"/>
        <v>69.545391618135227</v>
      </c>
      <c r="Q463" s="219">
        <f t="shared" si="98"/>
        <v>0</v>
      </c>
      <c r="R463" s="222">
        <f t="shared" si="103"/>
        <v>69.545391618135227</v>
      </c>
      <c r="S463" s="203">
        <f t="shared" si="99"/>
        <v>0</v>
      </c>
      <c r="T463" s="203"/>
      <c r="U463" s="203">
        <f t="shared" si="102"/>
        <v>2191.1560191807757</v>
      </c>
      <c r="V463" s="203">
        <f t="shared" si="91"/>
        <v>2155.9071401621923</v>
      </c>
      <c r="W463" s="203">
        <f t="shared" si="92"/>
        <v>2161.5143362813255</v>
      </c>
      <c r="X463" s="203">
        <f t="shared" si="93"/>
        <v>2156.4569292636525</v>
      </c>
      <c r="Y463" s="203">
        <f t="shared" si="94"/>
        <v>2176.6081493661213</v>
      </c>
    </row>
    <row r="464" spans="1:25" x14ac:dyDescent="0.2">
      <c r="A464" s="223" t="s">
        <v>481</v>
      </c>
      <c r="B464" s="214">
        <f>IF(ISERROR(VLOOKUP(Prices!A464,Quantities!$A$1:$B$576,2,FALSE)),0,VLOOKUP(Prices!A464,Quantities!$A$1:$B$576,2,FALSE))</f>
        <v>7</v>
      </c>
      <c r="C464" s="215">
        <f t="shared" si="100"/>
        <v>1</v>
      </c>
      <c r="D464" s="216">
        <v>4</v>
      </c>
      <c r="E464" s="217">
        <v>140</v>
      </c>
      <c r="F464" s="218">
        <v>0</v>
      </c>
      <c r="G464" s="219">
        <v>0</v>
      </c>
      <c r="H464" s="219">
        <v>0</v>
      </c>
      <c r="I464" s="219">
        <v>60.29843322393139</v>
      </c>
      <c r="J464" s="220">
        <f t="shared" si="101"/>
        <v>60.29843322393139</v>
      </c>
      <c r="K464" s="221">
        <f t="shared" si="96"/>
        <v>86.121815581261629</v>
      </c>
      <c r="L464" s="221">
        <f t="shared" si="96"/>
        <v>84.736383676043076</v>
      </c>
      <c r="M464" s="221">
        <f t="shared" si="96"/>
        <v>84.956770497370641</v>
      </c>
      <c r="N464" s="221">
        <f t="shared" si="96"/>
        <v>84.757992742303145</v>
      </c>
      <c r="O464" s="221">
        <f t="shared" si="96"/>
        <v>85.550021993625506</v>
      </c>
      <c r="P464" s="219">
        <f t="shared" si="97"/>
        <v>84.736383676043076</v>
      </c>
      <c r="Q464" s="219">
        <f t="shared" si="98"/>
        <v>0</v>
      </c>
      <c r="R464" s="222">
        <f t="shared" si="103"/>
        <v>84.736383676043076</v>
      </c>
      <c r="S464" s="203">
        <f t="shared" si="99"/>
        <v>0</v>
      </c>
      <c r="T464" s="203"/>
      <c r="U464" s="203">
        <f t="shared" si="102"/>
        <v>602.85270906883136</v>
      </c>
      <c r="V464" s="203">
        <f t="shared" si="91"/>
        <v>593.15468573230157</v>
      </c>
      <c r="W464" s="203">
        <f t="shared" si="92"/>
        <v>594.69739348159453</v>
      </c>
      <c r="X464" s="203">
        <f t="shared" si="93"/>
        <v>593.30594919612201</v>
      </c>
      <c r="Y464" s="203">
        <f t="shared" si="94"/>
        <v>598.85015395537857</v>
      </c>
    </row>
    <row r="465" spans="1:25" x14ac:dyDescent="0.2">
      <c r="A465" s="223" t="s">
        <v>482</v>
      </c>
      <c r="B465" s="214">
        <f>IF(ISERROR(VLOOKUP(Prices!A465,Quantities!$A$1:$B$576,2,FALSE)),0,VLOOKUP(Prices!A465,Quantities!$A$1:$B$576,2,FALSE))</f>
        <v>51</v>
      </c>
      <c r="C465" s="215">
        <f t="shared" si="100"/>
        <v>1</v>
      </c>
      <c r="D465" s="216">
        <v>4</v>
      </c>
      <c r="E465" s="217">
        <v>170</v>
      </c>
      <c r="F465" s="218">
        <v>0</v>
      </c>
      <c r="G465" s="219">
        <v>0</v>
      </c>
      <c r="H465" s="219">
        <v>0</v>
      </c>
      <c r="I465" s="219">
        <v>59.363402973931393</v>
      </c>
      <c r="J465" s="220">
        <f t="shared" si="101"/>
        <v>59.363402973931393</v>
      </c>
      <c r="K465" s="221">
        <f t="shared" si="96"/>
        <v>84.786349658716887</v>
      </c>
      <c r="L465" s="221">
        <f t="shared" si="96"/>
        <v>83.422401242727375</v>
      </c>
      <c r="M465" s="221">
        <f t="shared" si="96"/>
        <v>83.639370589775339</v>
      </c>
      <c r="N465" s="221">
        <f t="shared" si="96"/>
        <v>83.443675223487745</v>
      </c>
      <c r="O465" s="221">
        <f t="shared" si="96"/>
        <v>84.223422707784394</v>
      </c>
      <c r="P465" s="219">
        <f t="shared" si="97"/>
        <v>83.422401242727375</v>
      </c>
      <c r="Q465" s="219">
        <f t="shared" si="98"/>
        <v>0</v>
      </c>
      <c r="R465" s="222">
        <f t="shared" si="103"/>
        <v>83.422401242727375</v>
      </c>
      <c r="S465" s="203">
        <f t="shared" si="99"/>
        <v>0</v>
      </c>
      <c r="T465" s="203"/>
      <c r="U465" s="203">
        <f t="shared" si="102"/>
        <v>4324.103832594561</v>
      </c>
      <c r="V465" s="203">
        <f t="shared" si="91"/>
        <v>4254.5424633790963</v>
      </c>
      <c r="W465" s="203">
        <f t="shared" si="92"/>
        <v>4265.6079000785421</v>
      </c>
      <c r="X465" s="203">
        <f t="shared" si="93"/>
        <v>4255.6274363978746</v>
      </c>
      <c r="Y465" s="203">
        <f t="shared" si="94"/>
        <v>4295.3945580970039</v>
      </c>
    </row>
    <row r="466" spans="1:25" x14ac:dyDescent="0.2">
      <c r="A466" s="223" t="s">
        <v>483</v>
      </c>
      <c r="B466" s="214">
        <f>IF(ISERROR(VLOOKUP(Prices!A466,Quantities!$A$1:$B$576,2,FALSE)),0,VLOOKUP(Prices!A466,Quantities!$A$1:$B$576,2,FALSE))</f>
        <v>5175</v>
      </c>
      <c r="C466" s="215">
        <f t="shared" si="100"/>
        <v>1</v>
      </c>
      <c r="D466" s="216">
        <v>4</v>
      </c>
      <c r="E466" s="217">
        <v>40</v>
      </c>
      <c r="F466" s="218">
        <v>0</v>
      </c>
      <c r="G466" s="219">
        <v>0</v>
      </c>
      <c r="H466" s="219">
        <v>0</v>
      </c>
      <c r="I466" s="219">
        <v>52.259027617134578</v>
      </c>
      <c r="J466" s="220">
        <f t="shared" si="101"/>
        <v>52.259027617134578</v>
      </c>
      <c r="K466" s="221">
        <f t="shared" si="96"/>
        <v>74.639457416493812</v>
      </c>
      <c r="L466" s="221">
        <f t="shared" si="96"/>
        <v>73.438740908195868</v>
      </c>
      <c r="M466" s="221">
        <f t="shared" si="96"/>
        <v>73.629744228952774</v>
      </c>
      <c r="N466" s="221">
        <f t="shared" si="96"/>
        <v>73.457468903768671</v>
      </c>
      <c r="O466" s="221">
        <f t="shared" si="96"/>
        <v>74.143899318381941</v>
      </c>
      <c r="P466" s="219">
        <f t="shared" si="97"/>
        <v>73.438740908195868</v>
      </c>
      <c r="Q466" s="219">
        <f t="shared" si="98"/>
        <v>0</v>
      </c>
      <c r="R466" s="222">
        <f t="shared" si="103"/>
        <v>73.438740908195868</v>
      </c>
      <c r="S466" s="203">
        <f t="shared" si="99"/>
        <v>0</v>
      </c>
      <c r="T466" s="203"/>
      <c r="U466" s="203">
        <f t="shared" si="102"/>
        <v>386259.19213035546</v>
      </c>
      <c r="V466" s="203">
        <f t="shared" si="91"/>
        <v>380045.48419991363</v>
      </c>
      <c r="W466" s="203">
        <f t="shared" si="92"/>
        <v>381033.92638483061</v>
      </c>
      <c r="X466" s="203">
        <f t="shared" si="93"/>
        <v>380142.40157700289</v>
      </c>
      <c r="Y466" s="203">
        <f t="shared" si="94"/>
        <v>383694.67897262657</v>
      </c>
    </row>
    <row r="467" spans="1:25" x14ac:dyDescent="0.2">
      <c r="A467" s="223" t="s">
        <v>484</v>
      </c>
      <c r="B467" s="214">
        <f>IF(ISERROR(VLOOKUP(Prices!A467,Quantities!$A$1:$B$576,2,FALSE)),0,VLOOKUP(Prices!A467,Quantities!$A$1:$B$576,2,FALSE))</f>
        <v>481</v>
      </c>
      <c r="C467" s="215">
        <f t="shared" si="100"/>
        <v>1</v>
      </c>
      <c r="D467" s="216">
        <v>4</v>
      </c>
      <c r="E467" s="217">
        <v>350</v>
      </c>
      <c r="F467" s="218">
        <v>0</v>
      </c>
      <c r="G467" s="219">
        <v>0</v>
      </c>
      <c r="H467" s="219">
        <v>0</v>
      </c>
      <c r="I467" s="219">
        <v>63.068941617134577</v>
      </c>
      <c r="J467" s="220">
        <f t="shared" si="101"/>
        <v>63.068941617134577</v>
      </c>
      <c r="K467" s="221">
        <f t="shared" si="96"/>
        <v>90.078820766117502</v>
      </c>
      <c r="L467" s="221">
        <f t="shared" si="96"/>
        <v>88.629732966103731</v>
      </c>
      <c r="M467" s="221">
        <f t="shared" si="96"/>
        <v>88.860245814022605</v>
      </c>
      <c r="N467" s="221">
        <f t="shared" si="96"/>
        <v>88.652334895631412</v>
      </c>
      <c r="O467" s="221">
        <f t="shared" si="96"/>
        <v>89.480755203422873</v>
      </c>
      <c r="P467" s="219">
        <f t="shared" si="97"/>
        <v>88.629732966103731</v>
      </c>
      <c r="Q467" s="219">
        <f t="shared" si="98"/>
        <v>0</v>
      </c>
      <c r="R467" s="222">
        <f t="shared" si="103"/>
        <v>88.629732966103731</v>
      </c>
      <c r="S467" s="203">
        <f t="shared" si="99"/>
        <v>0</v>
      </c>
      <c r="T467" s="203"/>
      <c r="U467" s="203">
        <f t="shared" si="102"/>
        <v>43327.912788502515</v>
      </c>
      <c r="V467" s="203">
        <f t="shared" si="91"/>
        <v>42630.901556695891</v>
      </c>
      <c r="W467" s="203">
        <f t="shared" si="92"/>
        <v>42741.778236544873</v>
      </c>
      <c r="X467" s="203">
        <f t="shared" si="93"/>
        <v>42641.773084798711</v>
      </c>
      <c r="Y467" s="203">
        <f t="shared" si="94"/>
        <v>43040.243252846405</v>
      </c>
    </row>
    <row r="468" spans="1:25" x14ac:dyDescent="0.2">
      <c r="A468" s="223" t="s">
        <v>485</v>
      </c>
      <c r="B468" s="214">
        <f>IF(ISERROR(VLOOKUP(Prices!A468,Quantities!$A$1:$B$576,2,FALSE)),0,VLOOKUP(Prices!A468,Quantities!$A$1:$B$576,2,FALSE))</f>
        <v>2986</v>
      </c>
      <c r="C468" s="215">
        <f t="shared" si="100"/>
        <v>1</v>
      </c>
      <c r="D468" s="216">
        <v>4</v>
      </c>
      <c r="E468" s="217">
        <v>360</v>
      </c>
      <c r="F468" s="218">
        <v>0</v>
      </c>
      <c r="G468" s="219">
        <v>0</v>
      </c>
      <c r="H468" s="219">
        <v>0</v>
      </c>
      <c r="I468" s="219">
        <v>62.13391136713458</v>
      </c>
      <c r="J468" s="220">
        <f t="shared" si="101"/>
        <v>62.13391136713458</v>
      </c>
      <c r="K468" s="221">
        <f t="shared" si="96"/>
        <v>88.743354843572746</v>
      </c>
      <c r="L468" s="221">
        <f t="shared" si="96"/>
        <v>87.31575053278803</v>
      </c>
      <c r="M468" s="221">
        <f t="shared" si="96"/>
        <v>87.542845906427303</v>
      </c>
      <c r="N468" s="221">
        <f t="shared" si="96"/>
        <v>87.338017376816012</v>
      </c>
      <c r="O468" s="221">
        <f t="shared" si="96"/>
        <v>88.154155917581775</v>
      </c>
      <c r="P468" s="219">
        <f t="shared" si="97"/>
        <v>87.31575053278803</v>
      </c>
      <c r="Q468" s="219">
        <f t="shared" si="98"/>
        <v>0</v>
      </c>
      <c r="R468" s="222">
        <f t="shared" si="103"/>
        <v>87.31575053278803</v>
      </c>
      <c r="S468" s="203">
        <f t="shared" si="99"/>
        <v>0</v>
      </c>
      <c r="T468" s="203"/>
      <c r="U468" s="203">
        <f t="shared" si="102"/>
        <v>264987.65756290819</v>
      </c>
      <c r="V468" s="203">
        <f t="shared" si="91"/>
        <v>260724.83109090506</v>
      </c>
      <c r="W468" s="203">
        <f t="shared" si="92"/>
        <v>261402.93787659192</v>
      </c>
      <c r="X468" s="203">
        <f t="shared" si="93"/>
        <v>260791.31988717261</v>
      </c>
      <c r="Y468" s="203">
        <f t="shared" si="94"/>
        <v>263228.30956989917</v>
      </c>
    </row>
    <row r="469" spans="1:25" x14ac:dyDescent="0.2">
      <c r="A469" s="223" t="s">
        <v>486</v>
      </c>
      <c r="B469" s="214">
        <f>IF(ISERROR(VLOOKUP(Prices!A469,Quantities!$A$1:$B$576,2,FALSE)),0,VLOOKUP(Prices!A469,Quantities!$A$1:$B$576,2,FALSE))</f>
        <v>125</v>
      </c>
      <c r="C469" s="215">
        <f t="shared" si="100"/>
        <v>1</v>
      </c>
      <c r="D469" s="216">
        <v>4</v>
      </c>
      <c r="E469" s="217">
        <v>730</v>
      </c>
      <c r="F469" s="218">
        <v>0</v>
      </c>
      <c r="G469" s="219">
        <v>0</v>
      </c>
      <c r="H469" s="219">
        <v>0</v>
      </c>
      <c r="I469" s="219">
        <v>57.196469492134575</v>
      </c>
      <c r="J469" s="220">
        <f t="shared" si="101"/>
        <v>57.196469492134575</v>
      </c>
      <c r="K469" s="221">
        <f t="shared" si="96"/>
        <v>81.691406130033272</v>
      </c>
      <c r="L469" s="221">
        <f t="shared" si="96"/>
        <v>80.377245720491942</v>
      </c>
      <c r="M469" s="221">
        <f t="shared" si="96"/>
        <v>80.586295067690031</v>
      </c>
      <c r="N469" s="221">
        <f t="shared" si="96"/>
        <v>80.397743140292334</v>
      </c>
      <c r="O469" s="221">
        <f t="shared" si="96"/>
        <v>81.149027617981844</v>
      </c>
      <c r="P469" s="219">
        <f t="shared" si="97"/>
        <v>80.377245720491942</v>
      </c>
      <c r="Q469" s="219">
        <f t="shared" si="98"/>
        <v>0</v>
      </c>
      <c r="R469" s="222">
        <f t="shared" si="103"/>
        <v>80.377245720491942</v>
      </c>
      <c r="S469" s="203">
        <f t="shared" si="99"/>
        <v>0</v>
      </c>
      <c r="T469" s="203"/>
      <c r="U469" s="203">
        <f t="shared" si="102"/>
        <v>10211.425766254159</v>
      </c>
      <c r="V469" s="203">
        <f t="shared" si="91"/>
        <v>10047.155715061494</v>
      </c>
      <c r="W469" s="203">
        <f t="shared" si="92"/>
        <v>10073.286883461255</v>
      </c>
      <c r="X469" s="203">
        <f t="shared" si="93"/>
        <v>10049.717892536542</v>
      </c>
      <c r="Y469" s="203">
        <f t="shared" si="94"/>
        <v>10143.628452247731</v>
      </c>
    </row>
    <row r="470" spans="1:25" x14ac:dyDescent="0.2">
      <c r="A470" s="223" t="s">
        <v>487</v>
      </c>
      <c r="B470" s="214">
        <f>IF(ISERROR(VLOOKUP(Prices!A470,Quantities!$A$1:$B$576,2,FALSE)),0,VLOOKUP(Prices!A470,Quantities!$A$1:$B$576,2,FALSE))</f>
        <v>2</v>
      </c>
      <c r="C470" s="215">
        <f t="shared" si="100"/>
        <v>1</v>
      </c>
      <c r="D470" s="216">
        <v>4</v>
      </c>
      <c r="E470" s="217">
        <v>880</v>
      </c>
      <c r="F470" s="218">
        <v>0</v>
      </c>
      <c r="G470" s="219">
        <v>0</v>
      </c>
      <c r="H470" s="219">
        <v>0</v>
      </c>
      <c r="I470" s="219">
        <v>54.72774855463458</v>
      </c>
      <c r="J470" s="220">
        <f t="shared" si="101"/>
        <v>54.72774855463458</v>
      </c>
      <c r="K470" s="221">
        <f t="shared" si="96"/>
        <v>78.165431773263549</v>
      </c>
      <c r="L470" s="221">
        <f t="shared" si="96"/>
        <v>76.907993314343912</v>
      </c>
      <c r="M470" s="221">
        <f t="shared" si="96"/>
        <v>77.108019648321417</v>
      </c>
      <c r="N470" s="221">
        <f t="shared" si="96"/>
        <v>76.927606022030517</v>
      </c>
      <c r="O470" s="221">
        <f t="shared" si="96"/>
        <v>77.646463468181892</v>
      </c>
      <c r="P470" s="219">
        <f t="shared" si="97"/>
        <v>76.907993314343912</v>
      </c>
      <c r="Q470" s="219">
        <f t="shared" si="98"/>
        <v>0</v>
      </c>
      <c r="R470" s="222">
        <f t="shared" si="103"/>
        <v>76.907993314343912</v>
      </c>
      <c r="S470" s="203">
        <f t="shared" si="99"/>
        <v>0</v>
      </c>
      <c r="T470" s="203"/>
      <c r="U470" s="203">
        <f t="shared" si="102"/>
        <v>156.3308635465271</v>
      </c>
      <c r="V470" s="203">
        <f t="shared" si="91"/>
        <v>153.81598662868782</v>
      </c>
      <c r="W470" s="203">
        <f t="shared" si="92"/>
        <v>154.21603929664283</v>
      </c>
      <c r="X470" s="203">
        <f t="shared" si="93"/>
        <v>153.85521204406103</v>
      </c>
      <c r="Y470" s="203">
        <f t="shared" si="94"/>
        <v>155.29292693636378</v>
      </c>
    </row>
    <row r="471" spans="1:25" x14ac:dyDescent="0.2">
      <c r="A471" s="223" t="s">
        <v>488</v>
      </c>
      <c r="B471" s="214">
        <f>IF(ISERROR(VLOOKUP(Prices!A471,Quantities!$A$1:$B$576,2,FALSE)),0,VLOOKUP(Prices!A471,Quantities!$A$1:$B$576,2,FALSE))</f>
        <v>35</v>
      </c>
      <c r="C471" s="215">
        <f t="shared" si="100"/>
        <v>1</v>
      </c>
      <c r="D471" s="216">
        <v>4</v>
      </c>
      <c r="E471" s="217">
        <v>890</v>
      </c>
      <c r="F471" s="218">
        <v>0</v>
      </c>
      <c r="G471" s="219">
        <v>0</v>
      </c>
      <c r="H471" s="219">
        <v>0</v>
      </c>
      <c r="I471" s="219">
        <v>52.259027617134578</v>
      </c>
      <c r="J471" s="220">
        <f t="shared" si="101"/>
        <v>52.259027617134578</v>
      </c>
      <c r="K471" s="221">
        <f t="shared" si="96"/>
        <v>74.639457416493812</v>
      </c>
      <c r="L471" s="221">
        <f t="shared" si="96"/>
        <v>73.438740908195868</v>
      </c>
      <c r="M471" s="221">
        <f t="shared" si="96"/>
        <v>73.629744228952774</v>
      </c>
      <c r="N471" s="221">
        <f t="shared" si="96"/>
        <v>73.457468903768671</v>
      </c>
      <c r="O471" s="221">
        <f t="shared" si="96"/>
        <v>74.143899318381941</v>
      </c>
      <c r="P471" s="219">
        <f t="shared" si="97"/>
        <v>73.438740908195868</v>
      </c>
      <c r="Q471" s="219">
        <f t="shared" si="98"/>
        <v>0</v>
      </c>
      <c r="R471" s="222">
        <f t="shared" si="103"/>
        <v>73.438740908195868</v>
      </c>
      <c r="S471" s="203">
        <f t="shared" si="99"/>
        <v>0</v>
      </c>
      <c r="T471" s="203"/>
      <c r="U471" s="203">
        <f t="shared" si="102"/>
        <v>2612.3810095772833</v>
      </c>
      <c r="V471" s="203">
        <f t="shared" si="91"/>
        <v>2570.3559317868553</v>
      </c>
      <c r="W471" s="203">
        <f t="shared" si="92"/>
        <v>2577.0410480133469</v>
      </c>
      <c r="X471" s="203">
        <f t="shared" si="93"/>
        <v>2571.0114116319037</v>
      </c>
      <c r="Y471" s="203">
        <f t="shared" si="94"/>
        <v>2595.036476143368</v>
      </c>
    </row>
    <row r="472" spans="1:25" x14ac:dyDescent="0.2">
      <c r="A472" s="223" t="s">
        <v>489</v>
      </c>
      <c r="B472" s="214">
        <f>IF(ISERROR(VLOOKUP(Prices!A472,Quantities!$A$1:$B$576,2,FALSE)),0,VLOOKUP(Prices!A472,Quantities!$A$1:$B$576,2,FALSE))</f>
        <v>7</v>
      </c>
      <c r="C472" s="215">
        <f t="shared" si="100"/>
        <v>1</v>
      </c>
      <c r="D472" s="216">
        <v>4</v>
      </c>
      <c r="E472" s="217">
        <v>910</v>
      </c>
      <c r="F472" s="218">
        <v>0</v>
      </c>
      <c r="G472" s="219">
        <v>0</v>
      </c>
      <c r="H472" s="219">
        <v>0</v>
      </c>
      <c r="I472" s="219">
        <v>57.663984617134581</v>
      </c>
      <c r="J472" s="220">
        <f t="shared" si="101"/>
        <v>57.663984617134581</v>
      </c>
      <c r="K472" s="221">
        <f t="shared" si="96"/>
        <v>82.359139091305664</v>
      </c>
      <c r="L472" s="221">
        <f t="shared" si="96"/>
        <v>81.034236937149799</v>
      </c>
      <c r="M472" s="221">
        <f t="shared" si="96"/>
        <v>81.244995021487696</v>
      </c>
      <c r="N472" s="221">
        <f t="shared" si="96"/>
        <v>81.054901899700042</v>
      </c>
      <c r="O472" s="221">
        <f t="shared" si="96"/>
        <v>81.812327260902421</v>
      </c>
      <c r="P472" s="219">
        <f t="shared" si="97"/>
        <v>81.034236937149799</v>
      </c>
      <c r="Q472" s="219">
        <f t="shared" si="98"/>
        <v>0</v>
      </c>
      <c r="R472" s="222">
        <f t="shared" si="103"/>
        <v>81.034236937149799</v>
      </c>
      <c r="S472" s="203">
        <f t="shared" si="99"/>
        <v>0</v>
      </c>
      <c r="T472" s="203"/>
      <c r="U472" s="203">
        <f t="shared" si="102"/>
        <v>576.51397363913964</v>
      </c>
      <c r="V472" s="203">
        <f t="shared" si="91"/>
        <v>567.23965856004861</v>
      </c>
      <c r="W472" s="203">
        <f t="shared" si="92"/>
        <v>568.71496515041383</v>
      </c>
      <c r="X472" s="203">
        <f t="shared" si="93"/>
        <v>567.38431329790023</v>
      </c>
      <c r="Y472" s="203">
        <f t="shared" si="94"/>
        <v>572.68629082631696</v>
      </c>
    </row>
    <row r="473" spans="1:25" x14ac:dyDescent="0.2">
      <c r="A473" s="223" t="s">
        <v>490</v>
      </c>
      <c r="B473" s="214">
        <f>IF(ISERROR(VLOOKUP(Prices!A473,Quantities!$A$1:$B$576,2,FALSE)),0,VLOOKUP(Prices!A473,Quantities!$A$1:$B$576,2,FALSE))</f>
        <v>32</v>
      </c>
      <c r="C473" s="215">
        <f t="shared" si="100"/>
        <v>1</v>
      </c>
      <c r="D473" s="216">
        <v>4</v>
      </c>
      <c r="E473" s="217">
        <v>90</v>
      </c>
      <c r="F473" s="218">
        <v>0</v>
      </c>
      <c r="G473" s="219">
        <v>0</v>
      </c>
      <c r="H473" s="219">
        <v>0</v>
      </c>
      <c r="I473" s="219">
        <v>51.056042919322252</v>
      </c>
      <c r="J473" s="220">
        <f t="shared" si="101"/>
        <v>51.056042919322252</v>
      </c>
      <c r="K473" s="221">
        <f t="shared" si="96"/>
        <v>72.92128298387928</v>
      </c>
      <c r="L473" s="221">
        <f t="shared" si="96"/>
        <v>71.748206553320173</v>
      </c>
      <c r="M473" s="221">
        <f t="shared" si="96"/>
        <v>71.934813043853111</v>
      </c>
      <c r="N473" s="221">
        <f t="shared" si="96"/>
        <v>71.766503436927792</v>
      </c>
      <c r="O473" s="221">
        <f t="shared" si="96"/>
        <v>72.437132461378525</v>
      </c>
      <c r="P473" s="219">
        <f t="shared" si="97"/>
        <v>71.748206553320173</v>
      </c>
      <c r="Q473" s="219">
        <f t="shared" si="98"/>
        <v>0</v>
      </c>
      <c r="R473" s="222">
        <f t="shared" si="103"/>
        <v>71.748206553320173</v>
      </c>
      <c r="S473" s="203">
        <f t="shared" si="99"/>
        <v>0</v>
      </c>
      <c r="T473" s="203"/>
      <c r="U473" s="203">
        <f t="shared" si="102"/>
        <v>2333.481055484137</v>
      </c>
      <c r="V473" s="203">
        <f t="shared" ref="V473:V536" si="104">L473*$B473</f>
        <v>2295.9426097062455</v>
      </c>
      <c r="W473" s="203">
        <f t="shared" ref="W473:W536" si="105">M473*$B473</f>
        <v>2301.9140174032996</v>
      </c>
      <c r="X473" s="203">
        <f t="shared" ref="X473:X536" si="106">N473*$B473</f>
        <v>2296.5281099816893</v>
      </c>
      <c r="Y473" s="203">
        <f t="shared" ref="Y473:Y536" si="107">O473*$B473</f>
        <v>2317.9882387641128</v>
      </c>
    </row>
    <row r="474" spans="1:25" x14ac:dyDescent="0.2">
      <c r="A474" s="223" t="s">
        <v>491</v>
      </c>
      <c r="B474" s="214">
        <f>IF(ISERROR(VLOOKUP(Prices!A474,Quantities!$A$1:$B$576,2,FALSE)),0,VLOOKUP(Prices!A474,Quantities!$A$1:$B$576,2,FALSE))</f>
        <v>2</v>
      </c>
      <c r="C474" s="215">
        <f t="shared" si="100"/>
        <v>1</v>
      </c>
      <c r="D474" s="216">
        <v>4</v>
      </c>
      <c r="E474" s="217">
        <v>140</v>
      </c>
      <c r="F474" s="218">
        <v>0</v>
      </c>
      <c r="G474" s="219">
        <v>0</v>
      </c>
      <c r="H474" s="219">
        <v>0</v>
      </c>
      <c r="I474" s="219">
        <v>61.865956919322251</v>
      </c>
      <c r="J474" s="220">
        <f t="shared" si="101"/>
        <v>61.865956919322251</v>
      </c>
      <c r="K474" s="221">
        <f t="shared" si="96"/>
        <v>88.360646333502984</v>
      </c>
      <c r="L474" s="221">
        <f t="shared" si="96"/>
        <v>86.939198611228036</v>
      </c>
      <c r="M474" s="221">
        <f t="shared" si="96"/>
        <v>87.165314628922943</v>
      </c>
      <c r="N474" s="221">
        <f t="shared" si="96"/>
        <v>86.961369428790533</v>
      </c>
      <c r="O474" s="221">
        <f t="shared" si="96"/>
        <v>87.773988346419472</v>
      </c>
      <c r="P474" s="219">
        <f t="shared" si="97"/>
        <v>86.939198611228036</v>
      </c>
      <c r="Q474" s="219">
        <f t="shared" si="98"/>
        <v>0</v>
      </c>
      <c r="R474" s="222">
        <f t="shared" si="103"/>
        <v>86.939198611228036</v>
      </c>
      <c r="S474" s="203">
        <f t="shared" si="99"/>
        <v>0</v>
      </c>
      <c r="T474" s="203"/>
      <c r="U474" s="203">
        <f t="shared" si="102"/>
        <v>176.72129266700597</v>
      </c>
      <c r="V474" s="203">
        <f t="shared" si="104"/>
        <v>173.87839722245607</v>
      </c>
      <c r="W474" s="203">
        <f t="shared" si="105"/>
        <v>174.33062925784589</v>
      </c>
      <c r="X474" s="203">
        <f t="shared" si="106"/>
        <v>173.92273885758107</v>
      </c>
      <c r="Y474" s="203">
        <f t="shared" si="107"/>
        <v>175.54797669283894</v>
      </c>
    </row>
    <row r="475" spans="1:25" x14ac:dyDescent="0.2">
      <c r="A475" s="223" t="s">
        <v>492</v>
      </c>
      <c r="B475" s="214">
        <f>IF(ISERROR(VLOOKUP(Prices!A475,Quantities!$A$1:$B$576,2,FALSE)),0,VLOOKUP(Prices!A475,Quantities!$A$1:$B$576,2,FALSE))</f>
        <v>79</v>
      </c>
      <c r="C475" s="215">
        <f t="shared" si="100"/>
        <v>1</v>
      </c>
      <c r="D475" s="216">
        <v>4</v>
      </c>
      <c r="E475" s="217">
        <v>170</v>
      </c>
      <c r="F475" s="218">
        <v>0</v>
      </c>
      <c r="G475" s="219">
        <v>0</v>
      </c>
      <c r="H475" s="219">
        <v>0</v>
      </c>
      <c r="I475" s="219">
        <v>60.930926669322254</v>
      </c>
      <c r="J475" s="220">
        <f t="shared" si="101"/>
        <v>60.930926669322254</v>
      </c>
      <c r="K475" s="221">
        <f t="shared" si="96"/>
        <v>87.025180410958242</v>
      </c>
      <c r="L475" s="221">
        <f t="shared" si="96"/>
        <v>85.625216177912336</v>
      </c>
      <c r="M475" s="221">
        <f t="shared" si="96"/>
        <v>85.847914721327641</v>
      </c>
      <c r="N475" s="221">
        <f t="shared" si="96"/>
        <v>85.647051909975119</v>
      </c>
      <c r="O475" s="221">
        <f t="shared" si="96"/>
        <v>86.447389060578359</v>
      </c>
      <c r="P475" s="219">
        <f t="shared" si="97"/>
        <v>85.625216177912336</v>
      </c>
      <c r="Q475" s="219">
        <f t="shared" si="98"/>
        <v>0</v>
      </c>
      <c r="R475" s="222">
        <f t="shared" si="103"/>
        <v>85.625216177912336</v>
      </c>
      <c r="S475" s="203">
        <f t="shared" si="99"/>
        <v>0</v>
      </c>
      <c r="T475" s="203"/>
      <c r="U475" s="203">
        <f t="shared" si="102"/>
        <v>6874.9892524657007</v>
      </c>
      <c r="V475" s="203">
        <f t="shared" si="104"/>
        <v>6764.3920780550743</v>
      </c>
      <c r="W475" s="203">
        <f t="shared" si="105"/>
        <v>6781.9852629848838</v>
      </c>
      <c r="X475" s="203">
        <f t="shared" si="106"/>
        <v>6766.1171008880347</v>
      </c>
      <c r="Y475" s="203">
        <f t="shared" si="107"/>
        <v>6829.3437357856901</v>
      </c>
    </row>
    <row r="476" spans="1:25" x14ac:dyDescent="0.2">
      <c r="A476" s="223" t="s">
        <v>493</v>
      </c>
      <c r="B476" s="214">
        <f>IF(ISERROR(VLOOKUP(Prices!A476,Quantities!$A$1:$B$576,2,FALSE)),0,VLOOKUP(Prices!A476,Quantities!$A$1:$B$576,2,FALSE))</f>
        <v>2158</v>
      </c>
      <c r="C476" s="215">
        <f t="shared" si="100"/>
        <v>1</v>
      </c>
      <c r="D476" s="216">
        <v>4</v>
      </c>
      <c r="E476" s="217">
        <v>50</v>
      </c>
      <c r="F476" s="218">
        <v>0</v>
      </c>
      <c r="G476" s="219">
        <v>0</v>
      </c>
      <c r="H476" s="219">
        <v>0</v>
      </c>
      <c r="I476" s="219">
        <v>76.765813632082711</v>
      </c>
      <c r="J476" s="220">
        <f t="shared" si="101"/>
        <v>76.765813632082711</v>
      </c>
      <c r="K476" s="221">
        <f t="shared" si="96"/>
        <v>109.64150958973596</v>
      </c>
      <c r="L476" s="221">
        <f t="shared" si="96"/>
        <v>107.87771902753379</v>
      </c>
      <c r="M476" s="221">
        <f t="shared" si="96"/>
        <v>108.158293044941</v>
      </c>
      <c r="N476" s="221">
        <f t="shared" si="96"/>
        <v>107.90522948617411</v>
      </c>
      <c r="O476" s="221">
        <f t="shared" si="96"/>
        <v>108.9135603274146</v>
      </c>
      <c r="P476" s="219">
        <f t="shared" si="97"/>
        <v>107.87771902753379</v>
      </c>
      <c r="Q476" s="219">
        <f t="shared" si="98"/>
        <v>0</v>
      </c>
      <c r="R476" s="222">
        <f t="shared" si="103"/>
        <v>107.87771902753379</v>
      </c>
      <c r="S476" s="203">
        <f t="shared" si="99"/>
        <v>0</v>
      </c>
      <c r="T476" s="203"/>
      <c r="U476" s="203">
        <f t="shared" si="102"/>
        <v>236606.3776946502</v>
      </c>
      <c r="V476" s="203">
        <f t="shared" si="104"/>
        <v>232800.1176614179</v>
      </c>
      <c r="W476" s="203">
        <f t="shared" si="105"/>
        <v>233405.59639098268</v>
      </c>
      <c r="X476" s="203">
        <f t="shared" si="106"/>
        <v>232859.48523116374</v>
      </c>
      <c r="Y476" s="203">
        <f t="shared" si="107"/>
        <v>235035.46318656072</v>
      </c>
    </row>
    <row r="477" spans="1:25" x14ac:dyDescent="0.2">
      <c r="A477" s="223" t="s">
        <v>494</v>
      </c>
      <c r="B477" s="214">
        <f>IF(ISERROR(VLOOKUP(Prices!A477,Quantities!$A$1:$B$576,2,FALSE)),0,VLOOKUP(Prices!A477,Quantities!$A$1:$B$576,2,FALSE))</f>
        <v>448</v>
      </c>
      <c r="C477" s="215">
        <f t="shared" si="100"/>
        <v>1</v>
      </c>
      <c r="D477" s="216">
        <v>4</v>
      </c>
      <c r="E477" s="217">
        <v>220</v>
      </c>
      <c r="F477" s="218">
        <v>0</v>
      </c>
      <c r="G477" s="219">
        <v>0</v>
      </c>
      <c r="H477" s="219">
        <v>0</v>
      </c>
      <c r="I477" s="219">
        <v>87.575727632082717</v>
      </c>
      <c r="J477" s="220">
        <f t="shared" si="101"/>
        <v>87.575727632082717</v>
      </c>
      <c r="K477" s="221">
        <f t="shared" si="96"/>
        <v>125.08087293935968</v>
      </c>
      <c r="L477" s="221">
        <f t="shared" si="96"/>
        <v>123.06871108544168</v>
      </c>
      <c r="M477" s="221">
        <f t="shared" si="96"/>
        <v>123.38879463001084</v>
      </c>
      <c r="N477" s="221">
        <f t="shared" si="96"/>
        <v>123.10009547803686</v>
      </c>
      <c r="O477" s="221">
        <f t="shared" si="96"/>
        <v>124.25041621245555</v>
      </c>
      <c r="P477" s="219">
        <f t="shared" si="97"/>
        <v>123.06871108544168</v>
      </c>
      <c r="Q477" s="219">
        <f t="shared" si="98"/>
        <v>0</v>
      </c>
      <c r="R477" s="222">
        <f t="shared" si="103"/>
        <v>123.06871108544168</v>
      </c>
      <c r="S477" s="203">
        <f t="shared" si="99"/>
        <v>0</v>
      </c>
      <c r="T477" s="203"/>
      <c r="U477" s="203">
        <f t="shared" si="102"/>
        <v>56036.231076833137</v>
      </c>
      <c r="V477" s="203">
        <f t="shared" si="104"/>
        <v>55134.782566277871</v>
      </c>
      <c r="W477" s="203">
        <f t="shared" si="105"/>
        <v>55278.179994244856</v>
      </c>
      <c r="X477" s="203">
        <f t="shared" si="106"/>
        <v>55148.842774160512</v>
      </c>
      <c r="Y477" s="203">
        <f t="shared" si="107"/>
        <v>55664.186463180085</v>
      </c>
    </row>
    <row r="478" spans="1:25" x14ac:dyDescent="0.2">
      <c r="A478" s="223" t="s">
        <v>495</v>
      </c>
      <c r="B478" s="214">
        <f>IF(ISERROR(VLOOKUP(Prices!A478,Quantities!$A$1:$B$576,2,FALSE)),0,VLOOKUP(Prices!A478,Quantities!$A$1:$B$576,2,FALSE))</f>
        <v>820</v>
      </c>
      <c r="C478" s="215">
        <f t="shared" si="100"/>
        <v>1</v>
      </c>
      <c r="D478" s="216">
        <v>4</v>
      </c>
      <c r="E478" s="217">
        <v>310</v>
      </c>
      <c r="F478" s="218">
        <v>0</v>
      </c>
      <c r="G478" s="219">
        <v>0</v>
      </c>
      <c r="H478" s="219">
        <v>0</v>
      </c>
      <c r="I478" s="219">
        <v>86.640697382082706</v>
      </c>
      <c r="J478" s="220">
        <f t="shared" si="101"/>
        <v>86.640697382082706</v>
      </c>
      <c r="K478" s="221">
        <f t="shared" si="96"/>
        <v>123.74540701681491</v>
      </c>
      <c r="L478" s="221">
        <f t="shared" si="96"/>
        <v>121.75472865212593</v>
      </c>
      <c r="M478" s="221">
        <f t="shared" si="96"/>
        <v>122.07139472241552</v>
      </c>
      <c r="N478" s="221">
        <f t="shared" si="96"/>
        <v>121.78577795922143</v>
      </c>
      <c r="O478" s="221">
        <f t="shared" si="96"/>
        <v>122.92381692661441</v>
      </c>
      <c r="P478" s="219">
        <f t="shared" si="97"/>
        <v>121.75472865212593</v>
      </c>
      <c r="Q478" s="219">
        <f t="shared" si="98"/>
        <v>0</v>
      </c>
      <c r="R478" s="222">
        <f t="shared" si="103"/>
        <v>121.75472865212593</v>
      </c>
      <c r="S478" s="203">
        <f t="shared" si="99"/>
        <v>0</v>
      </c>
      <c r="T478" s="203"/>
      <c r="U478" s="203">
        <f t="shared" si="102"/>
        <v>101471.23375378823</v>
      </c>
      <c r="V478" s="203">
        <f t="shared" si="104"/>
        <v>99838.877494743268</v>
      </c>
      <c r="W478" s="203">
        <f t="shared" si="105"/>
        <v>100098.54367238072</v>
      </c>
      <c r="X478" s="203">
        <f t="shared" si="106"/>
        <v>99864.33792656158</v>
      </c>
      <c r="Y478" s="203">
        <f t="shared" si="107"/>
        <v>100797.52987982381</v>
      </c>
    </row>
    <row r="479" spans="1:25" x14ac:dyDescent="0.2">
      <c r="A479" s="223" t="s">
        <v>496</v>
      </c>
      <c r="B479" s="214">
        <f>IF(ISERROR(VLOOKUP(Prices!A479,Quantities!$A$1:$B$576,2,FALSE)),0,VLOOKUP(Prices!A479,Quantities!$A$1:$B$576,2,FALSE))</f>
        <v>101</v>
      </c>
      <c r="C479" s="215">
        <f t="shared" si="100"/>
        <v>1</v>
      </c>
      <c r="D479" s="216">
        <v>4</v>
      </c>
      <c r="E479" s="217">
        <v>690</v>
      </c>
      <c r="F479" s="218">
        <v>0</v>
      </c>
      <c r="G479" s="219">
        <v>0</v>
      </c>
      <c r="H479" s="219">
        <v>0</v>
      </c>
      <c r="I479" s="219">
        <v>81.703255507082716</v>
      </c>
      <c r="J479" s="220">
        <f t="shared" si="101"/>
        <v>81.703255507082716</v>
      </c>
      <c r="K479" s="221">
        <f t="shared" si="96"/>
        <v>116.69345830327545</v>
      </c>
      <c r="L479" s="221">
        <f t="shared" si="96"/>
        <v>114.81622383982987</v>
      </c>
      <c r="M479" s="221">
        <f t="shared" si="96"/>
        <v>115.11484388367826</v>
      </c>
      <c r="N479" s="221">
        <f t="shared" si="96"/>
        <v>114.84550372269777</v>
      </c>
      <c r="O479" s="221">
        <f t="shared" si="96"/>
        <v>115.9186886270145</v>
      </c>
      <c r="P479" s="219">
        <f t="shared" si="97"/>
        <v>114.81622383982987</v>
      </c>
      <c r="Q479" s="219">
        <f t="shared" si="98"/>
        <v>0</v>
      </c>
      <c r="R479" s="222">
        <f t="shared" si="103"/>
        <v>114.81622383982987</v>
      </c>
      <c r="S479" s="203">
        <f t="shared" si="99"/>
        <v>0</v>
      </c>
      <c r="T479" s="203"/>
      <c r="U479" s="203">
        <f t="shared" si="102"/>
        <v>11786.03928863082</v>
      </c>
      <c r="V479" s="203">
        <f t="shared" si="104"/>
        <v>11596.438607822818</v>
      </c>
      <c r="W479" s="203">
        <f t="shared" si="105"/>
        <v>11626.599232251505</v>
      </c>
      <c r="X479" s="203">
        <f t="shared" si="106"/>
        <v>11599.395875992475</v>
      </c>
      <c r="Y479" s="203">
        <f t="shared" si="107"/>
        <v>11707.787551328465</v>
      </c>
    </row>
    <row r="480" spans="1:25" x14ac:dyDescent="0.2">
      <c r="A480" s="223" t="s">
        <v>497</v>
      </c>
      <c r="B480" s="214">
        <f>IF(ISERROR(VLOOKUP(Prices!A480,Quantities!$A$1:$B$576,2,FALSE)),0,VLOOKUP(Prices!A480,Quantities!$A$1:$B$576,2,FALSE))</f>
        <v>3</v>
      </c>
      <c r="C480" s="215">
        <f t="shared" si="100"/>
        <v>1</v>
      </c>
      <c r="D480" s="216">
        <v>4</v>
      </c>
      <c r="E480" s="217">
        <v>710</v>
      </c>
      <c r="F480" s="218">
        <v>0</v>
      </c>
      <c r="G480" s="219">
        <v>0</v>
      </c>
      <c r="H480" s="219">
        <v>0</v>
      </c>
      <c r="I480" s="219">
        <v>80.057441548749381</v>
      </c>
      <c r="J480" s="220">
        <f t="shared" si="101"/>
        <v>80.057441548749381</v>
      </c>
      <c r="K480" s="221">
        <f t="shared" si="96"/>
        <v>114.34280873209561</v>
      </c>
      <c r="L480" s="221">
        <f t="shared" si="96"/>
        <v>112.50338890239784</v>
      </c>
      <c r="M480" s="221">
        <f t="shared" si="96"/>
        <v>112.79599360409918</v>
      </c>
      <c r="N480" s="221">
        <f t="shared" si="96"/>
        <v>112.53207897718988</v>
      </c>
      <c r="O480" s="221">
        <f t="shared" si="96"/>
        <v>113.58364586048121</v>
      </c>
      <c r="P480" s="219">
        <f t="shared" si="97"/>
        <v>112.50338890239784</v>
      </c>
      <c r="Q480" s="219">
        <f t="shared" si="98"/>
        <v>0</v>
      </c>
      <c r="R480" s="222">
        <f t="shared" si="103"/>
        <v>112.50338890239784</v>
      </c>
      <c r="S480" s="203">
        <f t="shared" si="99"/>
        <v>0</v>
      </c>
      <c r="T480" s="203"/>
      <c r="U480" s="203">
        <f t="shared" si="102"/>
        <v>343.02842619628683</v>
      </c>
      <c r="V480" s="203">
        <f t="shared" si="104"/>
        <v>337.51016670719355</v>
      </c>
      <c r="W480" s="203">
        <f t="shared" si="105"/>
        <v>338.38798081229754</v>
      </c>
      <c r="X480" s="203">
        <f t="shared" si="106"/>
        <v>337.59623693156965</v>
      </c>
      <c r="Y480" s="203">
        <f t="shared" si="107"/>
        <v>340.75093758144362</v>
      </c>
    </row>
    <row r="481" spans="1:25" x14ac:dyDescent="0.2">
      <c r="A481" s="223" t="s">
        <v>498</v>
      </c>
      <c r="B481" s="214">
        <f>IF(ISERROR(VLOOKUP(Prices!A481,Quantities!$A$1:$B$576,2,FALSE)),0,VLOOKUP(Prices!A481,Quantities!$A$1:$B$576,2,FALSE))</f>
        <v>45</v>
      </c>
      <c r="C481" s="215">
        <f t="shared" si="100"/>
        <v>1</v>
      </c>
      <c r="D481" s="216">
        <v>4</v>
      </c>
      <c r="E481" s="217">
        <v>720</v>
      </c>
      <c r="F481" s="218">
        <v>0</v>
      </c>
      <c r="G481" s="219">
        <v>0</v>
      </c>
      <c r="H481" s="219">
        <v>0</v>
      </c>
      <c r="I481" s="219">
        <v>79.234534569582706</v>
      </c>
      <c r="J481" s="220">
        <f t="shared" si="101"/>
        <v>79.234534569582706</v>
      </c>
      <c r="K481" s="221">
        <f t="shared" ref="K481:O531" si="108">IF($D481=1,($I481*(1+K$6)*K$5)+$F481,$J481*(1+K$6)*K$5)</f>
        <v>113.1674839465057</v>
      </c>
      <c r="L481" s="221">
        <f t="shared" si="108"/>
        <v>111.34697143368183</v>
      </c>
      <c r="M481" s="221">
        <f t="shared" si="108"/>
        <v>111.63656846430962</v>
      </c>
      <c r="N481" s="221">
        <f t="shared" si="108"/>
        <v>111.37536660443594</v>
      </c>
      <c r="O481" s="221">
        <f t="shared" si="108"/>
        <v>112.41612447721454</v>
      </c>
      <c r="P481" s="219">
        <f t="shared" si="97"/>
        <v>111.34697143368183</v>
      </c>
      <c r="Q481" s="219">
        <f t="shared" si="98"/>
        <v>0</v>
      </c>
      <c r="R481" s="222">
        <f t="shared" si="103"/>
        <v>111.34697143368183</v>
      </c>
      <c r="S481" s="203">
        <f t="shared" si="99"/>
        <v>0</v>
      </c>
      <c r="T481" s="203"/>
      <c r="U481" s="203">
        <f t="shared" si="102"/>
        <v>5092.5367775927562</v>
      </c>
      <c r="V481" s="203">
        <f t="shared" si="104"/>
        <v>5010.6137145156827</v>
      </c>
      <c r="W481" s="203">
        <f t="shared" si="105"/>
        <v>5023.6455808939327</v>
      </c>
      <c r="X481" s="203">
        <f t="shared" si="106"/>
        <v>5011.8914971996173</v>
      </c>
      <c r="Y481" s="203">
        <f t="shared" si="107"/>
        <v>5058.7256014746545</v>
      </c>
    </row>
    <row r="482" spans="1:25" x14ac:dyDescent="0.2">
      <c r="A482" s="223" t="s">
        <v>499</v>
      </c>
      <c r="B482" s="214">
        <f>IF(ISERROR(VLOOKUP(Prices!A482,Quantities!$A$1:$B$576,2,FALSE)),0,VLOOKUP(Prices!A482,Quantities!$A$1:$B$576,2,FALSE))</f>
        <v>2</v>
      </c>
      <c r="C482" s="215">
        <f t="shared" si="100"/>
        <v>1</v>
      </c>
      <c r="D482" s="216">
        <v>4</v>
      </c>
      <c r="E482" s="217">
        <v>980</v>
      </c>
      <c r="F482" s="218">
        <v>0</v>
      </c>
      <c r="G482" s="219">
        <v>0</v>
      </c>
      <c r="H482" s="219">
        <v>0</v>
      </c>
      <c r="I482" s="219">
        <v>82.170770632082707</v>
      </c>
      <c r="J482" s="220">
        <f t="shared" si="101"/>
        <v>82.170770632082707</v>
      </c>
      <c r="K482" s="221">
        <f t="shared" si="108"/>
        <v>117.36119126454781</v>
      </c>
      <c r="L482" s="221">
        <f t="shared" si="108"/>
        <v>115.47321505648772</v>
      </c>
      <c r="M482" s="221">
        <f t="shared" si="108"/>
        <v>115.77354383747591</v>
      </c>
      <c r="N482" s="221">
        <f t="shared" si="108"/>
        <v>115.50266248210548</v>
      </c>
      <c r="O482" s="221">
        <f t="shared" si="108"/>
        <v>116.58198826993505</v>
      </c>
      <c r="P482" s="219">
        <f t="shared" si="97"/>
        <v>115.47321505648772</v>
      </c>
      <c r="Q482" s="219">
        <f t="shared" si="98"/>
        <v>0</v>
      </c>
      <c r="R482" s="222">
        <f t="shared" si="103"/>
        <v>115.47321505648772</v>
      </c>
      <c r="S482" s="203">
        <f t="shared" si="99"/>
        <v>0</v>
      </c>
      <c r="T482" s="203"/>
      <c r="U482" s="203">
        <f t="shared" si="102"/>
        <v>234.72238252909563</v>
      </c>
      <c r="V482" s="203">
        <f t="shared" si="104"/>
        <v>230.94643011297543</v>
      </c>
      <c r="W482" s="203">
        <f t="shared" si="105"/>
        <v>231.54708767495183</v>
      </c>
      <c r="X482" s="203">
        <f t="shared" si="106"/>
        <v>231.00532496421096</v>
      </c>
      <c r="Y482" s="203">
        <f t="shared" si="107"/>
        <v>233.16397653987011</v>
      </c>
    </row>
    <row r="483" spans="1:25" x14ac:dyDescent="0.2">
      <c r="A483" s="223" t="s">
        <v>500</v>
      </c>
      <c r="B483" s="214">
        <f>IF(ISERROR(VLOOKUP(Prices!A483,Quantities!$A$1:$B$576,2,FALSE)),0,VLOOKUP(Prices!A483,Quantities!$A$1:$B$576,2,FALSE))</f>
        <v>15</v>
      </c>
      <c r="C483" s="215">
        <f t="shared" si="100"/>
        <v>1</v>
      </c>
      <c r="D483" s="216">
        <v>4</v>
      </c>
      <c r="E483" s="217">
        <v>1010</v>
      </c>
      <c r="F483" s="218">
        <v>0</v>
      </c>
      <c r="G483" s="219">
        <v>0</v>
      </c>
      <c r="H483" s="219">
        <v>0</v>
      </c>
      <c r="I483" s="219">
        <v>76.765813632082711</v>
      </c>
      <c r="J483" s="220">
        <f t="shared" si="101"/>
        <v>76.765813632082711</v>
      </c>
      <c r="K483" s="221">
        <f t="shared" si="108"/>
        <v>109.64150958973596</v>
      </c>
      <c r="L483" s="221">
        <f t="shared" si="108"/>
        <v>107.87771902753379</v>
      </c>
      <c r="M483" s="221">
        <f t="shared" si="108"/>
        <v>108.158293044941</v>
      </c>
      <c r="N483" s="221">
        <f t="shared" si="108"/>
        <v>107.90522948617411</v>
      </c>
      <c r="O483" s="221">
        <f t="shared" si="108"/>
        <v>108.9135603274146</v>
      </c>
      <c r="P483" s="219">
        <f t="shared" si="97"/>
        <v>107.87771902753379</v>
      </c>
      <c r="Q483" s="219">
        <f t="shared" si="98"/>
        <v>0</v>
      </c>
      <c r="R483" s="222">
        <f t="shared" si="103"/>
        <v>107.87771902753379</v>
      </c>
      <c r="S483" s="203">
        <f t="shared" si="99"/>
        <v>0</v>
      </c>
      <c r="T483" s="203"/>
      <c r="U483" s="203">
        <f t="shared" si="102"/>
        <v>1644.6226438460394</v>
      </c>
      <c r="V483" s="203">
        <f t="shared" si="104"/>
        <v>1618.1657854130067</v>
      </c>
      <c r="W483" s="203">
        <f t="shared" si="105"/>
        <v>1622.374395674115</v>
      </c>
      <c r="X483" s="203">
        <f t="shared" si="106"/>
        <v>1618.5784422926117</v>
      </c>
      <c r="Y483" s="203">
        <f t="shared" si="107"/>
        <v>1633.703404911219</v>
      </c>
    </row>
    <row r="484" spans="1:25" x14ac:dyDescent="0.2">
      <c r="A484" s="223" t="s">
        <v>501</v>
      </c>
      <c r="B484" s="214">
        <f>IF(ISERROR(VLOOKUP(Prices!A484,Quantities!$A$1:$B$576,2,FALSE)),0,VLOOKUP(Prices!A484,Quantities!$A$1:$B$576,2,FALSE))</f>
        <v>9</v>
      </c>
      <c r="C484" s="215">
        <f t="shared" si="100"/>
        <v>1</v>
      </c>
      <c r="D484" s="216">
        <v>4</v>
      </c>
      <c r="E484" s="217">
        <v>1360</v>
      </c>
      <c r="F484" s="218">
        <v>0</v>
      </c>
      <c r="G484" s="219">
        <v>0</v>
      </c>
      <c r="H484" s="219">
        <v>0</v>
      </c>
      <c r="I484" s="219">
        <v>80.057441548749381</v>
      </c>
      <c r="J484" s="220">
        <f t="shared" si="101"/>
        <v>80.057441548749381</v>
      </c>
      <c r="K484" s="221">
        <f t="shared" si="108"/>
        <v>114.34280873209561</v>
      </c>
      <c r="L484" s="221">
        <f t="shared" si="108"/>
        <v>112.50338890239784</v>
      </c>
      <c r="M484" s="221">
        <f t="shared" si="108"/>
        <v>112.79599360409918</v>
      </c>
      <c r="N484" s="221">
        <f t="shared" si="108"/>
        <v>112.53207897718988</v>
      </c>
      <c r="O484" s="221">
        <f t="shared" si="108"/>
        <v>113.58364586048121</v>
      </c>
      <c r="P484" s="219">
        <f t="shared" si="97"/>
        <v>112.50338890239784</v>
      </c>
      <c r="Q484" s="219">
        <f t="shared" si="98"/>
        <v>0</v>
      </c>
      <c r="R484" s="222">
        <f t="shared" si="103"/>
        <v>112.50338890239784</v>
      </c>
      <c r="S484" s="203">
        <f t="shared" si="99"/>
        <v>0</v>
      </c>
      <c r="T484" s="203"/>
      <c r="U484" s="203">
        <f t="shared" si="102"/>
        <v>1029.0852785888605</v>
      </c>
      <c r="V484" s="203">
        <f t="shared" si="104"/>
        <v>1012.5305001215806</v>
      </c>
      <c r="W484" s="203">
        <f t="shared" si="105"/>
        <v>1015.1639424368926</v>
      </c>
      <c r="X484" s="203">
        <f t="shared" si="106"/>
        <v>1012.788710794709</v>
      </c>
      <c r="Y484" s="203">
        <f t="shared" si="107"/>
        <v>1022.2528127443309</v>
      </c>
    </row>
    <row r="485" spans="1:25" x14ac:dyDescent="0.2">
      <c r="A485" s="223" t="s">
        <v>502</v>
      </c>
      <c r="B485" s="214">
        <f>IF(ISERROR(VLOOKUP(Prices!A485,Quantities!$A$1:$B$576,2,FALSE)),0,VLOOKUP(Prices!A485,Quantities!$A$1:$B$576,2,FALSE))</f>
        <v>2</v>
      </c>
      <c r="C485" s="215">
        <f t="shared" si="100"/>
        <v>1</v>
      </c>
      <c r="D485" s="216">
        <v>4</v>
      </c>
      <c r="E485" s="217">
        <v>50</v>
      </c>
      <c r="F485" s="218">
        <v>0</v>
      </c>
      <c r="G485" s="219">
        <v>0</v>
      </c>
      <c r="H485" s="219">
        <v>0</v>
      </c>
      <c r="I485" s="219">
        <v>70.297824922255131</v>
      </c>
      <c r="J485" s="220">
        <f t="shared" si="101"/>
        <v>70.297824922255131</v>
      </c>
      <c r="K485" s="221">
        <f t="shared" si="108"/>
        <v>100.40354267970396</v>
      </c>
      <c r="L485" s="221">
        <f t="shared" si="108"/>
        <v>98.788362246191355</v>
      </c>
      <c r="M485" s="221">
        <f t="shared" si="108"/>
        <v>99.045296188791852</v>
      </c>
      <c r="N485" s="221">
        <f t="shared" si="108"/>
        <v>98.813554780648118</v>
      </c>
      <c r="O485" s="221">
        <f t="shared" si="108"/>
        <v>99.736927589291284</v>
      </c>
      <c r="P485" s="219">
        <f t="shared" si="97"/>
        <v>98.788362246191355</v>
      </c>
      <c r="Q485" s="219">
        <f t="shared" si="98"/>
        <v>0</v>
      </c>
      <c r="R485" s="222">
        <f t="shared" si="103"/>
        <v>98.788362246191355</v>
      </c>
      <c r="S485" s="203">
        <f t="shared" si="99"/>
        <v>0</v>
      </c>
      <c r="T485" s="203"/>
      <c r="U485" s="203">
        <f t="shared" si="102"/>
        <v>200.80708535940792</v>
      </c>
      <c r="V485" s="203">
        <f t="shared" si="104"/>
        <v>197.57672449238271</v>
      </c>
      <c r="W485" s="203">
        <f t="shared" si="105"/>
        <v>198.0905923775837</v>
      </c>
      <c r="X485" s="203">
        <f t="shared" si="106"/>
        <v>197.62710956129624</v>
      </c>
      <c r="Y485" s="203">
        <f t="shared" si="107"/>
        <v>199.47385517858257</v>
      </c>
    </row>
    <row r="486" spans="1:25" x14ac:dyDescent="0.2">
      <c r="A486" s="223" t="s">
        <v>503</v>
      </c>
      <c r="B486" s="214">
        <f>IF(ISERROR(VLOOKUP(Prices!A486,Quantities!$A$1:$B$576,2,FALSE)),0,VLOOKUP(Prices!A486,Quantities!$A$1:$B$576,2,FALSE))</f>
        <v>6</v>
      </c>
      <c r="C486" s="215">
        <f t="shared" si="100"/>
        <v>1</v>
      </c>
      <c r="D486" s="216">
        <v>4</v>
      </c>
      <c r="E486" s="217">
        <v>310</v>
      </c>
      <c r="F486" s="218">
        <v>0</v>
      </c>
      <c r="G486" s="219">
        <v>0</v>
      </c>
      <c r="H486" s="219">
        <v>0</v>
      </c>
      <c r="I486" s="219">
        <v>80.172708672255126</v>
      </c>
      <c r="J486" s="220">
        <f t="shared" si="101"/>
        <v>80.172708672255126</v>
      </c>
      <c r="K486" s="221">
        <f t="shared" si="108"/>
        <v>114.50744010678289</v>
      </c>
      <c r="L486" s="221">
        <f t="shared" si="108"/>
        <v>112.66537187078349</v>
      </c>
      <c r="M486" s="221">
        <f t="shared" si="108"/>
        <v>112.95839786626635</v>
      </c>
      <c r="N486" s="221">
        <f t="shared" si="108"/>
        <v>112.69410325369545</v>
      </c>
      <c r="O486" s="221">
        <f t="shared" si="108"/>
        <v>113.7471841884911</v>
      </c>
      <c r="P486" s="219">
        <f t="shared" si="97"/>
        <v>112.66537187078349</v>
      </c>
      <c r="Q486" s="219">
        <f t="shared" si="98"/>
        <v>0</v>
      </c>
      <c r="R486" s="222">
        <f t="shared" si="103"/>
        <v>112.66537187078349</v>
      </c>
      <c r="S486" s="203">
        <f t="shared" si="99"/>
        <v>0</v>
      </c>
      <c r="T486" s="203"/>
      <c r="U486" s="203">
        <f t="shared" si="102"/>
        <v>687.04464064069737</v>
      </c>
      <c r="V486" s="203">
        <f t="shared" si="104"/>
        <v>675.99223122470096</v>
      </c>
      <c r="W486" s="203">
        <f t="shared" si="105"/>
        <v>677.75038719759812</v>
      </c>
      <c r="X486" s="203">
        <f t="shared" si="106"/>
        <v>676.16461952217264</v>
      </c>
      <c r="Y486" s="203">
        <f t="shared" si="107"/>
        <v>682.48310513094657</v>
      </c>
    </row>
    <row r="487" spans="1:25" x14ac:dyDescent="0.2">
      <c r="A487" s="223" t="s">
        <v>504</v>
      </c>
      <c r="B487" s="214">
        <f>IF(ISERROR(VLOOKUP(Prices!A487,Quantities!$A$1:$B$576,2,FALSE)),0,VLOOKUP(Prices!A487,Quantities!$A$1:$B$576,2,FALSE))</f>
        <v>3313</v>
      </c>
      <c r="C487" s="215">
        <f t="shared" si="100"/>
        <v>1</v>
      </c>
      <c r="D487" s="216">
        <v>4</v>
      </c>
      <c r="E487" s="217">
        <v>60</v>
      </c>
      <c r="F487" s="218">
        <v>0</v>
      </c>
      <c r="G487" s="219">
        <v>0</v>
      </c>
      <c r="H487" s="219">
        <v>0</v>
      </c>
      <c r="I487" s="219">
        <v>77.879465349104166</v>
      </c>
      <c r="J487" s="220">
        <f t="shared" si="101"/>
        <v>77.879465349104166</v>
      </c>
      <c r="K487" s="221">
        <f t="shared" si="108"/>
        <v>111.23209333573307</v>
      </c>
      <c r="L487" s="221">
        <f t="shared" si="108"/>
        <v>109.44271523273473</v>
      </c>
      <c r="M487" s="221">
        <f t="shared" si="108"/>
        <v>109.72735957417621</v>
      </c>
      <c r="N487" s="221">
        <f t="shared" si="108"/>
        <v>109.47062478920324</v>
      </c>
      <c r="O487" s="221">
        <f t="shared" si="108"/>
        <v>110.49358361807967</v>
      </c>
      <c r="P487" s="219">
        <f t="shared" si="97"/>
        <v>109.44271523273473</v>
      </c>
      <c r="Q487" s="219">
        <f t="shared" si="98"/>
        <v>0</v>
      </c>
      <c r="R487" s="222">
        <f t="shared" si="103"/>
        <v>109.44271523273473</v>
      </c>
      <c r="S487" s="203">
        <f t="shared" si="99"/>
        <v>0</v>
      </c>
      <c r="T487" s="203"/>
      <c r="U487" s="203">
        <f t="shared" si="102"/>
        <v>368511.92522128363</v>
      </c>
      <c r="V487" s="203">
        <f t="shared" si="104"/>
        <v>362583.71556605014</v>
      </c>
      <c r="W487" s="203">
        <f t="shared" si="105"/>
        <v>363526.74226924579</v>
      </c>
      <c r="X487" s="203">
        <f t="shared" si="106"/>
        <v>362676.17992663034</v>
      </c>
      <c r="Y487" s="203">
        <f t="shared" si="107"/>
        <v>366065.24252669793</v>
      </c>
    </row>
    <row r="488" spans="1:25" x14ac:dyDescent="0.2">
      <c r="A488" s="223" t="s">
        <v>505</v>
      </c>
      <c r="B488" s="214">
        <f>IF(ISERROR(VLOOKUP(Prices!A488,Quantities!$A$1:$B$576,2,FALSE)),0,VLOOKUP(Prices!A488,Quantities!$A$1:$B$576,2,FALSE))</f>
        <v>922</v>
      </c>
      <c r="C488" s="215">
        <f t="shared" si="100"/>
        <v>1</v>
      </c>
      <c r="D488" s="216">
        <v>4</v>
      </c>
      <c r="E488" s="217">
        <v>230</v>
      </c>
      <c r="F488" s="218">
        <v>0</v>
      </c>
      <c r="G488" s="219">
        <v>0</v>
      </c>
      <c r="H488" s="219">
        <v>0</v>
      </c>
      <c r="I488" s="219">
        <v>88.689379349104172</v>
      </c>
      <c r="J488" s="220">
        <f t="shared" si="101"/>
        <v>88.689379349104172</v>
      </c>
      <c r="K488" s="221">
        <f t="shared" si="108"/>
        <v>126.67145668535677</v>
      </c>
      <c r="L488" s="221">
        <f t="shared" si="108"/>
        <v>124.63370729064259</v>
      </c>
      <c r="M488" s="221">
        <f t="shared" si="108"/>
        <v>124.95786115924604</v>
      </c>
      <c r="N488" s="221">
        <f t="shared" si="108"/>
        <v>124.66549078106598</v>
      </c>
      <c r="O488" s="221">
        <f t="shared" si="108"/>
        <v>125.83043950312062</v>
      </c>
      <c r="P488" s="219">
        <f t="shared" si="97"/>
        <v>124.63370729064259</v>
      </c>
      <c r="Q488" s="219">
        <f t="shared" si="98"/>
        <v>0</v>
      </c>
      <c r="R488" s="222">
        <f t="shared" si="103"/>
        <v>124.63370729064259</v>
      </c>
      <c r="S488" s="203">
        <f t="shared" si="99"/>
        <v>0</v>
      </c>
      <c r="T488" s="203"/>
      <c r="U488" s="203">
        <f t="shared" si="102"/>
        <v>116791.08306389894</v>
      </c>
      <c r="V488" s="203">
        <f t="shared" si="104"/>
        <v>114912.27812197247</v>
      </c>
      <c r="W488" s="203">
        <f t="shared" si="105"/>
        <v>115211.14798882484</v>
      </c>
      <c r="X488" s="203">
        <f t="shared" si="106"/>
        <v>114941.58250014283</v>
      </c>
      <c r="Y488" s="203">
        <f t="shared" si="107"/>
        <v>116015.66522187721</v>
      </c>
    </row>
    <row r="489" spans="1:25" x14ac:dyDescent="0.2">
      <c r="A489" s="223" t="s">
        <v>506</v>
      </c>
      <c r="B489" s="214">
        <f>IF(ISERROR(VLOOKUP(Prices!A489,Quantities!$A$1:$B$576,2,FALSE)),0,VLOOKUP(Prices!A489,Quantities!$A$1:$B$576,2,FALSE))</f>
        <v>2906</v>
      </c>
      <c r="C489" s="215">
        <f t="shared" si="100"/>
        <v>1</v>
      </c>
      <c r="D489" s="216">
        <v>4</v>
      </c>
      <c r="E489" s="217">
        <v>320</v>
      </c>
      <c r="F489" s="218">
        <v>0</v>
      </c>
      <c r="G489" s="219">
        <v>0</v>
      </c>
      <c r="H489" s="219">
        <v>0</v>
      </c>
      <c r="I489" s="219">
        <v>87.754349099104161</v>
      </c>
      <c r="J489" s="220">
        <f t="shared" si="101"/>
        <v>87.754349099104161</v>
      </c>
      <c r="K489" s="221">
        <f t="shared" si="108"/>
        <v>125.335990762812</v>
      </c>
      <c r="L489" s="221">
        <f t="shared" si="108"/>
        <v>123.31972485732686</v>
      </c>
      <c r="M489" s="221">
        <f t="shared" si="108"/>
        <v>123.64046125165071</v>
      </c>
      <c r="N489" s="221">
        <f t="shared" si="108"/>
        <v>123.35117326225057</v>
      </c>
      <c r="O489" s="221">
        <f t="shared" si="108"/>
        <v>124.50384021727949</v>
      </c>
      <c r="P489" s="219">
        <f t="shared" si="97"/>
        <v>123.31972485732686</v>
      </c>
      <c r="Q489" s="219">
        <f t="shared" si="98"/>
        <v>0</v>
      </c>
      <c r="R489" s="222">
        <f t="shared" si="103"/>
        <v>123.31972485732686</v>
      </c>
      <c r="S489" s="203">
        <f t="shared" si="99"/>
        <v>0</v>
      </c>
      <c r="T489" s="203"/>
      <c r="U489" s="203">
        <f t="shared" si="102"/>
        <v>364226.38915673166</v>
      </c>
      <c r="V489" s="203">
        <f t="shared" si="104"/>
        <v>358367.12043539184</v>
      </c>
      <c r="W489" s="203">
        <f t="shared" si="105"/>
        <v>359299.18039729696</v>
      </c>
      <c r="X489" s="203">
        <f t="shared" si="106"/>
        <v>358458.50950010016</v>
      </c>
      <c r="Y489" s="203">
        <f t="shared" si="107"/>
        <v>361808.15967141418</v>
      </c>
    </row>
    <row r="490" spans="1:25" x14ac:dyDescent="0.2">
      <c r="A490" s="223" t="s">
        <v>507</v>
      </c>
      <c r="B490" s="214">
        <f>IF(ISERROR(VLOOKUP(Prices!A490,Quantities!$A$1:$B$576,2,FALSE)),0,VLOOKUP(Prices!A490,Quantities!$A$1:$B$576,2,FALSE))</f>
        <v>159</v>
      </c>
      <c r="C490" s="215">
        <f t="shared" si="100"/>
        <v>1</v>
      </c>
      <c r="D490" s="216">
        <v>4</v>
      </c>
      <c r="E490" s="217">
        <v>390</v>
      </c>
      <c r="F490" s="218">
        <v>0</v>
      </c>
      <c r="G490" s="219">
        <v>0</v>
      </c>
      <c r="H490" s="219">
        <v>0</v>
      </c>
      <c r="I490" s="219">
        <v>82.81690722410417</v>
      </c>
      <c r="J490" s="220">
        <f t="shared" si="101"/>
        <v>82.81690722410417</v>
      </c>
      <c r="K490" s="221">
        <f t="shared" si="108"/>
        <v>118.28404204927254</v>
      </c>
      <c r="L490" s="221">
        <f t="shared" si="108"/>
        <v>116.3812200450308</v>
      </c>
      <c r="M490" s="221">
        <f t="shared" si="108"/>
        <v>116.68391041291346</v>
      </c>
      <c r="N490" s="221">
        <f t="shared" si="108"/>
        <v>116.41089902572691</v>
      </c>
      <c r="O490" s="221">
        <f t="shared" si="108"/>
        <v>117.49871191767959</v>
      </c>
      <c r="P490" s="219">
        <f t="shared" si="97"/>
        <v>116.3812200450308</v>
      </c>
      <c r="Q490" s="219">
        <f t="shared" si="98"/>
        <v>0</v>
      </c>
      <c r="R490" s="222">
        <f t="shared" si="103"/>
        <v>116.3812200450308</v>
      </c>
      <c r="S490" s="203">
        <f t="shared" si="99"/>
        <v>0</v>
      </c>
      <c r="T490" s="203"/>
      <c r="U490" s="203">
        <f t="shared" si="102"/>
        <v>18807.162685834333</v>
      </c>
      <c r="V490" s="203">
        <f t="shared" si="104"/>
        <v>18504.613987159897</v>
      </c>
      <c r="W490" s="203">
        <f t="shared" si="105"/>
        <v>18552.741755653242</v>
      </c>
      <c r="X490" s="203">
        <f t="shared" si="106"/>
        <v>18509.332945090577</v>
      </c>
      <c r="Y490" s="203">
        <f t="shared" si="107"/>
        <v>18682.295194911054</v>
      </c>
    </row>
    <row r="491" spans="1:25" x14ac:dyDescent="0.2">
      <c r="A491" s="223" t="s">
        <v>508</v>
      </c>
      <c r="B491" s="214">
        <f>IF(ISERROR(VLOOKUP(Prices!A491,Quantities!$A$1:$B$576,2,FALSE)),0,VLOOKUP(Prices!A491,Quantities!$A$1:$B$576,2,FALSE))</f>
        <v>4</v>
      </c>
      <c r="C491" s="215">
        <f t="shared" si="100"/>
        <v>1</v>
      </c>
      <c r="D491" s="216">
        <v>4</v>
      </c>
      <c r="E491" s="217">
        <v>430</v>
      </c>
      <c r="F491" s="218">
        <v>0</v>
      </c>
      <c r="G491" s="219">
        <v>0</v>
      </c>
      <c r="H491" s="219">
        <v>0</v>
      </c>
      <c r="I491" s="219">
        <v>81.171093265770836</v>
      </c>
      <c r="J491" s="220">
        <f t="shared" si="101"/>
        <v>81.171093265770836</v>
      </c>
      <c r="K491" s="221">
        <f t="shared" si="108"/>
        <v>115.93339247809273</v>
      </c>
      <c r="L491" s="221">
        <f t="shared" si="108"/>
        <v>114.06838510759877</v>
      </c>
      <c r="M491" s="221">
        <f t="shared" si="108"/>
        <v>114.36506013333438</v>
      </c>
      <c r="N491" s="221">
        <f t="shared" si="108"/>
        <v>114.09747428021902</v>
      </c>
      <c r="O491" s="221">
        <f t="shared" si="108"/>
        <v>115.16366915114629</v>
      </c>
      <c r="P491" s="219">
        <f t="shared" si="97"/>
        <v>114.06838510759877</v>
      </c>
      <c r="Q491" s="219">
        <f t="shared" si="98"/>
        <v>0</v>
      </c>
      <c r="R491" s="222">
        <f t="shared" si="103"/>
        <v>114.06838510759877</v>
      </c>
      <c r="S491" s="203">
        <f t="shared" si="99"/>
        <v>0</v>
      </c>
      <c r="T491" s="203"/>
      <c r="U491" s="203">
        <f t="shared" si="102"/>
        <v>463.73356991237091</v>
      </c>
      <c r="V491" s="203">
        <f t="shared" si="104"/>
        <v>456.27354043039509</v>
      </c>
      <c r="W491" s="203">
        <f t="shared" si="105"/>
        <v>457.46024053333753</v>
      </c>
      <c r="X491" s="203">
        <f t="shared" si="106"/>
        <v>456.38989712087607</v>
      </c>
      <c r="Y491" s="203">
        <f t="shared" si="107"/>
        <v>460.65467660458518</v>
      </c>
    </row>
    <row r="492" spans="1:25" x14ac:dyDescent="0.2">
      <c r="A492" s="223" t="s">
        <v>509</v>
      </c>
      <c r="B492" s="214">
        <f>IF(ISERROR(VLOOKUP(Prices!A492,Quantities!$A$1:$B$576,2,FALSE)),0,VLOOKUP(Prices!A492,Quantities!$A$1:$B$576,2,FALSE))</f>
        <v>107</v>
      </c>
      <c r="C492" s="215">
        <f t="shared" si="100"/>
        <v>1</v>
      </c>
      <c r="D492" s="216">
        <v>4</v>
      </c>
      <c r="E492" s="217">
        <v>470</v>
      </c>
      <c r="F492" s="218">
        <v>0</v>
      </c>
      <c r="G492" s="219">
        <v>0</v>
      </c>
      <c r="H492" s="219">
        <v>0</v>
      </c>
      <c r="I492" s="219">
        <v>80.348186286604161</v>
      </c>
      <c r="J492" s="220">
        <f t="shared" si="101"/>
        <v>80.348186286604161</v>
      </c>
      <c r="K492" s="221">
        <f t="shared" si="108"/>
        <v>114.75806769250279</v>
      </c>
      <c r="L492" s="221">
        <f t="shared" si="108"/>
        <v>112.91196763888274</v>
      </c>
      <c r="M492" s="221">
        <f t="shared" si="108"/>
        <v>113.20563499354483</v>
      </c>
      <c r="N492" s="221">
        <f t="shared" si="108"/>
        <v>112.94076190746507</v>
      </c>
      <c r="O492" s="221">
        <f t="shared" si="108"/>
        <v>113.99614776787962</v>
      </c>
      <c r="P492" s="219">
        <f t="shared" si="97"/>
        <v>112.91196763888274</v>
      </c>
      <c r="Q492" s="219">
        <f t="shared" si="98"/>
        <v>0</v>
      </c>
      <c r="R492" s="222">
        <f t="shared" si="103"/>
        <v>112.91196763888274</v>
      </c>
      <c r="S492" s="203">
        <f t="shared" si="99"/>
        <v>0</v>
      </c>
      <c r="T492" s="203"/>
      <c r="U492" s="203">
        <f t="shared" si="102"/>
        <v>12279.1132430978</v>
      </c>
      <c r="V492" s="203">
        <f t="shared" si="104"/>
        <v>12081.580537360453</v>
      </c>
      <c r="W492" s="203">
        <f t="shared" si="105"/>
        <v>12113.002944309297</v>
      </c>
      <c r="X492" s="203">
        <f t="shared" si="106"/>
        <v>12084.661524098763</v>
      </c>
      <c r="Y492" s="203">
        <f t="shared" si="107"/>
        <v>12197.587811163119</v>
      </c>
    </row>
    <row r="493" spans="1:25" x14ac:dyDescent="0.2">
      <c r="A493" s="223" t="s">
        <v>510</v>
      </c>
      <c r="B493" s="214">
        <f>IF(ISERROR(VLOOKUP(Prices!A493,Quantities!$A$1:$B$576,2,FALSE)),0,VLOOKUP(Prices!A493,Quantities!$A$1:$B$576,2,FALSE))</f>
        <v>27</v>
      </c>
      <c r="C493" s="215">
        <f t="shared" si="100"/>
        <v>1</v>
      </c>
      <c r="D493" s="216">
        <v>4</v>
      </c>
      <c r="E493" s="217">
        <v>550</v>
      </c>
      <c r="F493" s="218">
        <v>0</v>
      </c>
      <c r="G493" s="219">
        <v>0</v>
      </c>
      <c r="H493" s="219">
        <v>0</v>
      </c>
      <c r="I493" s="219">
        <v>81.171093265770836</v>
      </c>
      <c r="J493" s="220">
        <f t="shared" si="101"/>
        <v>81.171093265770836</v>
      </c>
      <c r="K493" s="221">
        <f t="shared" si="108"/>
        <v>115.93339247809273</v>
      </c>
      <c r="L493" s="221">
        <f t="shared" si="108"/>
        <v>114.06838510759877</v>
      </c>
      <c r="M493" s="221">
        <f t="shared" si="108"/>
        <v>114.36506013333438</v>
      </c>
      <c r="N493" s="221">
        <f t="shared" si="108"/>
        <v>114.09747428021902</v>
      </c>
      <c r="O493" s="221">
        <f t="shared" si="108"/>
        <v>115.16366915114629</v>
      </c>
      <c r="P493" s="219">
        <f t="shared" si="97"/>
        <v>114.06838510759877</v>
      </c>
      <c r="Q493" s="219">
        <f t="shared" si="98"/>
        <v>0</v>
      </c>
      <c r="R493" s="222">
        <f t="shared" si="103"/>
        <v>114.06838510759877</v>
      </c>
      <c r="S493" s="203">
        <f t="shared" si="99"/>
        <v>0</v>
      </c>
      <c r="T493" s="203"/>
      <c r="U493" s="203">
        <f t="shared" si="102"/>
        <v>3130.2015969085037</v>
      </c>
      <c r="V493" s="203">
        <f t="shared" si="104"/>
        <v>3079.8463979051667</v>
      </c>
      <c r="W493" s="203">
        <f t="shared" si="105"/>
        <v>3087.8566236000283</v>
      </c>
      <c r="X493" s="203">
        <f t="shared" si="106"/>
        <v>3080.6318055659135</v>
      </c>
      <c r="Y493" s="203">
        <f t="shared" si="107"/>
        <v>3109.4190670809498</v>
      </c>
    </row>
    <row r="494" spans="1:25" x14ac:dyDescent="0.2">
      <c r="A494" s="223" t="s">
        <v>511</v>
      </c>
      <c r="B494" s="214">
        <f>IF(ISERROR(VLOOKUP(Prices!A494,Quantities!$A$1:$B$576,2,FALSE)),0,VLOOKUP(Prices!A494,Quantities!$A$1:$B$576,2,FALSE))</f>
        <v>85</v>
      </c>
      <c r="C494" s="215">
        <f t="shared" si="100"/>
        <v>1</v>
      </c>
      <c r="D494" s="216">
        <v>4</v>
      </c>
      <c r="E494" s="217">
        <v>590</v>
      </c>
      <c r="F494" s="218">
        <v>0</v>
      </c>
      <c r="G494" s="219">
        <v>0</v>
      </c>
      <c r="H494" s="219">
        <v>0</v>
      </c>
      <c r="I494" s="219">
        <v>80.348186286604161</v>
      </c>
      <c r="J494" s="220">
        <f t="shared" si="101"/>
        <v>80.348186286604161</v>
      </c>
      <c r="K494" s="221">
        <f t="shared" si="108"/>
        <v>114.75806769250279</v>
      </c>
      <c r="L494" s="221">
        <f t="shared" si="108"/>
        <v>112.91196763888274</v>
      </c>
      <c r="M494" s="221">
        <f t="shared" si="108"/>
        <v>113.20563499354483</v>
      </c>
      <c r="N494" s="221">
        <f t="shared" si="108"/>
        <v>112.94076190746507</v>
      </c>
      <c r="O494" s="221">
        <f t="shared" si="108"/>
        <v>113.99614776787962</v>
      </c>
      <c r="P494" s="219">
        <f t="shared" si="97"/>
        <v>112.91196763888274</v>
      </c>
      <c r="Q494" s="219">
        <f t="shared" si="98"/>
        <v>0</v>
      </c>
      <c r="R494" s="222">
        <f t="shared" si="103"/>
        <v>112.91196763888274</v>
      </c>
      <c r="S494" s="203">
        <f t="shared" si="99"/>
        <v>0</v>
      </c>
      <c r="T494" s="203"/>
      <c r="U494" s="203">
        <f t="shared" si="102"/>
        <v>9754.4357538627373</v>
      </c>
      <c r="V494" s="203">
        <f t="shared" si="104"/>
        <v>9597.5172493050341</v>
      </c>
      <c r="W494" s="203">
        <f t="shared" si="105"/>
        <v>9622.4789744513109</v>
      </c>
      <c r="X494" s="203">
        <f t="shared" si="106"/>
        <v>9599.9647621345321</v>
      </c>
      <c r="Y494" s="203">
        <f t="shared" si="107"/>
        <v>9689.6725602697679</v>
      </c>
    </row>
    <row r="495" spans="1:25" x14ac:dyDescent="0.2">
      <c r="A495" s="223" t="s">
        <v>512</v>
      </c>
      <c r="B495" s="214">
        <f>IF(ISERROR(VLOOKUP(Prices!A495,Quantities!$A$1:$B$576,2,FALSE)),0,VLOOKUP(Prices!A495,Quantities!$A$1:$B$576,2,FALSE))</f>
        <v>68</v>
      </c>
      <c r="C495" s="215">
        <f t="shared" si="100"/>
        <v>1</v>
      </c>
      <c r="D495" s="216">
        <v>4</v>
      </c>
      <c r="E495" s="217">
        <v>610</v>
      </c>
      <c r="F495" s="218">
        <v>0</v>
      </c>
      <c r="G495" s="219">
        <v>0</v>
      </c>
      <c r="H495" s="219">
        <v>0</v>
      </c>
      <c r="I495" s="219">
        <v>77.879465349104166</v>
      </c>
      <c r="J495" s="220">
        <f t="shared" si="101"/>
        <v>77.879465349104166</v>
      </c>
      <c r="K495" s="221">
        <f t="shared" si="108"/>
        <v>111.23209333573307</v>
      </c>
      <c r="L495" s="221">
        <f t="shared" si="108"/>
        <v>109.44271523273473</v>
      </c>
      <c r="M495" s="221">
        <f t="shared" si="108"/>
        <v>109.72735957417621</v>
      </c>
      <c r="N495" s="221">
        <f t="shared" si="108"/>
        <v>109.47062478920324</v>
      </c>
      <c r="O495" s="221">
        <f t="shared" si="108"/>
        <v>110.49358361807967</v>
      </c>
      <c r="P495" s="219">
        <f t="shared" si="97"/>
        <v>109.44271523273473</v>
      </c>
      <c r="Q495" s="219">
        <f t="shared" si="98"/>
        <v>0</v>
      </c>
      <c r="R495" s="222">
        <f t="shared" si="103"/>
        <v>109.44271523273473</v>
      </c>
      <c r="S495" s="203">
        <f t="shared" si="99"/>
        <v>0</v>
      </c>
      <c r="T495" s="203"/>
      <c r="U495" s="203">
        <f t="shared" si="102"/>
        <v>7563.7823468298484</v>
      </c>
      <c r="V495" s="203">
        <f t="shared" si="104"/>
        <v>7442.1046358259619</v>
      </c>
      <c r="W495" s="203">
        <f t="shared" si="105"/>
        <v>7461.4604510439822</v>
      </c>
      <c r="X495" s="203">
        <f t="shared" si="106"/>
        <v>7444.0024856658201</v>
      </c>
      <c r="Y495" s="203">
        <f t="shared" si="107"/>
        <v>7513.5636860294171</v>
      </c>
    </row>
    <row r="496" spans="1:25" x14ac:dyDescent="0.2">
      <c r="A496" s="223" t="s">
        <v>513</v>
      </c>
      <c r="B496" s="214">
        <f>IF(ISERROR(VLOOKUP(Prices!A496,Quantities!$A$1:$B$576,2,FALSE)),0,VLOOKUP(Prices!A496,Quantities!$A$1:$B$576,2,FALSE))</f>
        <v>9</v>
      </c>
      <c r="C496" s="215">
        <f t="shared" si="100"/>
        <v>1</v>
      </c>
      <c r="D496" s="216">
        <v>4</v>
      </c>
      <c r="E496" s="217">
        <v>650</v>
      </c>
      <c r="F496" s="218">
        <v>0</v>
      </c>
      <c r="G496" s="219">
        <v>0</v>
      </c>
      <c r="H496" s="219">
        <v>0</v>
      </c>
      <c r="I496" s="219">
        <v>77.879465349104166</v>
      </c>
      <c r="J496" s="220">
        <f t="shared" si="101"/>
        <v>77.879465349104166</v>
      </c>
      <c r="K496" s="221">
        <f t="shared" si="108"/>
        <v>111.23209333573307</v>
      </c>
      <c r="L496" s="221">
        <f t="shared" si="108"/>
        <v>109.44271523273473</v>
      </c>
      <c r="M496" s="221">
        <f t="shared" si="108"/>
        <v>109.72735957417621</v>
      </c>
      <c r="N496" s="221">
        <f t="shared" si="108"/>
        <v>109.47062478920324</v>
      </c>
      <c r="O496" s="221">
        <f t="shared" si="108"/>
        <v>110.49358361807967</v>
      </c>
      <c r="P496" s="219">
        <f t="shared" si="97"/>
        <v>109.44271523273473</v>
      </c>
      <c r="Q496" s="219">
        <f t="shared" si="98"/>
        <v>0</v>
      </c>
      <c r="R496" s="222">
        <f t="shared" si="103"/>
        <v>109.44271523273473</v>
      </c>
      <c r="S496" s="203">
        <f t="shared" si="99"/>
        <v>0</v>
      </c>
      <c r="T496" s="203"/>
      <c r="U496" s="203">
        <f t="shared" si="102"/>
        <v>1001.0888400215977</v>
      </c>
      <c r="V496" s="203">
        <f t="shared" si="104"/>
        <v>984.98443709461253</v>
      </c>
      <c r="W496" s="203">
        <f t="shared" si="105"/>
        <v>987.5462361675859</v>
      </c>
      <c r="X496" s="203">
        <f t="shared" si="106"/>
        <v>985.23562310282921</v>
      </c>
      <c r="Y496" s="203">
        <f t="shared" si="107"/>
        <v>994.44225256271704</v>
      </c>
    </row>
    <row r="497" spans="1:25" x14ac:dyDescent="0.2">
      <c r="A497" s="223" t="s">
        <v>514</v>
      </c>
      <c r="B497" s="214">
        <f>IF(ISERROR(VLOOKUP(Prices!A497,Quantities!$A$1:$B$576,2,FALSE)),0,VLOOKUP(Prices!A497,Quantities!$A$1:$B$576,2,FALSE))</f>
        <v>20</v>
      </c>
      <c r="C497" s="215">
        <f t="shared" si="100"/>
        <v>1</v>
      </c>
      <c r="D497" s="216">
        <v>4</v>
      </c>
      <c r="E497" s="217">
        <v>760</v>
      </c>
      <c r="F497" s="218">
        <v>0</v>
      </c>
      <c r="G497" s="219">
        <v>0</v>
      </c>
      <c r="H497" s="219">
        <v>0</v>
      </c>
      <c r="I497" s="219">
        <v>83.284422349104162</v>
      </c>
      <c r="J497" s="220">
        <f t="shared" si="101"/>
        <v>83.284422349104162</v>
      </c>
      <c r="K497" s="221">
        <f t="shared" si="108"/>
        <v>118.95177501054492</v>
      </c>
      <c r="L497" s="221">
        <f t="shared" si="108"/>
        <v>117.03821126168864</v>
      </c>
      <c r="M497" s="221">
        <f t="shared" si="108"/>
        <v>117.34261036671111</v>
      </c>
      <c r="N497" s="221">
        <f t="shared" si="108"/>
        <v>117.06805778513461</v>
      </c>
      <c r="O497" s="221">
        <f t="shared" si="108"/>
        <v>118.16201156060012</v>
      </c>
      <c r="P497" s="219">
        <f t="shared" si="97"/>
        <v>117.03821126168864</v>
      </c>
      <c r="Q497" s="219">
        <f t="shared" si="98"/>
        <v>0</v>
      </c>
      <c r="R497" s="222">
        <f t="shared" si="103"/>
        <v>117.03821126168864</v>
      </c>
      <c r="S497" s="203">
        <f t="shared" si="99"/>
        <v>0</v>
      </c>
      <c r="T497" s="203"/>
      <c r="U497" s="203">
        <f t="shared" si="102"/>
        <v>2379.0355002108986</v>
      </c>
      <c r="V497" s="203">
        <f t="shared" si="104"/>
        <v>2340.7642252337728</v>
      </c>
      <c r="W497" s="203">
        <f t="shared" si="105"/>
        <v>2346.8522073342224</v>
      </c>
      <c r="X497" s="203">
        <f t="shared" si="106"/>
        <v>2341.3611557026925</v>
      </c>
      <c r="Y497" s="203">
        <f t="shared" si="107"/>
        <v>2363.2402312120025</v>
      </c>
    </row>
    <row r="498" spans="1:25" x14ac:dyDescent="0.2">
      <c r="A498" s="223" t="s">
        <v>515</v>
      </c>
      <c r="B498" s="214">
        <f>IF(ISERROR(VLOOKUP(Prices!A498,Quantities!$A$1:$B$576,2,FALSE)),0,VLOOKUP(Prices!A498,Quantities!$A$1:$B$576,2,FALSE))</f>
        <v>63</v>
      </c>
      <c r="C498" s="215">
        <f t="shared" si="100"/>
        <v>1</v>
      </c>
      <c r="D498" s="216">
        <v>4</v>
      </c>
      <c r="E498" s="217">
        <v>960</v>
      </c>
      <c r="F498" s="218">
        <v>0</v>
      </c>
      <c r="G498" s="219">
        <v>0</v>
      </c>
      <c r="H498" s="219">
        <v>0</v>
      </c>
      <c r="I498" s="219">
        <v>77.879465349104166</v>
      </c>
      <c r="J498" s="220">
        <f t="shared" si="101"/>
        <v>77.879465349104166</v>
      </c>
      <c r="K498" s="221">
        <f t="shared" si="108"/>
        <v>111.23209333573307</v>
      </c>
      <c r="L498" s="221">
        <f t="shared" si="108"/>
        <v>109.44271523273473</v>
      </c>
      <c r="M498" s="221">
        <f t="shared" si="108"/>
        <v>109.72735957417621</v>
      </c>
      <c r="N498" s="221">
        <f t="shared" si="108"/>
        <v>109.47062478920324</v>
      </c>
      <c r="O498" s="221">
        <f t="shared" si="108"/>
        <v>110.49358361807967</v>
      </c>
      <c r="P498" s="219">
        <f t="shared" si="97"/>
        <v>109.44271523273473</v>
      </c>
      <c r="Q498" s="219">
        <f t="shared" si="98"/>
        <v>0</v>
      </c>
      <c r="R498" s="222">
        <f t="shared" si="103"/>
        <v>109.44271523273473</v>
      </c>
      <c r="S498" s="203">
        <f t="shared" si="99"/>
        <v>0</v>
      </c>
      <c r="T498" s="203"/>
      <c r="U498" s="203">
        <f t="shared" si="102"/>
        <v>7007.6218801511832</v>
      </c>
      <c r="V498" s="203">
        <f t="shared" si="104"/>
        <v>6894.8910596622882</v>
      </c>
      <c r="W498" s="203">
        <f t="shared" si="105"/>
        <v>6912.8236531731009</v>
      </c>
      <c r="X498" s="203">
        <f t="shared" si="106"/>
        <v>6896.6493617198039</v>
      </c>
      <c r="Y498" s="203">
        <f t="shared" si="107"/>
        <v>6961.0957679390194</v>
      </c>
    </row>
    <row r="499" spans="1:25" x14ac:dyDescent="0.2">
      <c r="A499" s="223" t="s">
        <v>516</v>
      </c>
      <c r="B499" s="214">
        <f>IF(ISERROR(VLOOKUP(Prices!A499,Quantities!$A$1:$B$576,2,FALSE)),0,VLOOKUP(Prices!A499,Quantities!$A$1:$B$576,2,FALSE))</f>
        <v>4</v>
      </c>
      <c r="C499" s="215">
        <f t="shared" si="100"/>
        <v>1</v>
      </c>
      <c r="D499" s="216">
        <v>4</v>
      </c>
      <c r="E499" s="217">
        <v>970</v>
      </c>
      <c r="F499" s="218">
        <v>0</v>
      </c>
      <c r="G499" s="219">
        <v>0</v>
      </c>
      <c r="H499" s="219">
        <v>0</v>
      </c>
      <c r="I499" s="219">
        <v>77.879465349104166</v>
      </c>
      <c r="J499" s="220">
        <f t="shared" si="101"/>
        <v>77.879465349104166</v>
      </c>
      <c r="K499" s="221">
        <f t="shared" si="108"/>
        <v>111.23209333573307</v>
      </c>
      <c r="L499" s="221">
        <f t="shared" si="108"/>
        <v>109.44271523273473</v>
      </c>
      <c r="M499" s="221">
        <f t="shared" si="108"/>
        <v>109.72735957417621</v>
      </c>
      <c r="N499" s="221">
        <f t="shared" si="108"/>
        <v>109.47062478920324</v>
      </c>
      <c r="O499" s="221">
        <f t="shared" si="108"/>
        <v>110.49358361807967</v>
      </c>
      <c r="P499" s="219">
        <f t="shared" si="97"/>
        <v>109.44271523273473</v>
      </c>
      <c r="Q499" s="219">
        <f t="shared" si="98"/>
        <v>0</v>
      </c>
      <c r="R499" s="222">
        <f t="shared" si="103"/>
        <v>109.44271523273473</v>
      </c>
      <c r="S499" s="203">
        <f t="shared" si="99"/>
        <v>0</v>
      </c>
      <c r="T499" s="203"/>
      <c r="U499" s="203">
        <f t="shared" si="102"/>
        <v>444.92837334293228</v>
      </c>
      <c r="V499" s="203">
        <f t="shared" si="104"/>
        <v>437.77086093093891</v>
      </c>
      <c r="W499" s="203">
        <f t="shared" si="105"/>
        <v>438.90943829670482</v>
      </c>
      <c r="X499" s="203">
        <f t="shared" si="106"/>
        <v>437.88249915681297</v>
      </c>
      <c r="Y499" s="203">
        <f t="shared" si="107"/>
        <v>441.97433447231867</v>
      </c>
    </row>
    <row r="500" spans="1:25" x14ac:dyDescent="0.2">
      <c r="A500" s="223" t="s">
        <v>517</v>
      </c>
      <c r="B500" s="214">
        <f>IF(ISERROR(VLOOKUP(Prices!A500,Quantities!$A$1:$B$576,2,FALSE)),0,VLOOKUP(Prices!A500,Quantities!$A$1:$B$576,2,FALSE))</f>
        <v>36</v>
      </c>
      <c r="C500" s="215">
        <f t="shared" si="100"/>
        <v>1</v>
      </c>
      <c r="D500" s="216">
        <v>4</v>
      </c>
      <c r="E500" s="217">
        <v>1070</v>
      </c>
      <c r="F500" s="218">
        <v>0</v>
      </c>
      <c r="G500" s="219">
        <v>0</v>
      </c>
      <c r="H500" s="219">
        <v>0</v>
      </c>
      <c r="I500" s="219">
        <v>88.689379349104172</v>
      </c>
      <c r="J500" s="220">
        <f t="shared" si="101"/>
        <v>88.689379349104172</v>
      </c>
      <c r="K500" s="221">
        <f t="shared" si="108"/>
        <v>126.67145668535677</v>
      </c>
      <c r="L500" s="221">
        <f t="shared" si="108"/>
        <v>124.63370729064259</v>
      </c>
      <c r="M500" s="221">
        <f t="shared" si="108"/>
        <v>124.95786115924604</v>
      </c>
      <c r="N500" s="221">
        <f t="shared" si="108"/>
        <v>124.66549078106598</v>
      </c>
      <c r="O500" s="221">
        <f t="shared" si="108"/>
        <v>125.83043950312062</v>
      </c>
      <c r="P500" s="219">
        <f t="shared" si="97"/>
        <v>124.63370729064259</v>
      </c>
      <c r="Q500" s="219">
        <f t="shared" si="98"/>
        <v>0</v>
      </c>
      <c r="R500" s="222">
        <f t="shared" si="103"/>
        <v>124.63370729064259</v>
      </c>
      <c r="S500" s="203">
        <f t="shared" si="99"/>
        <v>0</v>
      </c>
      <c r="T500" s="203"/>
      <c r="U500" s="203">
        <f t="shared" si="102"/>
        <v>4560.1724406728435</v>
      </c>
      <c r="V500" s="203">
        <f t="shared" si="104"/>
        <v>4486.813462463133</v>
      </c>
      <c r="W500" s="203">
        <f t="shared" si="105"/>
        <v>4498.4830017328577</v>
      </c>
      <c r="X500" s="203">
        <f t="shared" si="106"/>
        <v>4487.9576681183753</v>
      </c>
      <c r="Y500" s="203">
        <f t="shared" si="107"/>
        <v>4529.8958221123421</v>
      </c>
    </row>
    <row r="501" spans="1:25" x14ac:dyDescent="0.2">
      <c r="A501" s="223" t="s">
        <v>518</v>
      </c>
      <c r="B501" s="214">
        <f>IF(ISERROR(VLOOKUP(Prices!A501,Quantities!$A$1:$B$576,2,FALSE)),0,VLOOKUP(Prices!A501,Quantities!$A$1:$B$576,2,FALSE))</f>
        <v>25</v>
      </c>
      <c r="C501" s="215">
        <f t="shared" si="100"/>
        <v>1</v>
      </c>
      <c r="D501" s="216">
        <v>4</v>
      </c>
      <c r="E501" s="217">
        <v>1120</v>
      </c>
      <c r="F501" s="218">
        <v>0</v>
      </c>
      <c r="G501" s="219">
        <v>0</v>
      </c>
      <c r="H501" s="219">
        <v>0</v>
      </c>
      <c r="I501" s="219">
        <v>87.754349099104161</v>
      </c>
      <c r="J501" s="220">
        <f t="shared" si="101"/>
        <v>87.754349099104161</v>
      </c>
      <c r="K501" s="221">
        <f t="shared" si="108"/>
        <v>125.335990762812</v>
      </c>
      <c r="L501" s="221">
        <f t="shared" si="108"/>
        <v>123.31972485732686</v>
      </c>
      <c r="M501" s="221">
        <f t="shared" si="108"/>
        <v>123.64046125165071</v>
      </c>
      <c r="N501" s="221">
        <f t="shared" si="108"/>
        <v>123.35117326225057</v>
      </c>
      <c r="O501" s="221">
        <f t="shared" si="108"/>
        <v>124.50384021727949</v>
      </c>
      <c r="P501" s="219">
        <f t="shared" si="97"/>
        <v>123.31972485732686</v>
      </c>
      <c r="Q501" s="219">
        <f t="shared" si="98"/>
        <v>0</v>
      </c>
      <c r="R501" s="222">
        <f t="shared" si="103"/>
        <v>123.31972485732686</v>
      </c>
      <c r="S501" s="203">
        <f t="shared" si="99"/>
        <v>0</v>
      </c>
      <c r="T501" s="203"/>
      <c r="U501" s="203">
        <f t="shared" si="102"/>
        <v>3133.3997690703</v>
      </c>
      <c r="V501" s="203">
        <f t="shared" si="104"/>
        <v>3082.9931214331714</v>
      </c>
      <c r="W501" s="203">
        <f t="shared" si="105"/>
        <v>3091.0115312912676</v>
      </c>
      <c r="X501" s="203">
        <f t="shared" si="106"/>
        <v>3083.7793315562644</v>
      </c>
      <c r="Y501" s="203">
        <f t="shared" si="107"/>
        <v>3112.5960054319871</v>
      </c>
    </row>
    <row r="502" spans="1:25" x14ac:dyDescent="0.2">
      <c r="A502" s="223" t="s">
        <v>519</v>
      </c>
      <c r="B502" s="214">
        <f>IF(ISERROR(VLOOKUP(Prices!A502,Quantities!$A$1:$B$576,2,FALSE)),0,VLOOKUP(Prices!A502,Quantities!$A$1:$B$576,2,FALSE))</f>
        <v>3</v>
      </c>
      <c r="C502" s="215">
        <f t="shared" si="100"/>
        <v>1</v>
      </c>
      <c r="D502" s="216">
        <v>4</v>
      </c>
      <c r="E502" s="217">
        <v>1160</v>
      </c>
      <c r="F502" s="218">
        <v>0</v>
      </c>
      <c r="G502" s="219">
        <v>0</v>
      </c>
      <c r="H502" s="219">
        <v>0</v>
      </c>
      <c r="I502" s="219">
        <v>83.284422349104162</v>
      </c>
      <c r="J502" s="220">
        <f t="shared" si="101"/>
        <v>83.284422349104162</v>
      </c>
      <c r="K502" s="221">
        <f t="shared" si="108"/>
        <v>118.95177501054492</v>
      </c>
      <c r="L502" s="221">
        <f t="shared" si="108"/>
        <v>117.03821126168864</v>
      </c>
      <c r="M502" s="221">
        <f t="shared" si="108"/>
        <v>117.34261036671111</v>
      </c>
      <c r="N502" s="221">
        <f t="shared" si="108"/>
        <v>117.06805778513461</v>
      </c>
      <c r="O502" s="221">
        <f t="shared" si="108"/>
        <v>118.16201156060012</v>
      </c>
      <c r="P502" s="219">
        <f t="shared" si="97"/>
        <v>117.03821126168864</v>
      </c>
      <c r="Q502" s="219">
        <f t="shared" si="98"/>
        <v>0</v>
      </c>
      <c r="R502" s="222">
        <f t="shared" si="103"/>
        <v>117.03821126168864</v>
      </c>
      <c r="S502" s="203">
        <f t="shared" si="99"/>
        <v>0</v>
      </c>
      <c r="T502" s="203"/>
      <c r="U502" s="203">
        <f t="shared" si="102"/>
        <v>356.85532503163478</v>
      </c>
      <c r="V502" s="203">
        <f t="shared" si="104"/>
        <v>351.11463378506596</v>
      </c>
      <c r="W502" s="203">
        <f t="shared" si="105"/>
        <v>352.02783110013331</v>
      </c>
      <c r="X502" s="203">
        <f t="shared" si="106"/>
        <v>351.20417335540384</v>
      </c>
      <c r="Y502" s="203">
        <f t="shared" si="107"/>
        <v>354.48603468180033</v>
      </c>
    </row>
    <row r="503" spans="1:25" x14ac:dyDescent="0.2">
      <c r="A503" s="223" t="s">
        <v>520</v>
      </c>
      <c r="B503" s="214">
        <f>IF(ISERROR(VLOOKUP(Prices!A503,Quantities!$A$1:$B$576,2,FALSE)),0,VLOOKUP(Prices!A503,Quantities!$A$1:$B$576,2,FALSE))</f>
        <v>3</v>
      </c>
      <c r="C503" s="215">
        <f t="shared" si="100"/>
        <v>1</v>
      </c>
      <c r="D503" s="216">
        <v>4</v>
      </c>
      <c r="E503" s="217">
        <v>1380</v>
      </c>
      <c r="F503" s="218">
        <v>0</v>
      </c>
      <c r="G503" s="219">
        <v>0</v>
      </c>
      <c r="H503" s="219">
        <v>0</v>
      </c>
      <c r="I503" s="219">
        <v>81.171093265770836</v>
      </c>
      <c r="J503" s="220">
        <f t="shared" si="101"/>
        <v>81.171093265770836</v>
      </c>
      <c r="K503" s="221">
        <f t="shared" si="108"/>
        <v>115.93339247809273</v>
      </c>
      <c r="L503" s="221">
        <f t="shared" si="108"/>
        <v>114.06838510759877</v>
      </c>
      <c r="M503" s="221">
        <f t="shared" si="108"/>
        <v>114.36506013333438</v>
      </c>
      <c r="N503" s="221">
        <f t="shared" si="108"/>
        <v>114.09747428021902</v>
      </c>
      <c r="O503" s="221">
        <f t="shared" si="108"/>
        <v>115.16366915114629</v>
      </c>
      <c r="P503" s="219">
        <f t="shared" si="97"/>
        <v>114.06838510759877</v>
      </c>
      <c r="Q503" s="219">
        <f t="shared" si="98"/>
        <v>0</v>
      </c>
      <c r="R503" s="222">
        <f t="shared" si="103"/>
        <v>114.06838510759877</v>
      </c>
      <c r="S503" s="203">
        <f t="shared" si="99"/>
        <v>0</v>
      </c>
      <c r="T503" s="203"/>
      <c r="U503" s="203">
        <f t="shared" si="102"/>
        <v>347.80017743427817</v>
      </c>
      <c r="V503" s="203">
        <f t="shared" si="104"/>
        <v>342.20515532279632</v>
      </c>
      <c r="W503" s="203">
        <f t="shared" si="105"/>
        <v>343.09518040000313</v>
      </c>
      <c r="X503" s="203">
        <f t="shared" si="106"/>
        <v>342.29242284065708</v>
      </c>
      <c r="Y503" s="203">
        <f t="shared" si="107"/>
        <v>345.4910074534389</v>
      </c>
    </row>
    <row r="504" spans="1:25" x14ac:dyDescent="0.2">
      <c r="A504" s="223" t="s">
        <v>521</v>
      </c>
      <c r="B504" s="214">
        <f>IF(ISERROR(VLOOKUP(Prices!A504,Quantities!$A$1:$B$576,2,FALSE)),0,VLOOKUP(Prices!A504,Quantities!$A$1:$B$576,2,FALSE))</f>
        <v>8</v>
      </c>
      <c r="C504" s="215">
        <f t="shared" si="100"/>
        <v>1</v>
      </c>
      <c r="D504" s="216">
        <v>4</v>
      </c>
      <c r="E504" s="217">
        <v>1450</v>
      </c>
      <c r="F504" s="218">
        <v>0</v>
      </c>
      <c r="G504" s="219">
        <v>0</v>
      </c>
      <c r="H504" s="219">
        <v>0</v>
      </c>
      <c r="I504" s="219">
        <v>80.348186286604161</v>
      </c>
      <c r="J504" s="220">
        <f t="shared" si="101"/>
        <v>80.348186286604161</v>
      </c>
      <c r="K504" s="221">
        <f t="shared" si="108"/>
        <v>114.75806769250279</v>
      </c>
      <c r="L504" s="221">
        <f t="shared" si="108"/>
        <v>112.91196763888274</v>
      </c>
      <c r="M504" s="221">
        <f t="shared" si="108"/>
        <v>113.20563499354483</v>
      </c>
      <c r="N504" s="221">
        <f t="shared" si="108"/>
        <v>112.94076190746507</v>
      </c>
      <c r="O504" s="221">
        <f t="shared" si="108"/>
        <v>113.99614776787962</v>
      </c>
      <c r="P504" s="219">
        <f t="shared" si="97"/>
        <v>112.91196763888274</v>
      </c>
      <c r="Q504" s="219">
        <f t="shared" si="98"/>
        <v>0</v>
      </c>
      <c r="R504" s="222">
        <f t="shared" si="103"/>
        <v>112.91196763888274</v>
      </c>
      <c r="S504" s="203">
        <f t="shared" si="99"/>
        <v>0</v>
      </c>
      <c r="T504" s="203"/>
      <c r="U504" s="203">
        <f t="shared" si="102"/>
        <v>918.06454154002233</v>
      </c>
      <c r="V504" s="203">
        <f t="shared" si="104"/>
        <v>903.29574111106194</v>
      </c>
      <c r="W504" s="203">
        <f t="shared" si="105"/>
        <v>905.64507994835867</v>
      </c>
      <c r="X504" s="203">
        <f t="shared" si="106"/>
        <v>903.52609525972059</v>
      </c>
      <c r="Y504" s="203">
        <f t="shared" si="107"/>
        <v>911.96918214303696</v>
      </c>
    </row>
    <row r="505" spans="1:25" x14ac:dyDescent="0.2">
      <c r="A505" s="223" t="s">
        <v>522</v>
      </c>
      <c r="B505" s="214">
        <f>IF(ISERROR(VLOOKUP(Prices!A505,Quantities!$A$1:$B$576,2,FALSE)),0,VLOOKUP(Prices!A505,Quantities!$A$1:$B$576,2,FALSE))</f>
        <v>1</v>
      </c>
      <c r="C505" s="215">
        <f t="shared" si="100"/>
        <v>1</v>
      </c>
      <c r="D505" s="216">
        <v>4</v>
      </c>
      <c r="E505" s="217">
        <v>60</v>
      </c>
      <c r="F505" s="218">
        <v>0</v>
      </c>
      <c r="G505" s="219">
        <v>0</v>
      </c>
      <c r="H505" s="219">
        <v>0</v>
      </c>
      <c r="I505" s="219">
        <v>70.571860082458173</v>
      </c>
      <c r="J505" s="220">
        <f t="shared" si="101"/>
        <v>70.571860082458173</v>
      </c>
      <c r="K505" s="221">
        <f t="shared" si="108"/>
        <v>100.79493602556656</v>
      </c>
      <c r="L505" s="221">
        <f t="shared" si="108"/>
        <v>99.173459291573209</v>
      </c>
      <c r="M505" s="221">
        <f t="shared" si="108"/>
        <v>99.431394814723319</v>
      </c>
      <c r="N505" s="221">
        <f t="shared" si="108"/>
        <v>99.198750031631974</v>
      </c>
      <c r="O505" s="221">
        <f t="shared" si="108"/>
        <v>100.12572233451019</v>
      </c>
      <c r="P505" s="219">
        <f t="shared" si="97"/>
        <v>99.173459291573209</v>
      </c>
      <c r="Q505" s="219">
        <f t="shared" si="98"/>
        <v>0</v>
      </c>
      <c r="R505" s="222">
        <f t="shared" si="103"/>
        <v>99.173459291573209</v>
      </c>
      <c r="S505" s="203">
        <f t="shared" si="99"/>
        <v>0</v>
      </c>
      <c r="T505" s="203"/>
      <c r="U505" s="203">
        <f t="shared" si="102"/>
        <v>100.79493602556656</v>
      </c>
      <c r="V505" s="203">
        <f t="shared" si="104"/>
        <v>99.173459291573209</v>
      </c>
      <c r="W505" s="203">
        <f t="shared" si="105"/>
        <v>99.431394814723319</v>
      </c>
      <c r="X505" s="203">
        <f t="shared" si="106"/>
        <v>99.198750031631974</v>
      </c>
      <c r="Y505" s="203">
        <f t="shared" si="107"/>
        <v>100.12572233451019</v>
      </c>
    </row>
    <row r="506" spans="1:25" x14ac:dyDescent="0.2">
      <c r="A506" s="223" t="s">
        <v>523</v>
      </c>
      <c r="B506" s="214">
        <f>IF(ISERROR(VLOOKUP(Prices!A506,Quantities!$A$1:$B$576,2,FALSE)),0,VLOOKUP(Prices!A506,Quantities!$A$1:$B$576,2,FALSE))</f>
        <v>2</v>
      </c>
      <c r="C506" s="215">
        <f t="shared" si="100"/>
        <v>1</v>
      </c>
      <c r="D506" s="216">
        <v>4</v>
      </c>
      <c r="E506" s="217">
        <v>230</v>
      </c>
      <c r="F506" s="218">
        <v>0</v>
      </c>
      <c r="G506" s="219">
        <v>0</v>
      </c>
      <c r="H506" s="219">
        <v>0</v>
      </c>
      <c r="I506" s="219">
        <v>81.381774082458179</v>
      </c>
      <c r="J506" s="220">
        <f t="shared" si="101"/>
        <v>81.381774082458179</v>
      </c>
      <c r="K506" s="221">
        <f t="shared" si="108"/>
        <v>116.23429937519028</v>
      </c>
      <c r="L506" s="221">
        <f t="shared" si="108"/>
        <v>114.36445134948109</v>
      </c>
      <c r="M506" s="221">
        <f t="shared" si="108"/>
        <v>114.66189639979315</v>
      </c>
      <c r="N506" s="221">
        <f t="shared" si="108"/>
        <v>114.39361602349473</v>
      </c>
      <c r="O506" s="221">
        <f t="shared" si="108"/>
        <v>115.46257821955113</v>
      </c>
      <c r="P506" s="219">
        <f t="shared" si="97"/>
        <v>114.36445134948109</v>
      </c>
      <c r="Q506" s="219">
        <f t="shared" si="98"/>
        <v>0</v>
      </c>
      <c r="R506" s="222">
        <f t="shared" si="103"/>
        <v>114.36445134948109</v>
      </c>
      <c r="S506" s="203">
        <f t="shared" si="99"/>
        <v>0</v>
      </c>
      <c r="T506" s="203"/>
      <c r="U506" s="203">
        <f t="shared" si="102"/>
        <v>232.46859875038055</v>
      </c>
      <c r="V506" s="203">
        <f t="shared" si="104"/>
        <v>228.72890269896217</v>
      </c>
      <c r="W506" s="203">
        <f t="shared" si="105"/>
        <v>229.3237927995863</v>
      </c>
      <c r="X506" s="203">
        <f t="shared" si="106"/>
        <v>228.78723204698946</v>
      </c>
      <c r="Y506" s="203">
        <f t="shared" si="107"/>
        <v>230.92515643910227</v>
      </c>
    </row>
    <row r="507" spans="1:25" x14ac:dyDescent="0.2">
      <c r="A507" s="223" t="s">
        <v>524</v>
      </c>
      <c r="B507" s="214">
        <f>IF(ISERROR(VLOOKUP(Prices!A507,Quantities!$A$1:$B$576,2,FALSE)),0,VLOOKUP(Prices!A507,Quantities!$A$1:$B$576,2,FALSE))</f>
        <v>1</v>
      </c>
      <c r="C507" s="215">
        <f t="shared" si="100"/>
        <v>1</v>
      </c>
      <c r="D507" s="216">
        <v>4</v>
      </c>
      <c r="E507" s="217">
        <v>320</v>
      </c>
      <c r="F507" s="218">
        <v>0</v>
      </c>
      <c r="G507" s="219">
        <v>0</v>
      </c>
      <c r="H507" s="219">
        <v>0</v>
      </c>
      <c r="I507" s="219">
        <v>80.446743832458168</v>
      </c>
      <c r="J507" s="220">
        <f t="shared" si="101"/>
        <v>80.446743832458168</v>
      </c>
      <c r="K507" s="221">
        <f t="shared" si="108"/>
        <v>114.8988334526455</v>
      </c>
      <c r="L507" s="221">
        <f t="shared" si="108"/>
        <v>113.05046891616536</v>
      </c>
      <c r="M507" s="221">
        <f t="shared" si="108"/>
        <v>113.34449649219782</v>
      </c>
      <c r="N507" s="221">
        <f t="shared" si="108"/>
        <v>113.0792985046793</v>
      </c>
      <c r="O507" s="221">
        <f t="shared" si="108"/>
        <v>114.13597893371001</v>
      </c>
      <c r="P507" s="219">
        <f t="shared" si="97"/>
        <v>113.05046891616536</v>
      </c>
      <c r="Q507" s="219">
        <f t="shared" si="98"/>
        <v>0</v>
      </c>
      <c r="R507" s="222">
        <f t="shared" si="103"/>
        <v>113.05046891616536</v>
      </c>
      <c r="S507" s="203">
        <f t="shared" si="99"/>
        <v>0</v>
      </c>
      <c r="T507" s="203"/>
      <c r="U507" s="203">
        <f t="shared" si="102"/>
        <v>114.8988334526455</v>
      </c>
      <c r="V507" s="203">
        <f t="shared" si="104"/>
        <v>113.05046891616536</v>
      </c>
      <c r="W507" s="203">
        <f t="shared" si="105"/>
        <v>113.34449649219782</v>
      </c>
      <c r="X507" s="203">
        <f t="shared" si="106"/>
        <v>113.0792985046793</v>
      </c>
      <c r="Y507" s="203">
        <f t="shared" si="107"/>
        <v>114.13597893371001</v>
      </c>
    </row>
    <row r="508" spans="1:25" x14ac:dyDescent="0.2">
      <c r="A508" s="223" t="s">
        <v>525</v>
      </c>
      <c r="B508" s="214">
        <f>IF(ISERROR(VLOOKUP(Prices!A508,Quantities!$A$1:$B$576,2,FALSE)),0,VLOOKUP(Prices!A508,Quantities!$A$1:$B$576,2,FALSE))</f>
        <v>4</v>
      </c>
      <c r="C508" s="215">
        <f t="shared" si="100"/>
        <v>1</v>
      </c>
      <c r="D508" s="216">
        <v>4</v>
      </c>
      <c r="E508" s="217">
        <v>590</v>
      </c>
      <c r="F508" s="218">
        <v>0</v>
      </c>
      <c r="G508" s="219">
        <v>0</v>
      </c>
      <c r="H508" s="219">
        <v>0</v>
      </c>
      <c r="I508" s="219">
        <v>73.040581019958168</v>
      </c>
      <c r="J508" s="220">
        <f t="shared" si="101"/>
        <v>73.040581019958168</v>
      </c>
      <c r="K508" s="221">
        <f t="shared" si="108"/>
        <v>104.32091038233629</v>
      </c>
      <c r="L508" s="221">
        <f t="shared" si="108"/>
        <v>102.64271169772124</v>
      </c>
      <c r="M508" s="221">
        <f t="shared" si="108"/>
        <v>102.90967023409195</v>
      </c>
      <c r="N508" s="221">
        <f t="shared" si="108"/>
        <v>102.66888714989381</v>
      </c>
      <c r="O508" s="221">
        <f t="shared" si="108"/>
        <v>103.62828648431014</v>
      </c>
      <c r="P508" s="219">
        <f t="shared" si="97"/>
        <v>102.64271169772124</v>
      </c>
      <c r="Q508" s="219">
        <f t="shared" si="98"/>
        <v>0</v>
      </c>
      <c r="R508" s="222">
        <f t="shared" si="103"/>
        <v>102.64271169772124</v>
      </c>
      <c r="S508" s="203">
        <f t="shared" si="99"/>
        <v>0</v>
      </c>
      <c r="T508" s="203"/>
      <c r="U508" s="203">
        <f t="shared" si="102"/>
        <v>417.28364152934518</v>
      </c>
      <c r="V508" s="203">
        <f t="shared" si="104"/>
        <v>410.57084679088496</v>
      </c>
      <c r="W508" s="203">
        <f t="shared" si="105"/>
        <v>411.63868093636779</v>
      </c>
      <c r="X508" s="203">
        <f t="shared" si="106"/>
        <v>410.67554859957522</v>
      </c>
      <c r="Y508" s="203">
        <f t="shared" si="107"/>
        <v>414.51314593724055</v>
      </c>
    </row>
    <row r="509" spans="1:25" x14ac:dyDescent="0.2">
      <c r="A509" s="223" t="s">
        <v>526</v>
      </c>
      <c r="B509" s="214">
        <f>IF(ISERROR(VLOOKUP(Prices!A509,Quantities!$A$1:$B$576,2,FALSE)),0,VLOOKUP(Prices!A509,Quantities!$A$1:$B$576,2,FALSE))</f>
        <v>3</v>
      </c>
      <c r="C509" s="215">
        <f t="shared" si="100"/>
        <v>1</v>
      </c>
      <c r="D509" s="216">
        <v>4</v>
      </c>
      <c r="E509" s="217">
        <v>860</v>
      </c>
      <c r="F509" s="218">
        <v>0</v>
      </c>
      <c r="G509" s="219">
        <v>0</v>
      </c>
      <c r="H509" s="219">
        <v>0</v>
      </c>
      <c r="I509" s="219">
        <v>92.719428467541348</v>
      </c>
      <c r="J509" s="220">
        <f t="shared" si="101"/>
        <v>92.719428467541348</v>
      </c>
      <c r="K509" s="221">
        <f t="shared" si="108"/>
        <v>132.4274129914275</v>
      </c>
      <c r="L509" s="221">
        <f t="shared" si="108"/>
        <v>130.29706817872716</v>
      </c>
      <c r="M509" s="221">
        <f t="shared" si="108"/>
        <v>130.63595161271925</v>
      </c>
      <c r="N509" s="221">
        <f t="shared" si="108"/>
        <v>130.33029591228882</v>
      </c>
      <c r="O509" s="221">
        <f t="shared" si="108"/>
        <v>131.54817995314707</v>
      </c>
      <c r="P509" s="219">
        <f t="shared" si="97"/>
        <v>130.29706817872716</v>
      </c>
      <c r="Q509" s="219">
        <f t="shared" si="98"/>
        <v>0</v>
      </c>
      <c r="R509" s="222">
        <f t="shared" si="103"/>
        <v>130.29706817872716</v>
      </c>
      <c r="S509" s="203">
        <f t="shared" si="99"/>
        <v>0</v>
      </c>
      <c r="T509" s="203"/>
      <c r="U509" s="203">
        <f t="shared" si="102"/>
        <v>397.28223897428251</v>
      </c>
      <c r="V509" s="203">
        <f t="shared" si="104"/>
        <v>390.89120453618148</v>
      </c>
      <c r="W509" s="203">
        <f t="shared" si="105"/>
        <v>391.90785483815773</v>
      </c>
      <c r="X509" s="203">
        <f t="shared" si="106"/>
        <v>390.99088773686645</v>
      </c>
      <c r="Y509" s="203">
        <f t="shared" si="107"/>
        <v>394.64453985944124</v>
      </c>
    </row>
    <row r="510" spans="1:25" x14ac:dyDescent="0.2">
      <c r="A510" s="223" t="s">
        <v>527</v>
      </c>
      <c r="B510" s="214">
        <f>IF(ISERROR(VLOOKUP(Prices!A510,Quantities!$A$1:$B$576,2,FALSE)),0,VLOOKUP(Prices!A510,Quantities!$A$1:$B$576,2,FALSE))</f>
        <v>170</v>
      </c>
      <c r="C510" s="215">
        <f t="shared" si="100"/>
        <v>1</v>
      </c>
      <c r="D510" s="216">
        <v>4</v>
      </c>
      <c r="E510" s="217">
        <v>70</v>
      </c>
      <c r="F510" s="218">
        <v>0</v>
      </c>
      <c r="G510" s="219">
        <v>0</v>
      </c>
      <c r="H510" s="219">
        <v>0</v>
      </c>
      <c r="I510" s="219">
        <v>81.023554870596826</v>
      </c>
      <c r="J510" s="220">
        <f t="shared" si="101"/>
        <v>81.023554870596826</v>
      </c>
      <c r="K510" s="221">
        <f t="shared" si="108"/>
        <v>115.72266935012779</v>
      </c>
      <c r="L510" s="221">
        <f t="shared" si="108"/>
        <v>113.86105185875655</v>
      </c>
      <c r="M510" s="221">
        <f t="shared" si="108"/>
        <v>114.15718764132784</v>
      </c>
      <c r="N510" s="221">
        <f t="shared" si="108"/>
        <v>113.89008815824585</v>
      </c>
      <c r="O510" s="221">
        <f t="shared" si="108"/>
        <v>114.95434508952155</v>
      </c>
      <c r="P510" s="219">
        <f t="shared" si="97"/>
        <v>113.86105185875655</v>
      </c>
      <c r="Q510" s="219">
        <f t="shared" si="98"/>
        <v>0</v>
      </c>
      <c r="R510" s="222">
        <f t="shared" si="103"/>
        <v>113.86105185875655</v>
      </c>
      <c r="S510" s="203">
        <f t="shared" si="99"/>
        <v>0</v>
      </c>
      <c r="T510" s="203"/>
      <c r="U510" s="203">
        <f t="shared" si="102"/>
        <v>19672.853789521723</v>
      </c>
      <c r="V510" s="203">
        <f t="shared" si="104"/>
        <v>19356.378815988613</v>
      </c>
      <c r="W510" s="203">
        <f t="shared" si="105"/>
        <v>19406.721899025732</v>
      </c>
      <c r="X510" s="203">
        <f t="shared" si="106"/>
        <v>19361.314986901794</v>
      </c>
      <c r="Y510" s="203">
        <f t="shared" si="107"/>
        <v>19542.238665218665</v>
      </c>
    </row>
    <row r="511" spans="1:25" x14ac:dyDescent="0.2">
      <c r="A511" s="223" t="s">
        <v>528</v>
      </c>
      <c r="B511" s="214">
        <f>IF(ISERROR(VLOOKUP(Prices!A511,Quantities!$A$1:$B$576,2,FALSE)),0,VLOOKUP(Prices!A511,Quantities!$A$1:$B$576,2,FALSE))</f>
        <v>58</v>
      </c>
      <c r="C511" s="215">
        <f t="shared" si="100"/>
        <v>1</v>
      </c>
      <c r="D511" s="216">
        <v>4</v>
      </c>
      <c r="E511" s="217">
        <v>240</v>
      </c>
      <c r="F511" s="218">
        <v>0</v>
      </c>
      <c r="G511" s="219">
        <v>0</v>
      </c>
      <c r="H511" s="219">
        <v>0</v>
      </c>
      <c r="I511" s="219">
        <v>91.833468870596832</v>
      </c>
      <c r="J511" s="220">
        <f t="shared" si="101"/>
        <v>91.833468870596832</v>
      </c>
      <c r="K511" s="221">
        <f t="shared" si="108"/>
        <v>131.16203269975151</v>
      </c>
      <c r="L511" s="221">
        <f t="shared" si="108"/>
        <v>129.05204391666445</v>
      </c>
      <c r="M511" s="221">
        <f t="shared" si="108"/>
        <v>129.38768922639767</v>
      </c>
      <c r="N511" s="221">
        <f t="shared" si="108"/>
        <v>129.08495415010859</v>
      </c>
      <c r="O511" s="221">
        <f t="shared" si="108"/>
        <v>130.29120097456249</v>
      </c>
      <c r="P511" s="219">
        <f t="shared" si="97"/>
        <v>129.05204391666445</v>
      </c>
      <c r="Q511" s="219">
        <f t="shared" si="98"/>
        <v>0</v>
      </c>
      <c r="R511" s="222">
        <f t="shared" si="103"/>
        <v>129.05204391666445</v>
      </c>
      <c r="S511" s="203">
        <f t="shared" si="99"/>
        <v>0</v>
      </c>
      <c r="T511" s="203"/>
      <c r="U511" s="203">
        <f t="shared" si="102"/>
        <v>7607.3978965855877</v>
      </c>
      <c r="V511" s="203">
        <f t="shared" si="104"/>
        <v>7485.0185471665382</v>
      </c>
      <c r="W511" s="203">
        <f t="shared" si="105"/>
        <v>7504.4859751310651</v>
      </c>
      <c r="X511" s="203">
        <f t="shared" si="106"/>
        <v>7486.9273407062983</v>
      </c>
      <c r="Y511" s="203">
        <f t="shared" si="107"/>
        <v>7556.8896565246241</v>
      </c>
    </row>
    <row r="512" spans="1:25" x14ac:dyDescent="0.2">
      <c r="A512" s="223" t="s">
        <v>529</v>
      </c>
      <c r="B512" s="214">
        <f>IF(ISERROR(VLOOKUP(Prices!A512,Quantities!$A$1:$B$576,2,FALSE)),0,VLOOKUP(Prices!A512,Quantities!$A$1:$B$576,2,FALSE))</f>
        <v>3</v>
      </c>
      <c r="C512" s="215">
        <f t="shared" si="100"/>
        <v>1</v>
      </c>
      <c r="D512" s="216">
        <v>4</v>
      </c>
      <c r="E512" s="217">
        <v>270</v>
      </c>
      <c r="F512" s="218">
        <v>0</v>
      </c>
      <c r="G512" s="219">
        <v>0</v>
      </c>
      <c r="H512" s="219">
        <v>0</v>
      </c>
      <c r="I512" s="219">
        <v>84.315182787263495</v>
      </c>
      <c r="J512" s="220">
        <f t="shared" si="101"/>
        <v>84.315182787263495</v>
      </c>
      <c r="K512" s="221">
        <f t="shared" si="108"/>
        <v>120.42396849248745</v>
      </c>
      <c r="L512" s="221">
        <f t="shared" si="108"/>
        <v>118.48672173362063</v>
      </c>
      <c r="M512" s="221">
        <f t="shared" si="108"/>
        <v>118.79488820048601</v>
      </c>
      <c r="N512" s="221">
        <f t="shared" si="108"/>
        <v>118.51693764926162</v>
      </c>
      <c r="O512" s="221">
        <f t="shared" si="108"/>
        <v>119.62443062258816</v>
      </c>
      <c r="P512" s="219">
        <f t="shared" si="97"/>
        <v>118.48672173362063</v>
      </c>
      <c r="Q512" s="219">
        <f t="shared" si="98"/>
        <v>0</v>
      </c>
      <c r="R512" s="222">
        <f t="shared" si="103"/>
        <v>118.48672173362063</v>
      </c>
      <c r="S512" s="203">
        <f t="shared" si="99"/>
        <v>0</v>
      </c>
      <c r="T512" s="203"/>
      <c r="U512" s="203">
        <f t="shared" si="102"/>
        <v>361.27190547746233</v>
      </c>
      <c r="V512" s="203">
        <f t="shared" si="104"/>
        <v>355.46016520086187</v>
      </c>
      <c r="W512" s="203">
        <f t="shared" si="105"/>
        <v>356.38466460145804</v>
      </c>
      <c r="X512" s="203">
        <f t="shared" si="106"/>
        <v>355.55081294778483</v>
      </c>
      <c r="Y512" s="203">
        <f t="shared" si="107"/>
        <v>358.87329186776446</v>
      </c>
    </row>
    <row r="513" spans="1:25" x14ac:dyDescent="0.2">
      <c r="A513" s="223" t="s">
        <v>530</v>
      </c>
      <c r="B513" s="214">
        <f>IF(ISERROR(VLOOKUP(Prices!A513,Quantities!$A$1:$B$576,2,FALSE)),0,VLOOKUP(Prices!A513,Quantities!$A$1:$B$576,2,FALSE))</f>
        <v>311</v>
      </c>
      <c r="C513" s="215">
        <f t="shared" si="100"/>
        <v>1</v>
      </c>
      <c r="D513" s="216">
        <v>4</v>
      </c>
      <c r="E513" s="217">
        <v>330</v>
      </c>
      <c r="F513" s="218">
        <v>0</v>
      </c>
      <c r="G513" s="219">
        <v>0</v>
      </c>
      <c r="H513" s="219">
        <v>0</v>
      </c>
      <c r="I513" s="219">
        <v>90.898438620596821</v>
      </c>
      <c r="J513" s="220">
        <f t="shared" si="101"/>
        <v>90.898438620596821</v>
      </c>
      <c r="K513" s="221">
        <f t="shared" si="108"/>
        <v>129.82656677720672</v>
      </c>
      <c r="L513" s="221">
        <f t="shared" si="108"/>
        <v>127.73806148334872</v>
      </c>
      <c r="M513" s="221">
        <f t="shared" si="108"/>
        <v>128.07028931880234</v>
      </c>
      <c r="N513" s="221">
        <f t="shared" si="108"/>
        <v>127.77063663129316</v>
      </c>
      <c r="O513" s="221">
        <f t="shared" si="108"/>
        <v>128.96460168872139</v>
      </c>
      <c r="P513" s="219">
        <f t="shared" si="97"/>
        <v>127.73806148334872</v>
      </c>
      <c r="Q513" s="219">
        <f t="shared" si="98"/>
        <v>0</v>
      </c>
      <c r="R513" s="222">
        <f t="shared" si="103"/>
        <v>127.73806148334872</v>
      </c>
      <c r="S513" s="203">
        <f t="shared" si="99"/>
        <v>0</v>
      </c>
      <c r="T513" s="203"/>
      <c r="U513" s="203">
        <f t="shared" si="102"/>
        <v>40376.062267711291</v>
      </c>
      <c r="V513" s="203">
        <f t="shared" si="104"/>
        <v>39726.537121321453</v>
      </c>
      <c r="W513" s="203">
        <f t="shared" si="105"/>
        <v>39829.859978147528</v>
      </c>
      <c r="X513" s="203">
        <f t="shared" si="106"/>
        <v>39736.667992332172</v>
      </c>
      <c r="Y513" s="203">
        <f t="shared" si="107"/>
        <v>40107.991125192355</v>
      </c>
    </row>
    <row r="514" spans="1:25" x14ac:dyDescent="0.2">
      <c r="A514" s="223" t="s">
        <v>531</v>
      </c>
      <c r="B514" s="214">
        <f>IF(ISERROR(VLOOKUP(Prices!A514,Quantities!$A$1:$B$576,2,FALSE)),0,VLOOKUP(Prices!A514,Quantities!$A$1:$B$576,2,FALSE))</f>
        <v>9</v>
      </c>
      <c r="C514" s="215">
        <f t="shared" si="100"/>
        <v>1</v>
      </c>
      <c r="D514" s="216">
        <v>4</v>
      </c>
      <c r="E514" s="217">
        <v>400</v>
      </c>
      <c r="F514" s="218">
        <v>0</v>
      </c>
      <c r="G514" s="219">
        <v>0</v>
      </c>
      <c r="H514" s="219">
        <v>0</v>
      </c>
      <c r="I514" s="219">
        <v>85.96099674559683</v>
      </c>
      <c r="J514" s="220">
        <f t="shared" si="101"/>
        <v>85.96099674559683</v>
      </c>
      <c r="K514" s="221">
        <f t="shared" si="108"/>
        <v>122.77461806366728</v>
      </c>
      <c r="L514" s="221">
        <f t="shared" si="108"/>
        <v>120.79955667105266</v>
      </c>
      <c r="M514" s="221">
        <f t="shared" si="108"/>
        <v>121.11373848006509</v>
      </c>
      <c r="N514" s="221">
        <f t="shared" si="108"/>
        <v>120.83036239476952</v>
      </c>
      <c r="O514" s="221">
        <f t="shared" si="108"/>
        <v>121.95947338912148</v>
      </c>
      <c r="P514" s="219">
        <f t="shared" ref="P514:P550" si="109">IF($D514=4,($I514*(1+L$6)*L$5))</f>
        <v>120.79955667105266</v>
      </c>
      <c r="Q514" s="219">
        <f t="shared" ref="Q514:Q550" si="110">IF($D514=4,0)</f>
        <v>0</v>
      </c>
      <c r="R514" s="222">
        <f t="shared" si="103"/>
        <v>120.79955667105266</v>
      </c>
      <c r="S514" s="203">
        <f t="shared" si="99"/>
        <v>0</v>
      </c>
      <c r="T514" s="203"/>
      <c r="U514" s="203">
        <f t="shared" si="102"/>
        <v>1104.9715625730055</v>
      </c>
      <c r="V514" s="203">
        <f t="shared" si="104"/>
        <v>1087.196010039474</v>
      </c>
      <c r="W514" s="203">
        <f t="shared" si="105"/>
        <v>1090.0236463205858</v>
      </c>
      <c r="X514" s="203">
        <f t="shared" si="106"/>
        <v>1087.4732615529258</v>
      </c>
      <c r="Y514" s="203">
        <f t="shared" si="107"/>
        <v>1097.6352605020934</v>
      </c>
    </row>
    <row r="515" spans="1:25" x14ac:dyDescent="0.2">
      <c r="A515" s="223" t="s">
        <v>532</v>
      </c>
      <c r="B515" s="214">
        <f>IF(ISERROR(VLOOKUP(Prices!A515,Quantities!$A$1:$B$576,2,FALSE)),0,VLOOKUP(Prices!A515,Quantities!$A$1:$B$576,2,FALSE))</f>
        <v>3</v>
      </c>
      <c r="C515" s="215">
        <f t="shared" si="100"/>
        <v>1</v>
      </c>
      <c r="D515" s="216">
        <v>4</v>
      </c>
      <c r="E515" s="217">
        <v>440</v>
      </c>
      <c r="F515" s="218">
        <v>0</v>
      </c>
      <c r="G515" s="219">
        <v>0</v>
      </c>
      <c r="H515" s="219">
        <v>0</v>
      </c>
      <c r="I515" s="219">
        <v>84.315182787263495</v>
      </c>
      <c r="J515" s="220">
        <f t="shared" si="101"/>
        <v>84.315182787263495</v>
      </c>
      <c r="K515" s="221">
        <f t="shared" si="108"/>
        <v>120.42396849248745</v>
      </c>
      <c r="L515" s="221">
        <f t="shared" si="108"/>
        <v>118.48672173362063</v>
      </c>
      <c r="M515" s="221">
        <f t="shared" si="108"/>
        <v>118.79488820048601</v>
      </c>
      <c r="N515" s="221">
        <f t="shared" si="108"/>
        <v>118.51693764926162</v>
      </c>
      <c r="O515" s="221">
        <f t="shared" si="108"/>
        <v>119.62443062258816</v>
      </c>
      <c r="P515" s="219">
        <f t="shared" si="109"/>
        <v>118.48672173362063</v>
      </c>
      <c r="Q515" s="219">
        <f t="shared" si="110"/>
        <v>0</v>
      </c>
      <c r="R515" s="222">
        <f t="shared" si="103"/>
        <v>118.48672173362063</v>
      </c>
      <c r="S515" s="203">
        <f t="shared" si="99"/>
        <v>0</v>
      </c>
      <c r="T515" s="203"/>
      <c r="U515" s="203">
        <f t="shared" si="102"/>
        <v>361.27190547746233</v>
      </c>
      <c r="V515" s="203">
        <f t="shared" si="104"/>
        <v>355.46016520086187</v>
      </c>
      <c r="W515" s="203">
        <f t="shared" si="105"/>
        <v>356.38466460145804</v>
      </c>
      <c r="X515" s="203">
        <f t="shared" si="106"/>
        <v>355.55081294778483</v>
      </c>
      <c r="Y515" s="203">
        <f t="shared" si="107"/>
        <v>358.87329186776446</v>
      </c>
    </row>
    <row r="516" spans="1:25" x14ac:dyDescent="0.2">
      <c r="A516" s="223" t="s">
        <v>533</v>
      </c>
      <c r="B516" s="214">
        <f>IF(ISERROR(VLOOKUP(Prices!A516,Quantities!$A$1:$B$576,2,FALSE)),0,VLOOKUP(Prices!A516,Quantities!$A$1:$B$576,2,FALSE))</f>
        <v>12</v>
      </c>
      <c r="C516" s="215">
        <f t="shared" si="100"/>
        <v>1</v>
      </c>
      <c r="D516" s="216">
        <v>4</v>
      </c>
      <c r="E516" s="217">
        <v>480</v>
      </c>
      <c r="F516" s="218">
        <v>0</v>
      </c>
      <c r="G516" s="219">
        <v>0</v>
      </c>
      <c r="H516" s="219">
        <v>0</v>
      </c>
      <c r="I516" s="219">
        <v>83.492275808096821</v>
      </c>
      <c r="J516" s="220">
        <f t="shared" si="101"/>
        <v>83.492275808096821</v>
      </c>
      <c r="K516" s="221">
        <f t="shared" si="108"/>
        <v>119.24864370689751</v>
      </c>
      <c r="L516" s="221">
        <f t="shared" si="108"/>
        <v>117.3303042649046</v>
      </c>
      <c r="M516" s="221">
        <f t="shared" si="108"/>
        <v>117.63546306069647</v>
      </c>
      <c r="N516" s="221">
        <f t="shared" si="108"/>
        <v>117.36022527650766</v>
      </c>
      <c r="O516" s="221">
        <f t="shared" si="108"/>
        <v>118.4569092393215</v>
      </c>
      <c r="P516" s="219">
        <f t="shared" si="109"/>
        <v>117.3303042649046</v>
      </c>
      <c r="Q516" s="219">
        <f t="shared" si="110"/>
        <v>0</v>
      </c>
      <c r="R516" s="222">
        <f t="shared" si="103"/>
        <v>117.3303042649046</v>
      </c>
      <c r="S516" s="203">
        <f t="shared" si="99"/>
        <v>0</v>
      </c>
      <c r="T516" s="203"/>
      <c r="U516" s="203">
        <f t="shared" si="102"/>
        <v>1430.9837244827702</v>
      </c>
      <c r="V516" s="203">
        <f t="shared" si="104"/>
        <v>1407.9636511788551</v>
      </c>
      <c r="W516" s="203">
        <f t="shared" si="105"/>
        <v>1411.6255567283577</v>
      </c>
      <c r="X516" s="203">
        <f t="shared" si="106"/>
        <v>1408.322703318092</v>
      </c>
      <c r="Y516" s="203">
        <f t="shared" si="107"/>
        <v>1421.4829108718582</v>
      </c>
    </row>
    <row r="517" spans="1:25" x14ac:dyDescent="0.2">
      <c r="A517" s="223" t="s">
        <v>534</v>
      </c>
      <c r="B517" s="214">
        <f>IF(ISERROR(VLOOKUP(Prices!A517,Quantities!$A$1:$B$576,2,FALSE)),0,VLOOKUP(Prices!A517,Quantities!$A$1:$B$576,2,FALSE))</f>
        <v>21</v>
      </c>
      <c r="C517" s="215">
        <f t="shared" si="100"/>
        <v>1</v>
      </c>
      <c r="D517" s="216">
        <v>4</v>
      </c>
      <c r="E517" s="217">
        <v>560</v>
      </c>
      <c r="F517" s="218">
        <v>0</v>
      </c>
      <c r="G517" s="219">
        <v>0</v>
      </c>
      <c r="H517" s="219">
        <v>0</v>
      </c>
      <c r="I517" s="219">
        <v>84.315182787263495</v>
      </c>
      <c r="J517" s="220">
        <f t="shared" si="101"/>
        <v>84.315182787263495</v>
      </c>
      <c r="K517" s="221">
        <f t="shared" si="108"/>
        <v>120.42396849248745</v>
      </c>
      <c r="L517" s="221">
        <f t="shared" si="108"/>
        <v>118.48672173362063</v>
      </c>
      <c r="M517" s="221">
        <f t="shared" si="108"/>
        <v>118.79488820048601</v>
      </c>
      <c r="N517" s="221">
        <f t="shared" si="108"/>
        <v>118.51693764926162</v>
      </c>
      <c r="O517" s="221">
        <f t="shared" si="108"/>
        <v>119.62443062258816</v>
      </c>
      <c r="P517" s="219">
        <f t="shared" si="109"/>
        <v>118.48672173362063</v>
      </c>
      <c r="Q517" s="219">
        <f t="shared" si="110"/>
        <v>0</v>
      </c>
      <c r="R517" s="222">
        <f t="shared" si="103"/>
        <v>118.48672173362063</v>
      </c>
      <c r="S517" s="203">
        <f t="shared" si="99"/>
        <v>0</v>
      </c>
      <c r="T517" s="203"/>
      <c r="U517" s="203">
        <f t="shared" si="102"/>
        <v>2528.9033383422366</v>
      </c>
      <c r="V517" s="203">
        <f t="shared" si="104"/>
        <v>2488.2211564060331</v>
      </c>
      <c r="W517" s="203">
        <f t="shared" si="105"/>
        <v>2494.6926522102062</v>
      </c>
      <c r="X517" s="203">
        <f t="shared" si="106"/>
        <v>2488.8556906344938</v>
      </c>
      <c r="Y517" s="203">
        <f t="shared" si="107"/>
        <v>2512.1130430743515</v>
      </c>
    </row>
    <row r="518" spans="1:25" x14ac:dyDescent="0.2">
      <c r="A518" s="223" t="s">
        <v>535</v>
      </c>
      <c r="B518" s="214">
        <f>IF(ISERROR(VLOOKUP(Prices!A518,Quantities!$A$1:$B$576,2,FALSE)),0,VLOOKUP(Prices!A518,Quantities!$A$1:$B$576,2,FALSE))</f>
        <v>40</v>
      </c>
      <c r="C518" s="215">
        <f t="shared" si="100"/>
        <v>1</v>
      </c>
      <c r="D518" s="216">
        <v>4</v>
      </c>
      <c r="E518" s="217">
        <v>600</v>
      </c>
      <c r="F518" s="218">
        <v>0</v>
      </c>
      <c r="G518" s="219">
        <v>0</v>
      </c>
      <c r="H518" s="219">
        <v>0</v>
      </c>
      <c r="I518" s="219">
        <v>83.492275808096821</v>
      </c>
      <c r="J518" s="220">
        <f t="shared" si="101"/>
        <v>83.492275808096821</v>
      </c>
      <c r="K518" s="221">
        <f t="shared" si="108"/>
        <v>119.24864370689751</v>
      </c>
      <c r="L518" s="221">
        <f t="shared" si="108"/>
        <v>117.3303042649046</v>
      </c>
      <c r="M518" s="221">
        <f t="shared" si="108"/>
        <v>117.63546306069647</v>
      </c>
      <c r="N518" s="221">
        <f t="shared" si="108"/>
        <v>117.36022527650766</v>
      </c>
      <c r="O518" s="221">
        <f t="shared" si="108"/>
        <v>118.4569092393215</v>
      </c>
      <c r="P518" s="219">
        <f t="shared" si="109"/>
        <v>117.3303042649046</v>
      </c>
      <c r="Q518" s="219">
        <f t="shared" si="110"/>
        <v>0</v>
      </c>
      <c r="R518" s="222">
        <f t="shared" si="103"/>
        <v>117.3303042649046</v>
      </c>
      <c r="S518" s="203">
        <f t="shared" si="99"/>
        <v>0</v>
      </c>
      <c r="T518" s="203"/>
      <c r="U518" s="203">
        <f t="shared" si="102"/>
        <v>4769.9457482759008</v>
      </c>
      <c r="V518" s="203">
        <f t="shared" si="104"/>
        <v>4693.2121705961836</v>
      </c>
      <c r="W518" s="203">
        <f t="shared" si="105"/>
        <v>4705.418522427859</v>
      </c>
      <c r="X518" s="203">
        <f t="shared" si="106"/>
        <v>4694.4090110603065</v>
      </c>
      <c r="Y518" s="203">
        <f t="shared" si="107"/>
        <v>4738.2763695728599</v>
      </c>
    </row>
    <row r="519" spans="1:25" x14ac:dyDescent="0.2">
      <c r="A519" s="223" t="s">
        <v>536</v>
      </c>
      <c r="B519" s="214">
        <f>IF(ISERROR(VLOOKUP(Prices!A519,Quantities!$A$1:$B$576,2,FALSE)),0,VLOOKUP(Prices!A519,Quantities!$A$1:$B$576,2,FALSE))</f>
        <v>48</v>
      </c>
      <c r="C519" s="215">
        <f t="shared" si="100"/>
        <v>1</v>
      </c>
      <c r="D519" s="216">
        <v>4</v>
      </c>
      <c r="E519" s="217">
        <v>620</v>
      </c>
      <c r="F519" s="218">
        <v>0</v>
      </c>
      <c r="G519" s="219">
        <v>0</v>
      </c>
      <c r="H519" s="219">
        <v>0</v>
      </c>
      <c r="I519" s="219">
        <v>81.023554870596826</v>
      </c>
      <c r="J519" s="220">
        <f t="shared" si="101"/>
        <v>81.023554870596826</v>
      </c>
      <c r="K519" s="221">
        <f t="shared" si="108"/>
        <v>115.72266935012779</v>
      </c>
      <c r="L519" s="221">
        <f t="shared" si="108"/>
        <v>113.86105185875655</v>
      </c>
      <c r="M519" s="221">
        <f t="shared" si="108"/>
        <v>114.15718764132784</v>
      </c>
      <c r="N519" s="221">
        <f t="shared" si="108"/>
        <v>113.89008815824585</v>
      </c>
      <c r="O519" s="221">
        <f t="shared" si="108"/>
        <v>114.95434508952155</v>
      </c>
      <c r="P519" s="219">
        <f t="shared" si="109"/>
        <v>113.86105185875655</v>
      </c>
      <c r="Q519" s="219">
        <f t="shared" si="110"/>
        <v>0</v>
      </c>
      <c r="R519" s="222">
        <f t="shared" si="103"/>
        <v>113.86105185875655</v>
      </c>
      <c r="S519" s="203">
        <f t="shared" si="99"/>
        <v>0</v>
      </c>
      <c r="T519" s="203"/>
      <c r="U519" s="203">
        <f t="shared" si="102"/>
        <v>5554.688128806134</v>
      </c>
      <c r="V519" s="203">
        <f t="shared" si="104"/>
        <v>5465.3304892203141</v>
      </c>
      <c r="W519" s="203">
        <f t="shared" si="105"/>
        <v>5479.5450067837364</v>
      </c>
      <c r="X519" s="203">
        <f t="shared" si="106"/>
        <v>5466.724231595801</v>
      </c>
      <c r="Y519" s="203">
        <f t="shared" si="107"/>
        <v>5517.8085642970345</v>
      </c>
    </row>
    <row r="520" spans="1:25" x14ac:dyDescent="0.2">
      <c r="A520" s="223" t="s">
        <v>537</v>
      </c>
      <c r="B520" s="214">
        <f>IF(ISERROR(VLOOKUP(Prices!A520,Quantities!$A$1:$B$576,2,FALSE)),0,VLOOKUP(Prices!A520,Quantities!$A$1:$B$576,2,FALSE))</f>
        <v>16</v>
      </c>
      <c r="C520" s="215">
        <f t="shared" si="100"/>
        <v>1</v>
      </c>
      <c r="D520" s="216">
        <v>4</v>
      </c>
      <c r="E520" s="217">
        <v>660</v>
      </c>
      <c r="F520" s="218">
        <v>0</v>
      </c>
      <c r="G520" s="219">
        <v>0</v>
      </c>
      <c r="H520" s="219">
        <v>0</v>
      </c>
      <c r="I520" s="219">
        <v>81.023554870596826</v>
      </c>
      <c r="J520" s="220">
        <f t="shared" si="101"/>
        <v>81.023554870596826</v>
      </c>
      <c r="K520" s="221">
        <f t="shared" si="108"/>
        <v>115.72266935012779</v>
      </c>
      <c r="L520" s="221">
        <f t="shared" si="108"/>
        <v>113.86105185875655</v>
      </c>
      <c r="M520" s="221">
        <f t="shared" si="108"/>
        <v>114.15718764132784</v>
      </c>
      <c r="N520" s="221">
        <f t="shared" si="108"/>
        <v>113.89008815824585</v>
      </c>
      <c r="O520" s="221">
        <f t="shared" si="108"/>
        <v>114.95434508952155</v>
      </c>
      <c r="P520" s="219">
        <f t="shared" si="109"/>
        <v>113.86105185875655</v>
      </c>
      <c r="Q520" s="219">
        <f t="shared" si="110"/>
        <v>0</v>
      </c>
      <c r="R520" s="222">
        <f t="shared" si="103"/>
        <v>113.86105185875655</v>
      </c>
      <c r="S520" s="203">
        <f t="shared" si="99"/>
        <v>0</v>
      </c>
      <c r="T520" s="203"/>
      <c r="U520" s="203">
        <f t="shared" si="102"/>
        <v>1851.5627096020446</v>
      </c>
      <c r="V520" s="203">
        <f t="shared" si="104"/>
        <v>1821.7768297401049</v>
      </c>
      <c r="W520" s="203">
        <f t="shared" si="105"/>
        <v>1826.5150022612454</v>
      </c>
      <c r="X520" s="203">
        <f t="shared" si="106"/>
        <v>1822.2414105319335</v>
      </c>
      <c r="Y520" s="203">
        <f t="shared" si="107"/>
        <v>1839.2695214323448</v>
      </c>
    </row>
    <row r="521" spans="1:25" x14ac:dyDescent="0.2">
      <c r="A521" s="223" t="s">
        <v>538</v>
      </c>
      <c r="B521" s="214">
        <f>IF(ISERROR(VLOOKUP(Prices!A521,Quantities!$A$1:$B$576,2,FALSE)),0,VLOOKUP(Prices!A521,Quantities!$A$1:$B$576,2,FALSE))</f>
        <v>2</v>
      </c>
      <c r="C521" s="215">
        <f t="shared" si="100"/>
        <v>1</v>
      </c>
      <c r="D521" s="216">
        <v>4</v>
      </c>
      <c r="E521" s="217">
        <v>900</v>
      </c>
      <c r="F521" s="218">
        <v>0</v>
      </c>
      <c r="G521" s="219">
        <v>0</v>
      </c>
      <c r="H521" s="219">
        <v>0</v>
      </c>
      <c r="I521" s="219">
        <v>86.428511870596822</v>
      </c>
      <c r="J521" s="220">
        <f t="shared" si="101"/>
        <v>86.428511870596822</v>
      </c>
      <c r="K521" s="221">
        <f t="shared" si="108"/>
        <v>123.44235102493963</v>
      </c>
      <c r="L521" s="221">
        <f t="shared" si="108"/>
        <v>121.45654788771049</v>
      </c>
      <c r="M521" s="221">
        <f t="shared" si="108"/>
        <v>121.77243843386275</v>
      </c>
      <c r="N521" s="221">
        <f t="shared" si="108"/>
        <v>121.4875211541772</v>
      </c>
      <c r="O521" s="221">
        <f t="shared" si="108"/>
        <v>122.62277303204202</v>
      </c>
      <c r="P521" s="219">
        <f t="shared" si="109"/>
        <v>121.45654788771049</v>
      </c>
      <c r="Q521" s="219">
        <f t="shared" si="110"/>
        <v>0</v>
      </c>
      <c r="R521" s="222">
        <f t="shared" si="103"/>
        <v>121.45654788771049</v>
      </c>
      <c r="S521" s="203">
        <f t="shared" ref="S521:S584" si="111">R521-L521</f>
        <v>0</v>
      </c>
      <c r="T521" s="203"/>
      <c r="U521" s="203">
        <f t="shared" si="102"/>
        <v>246.88470204987925</v>
      </c>
      <c r="V521" s="203">
        <f t="shared" si="104"/>
        <v>242.91309577542097</v>
      </c>
      <c r="W521" s="203">
        <f t="shared" si="105"/>
        <v>243.54487686772549</v>
      </c>
      <c r="X521" s="203">
        <f t="shared" si="106"/>
        <v>242.9750423083544</v>
      </c>
      <c r="Y521" s="203">
        <f t="shared" si="107"/>
        <v>245.24554606408404</v>
      </c>
    </row>
    <row r="522" spans="1:25" x14ac:dyDescent="0.2">
      <c r="A522" s="223" t="s">
        <v>539</v>
      </c>
      <c r="B522" s="214">
        <f>IF(ISERROR(VLOOKUP(Prices!A522,Quantities!$A$1:$B$576,2,FALSE)),0,VLOOKUP(Prices!A522,Quantities!$A$1:$B$576,2,FALSE))</f>
        <v>2</v>
      </c>
      <c r="C522" s="215">
        <f t="shared" ref="C522:C585" si="112">I522/J522</f>
        <v>1</v>
      </c>
      <c r="D522" s="216">
        <v>4</v>
      </c>
      <c r="E522" s="217">
        <v>1030</v>
      </c>
      <c r="F522" s="218">
        <v>0</v>
      </c>
      <c r="G522" s="219">
        <v>0</v>
      </c>
      <c r="H522" s="219">
        <v>0</v>
      </c>
      <c r="I522" s="219">
        <v>81.023554870596826</v>
      </c>
      <c r="J522" s="220">
        <f t="shared" ref="J522:J585" si="113">SUM(F522:I522)</f>
        <v>81.023554870596826</v>
      </c>
      <c r="K522" s="221">
        <f t="shared" si="108"/>
        <v>115.72266935012779</v>
      </c>
      <c r="L522" s="221">
        <f t="shared" si="108"/>
        <v>113.86105185875655</v>
      </c>
      <c r="M522" s="221">
        <f t="shared" si="108"/>
        <v>114.15718764132784</v>
      </c>
      <c r="N522" s="221">
        <f t="shared" si="108"/>
        <v>113.89008815824585</v>
      </c>
      <c r="O522" s="221">
        <f t="shared" si="108"/>
        <v>114.95434508952155</v>
      </c>
      <c r="P522" s="219">
        <f t="shared" si="109"/>
        <v>113.86105185875655</v>
      </c>
      <c r="Q522" s="219">
        <f t="shared" si="110"/>
        <v>0</v>
      </c>
      <c r="R522" s="222">
        <f t="shared" si="103"/>
        <v>113.86105185875655</v>
      </c>
      <c r="S522" s="203">
        <f t="shared" si="111"/>
        <v>0</v>
      </c>
      <c r="T522" s="203"/>
      <c r="U522" s="203">
        <f t="shared" ref="U522:U585" si="114">K522*$B522</f>
        <v>231.44533870025558</v>
      </c>
      <c r="V522" s="203">
        <f t="shared" si="104"/>
        <v>227.72210371751311</v>
      </c>
      <c r="W522" s="203">
        <f t="shared" si="105"/>
        <v>228.31437528265567</v>
      </c>
      <c r="X522" s="203">
        <f t="shared" si="106"/>
        <v>227.78017631649169</v>
      </c>
      <c r="Y522" s="203">
        <f t="shared" si="107"/>
        <v>229.90869017904311</v>
      </c>
    </row>
    <row r="523" spans="1:25" x14ac:dyDescent="0.2">
      <c r="A523" s="223" t="s">
        <v>540</v>
      </c>
      <c r="B523" s="214">
        <f>IF(ISERROR(VLOOKUP(Prices!A523,Quantities!$A$1:$B$576,2,FALSE)),0,VLOOKUP(Prices!A523,Quantities!$A$1:$B$576,2,FALSE))</f>
        <v>13</v>
      </c>
      <c r="C523" s="215">
        <f t="shared" si="112"/>
        <v>1</v>
      </c>
      <c r="D523" s="216">
        <v>4</v>
      </c>
      <c r="E523" s="217">
        <v>1130</v>
      </c>
      <c r="F523" s="218">
        <v>0</v>
      </c>
      <c r="G523" s="219">
        <v>0</v>
      </c>
      <c r="H523" s="219">
        <v>0</v>
      </c>
      <c r="I523" s="219">
        <v>85.96099674559683</v>
      </c>
      <c r="J523" s="220">
        <f t="shared" si="113"/>
        <v>85.96099674559683</v>
      </c>
      <c r="K523" s="221">
        <f t="shared" si="108"/>
        <v>122.77461806366728</v>
      </c>
      <c r="L523" s="221">
        <f t="shared" si="108"/>
        <v>120.79955667105266</v>
      </c>
      <c r="M523" s="221">
        <f t="shared" si="108"/>
        <v>121.11373848006509</v>
      </c>
      <c r="N523" s="221">
        <f t="shared" si="108"/>
        <v>120.83036239476952</v>
      </c>
      <c r="O523" s="221">
        <f t="shared" si="108"/>
        <v>121.95947338912148</v>
      </c>
      <c r="P523" s="219">
        <f t="shared" si="109"/>
        <v>120.79955667105266</v>
      </c>
      <c r="Q523" s="219">
        <f t="shared" si="110"/>
        <v>0</v>
      </c>
      <c r="R523" s="222">
        <f t="shared" ref="R523:R586" si="115">SUM(P523:Q523)</f>
        <v>120.79955667105266</v>
      </c>
      <c r="S523" s="203">
        <f t="shared" si="111"/>
        <v>0</v>
      </c>
      <c r="T523" s="203"/>
      <c r="U523" s="203">
        <f t="shared" si="114"/>
        <v>1596.0700348276746</v>
      </c>
      <c r="V523" s="203">
        <f t="shared" si="104"/>
        <v>1570.3942367236846</v>
      </c>
      <c r="W523" s="203">
        <f t="shared" si="105"/>
        <v>1574.4786002408462</v>
      </c>
      <c r="X523" s="203">
        <f t="shared" si="106"/>
        <v>1570.7947111320038</v>
      </c>
      <c r="Y523" s="203">
        <f t="shared" si="107"/>
        <v>1585.4731540585792</v>
      </c>
    </row>
    <row r="524" spans="1:25" x14ac:dyDescent="0.2">
      <c r="A524" s="223" t="s">
        <v>541</v>
      </c>
      <c r="B524" s="214">
        <f>IF(ISERROR(VLOOKUP(Prices!A524,Quantities!$A$1:$B$576,2,FALSE)),0,VLOOKUP(Prices!A524,Quantities!$A$1:$B$576,2,FALSE))</f>
        <v>33</v>
      </c>
      <c r="C524" s="215">
        <f t="shared" si="112"/>
        <v>1</v>
      </c>
      <c r="D524" s="216">
        <v>4</v>
      </c>
      <c r="E524" s="217">
        <v>1170</v>
      </c>
      <c r="F524" s="218">
        <v>0</v>
      </c>
      <c r="G524" s="219">
        <v>0</v>
      </c>
      <c r="H524" s="219">
        <v>0</v>
      </c>
      <c r="I524" s="219">
        <v>90.898438620596821</v>
      </c>
      <c r="J524" s="220">
        <f t="shared" si="113"/>
        <v>90.898438620596821</v>
      </c>
      <c r="K524" s="221">
        <f t="shared" si="108"/>
        <v>129.82656677720672</v>
      </c>
      <c r="L524" s="221">
        <f t="shared" si="108"/>
        <v>127.73806148334872</v>
      </c>
      <c r="M524" s="221">
        <f t="shared" si="108"/>
        <v>128.07028931880234</v>
      </c>
      <c r="N524" s="221">
        <f t="shared" si="108"/>
        <v>127.77063663129316</v>
      </c>
      <c r="O524" s="221">
        <f t="shared" si="108"/>
        <v>128.96460168872139</v>
      </c>
      <c r="P524" s="219">
        <f t="shared" si="109"/>
        <v>127.73806148334872</v>
      </c>
      <c r="Q524" s="219">
        <f t="shared" si="110"/>
        <v>0</v>
      </c>
      <c r="R524" s="222">
        <f t="shared" si="115"/>
        <v>127.73806148334872</v>
      </c>
      <c r="S524" s="203">
        <f t="shared" si="111"/>
        <v>0</v>
      </c>
      <c r="T524" s="203"/>
      <c r="U524" s="203">
        <f t="shared" si="114"/>
        <v>4284.2767036478217</v>
      </c>
      <c r="V524" s="203">
        <f t="shared" si="104"/>
        <v>4215.3560289505076</v>
      </c>
      <c r="W524" s="203">
        <f t="shared" si="105"/>
        <v>4226.3195475204775</v>
      </c>
      <c r="X524" s="203">
        <f t="shared" si="106"/>
        <v>4216.4310088326738</v>
      </c>
      <c r="Y524" s="203">
        <f t="shared" si="107"/>
        <v>4255.8318557278062</v>
      </c>
    </row>
    <row r="525" spans="1:25" x14ac:dyDescent="0.2">
      <c r="A525" s="223" t="s">
        <v>542</v>
      </c>
      <c r="B525" s="214">
        <f>IF(ISERROR(VLOOKUP(Prices!A525,Quantities!$A$1:$B$576,2,FALSE)),0,VLOOKUP(Prices!A525,Quantities!$A$1:$B$576,2,FALSE))</f>
        <v>1</v>
      </c>
      <c r="C525" s="215">
        <f t="shared" si="112"/>
        <v>1</v>
      </c>
      <c r="D525" s="216">
        <v>4</v>
      </c>
      <c r="E525" s="217">
        <v>1470</v>
      </c>
      <c r="F525" s="218">
        <v>0</v>
      </c>
      <c r="G525" s="219">
        <v>0</v>
      </c>
      <c r="H525" s="219">
        <v>0</v>
      </c>
      <c r="I525" s="219">
        <v>116.59489525130188</v>
      </c>
      <c r="J525" s="220">
        <f t="shared" si="113"/>
        <v>116.59489525130188</v>
      </c>
      <c r="K525" s="221">
        <f t="shared" si="108"/>
        <v>166.5277774176709</v>
      </c>
      <c r="L525" s="221">
        <f t="shared" si="108"/>
        <v>163.84886389985402</v>
      </c>
      <c r="M525" s="221">
        <f t="shared" si="108"/>
        <v>164.27501060008461</v>
      </c>
      <c r="N525" s="221">
        <f t="shared" si="108"/>
        <v>163.89064785148199</v>
      </c>
      <c r="O525" s="221">
        <f t="shared" si="108"/>
        <v>165.42213984317183</v>
      </c>
      <c r="P525" s="219">
        <f t="shared" si="109"/>
        <v>163.84886389985402</v>
      </c>
      <c r="Q525" s="219">
        <f t="shared" si="110"/>
        <v>0</v>
      </c>
      <c r="R525" s="222">
        <f t="shared" si="115"/>
        <v>163.84886389985402</v>
      </c>
      <c r="S525" s="203">
        <f t="shared" si="111"/>
        <v>0</v>
      </c>
      <c r="T525" s="203"/>
      <c r="U525" s="203">
        <f t="shared" si="114"/>
        <v>166.5277774176709</v>
      </c>
      <c r="V525" s="203">
        <f t="shared" si="104"/>
        <v>163.84886389985402</v>
      </c>
      <c r="W525" s="203">
        <f t="shared" si="105"/>
        <v>164.27501060008461</v>
      </c>
      <c r="X525" s="203">
        <f t="shared" si="106"/>
        <v>163.89064785148199</v>
      </c>
      <c r="Y525" s="203">
        <f t="shared" si="107"/>
        <v>165.42213984317183</v>
      </c>
    </row>
    <row r="526" spans="1:25" x14ac:dyDescent="0.2">
      <c r="A526" s="223" t="s">
        <v>543</v>
      </c>
      <c r="B526" s="214">
        <f>IF(ISERROR(VLOOKUP(Prices!A526,Quantities!$A$1:$B$576,2,FALSE)),0,VLOOKUP(Prices!A526,Quantities!$A$1:$B$576,2,FALSE))</f>
        <v>4</v>
      </c>
      <c r="C526" s="215">
        <f t="shared" si="112"/>
        <v>1</v>
      </c>
      <c r="D526" s="216">
        <v>4</v>
      </c>
      <c r="E526" s="217">
        <v>1050</v>
      </c>
      <c r="F526" s="218">
        <v>0</v>
      </c>
      <c r="G526" s="219">
        <v>0</v>
      </c>
      <c r="H526" s="219">
        <v>0</v>
      </c>
      <c r="I526" s="219">
        <v>71.742303825215515</v>
      </c>
      <c r="J526" s="220">
        <f t="shared" si="113"/>
        <v>71.742303825215515</v>
      </c>
      <c r="K526" s="221">
        <f t="shared" si="108"/>
        <v>102.46663352701978</v>
      </c>
      <c r="L526" s="221">
        <f t="shared" si="108"/>
        <v>100.81826438442175</v>
      </c>
      <c r="M526" s="221">
        <f t="shared" si="108"/>
        <v>101.0804778027379</v>
      </c>
      <c r="N526" s="221">
        <f t="shared" si="108"/>
        <v>100.84397457478858</v>
      </c>
      <c r="O526" s="221">
        <f t="shared" si="108"/>
        <v>101.78632083734908</v>
      </c>
      <c r="P526" s="219">
        <f t="shared" si="109"/>
        <v>100.81826438442175</v>
      </c>
      <c r="Q526" s="219">
        <f t="shared" si="110"/>
        <v>0</v>
      </c>
      <c r="R526" s="222">
        <f t="shared" si="115"/>
        <v>100.81826438442175</v>
      </c>
      <c r="S526" s="203">
        <f t="shared" si="111"/>
        <v>0</v>
      </c>
      <c r="T526" s="203"/>
      <c r="U526" s="203">
        <f t="shared" si="114"/>
        <v>409.86653410807912</v>
      </c>
      <c r="V526" s="203">
        <f t="shared" si="104"/>
        <v>403.27305753768701</v>
      </c>
      <c r="W526" s="203">
        <f t="shared" si="105"/>
        <v>404.32191121095161</v>
      </c>
      <c r="X526" s="203">
        <f t="shared" si="106"/>
        <v>403.3758982991543</v>
      </c>
      <c r="Y526" s="203">
        <f t="shared" si="107"/>
        <v>407.14528334939632</v>
      </c>
    </row>
    <row r="527" spans="1:25" x14ac:dyDescent="0.2">
      <c r="A527" s="223" t="s">
        <v>544</v>
      </c>
      <c r="B527" s="214">
        <f>IF(ISERROR(VLOOKUP(Prices!A527,Quantities!$A$1:$B$576,2,FALSE)),0,VLOOKUP(Prices!A527,Quantities!$A$1:$B$576,2,FALSE))</f>
        <v>7</v>
      </c>
      <c r="C527" s="215">
        <f t="shared" si="112"/>
        <v>1</v>
      </c>
      <c r="D527" s="216">
        <v>4</v>
      </c>
      <c r="E527" s="217">
        <v>40</v>
      </c>
      <c r="F527" s="218">
        <v>0</v>
      </c>
      <c r="G527" s="219">
        <v>0</v>
      </c>
      <c r="H527" s="219">
        <v>0</v>
      </c>
      <c r="I527" s="219">
        <v>48.54921928230219</v>
      </c>
      <c r="J527" s="220">
        <f t="shared" si="113"/>
        <v>48.54921928230219</v>
      </c>
      <c r="K527" s="221">
        <f t="shared" si="108"/>
        <v>69.340888081072677</v>
      </c>
      <c r="L527" s="221">
        <f t="shared" si="108"/>
        <v>68.225409058303327</v>
      </c>
      <c r="M527" s="221">
        <f t="shared" si="108"/>
        <v>68.402853272746285</v>
      </c>
      <c r="N527" s="221">
        <f t="shared" si="108"/>
        <v>68.242807574985335</v>
      </c>
      <c r="O527" s="221">
        <f t="shared" si="108"/>
        <v>68.88050908304352</v>
      </c>
      <c r="P527" s="219">
        <f t="shared" si="109"/>
        <v>68.225409058303327</v>
      </c>
      <c r="Q527" s="219">
        <f t="shared" si="110"/>
        <v>0</v>
      </c>
      <c r="R527" s="222">
        <f t="shared" si="115"/>
        <v>68.225409058303327</v>
      </c>
      <c r="S527" s="203">
        <f t="shared" si="111"/>
        <v>0</v>
      </c>
      <c r="T527" s="203"/>
      <c r="U527" s="203">
        <f t="shared" si="114"/>
        <v>485.38621656750877</v>
      </c>
      <c r="V527" s="203">
        <f t="shared" si="104"/>
        <v>477.57786340812328</v>
      </c>
      <c r="W527" s="203">
        <f t="shared" si="105"/>
        <v>478.81997290922402</v>
      </c>
      <c r="X527" s="203">
        <f t="shared" si="106"/>
        <v>477.69965302489732</v>
      </c>
      <c r="Y527" s="203">
        <f t="shared" si="107"/>
        <v>482.16356358130463</v>
      </c>
    </row>
    <row r="528" spans="1:25" x14ac:dyDescent="0.2">
      <c r="A528" s="223" t="s">
        <v>545</v>
      </c>
      <c r="B528" s="214">
        <f>IF(ISERROR(VLOOKUP(Prices!A528,Quantities!$A$1:$B$576,2,FALSE)),0,VLOOKUP(Prices!A528,Quantities!$A$1:$B$576,2,FALSE))</f>
        <v>17</v>
      </c>
      <c r="C528" s="215">
        <f t="shared" si="112"/>
        <v>1</v>
      </c>
      <c r="D528" s="216">
        <v>4</v>
      </c>
      <c r="E528" s="217">
        <v>360</v>
      </c>
      <c r="F528" s="218">
        <v>0</v>
      </c>
      <c r="G528" s="219">
        <v>0</v>
      </c>
      <c r="H528" s="219">
        <v>0</v>
      </c>
      <c r="I528" s="219">
        <v>58.424103032302192</v>
      </c>
      <c r="J528" s="220">
        <f t="shared" si="113"/>
        <v>58.424103032302192</v>
      </c>
      <c r="K528" s="221">
        <f t="shared" si="108"/>
        <v>83.444785508151611</v>
      </c>
      <c r="L528" s="221">
        <f t="shared" si="108"/>
        <v>82.10241868289549</v>
      </c>
      <c r="M528" s="221">
        <f t="shared" si="108"/>
        <v>82.315954950220814</v>
      </c>
      <c r="N528" s="221">
        <f t="shared" si="108"/>
        <v>82.123356048032676</v>
      </c>
      <c r="O528" s="221">
        <f t="shared" si="108"/>
        <v>82.890765682243355</v>
      </c>
      <c r="P528" s="219">
        <f t="shared" si="109"/>
        <v>82.10241868289549</v>
      </c>
      <c r="Q528" s="219">
        <f t="shared" si="110"/>
        <v>0</v>
      </c>
      <c r="R528" s="222">
        <f t="shared" si="115"/>
        <v>82.10241868289549</v>
      </c>
      <c r="S528" s="203">
        <f t="shared" si="111"/>
        <v>0</v>
      </c>
      <c r="T528" s="203"/>
      <c r="U528" s="203">
        <f t="shared" si="114"/>
        <v>1418.5613536385774</v>
      </c>
      <c r="V528" s="203">
        <f t="shared" si="104"/>
        <v>1395.7411176092232</v>
      </c>
      <c r="W528" s="203">
        <f t="shared" si="105"/>
        <v>1399.3712341537539</v>
      </c>
      <c r="X528" s="203">
        <f t="shared" si="106"/>
        <v>1396.0970528165556</v>
      </c>
      <c r="Y528" s="203">
        <f t="shared" si="107"/>
        <v>1409.1430165981371</v>
      </c>
    </row>
    <row r="529" spans="1:25" x14ac:dyDescent="0.2">
      <c r="A529" s="223" t="s">
        <v>546</v>
      </c>
      <c r="B529" s="214">
        <f>IF(ISERROR(VLOOKUP(Prices!A529,Quantities!$A$1:$B$576,2,FALSE)),0,VLOOKUP(Prices!A529,Quantities!$A$1:$B$576,2,FALSE))</f>
        <v>7</v>
      </c>
      <c r="C529" s="215">
        <f t="shared" si="112"/>
        <v>1</v>
      </c>
      <c r="D529" s="216">
        <v>4</v>
      </c>
      <c r="E529" s="217">
        <v>60</v>
      </c>
      <c r="F529" s="218">
        <v>0</v>
      </c>
      <c r="G529" s="219">
        <v>0</v>
      </c>
      <c r="H529" s="219">
        <v>0</v>
      </c>
      <c r="I529" s="219">
        <v>64.507956806776306</v>
      </c>
      <c r="J529" s="220">
        <f t="shared" si="113"/>
        <v>64.507956806776306</v>
      </c>
      <c r="K529" s="221">
        <f t="shared" si="108"/>
        <v>92.134108012482869</v>
      </c>
      <c r="L529" s="221">
        <f t="shared" si="108"/>
        <v>90.651957039029412</v>
      </c>
      <c r="M529" s="221">
        <f t="shared" si="108"/>
        <v>90.887729393149868</v>
      </c>
      <c r="N529" s="221">
        <f t="shared" si="108"/>
        <v>90.675074666443734</v>
      </c>
      <c r="O529" s="221">
        <f t="shared" si="108"/>
        <v>91.522396661432623</v>
      </c>
      <c r="P529" s="219">
        <f t="shared" si="109"/>
        <v>90.651957039029412</v>
      </c>
      <c r="Q529" s="219">
        <f t="shared" si="110"/>
        <v>0</v>
      </c>
      <c r="R529" s="222">
        <f t="shared" si="115"/>
        <v>90.651957039029412</v>
      </c>
      <c r="S529" s="203">
        <f t="shared" si="111"/>
        <v>0</v>
      </c>
      <c r="T529" s="203"/>
      <c r="U529" s="203">
        <f t="shared" si="114"/>
        <v>644.93875608738006</v>
      </c>
      <c r="V529" s="203">
        <f t="shared" si="104"/>
        <v>634.56369927320588</v>
      </c>
      <c r="W529" s="203">
        <f t="shared" si="105"/>
        <v>636.21410575204914</v>
      </c>
      <c r="X529" s="203">
        <f t="shared" si="106"/>
        <v>634.72552266510615</v>
      </c>
      <c r="Y529" s="203">
        <f t="shared" si="107"/>
        <v>640.65677663002839</v>
      </c>
    </row>
    <row r="530" spans="1:25" x14ac:dyDescent="0.2">
      <c r="A530" s="223" t="s">
        <v>547</v>
      </c>
      <c r="B530" s="214">
        <f>IF(ISERROR(VLOOKUP(Prices!A530,Quantities!$A$1:$B$576,2,FALSE)),0,VLOOKUP(Prices!A530,Quantities!$A$1:$B$576,2,FALSE))</f>
        <v>51</v>
      </c>
      <c r="C530" s="215">
        <f t="shared" si="112"/>
        <v>1</v>
      </c>
      <c r="D530" s="216">
        <v>4</v>
      </c>
      <c r="E530" s="217">
        <v>320</v>
      </c>
      <c r="F530" s="218">
        <v>0</v>
      </c>
      <c r="G530" s="219">
        <v>0</v>
      </c>
      <c r="H530" s="219">
        <v>0</v>
      </c>
      <c r="I530" s="219">
        <v>74.382840556776301</v>
      </c>
      <c r="J530" s="220">
        <f t="shared" si="113"/>
        <v>74.382840556776301</v>
      </c>
      <c r="K530" s="221">
        <f t="shared" si="108"/>
        <v>106.2380054395618</v>
      </c>
      <c r="L530" s="221">
        <f t="shared" si="108"/>
        <v>104.52896666362156</v>
      </c>
      <c r="M530" s="221">
        <f t="shared" si="108"/>
        <v>104.80083107062437</v>
      </c>
      <c r="N530" s="221">
        <f t="shared" si="108"/>
        <v>104.55562313949108</v>
      </c>
      <c r="O530" s="221">
        <f t="shared" si="108"/>
        <v>105.53265326063246</v>
      </c>
      <c r="P530" s="219">
        <f t="shared" si="109"/>
        <v>104.52896666362156</v>
      </c>
      <c r="Q530" s="219">
        <f t="shared" si="110"/>
        <v>0</v>
      </c>
      <c r="R530" s="222">
        <f t="shared" si="115"/>
        <v>104.52896666362156</v>
      </c>
      <c r="S530" s="203">
        <f t="shared" si="111"/>
        <v>0</v>
      </c>
      <c r="T530" s="203"/>
      <c r="U530" s="203">
        <f t="shared" si="114"/>
        <v>5418.1382774176518</v>
      </c>
      <c r="V530" s="203">
        <f t="shared" si="104"/>
        <v>5330.9772998446997</v>
      </c>
      <c r="W530" s="203">
        <f t="shared" si="105"/>
        <v>5344.8423846018432</v>
      </c>
      <c r="X530" s="203">
        <f t="shared" si="106"/>
        <v>5332.3367801140448</v>
      </c>
      <c r="Y530" s="203">
        <f t="shared" si="107"/>
        <v>5382.1653162922557</v>
      </c>
    </row>
    <row r="531" spans="1:25" x14ac:dyDescent="0.2">
      <c r="A531" s="223" t="s">
        <v>548</v>
      </c>
      <c r="B531" s="214">
        <f>IF(ISERROR(VLOOKUP(Prices!A531,Quantities!$A$1:$B$576,2,FALSE)),0,VLOOKUP(Prices!A531,Quantities!$A$1:$B$576,2,FALSE))</f>
        <v>1</v>
      </c>
      <c r="C531" s="215">
        <f t="shared" si="112"/>
        <v>1</v>
      </c>
      <c r="D531" s="216">
        <v>4</v>
      </c>
      <c r="E531" s="217">
        <v>390</v>
      </c>
      <c r="F531" s="218">
        <v>0</v>
      </c>
      <c r="G531" s="219">
        <v>0</v>
      </c>
      <c r="H531" s="219">
        <v>0</v>
      </c>
      <c r="I531" s="219">
        <v>69.445398681776311</v>
      </c>
      <c r="J531" s="220">
        <f t="shared" si="113"/>
        <v>69.445398681776311</v>
      </c>
      <c r="K531" s="221">
        <f t="shared" si="108"/>
        <v>99.186056726022329</v>
      </c>
      <c r="L531" s="221">
        <f t="shared" si="108"/>
        <v>97.590461851325486</v>
      </c>
      <c r="M531" s="221">
        <f t="shared" si="108"/>
        <v>97.844280231887126</v>
      </c>
      <c r="N531" s="221">
        <f t="shared" si="108"/>
        <v>97.615348902967412</v>
      </c>
      <c r="O531" s="221">
        <f t="shared" si="108"/>
        <v>98.527524961032555</v>
      </c>
      <c r="P531" s="219">
        <f t="shared" si="109"/>
        <v>97.590461851325486</v>
      </c>
      <c r="Q531" s="219">
        <f t="shared" si="110"/>
        <v>0</v>
      </c>
      <c r="R531" s="222">
        <f t="shared" si="115"/>
        <v>97.590461851325486</v>
      </c>
      <c r="S531" s="203">
        <f t="shared" si="111"/>
        <v>0</v>
      </c>
      <c r="T531" s="203"/>
      <c r="U531" s="203">
        <f t="shared" si="114"/>
        <v>99.186056726022329</v>
      </c>
      <c r="V531" s="203">
        <f t="shared" si="104"/>
        <v>97.590461851325486</v>
      </c>
      <c r="W531" s="203">
        <f t="shared" si="105"/>
        <v>97.844280231887126</v>
      </c>
      <c r="X531" s="203">
        <f t="shared" si="106"/>
        <v>97.615348902967412</v>
      </c>
      <c r="Y531" s="203">
        <f t="shared" si="107"/>
        <v>98.527524961032555</v>
      </c>
    </row>
    <row r="532" spans="1:25" x14ac:dyDescent="0.2">
      <c r="A532" s="223" t="s">
        <v>549</v>
      </c>
      <c r="B532" s="214">
        <f>IF(ISERROR(VLOOKUP(Prices!A532,Quantities!$A$1:$B$576,2,FALSE)),0,VLOOKUP(Prices!A532,Quantities!$A$1:$B$576,2,FALSE))</f>
        <v>9</v>
      </c>
      <c r="C532" s="215">
        <f t="shared" si="112"/>
        <v>1</v>
      </c>
      <c r="D532" s="216">
        <v>4</v>
      </c>
      <c r="E532" s="217">
        <v>610</v>
      </c>
      <c r="F532" s="218">
        <v>0</v>
      </c>
      <c r="G532" s="219">
        <v>0</v>
      </c>
      <c r="H532" s="219">
        <v>0</v>
      </c>
      <c r="I532" s="219">
        <v>64.507956806776306</v>
      </c>
      <c r="J532" s="220">
        <f t="shared" si="113"/>
        <v>64.507956806776306</v>
      </c>
      <c r="K532" s="221">
        <f t="shared" ref="K532:O550" si="116">IF($D532=1,($I532*(1+K$6)*K$5)+$F532,$J532*(1+K$6)*K$5)</f>
        <v>92.134108012482869</v>
      </c>
      <c r="L532" s="221">
        <f t="shared" si="116"/>
        <v>90.651957039029412</v>
      </c>
      <c r="M532" s="221">
        <f t="shared" si="116"/>
        <v>90.887729393149868</v>
      </c>
      <c r="N532" s="221">
        <f t="shared" si="116"/>
        <v>90.675074666443734</v>
      </c>
      <c r="O532" s="221">
        <f t="shared" si="116"/>
        <v>91.522396661432623</v>
      </c>
      <c r="P532" s="219">
        <f t="shared" si="109"/>
        <v>90.651957039029412</v>
      </c>
      <c r="Q532" s="219">
        <f t="shared" si="110"/>
        <v>0</v>
      </c>
      <c r="R532" s="222">
        <f t="shared" si="115"/>
        <v>90.651957039029412</v>
      </c>
      <c r="S532" s="203">
        <f t="shared" si="111"/>
        <v>0</v>
      </c>
      <c r="T532" s="203"/>
      <c r="U532" s="203">
        <f t="shared" si="114"/>
        <v>829.20697211234585</v>
      </c>
      <c r="V532" s="203">
        <f t="shared" si="104"/>
        <v>815.86761335126471</v>
      </c>
      <c r="W532" s="203">
        <f t="shared" si="105"/>
        <v>817.98956453834876</v>
      </c>
      <c r="X532" s="203">
        <f t="shared" si="106"/>
        <v>816.0756719979936</v>
      </c>
      <c r="Y532" s="203">
        <f t="shared" si="107"/>
        <v>823.70156995289358</v>
      </c>
    </row>
    <row r="533" spans="1:25" x14ac:dyDescent="0.2">
      <c r="A533" s="223" t="s">
        <v>550</v>
      </c>
      <c r="B533" s="214">
        <f>IF(ISERROR(VLOOKUP(Prices!A533,Quantities!$A$1:$B$576,2,FALSE)),0,VLOOKUP(Prices!A533,Quantities!$A$1:$B$576,2,FALSE))</f>
        <v>3</v>
      </c>
      <c r="C533" s="215">
        <f t="shared" si="112"/>
        <v>1</v>
      </c>
      <c r="D533" s="216">
        <v>4</v>
      </c>
      <c r="E533" s="217">
        <v>60</v>
      </c>
      <c r="F533" s="218">
        <v>0</v>
      </c>
      <c r="G533" s="219">
        <v>0</v>
      </c>
      <c r="H533" s="219">
        <v>0</v>
      </c>
      <c r="I533" s="219">
        <v>64.750981198176305</v>
      </c>
      <c r="J533" s="220">
        <f t="shared" si="113"/>
        <v>64.750981198176305</v>
      </c>
      <c r="K533" s="221">
        <f t="shared" si="116"/>
        <v>92.481209930374689</v>
      </c>
      <c r="L533" s="221">
        <f t="shared" si="116"/>
        <v>90.993475167632042</v>
      </c>
      <c r="M533" s="221">
        <f t="shared" si="116"/>
        <v>91.230135759974644</v>
      </c>
      <c r="N533" s="221">
        <f t="shared" si="116"/>
        <v>91.01667988736196</v>
      </c>
      <c r="O533" s="221">
        <f t="shared" si="116"/>
        <v>91.867194045338877</v>
      </c>
      <c r="P533" s="219">
        <f t="shared" si="109"/>
        <v>90.993475167632042</v>
      </c>
      <c r="Q533" s="219">
        <f t="shared" si="110"/>
        <v>0</v>
      </c>
      <c r="R533" s="222">
        <f t="shared" si="115"/>
        <v>90.993475167632042</v>
      </c>
      <c r="S533" s="203">
        <f t="shared" si="111"/>
        <v>0</v>
      </c>
      <c r="T533" s="203"/>
      <c r="U533" s="203">
        <f t="shared" si="114"/>
        <v>277.44362979112407</v>
      </c>
      <c r="V533" s="203">
        <f t="shared" si="104"/>
        <v>272.98042550289614</v>
      </c>
      <c r="W533" s="203">
        <f t="shared" si="105"/>
        <v>273.69040727992393</v>
      </c>
      <c r="X533" s="203">
        <f t="shared" si="106"/>
        <v>273.05003966208585</v>
      </c>
      <c r="Y533" s="203">
        <f t="shared" si="107"/>
        <v>275.60158213601665</v>
      </c>
    </row>
    <row r="534" spans="1:25" x14ac:dyDescent="0.2">
      <c r="A534" s="223" t="s">
        <v>551</v>
      </c>
      <c r="B534" s="214">
        <f>IF(ISERROR(VLOOKUP(Prices!A534,Quantities!$A$1:$B$576,2,FALSE)),0,VLOOKUP(Prices!A534,Quantities!$A$1:$B$576,2,FALSE))</f>
        <v>6</v>
      </c>
      <c r="C534" s="215">
        <f t="shared" si="112"/>
        <v>1</v>
      </c>
      <c r="D534" s="216">
        <v>4</v>
      </c>
      <c r="E534" s="217">
        <v>320</v>
      </c>
      <c r="F534" s="218">
        <v>0</v>
      </c>
      <c r="G534" s="219">
        <v>0</v>
      </c>
      <c r="H534" s="219">
        <v>0</v>
      </c>
      <c r="I534" s="219">
        <v>74.6258649481763</v>
      </c>
      <c r="J534" s="220">
        <f t="shared" si="113"/>
        <v>74.6258649481763</v>
      </c>
      <c r="K534" s="221">
        <f t="shared" si="116"/>
        <v>106.58510735745362</v>
      </c>
      <c r="L534" s="221">
        <f t="shared" si="116"/>
        <v>104.87048479222418</v>
      </c>
      <c r="M534" s="221">
        <f t="shared" si="116"/>
        <v>105.14323743744916</v>
      </c>
      <c r="N534" s="221">
        <f t="shared" si="116"/>
        <v>104.89722836040929</v>
      </c>
      <c r="O534" s="221">
        <f t="shared" si="116"/>
        <v>105.8774506445387</v>
      </c>
      <c r="P534" s="219">
        <f t="shared" si="109"/>
        <v>104.87048479222418</v>
      </c>
      <c r="Q534" s="219">
        <f t="shared" si="110"/>
        <v>0</v>
      </c>
      <c r="R534" s="222">
        <f t="shared" si="115"/>
        <v>104.87048479222418</v>
      </c>
      <c r="S534" s="203">
        <f t="shared" si="111"/>
        <v>0</v>
      </c>
      <c r="T534" s="203"/>
      <c r="U534" s="203">
        <f t="shared" si="114"/>
        <v>639.51064414472171</v>
      </c>
      <c r="V534" s="203">
        <f t="shared" si="104"/>
        <v>629.22290875334511</v>
      </c>
      <c r="W534" s="203">
        <f t="shared" si="105"/>
        <v>630.85942462469495</v>
      </c>
      <c r="X534" s="203">
        <f t="shared" si="106"/>
        <v>629.38337016245578</v>
      </c>
      <c r="Y534" s="203">
        <f t="shared" si="107"/>
        <v>635.26470386723213</v>
      </c>
    </row>
    <row r="535" spans="1:25" x14ac:dyDescent="0.2">
      <c r="A535" s="223" t="s">
        <v>552</v>
      </c>
      <c r="B535" s="214">
        <f>IF(ISERROR(VLOOKUP(Prices!A535,Quantities!$A$1:$B$576,2,FALSE)),0,VLOOKUP(Prices!A535,Quantities!$A$1:$B$576,2,FALSE))</f>
        <v>11</v>
      </c>
      <c r="C535" s="215">
        <f t="shared" si="112"/>
        <v>1</v>
      </c>
      <c r="D535" s="216">
        <v>4</v>
      </c>
      <c r="E535" s="217">
        <v>620</v>
      </c>
      <c r="F535" s="218">
        <v>0</v>
      </c>
      <c r="G535" s="219">
        <v>0</v>
      </c>
      <c r="H535" s="219">
        <v>0</v>
      </c>
      <c r="I535" s="219">
        <v>64.750981198176305</v>
      </c>
      <c r="J535" s="220">
        <f t="shared" si="113"/>
        <v>64.750981198176305</v>
      </c>
      <c r="K535" s="221">
        <f t="shared" si="116"/>
        <v>92.481209930374689</v>
      </c>
      <c r="L535" s="221">
        <f t="shared" si="116"/>
        <v>90.993475167632042</v>
      </c>
      <c r="M535" s="221">
        <f t="shared" si="116"/>
        <v>91.230135759974644</v>
      </c>
      <c r="N535" s="221">
        <f t="shared" si="116"/>
        <v>91.01667988736196</v>
      </c>
      <c r="O535" s="221">
        <f t="shared" si="116"/>
        <v>91.867194045338877</v>
      </c>
      <c r="P535" s="219">
        <f t="shared" si="109"/>
        <v>90.993475167632042</v>
      </c>
      <c r="Q535" s="219">
        <f t="shared" si="110"/>
        <v>0</v>
      </c>
      <c r="R535" s="222">
        <f t="shared" si="115"/>
        <v>90.993475167632042</v>
      </c>
      <c r="S535" s="203">
        <f t="shared" si="111"/>
        <v>0</v>
      </c>
      <c r="T535" s="203"/>
      <c r="U535" s="203">
        <f t="shared" si="114"/>
        <v>1017.2933092341216</v>
      </c>
      <c r="V535" s="203">
        <f t="shared" si="104"/>
        <v>1000.9282268439524</v>
      </c>
      <c r="W535" s="203">
        <f t="shared" si="105"/>
        <v>1003.531493359721</v>
      </c>
      <c r="X535" s="203">
        <f t="shared" si="106"/>
        <v>1001.1834787609815</v>
      </c>
      <c r="Y535" s="203">
        <f t="shared" si="107"/>
        <v>1010.5391344987277</v>
      </c>
    </row>
    <row r="536" spans="1:25" x14ac:dyDescent="0.2">
      <c r="A536" s="223" t="s">
        <v>553</v>
      </c>
      <c r="B536" s="214">
        <f>IF(ISERROR(VLOOKUP(Prices!A536,Quantities!$A$1:$B$576,2,FALSE)),0,VLOOKUP(Prices!A536,Quantities!$A$1:$B$576,2,FALSE))</f>
        <v>1</v>
      </c>
      <c r="C536" s="215">
        <f t="shared" si="112"/>
        <v>1</v>
      </c>
      <c r="D536" s="216">
        <v>4</v>
      </c>
      <c r="E536" s="217">
        <v>1170</v>
      </c>
      <c r="F536" s="218">
        <v>0</v>
      </c>
      <c r="G536" s="219">
        <v>0</v>
      </c>
      <c r="H536" s="219">
        <v>0</v>
      </c>
      <c r="I536" s="219">
        <v>74.6258649481763</v>
      </c>
      <c r="J536" s="220">
        <f t="shared" si="113"/>
        <v>74.6258649481763</v>
      </c>
      <c r="K536" s="221">
        <f t="shared" si="116"/>
        <v>106.58510735745362</v>
      </c>
      <c r="L536" s="221">
        <f t="shared" si="116"/>
        <v>104.87048479222418</v>
      </c>
      <c r="M536" s="221">
        <f t="shared" si="116"/>
        <v>105.14323743744916</v>
      </c>
      <c r="N536" s="221">
        <f t="shared" si="116"/>
        <v>104.89722836040929</v>
      </c>
      <c r="O536" s="221">
        <f t="shared" si="116"/>
        <v>105.8774506445387</v>
      </c>
      <c r="P536" s="219">
        <f t="shared" si="109"/>
        <v>104.87048479222418</v>
      </c>
      <c r="Q536" s="219">
        <f t="shared" si="110"/>
        <v>0</v>
      </c>
      <c r="R536" s="222">
        <f t="shared" si="115"/>
        <v>104.87048479222418</v>
      </c>
      <c r="S536" s="203">
        <f t="shared" si="111"/>
        <v>0</v>
      </c>
      <c r="T536" s="203"/>
      <c r="U536" s="203">
        <f t="shared" si="114"/>
        <v>106.58510735745362</v>
      </c>
      <c r="V536" s="203">
        <f t="shared" si="104"/>
        <v>104.87048479222418</v>
      </c>
      <c r="W536" s="203">
        <f t="shared" si="105"/>
        <v>105.14323743744916</v>
      </c>
      <c r="X536" s="203">
        <f t="shared" si="106"/>
        <v>104.89722836040929</v>
      </c>
      <c r="Y536" s="203">
        <f t="shared" si="107"/>
        <v>105.8774506445387</v>
      </c>
    </row>
    <row r="537" spans="1:25" x14ac:dyDescent="0.2">
      <c r="A537" s="223" t="s">
        <v>554</v>
      </c>
      <c r="B537" s="214">
        <f>IF(ISERROR(VLOOKUP(Prices!A537,Quantities!$A$1:$B$576,2,FALSE)),0,VLOOKUP(Prices!A537,Quantities!$A$1:$B$576,2,FALSE))</f>
        <v>1</v>
      </c>
      <c r="C537" s="215">
        <f t="shared" si="112"/>
        <v>1</v>
      </c>
      <c r="D537" s="216">
        <v>4</v>
      </c>
      <c r="E537" s="217">
        <v>120</v>
      </c>
      <c r="F537" s="218">
        <v>0</v>
      </c>
      <c r="G537" s="219">
        <v>0</v>
      </c>
      <c r="H537" s="219">
        <v>0</v>
      </c>
      <c r="I537" s="219">
        <v>69.122192117776308</v>
      </c>
      <c r="J537" s="220">
        <f t="shared" si="113"/>
        <v>69.122192117776308</v>
      </c>
      <c r="K537" s="221">
        <f t="shared" si="116"/>
        <v>98.724433851078146</v>
      </c>
      <c r="L537" s="221">
        <f t="shared" si="116"/>
        <v>97.136265051352083</v>
      </c>
      <c r="M537" s="221">
        <f t="shared" si="116"/>
        <v>97.388902133106043</v>
      </c>
      <c r="N537" s="221">
        <f t="shared" si="116"/>
        <v>97.161036275903911</v>
      </c>
      <c r="O537" s="221">
        <f t="shared" si="116"/>
        <v>98.068966965736081</v>
      </c>
      <c r="P537" s="224">
        <f t="shared" si="109"/>
        <v>97.136265051352083</v>
      </c>
      <c r="Q537" s="224">
        <f t="shared" si="110"/>
        <v>0</v>
      </c>
      <c r="R537" s="225">
        <f t="shared" si="115"/>
        <v>97.136265051352083</v>
      </c>
      <c r="S537" s="226">
        <f t="shared" si="111"/>
        <v>0</v>
      </c>
      <c r="T537" s="203"/>
      <c r="U537" s="203">
        <f t="shared" si="114"/>
        <v>98.724433851078146</v>
      </c>
      <c r="V537" s="203">
        <f t="shared" ref="V537:V600" si="117">L537*$B537</f>
        <v>97.136265051352083</v>
      </c>
      <c r="W537" s="203">
        <f t="shared" ref="W537:W600" si="118">M537*$B537</f>
        <v>97.388902133106043</v>
      </c>
      <c r="X537" s="203">
        <f t="shared" ref="X537:X600" si="119">N537*$B537</f>
        <v>97.161036275903911</v>
      </c>
      <c r="Y537" s="203">
        <f t="shared" ref="Y537:Y600" si="120">O537*$B537</f>
        <v>98.068966965736081</v>
      </c>
    </row>
    <row r="538" spans="1:25" x14ac:dyDescent="0.2">
      <c r="A538" s="223" t="s">
        <v>555</v>
      </c>
      <c r="B538" s="214">
        <f>IF(ISERROR(VLOOKUP(Prices!A538,Quantities!$A$1:$B$576,2,FALSE)),0,VLOOKUP(Prices!A538,Quantities!$A$1:$B$576,2,FALSE))</f>
        <v>52</v>
      </c>
      <c r="C538" s="215">
        <f t="shared" si="112"/>
        <v>1</v>
      </c>
      <c r="D538" s="216">
        <v>4</v>
      </c>
      <c r="E538" s="217">
        <v>10</v>
      </c>
      <c r="F538" s="218">
        <v>0</v>
      </c>
      <c r="G538" s="219">
        <v>0</v>
      </c>
      <c r="H538" s="219">
        <v>0</v>
      </c>
      <c r="I538" s="219">
        <v>36.914815117404132</v>
      </c>
      <c r="J538" s="220">
        <f t="shared" si="113"/>
        <v>36.914815117404132</v>
      </c>
      <c r="K538" s="221">
        <f t="shared" si="116"/>
        <v>52.723938745653683</v>
      </c>
      <c r="L538" s="221">
        <f t="shared" si="116"/>
        <v>51.875774707145993</v>
      </c>
      <c r="M538" s="221">
        <f t="shared" si="116"/>
        <v>52.010695936913386</v>
      </c>
      <c r="N538" s="221">
        <f t="shared" si="116"/>
        <v>51.889003818471124</v>
      </c>
      <c r="O538" s="221">
        <f t="shared" si="116"/>
        <v>52.373885627448814</v>
      </c>
      <c r="P538" s="224">
        <f t="shared" si="109"/>
        <v>51.875774707145993</v>
      </c>
      <c r="Q538" s="224">
        <f t="shared" si="110"/>
        <v>0</v>
      </c>
      <c r="R538" s="225">
        <f t="shared" si="115"/>
        <v>51.875774707145993</v>
      </c>
      <c r="S538" s="226">
        <f t="shared" si="111"/>
        <v>0</v>
      </c>
      <c r="T538" s="203"/>
      <c r="U538" s="203">
        <f t="shared" si="114"/>
        <v>2741.6448147739916</v>
      </c>
      <c r="V538" s="203">
        <f t="shared" si="117"/>
        <v>2697.5402847715918</v>
      </c>
      <c r="W538" s="203">
        <f t="shared" si="118"/>
        <v>2704.5561887194963</v>
      </c>
      <c r="X538" s="203">
        <f t="shared" si="119"/>
        <v>2698.2281985604986</v>
      </c>
      <c r="Y538" s="203">
        <f t="shared" si="120"/>
        <v>2723.4420526273384</v>
      </c>
    </row>
    <row r="539" spans="1:25" x14ac:dyDescent="0.2">
      <c r="A539" s="223" t="s">
        <v>556</v>
      </c>
      <c r="B539" s="214">
        <f>IF(ISERROR(VLOOKUP(Prices!A539,Quantities!$A$1:$B$576,2,FALSE)),0,VLOOKUP(Prices!A539,Quantities!$A$1:$B$576,2,FALSE))</f>
        <v>46</v>
      </c>
      <c r="C539" s="215">
        <f t="shared" si="112"/>
        <v>1</v>
      </c>
      <c r="D539" s="216">
        <v>4</v>
      </c>
      <c r="E539" s="217">
        <v>990</v>
      </c>
      <c r="F539" s="218">
        <v>0</v>
      </c>
      <c r="G539" s="219">
        <v>0</v>
      </c>
      <c r="H539" s="219">
        <v>0</v>
      </c>
      <c r="I539" s="219">
        <v>46.789698867404134</v>
      </c>
      <c r="J539" s="220">
        <f t="shared" si="113"/>
        <v>46.789698867404134</v>
      </c>
      <c r="K539" s="221">
        <f t="shared" si="116"/>
        <v>66.827836172732631</v>
      </c>
      <c r="L539" s="221">
        <f t="shared" si="116"/>
        <v>65.752784331738155</v>
      </c>
      <c r="M539" s="221">
        <f t="shared" si="116"/>
        <v>65.923797614387908</v>
      </c>
      <c r="N539" s="221">
        <f t="shared" si="116"/>
        <v>65.769552291518451</v>
      </c>
      <c r="O539" s="221">
        <f t="shared" si="116"/>
        <v>66.384142226648649</v>
      </c>
      <c r="P539" s="224">
        <f t="shared" si="109"/>
        <v>65.752784331738155</v>
      </c>
      <c r="Q539" s="224">
        <f t="shared" si="110"/>
        <v>0</v>
      </c>
      <c r="R539" s="225">
        <f t="shared" si="115"/>
        <v>65.752784331738155</v>
      </c>
      <c r="S539" s="226">
        <f t="shared" si="111"/>
        <v>0</v>
      </c>
      <c r="T539" s="203"/>
      <c r="U539" s="203">
        <f t="shared" si="114"/>
        <v>3074.080463945701</v>
      </c>
      <c r="V539" s="203">
        <f t="shared" si="117"/>
        <v>3024.628079259955</v>
      </c>
      <c r="W539" s="203">
        <f t="shared" si="118"/>
        <v>3032.494690261844</v>
      </c>
      <c r="X539" s="203">
        <f t="shared" si="119"/>
        <v>3025.3994054098489</v>
      </c>
      <c r="Y539" s="203">
        <f t="shared" si="120"/>
        <v>3053.670542425838</v>
      </c>
    </row>
    <row r="540" spans="1:25" x14ac:dyDescent="0.2">
      <c r="A540" s="223" t="s">
        <v>557</v>
      </c>
      <c r="B540" s="214">
        <f>IF(ISERROR(VLOOKUP(Prices!A540,Quantities!$A$1:$B$576,2,FALSE)),0,VLOOKUP(Prices!A540,Quantities!$A$1:$B$576,2,FALSE))</f>
        <v>757</v>
      </c>
      <c r="C540" s="215">
        <f t="shared" si="112"/>
        <v>1</v>
      </c>
      <c r="D540" s="216">
        <v>4</v>
      </c>
      <c r="E540" s="217">
        <v>10</v>
      </c>
      <c r="F540" s="218">
        <v>0</v>
      </c>
      <c r="G540" s="219">
        <v>0</v>
      </c>
      <c r="H540" s="219">
        <v>0</v>
      </c>
      <c r="I540" s="219">
        <v>36.918448633003393</v>
      </c>
      <c r="J540" s="220">
        <f t="shared" si="113"/>
        <v>36.918448633003393</v>
      </c>
      <c r="K540" s="221">
        <f t="shared" si="116"/>
        <v>52.729128349157797</v>
      </c>
      <c r="L540" s="221">
        <f t="shared" si="116"/>
        <v>51.880880826085587</v>
      </c>
      <c r="M540" s="221">
        <f t="shared" si="116"/>
        <v>52.015815336114336</v>
      </c>
      <c r="N540" s="221">
        <f t="shared" si="116"/>
        <v>51.894111239548671</v>
      </c>
      <c r="O540" s="221">
        <f t="shared" si="116"/>
        <v>52.379040775316035</v>
      </c>
      <c r="P540" s="224">
        <f t="shared" si="109"/>
        <v>51.880880826085587</v>
      </c>
      <c r="Q540" s="224">
        <f t="shared" si="110"/>
        <v>0</v>
      </c>
      <c r="R540" s="225">
        <f t="shared" si="115"/>
        <v>51.880880826085587</v>
      </c>
      <c r="S540" s="226">
        <f t="shared" si="111"/>
        <v>0</v>
      </c>
      <c r="T540" s="203"/>
      <c r="U540" s="203">
        <f t="shared" si="114"/>
        <v>39915.950160312452</v>
      </c>
      <c r="V540" s="203">
        <f t="shared" si="117"/>
        <v>39273.826785346791</v>
      </c>
      <c r="W540" s="203">
        <f t="shared" si="118"/>
        <v>39375.972209438551</v>
      </c>
      <c r="X540" s="203">
        <f t="shared" si="119"/>
        <v>39283.842208338341</v>
      </c>
      <c r="Y540" s="203">
        <f t="shared" si="120"/>
        <v>39650.933866914238</v>
      </c>
    </row>
    <row r="541" spans="1:25" x14ac:dyDescent="0.2">
      <c r="A541" s="223" t="s">
        <v>558</v>
      </c>
      <c r="B541" s="214">
        <f>IF(ISERROR(VLOOKUP(Prices!A541,Quantities!$A$1:$B$576,2,FALSE)),0,VLOOKUP(Prices!A541,Quantities!$A$1:$B$576,2,FALSE))</f>
        <v>1</v>
      </c>
      <c r="C541" s="215">
        <f t="shared" si="112"/>
        <v>1</v>
      </c>
      <c r="D541" s="216">
        <v>4</v>
      </c>
      <c r="E541" s="217">
        <v>740</v>
      </c>
      <c r="F541" s="218">
        <v>0</v>
      </c>
      <c r="G541" s="219">
        <v>0</v>
      </c>
      <c r="H541" s="219">
        <v>0</v>
      </c>
      <c r="I541" s="219">
        <v>36.918448633003393</v>
      </c>
      <c r="J541" s="220">
        <f t="shared" si="113"/>
        <v>36.918448633003393</v>
      </c>
      <c r="K541" s="221">
        <f t="shared" si="116"/>
        <v>52.729128349157797</v>
      </c>
      <c r="L541" s="221">
        <f t="shared" si="116"/>
        <v>51.880880826085587</v>
      </c>
      <c r="M541" s="221">
        <f t="shared" si="116"/>
        <v>52.015815336114336</v>
      </c>
      <c r="N541" s="221">
        <f t="shared" si="116"/>
        <v>51.894111239548671</v>
      </c>
      <c r="O541" s="221">
        <f t="shared" si="116"/>
        <v>52.379040775316035</v>
      </c>
      <c r="P541" s="224">
        <f t="shared" si="109"/>
        <v>51.880880826085587</v>
      </c>
      <c r="Q541" s="224">
        <f t="shared" si="110"/>
        <v>0</v>
      </c>
      <c r="R541" s="225">
        <f t="shared" si="115"/>
        <v>51.880880826085587</v>
      </c>
      <c r="S541" s="226">
        <f t="shared" si="111"/>
        <v>0</v>
      </c>
      <c r="T541" s="203"/>
      <c r="U541" s="203">
        <f t="shared" si="114"/>
        <v>52.729128349157797</v>
      </c>
      <c r="V541" s="203">
        <f t="shared" si="117"/>
        <v>51.880880826085587</v>
      </c>
      <c r="W541" s="203">
        <f t="shared" si="118"/>
        <v>52.015815336114336</v>
      </c>
      <c r="X541" s="203">
        <f t="shared" si="119"/>
        <v>51.894111239548671</v>
      </c>
      <c r="Y541" s="203">
        <f t="shared" si="120"/>
        <v>52.379040775316035</v>
      </c>
    </row>
    <row r="542" spans="1:25" x14ac:dyDescent="0.2">
      <c r="A542" s="223" t="s">
        <v>559</v>
      </c>
      <c r="B542" s="214">
        <f>IF(ISERROR(VLOOKUP(Prices!A542,Quantities!$A$1:$B$576,2,FALSE)),0,VLOOKUP(Prices!A542,Quantities!$A$1:$B$576,2,FALSE))</f>
        <v>159</v>
      </c>
      <c r="C542" s="215">
        <f t="shared" si="112"/>
        <v>1</v>
      </c>
      <c r="D542" s="216">
        <v>4</v>
      </c>
      <c r="E542" s="217">
        <v>810</v>
      </c>
      <c r="F542" s="218">
        <v>0</v>
      </c>
      <c r="G542" s="219">
        <v>0</v>
      </c>
      <c r="H542" s="219">
        <v>0</v>
      </c>
      <c r="I542" s="219">
        <v>47.728362633003393</v>
      </c>
      <c r="J542" s="220">
        <f t="shared" si="113"/>
        <v>47.728362633003393</v>
      </c>
      <c r="K542" s="221">
        <f t="shared" si="116"/>
        <v>68.16849169878148</v>
      </c>
      <c r="L542" s="221">
        <f t="shared" si="116"/>
        <v>67.07187288399345</v>
      </c>
      <c r="M542" s="221">
        <f t="shared" si="116"/>
        <v>67.24631692118416</v>
      </c>
      <c r="N542" s="221">
        <f t="shared" si="116"/>
        <v>67.088977231411405</v>
      </c>
      <c r="O542" s="221">
        <f t="shared" si="116"/>
        <v>67.715896660356975</v>
      </c>
      <c r="P542" s="224">
        <f t="shared" si="109"/>
        <v>67.07187288399345</v>
      </c>
      <c r="Q542" s="224">
        <f t="shared" si="110"/>
        <v>0</v>
      </c>
      <c r="R542" s="225">
        <f t="shared" si="115"/>
        <v>67.07187288399345</v>
      </c>
      <c r="S542" s="226">
        <f t="shared" si="111"/>
        <v>0</v>
      </c>
      <c r="T542" s="203"/>
      <c r="U542" s="203">
        <f t="shared" si="114"/>
        <v>10838.790180106256</v>
      </c>
      <c r="V542" s="203">
        <f t="shared" si="117"/>
        <v>10664.427788554958</v>
      </c>
      <c r="W542" s="203">
        <f t="shared" si="118"/>
        <v>10692.164390468282</v>
      </c>
      <c r="X542" s="203">
        <f t="shared" si="119"/>
        <v>10667.147379794413</v>
      </c>
      <c r="Y542" s="203">
        <f t="shared" si="120"/>
        <v>10766.82756899676</v>
      </c>
    </row>
    <row r="543" spans="1:25" x14ac:dyDescent="0.2">
      <c r="A543" s="223" t="s">
        <v>560</v>
      </c>
      <c r="B543" s="214">
        <f>IF(ISERROR(VLOOKUP(Prices!A543,Quantities!$A$1:$B$576,2,FALSE)),0,VLOOKUP(Prices!A543,Quantities!$A$1:$B$576,2,FALSE))</f>
        <v>1009</v>
      </c>
      <c r="C543" s="215">
        <f t="shared" si="112"/>
        <v>1</v>
      </c>
      <c r="D543" s="216">
        <v>4</v>
      </c>
      <c r="E543" s="217">
        <v>990</v>
      </c>
      <c r="F543" s="218">
        <v>0</v>
      </c>
      <c r="G543" s="219">
        <v>0</v>
      </c>
      <c r="H543" s="219">
        <v>0</v>
      </c>
      <c r="I543" s="219">
        <v>46.793332383003396</v>
      </c>
      <c r="J543" s="220">
        <f t="shared" si="113"/>
        <v>46.793332383003396</v>
      </c>
      <c r="K543" s="221">
        <f t="shared" si="116"/>
        <v>66.833025776236738</v>
      </c>
      <c r="L543" s="221">
        <f t="shared" si="116"/>
        <v>65.757890450677735</v>
      </c>
      <c r="M543" s="221">
        <f t="shared" si="116"/>
        <v>65.928917013588844</v>
      </c>
      <c r="N543" s="221">
        <f t="shared" si="116"/>
        <v>65.774659712596005</v>
      </c>
      <c r="O543" s="221">
        <f t="shared" si="116"/>
        <v>66.389297374515863</v>
      </c>
      <c r="P543" s="224">
        <f t="shared" si="109"/>
        <v>65.757890450677735</v>
      </c>
      <c r="Q543" s="224">
        <f t="shared" si="110"/>
        <v>0</v>
      </c>
      <c r="R543" s="225">
        <f t="shared" si="115"/>
        <v>65.757890450677735</v>
      </c>
      <c r="S543" s="226">
        <f t="shared" si="111"/>
        <v>0</v>
      </c>
      <c r="T543" s="203"/>
      <c r="U543" s="203">
        <f t="shared" si="114"/>
        <v>67434.523008222866</v>
      </c>
      <c r="V543" s="203">
        <f t="shared" si="117"/>
        <v>66349.711464733831</v>
      </c>
      <c r="W543" s="203">
        <f t="shared" si="118"/>
        <v>66522.277266711142</v>
      </c>
      <c r="X543" s="203">
        <f t="shared" si="119"/>
        <v>66366.631650009367</v>
      </c>
      <c r="Y543" s="203">
        <f t="shared" si="120"/>
        <v>66986.801050886512</v>
      </c>
    </row>
    <row r="544" spans="1:25" x14ac:dyDescent="0.2">
      <c r="A544" s="223" t="s">
        <v>561</v>
      </c>
      <c r="B544" s="214">
        <f>IF(ISERROR(VLOOKUP(Prices!A544,Quantities!$A$1:$B$576,2,FALSE)),0,VLOOKUP(Prices!A544,Quantities!$A$1:$B$576,2,FALSE))</f>
        <v>5</v>
      </c>
      <c r="C544" s="215">
        <f t="shared" si="112"/>
        <v>1</v>
      </c>
      <c r="D544" s="216">
        <v>4</v>
      </c>
      <c r="E544" s="217">
        <v>1000</v>
      </c>
      <c r="F544" s="218">
        <v>0</v>
      </c>
      <c r="G544" s="219">
        <v>0</v>
      </c>
      <c r="H544" s="219">
        <v>0</v>
      </c>
      <c r="I544" s="219">
        <v>41.855890508003391</v>
      </c>
      <c r="J544" s="220">
        <f t="shared" si="113"/>
        <v>41.855890508003391</v>
      </c>
      <c r="K544" s="221">
        <f t="shared" si="116"/>
        <v>59.781077062697257</v>
      </c>
      <c r="L544" s="221">
        <f t="shared" si="116"/>
        <v>58.819385638381654</v>
      </c>
      <c r="M544" s="221">
        <f t="shared" si="116"/>
        <v>58.972366174851587</v>
      </c>
      <c r="N544" s="221">
        <f t="shared" si="116"/>
        <v>58.834385476072327</v>
      </c>
      <c r="O544" s="221">
        <f t="shared" si="116"/>
        <v>59.384169074915945</v>
      </c>
      <c r="P544" s="224">
        <f t="shared" si="109"/>
        <v>58.819385638381654</v>
      </c>
      <c r="Q544" s="224">
        <f t="shared" si="110"/>
        <v>0</v>
      </c>
      <c r="R544" s="225">
        <f t="shared" si="115"/>
        <v>58.819385638381654</v>
      </c>
      <c r="S544" s="226">
        <f t="shared" si="111"/>
        <v>0</v>
      </c>
      <c r="T544" s="203"/>
      <c r="U544" s="203">
        <f t="shared" si="114"/>
        <v>298.90538531348631</v>
      </c>
      <c r="V544" s="203">
        <f t="shared" si="117"/>
        <v>294.09692819190826</v>
      </c>
      <c r="W544" s="203">
        <f t="shared" si="118"/>
        <v>294.86183087425792</v>
      </c>
      <c r="X544" s="203">
        <f t="shared" si="119"/>
        <v>294.17192738036164</v>
      </c>
      <c r="Y544" s="203">
        <f t="shared" si="120"/>
        <v>296.9208453745797</v>
      </c>
    </row>
    <row r="545" spans="1:25" x14ac:dyDescent="0.2">
      <c r="A545" s="223" t="s">
        <v>562</v>
      </c>
      <c r="B545" s="214">
        <f>IF(ISERROR(VLOOKUP(Prices!A545,Quantities!$A$1:$B$576,2,FALSE)),0,VLOOKUP(Prices!A545,Quantities!$A$1:$B$576,2,FALSE))</f>
        <v>77</v>
      </c>
      <c r="C545" s="215">
        <f t="shared" si="112"/>
        <v>1</v>
      </c>
      <c r="D545" s="216">
        <v>4</v>
      </c>
      <c r="E545" s="217">
        <v>20</v>
      </c>
      <c r="F545" s="218">
        <v>0</v>
      </c>
      <c r="G545" s="219">
        <v>0</v>
      </c>
      <c r="H545" s="219">
        <v>0</v>
      </c>
      <c r="I545" s="219">
        <v>45.205405811559004</v>
      </c>
      <c r="J545" s="220">
        <f t="shared" si="113"/>
        <v>45.205405811559004</v>
      </c>
      <c r="K545" s="221">
        <f t="shared" si="116"/>
        <v>64.565054420585611</v>
      </c>
      <c r="L545" s="221">
        <f t="shared" si="116"/>
        <v>63.526403693673693</v>
      </c>
      <c r="M545" s="221">
        <f t="shared" si="116"/>
        <v>63.69162648904274</v>
      </c>
      <c r="N545" s="221">
        <f t="shared" si="116"/>
        <v>63.542603892539006</v>
      </c>
      <c r="O545" s="221">
        <f t="shared" si="116"/>
        <v>64.136383893218067</v>
      </c>
      <c r="P545" s="224">
        <f t="shared" si="109"/>
        <v>63.526403693673693</v>
      </c>
      <c r="Q545" s="224">
        <f t="shared" si="110"/>
        <v>0</v>
      </c>
      <c r="R545" s="225">
        <f t="shared" si="115"/>
        <v>63.526403693673693</v>
      </c>
      <c r="S545" s="226">
        <f t="shared" si="111"/>
        <v>0</v>
      </c>
      <c r="T545" s="203"/>
      <c r="U545" s="203">
        <f t="shared" si="114"/>
        <v>4971.5091903850916</v>
      </c>
      <c r="V545" s="203">
        <f t="shared" si="117"/>
        <v>4891.5330844128739</v>
      </c>
      <c r="W545" s="203">
        <f t="shared" si="118"/>
        <v>4904.2552396562905</v>
      </c>
      <c r="X545" s="203">
        <f t="shared" si="119"/>
        <v>4892.7804997255034</v>
      </c>
      <c r="Y545" s="203">
        <f t="shared" si="120"/>
        <v>4938.501559777791</v>
      </c>
    </row>
    <row r="546" spans="1:25" x14ac:dyDescent="0.2">
      <c r="A546" s="223" t="s">
        <v>563</v>
      </c>
      <c r="B546" s="214">
        <f>IF(ISERROR(VLOOKUP(Prices!A546,Quantities!$A$1:$B$576,2,FALSE)),0,VLOOKUP(Prices!A546,Quantities!$A$1:$B$576,2,FALSE))</f>
        <v>45</v>
      </c>
      <c r="C546" s="215">
        <f t="shared" si="112"/>
        <v>1</v>
      </c>
      <c r="D546" s="216">
        <v>4</v>
      </c>
      <c r="E546" s="217">
        <v>200</v>
      </c>
      <c r="F546" s="218">
        <v>0</v>
      </c>
      <c r="G546" s="219">
        <v>0</v>
      </c>
      <c r="H546" s="219">
        <v>0</v>
      </c>
      <c r="I546" s="219">
        <v>56.015319811559003</v>
      </c>
      <c r="J546" s="220">
        <f t="shared" si="113"/>
        <v>56.015319811559003</v>
      </c>
      <c r="K546" s="221">
        <f t="shared" si="116"/>
        <v>80.004417770209301</v>
      </c>
      <c r="L546" s="221">
        <f t="shared" si="116"/>
        <v>78.717395751581563</v>
      </c>
      <c r="M546" s="221">
        <f t="shared" si="116"/>
        <v>78.922128074112564</v>
      </c>
      <c r="N546" s="221">
        <f t="shared" si="116"/>
        <v>78.737469884401747</v>
      </c>
      <c r="O546" s="221">
        <f t="shared" si="116"/>
        <v>79.473239778259014</v>
      </c>
      <c r="P546" s="224">
        <f t="shared" si="109"/>
        <v>78.717395751581563</v>
      </c>
      <c r="Q546" s="224">
        <f t="shared" si="110"/>
        <v>0</v>
      </c>
      <c r="R546" s="225">
        <f t="shared" si="115"/>
        <v>78.717395751581563</v>
      </c>
      <c r="S546" s="226">
        <f t="shared" si="111"/>
        <v>0</v>
      </c>
      <c r="T546" s="203"/>
      <c r="U546" s="203">
        <f t="shared" si="114"/>
        <v>3600.1987996594185</v>
      </c>
      <c r="V546" s="203">
        <f t="shared" si="117"/>
        <v>3542.2828088211704</v>
      </c>
      <c r="W546" s="203">
        <f t="shared" si="118"/>
        <v>3551.4957633350655</v>
      </c>
      <c r="X546" s="203">
        <f t="shared" si="119"/>
        <v>3543.1861447980787</v>
      </c>
      <c r="Y546" s="203">
        <f t="shared" si="120"/>
        <v>3576.2957900216556</v>
      </c>
    </row>
    <row r="547" spans="1:25" x14ac:dyDescent="0.2">
      <c r="A547" s="223" t="s">
        <v>564</v>
      </c>
      <c r="B547" s="214">
        <f>IF(ISERROR(VLOOKUP(Prices!A547,Quantities!$A$1:$B$576,2,FALSE)),0,VLOOKUP(Prices!A547,Quantities!$A$1:$B$576,2,FALSE))</f>
        <v>28</v>
      </c>
      <c r="C547" s="215">
        <f t="shared" si="112"/>
        <v>1</v>
      </c>
      <c r="D547" s="216">
        <v>4</v>
      </c>
      <c r="E547" s="217">
        <v>290</v>
      </c>
      <c r="F547" s="218">
        <v>0</v>
      </c>
      <c r="G547" s="219">
        <v>0</v>
      </c>
      <c r="H547" s="219">
        <v>0</v>
      </c>
      <c r="I547" s="219">
        <v>55.080289561559006</v>
      </c>
      <c r="J547" s="220">
        <f t="shared" si="113"/>
        <v>55.080289561559006</v>
      </c>
      <c r="K547" s="221">
        <f t="shared" si="116"/>
        <v>78.668951847664559</v>
      </c>
      <c r="L547" s="221">
        <f t="shared" si="116"/>
        <v>77.403413318265848</v>
      </c>
      <c r="M547" s="221">
        <f t="shared" si="116"/>
        <v>77.604728166517262</v>
      </c>
      <c r="N547" s="221">
        <f t="shared" si="116"/>
        <v>77.423152365586333</v>
      </c>
      <c r="O547" s="221">
        <f t="shared" si="116"/>
        <v>78.146640492417916</v>
      </c>
      <c r="P547" s="224">
        <f t="shared" si="109"/>
        <v>77.403413318265848</v>
      </c>
      <c r="Q547" s="224">
        <f t="shared" si="110"/>
        <v>0</v>
      </c>
      <c r="R547" s="225">
        <f t="shared" si="115"/>
        <v>77.403413318265848</v>
      </c>
      <c r="S547" s="226">
        <f t="shared" si="111"/>
        <v>0</v>
      </c>
      <c r="T547" s="203"/>
      <c r="U547" s="203">
        <f t="shared" si="114"/>
        <v>2202.7306517346078</v>
      </c>
      <c r="V547" s="203">
        <f t="shared" si="117"/>
        <v>2167.2955729114437</v>
      </c>
      <c r="W547" s="203">
        <f t="shared" si="118"/>
        <v>2172.9323886624834</v>
      </c>
      <c r="X547" s="203">
        <f t="shared" si="119"/>
        <v>2167.8482662364172</v>
      </c>
      <c r="Y547" s="203">
        <f t="shared" si="120"/>
        <v>2188.1059337877018</v>
      </c>
    </row>
    <row r="548" spans="1:25" x14ac:dyDescent="0.2">
      <c r="A548" s="223" t="s">
        <v>565</v>
      </c>
      <c r="B548" s="214">
        <f>IF(ISERROR(VLOOKUP(Prices!A548,Quantities!$A$1:$B$576,2,FALSE)),0,VLOOKUP(Prices!A548,Quantities!$A$1:$B$576,2,FALSE))</f>
        <v>3</v>
      </c>
      <c r="C548" s="215">
        <f t="shared" si="112"/>
        <v>1</v>
      </c>
      <c r="D548" s="216">
        <v>4</v>
      </c>
      <c r="E548" s="217">
        <v>570</v>
      </c>
      <c r="F548" s="218">
        <v>0</v>
      </c>
      <c r="G548" s="219">
        <v>0</v>
      </c>
      <c r="H548" s="219">
        <v>0</v>
      </c>
      <c r="I548" s="219">
        <v>47.674126749059006</v>
      </c>
      <c r="J548" s="220">
        <f t="shared" si="113"/>
        <v>47.674126749059006</v>
      </c>
      <c r="K548" s="221">
        <f t="shared" si="116"/>
        <v>68.091028777355348</v>
      </c>
      <c r="L548" s="221">
        <f t="shared" si="116"/>
        <v>66.99565609982173</v>
      </c>
      <c r="M548" s="221">
        <f t="shared" si="116"/>
        <v>67.169901908411376</v>
      </c>
      <c r="N548" s="221">
        <f t="shared" si="116"/>
        <v>67.012741010800838</v>
      </c>
      <c r="O548" s="221">
        <f t="shared" si="116"/>
        <v>67.638948043018033</v>
      </c>
      <c r="P548" s="224">
        <f t="shared" si="109"/>
        <v>66.99565609982173</v>
      </c>
      <c r="Q548" s="224">
        <f t="shared" si="110"/>
        <v>0</v>
      </c>
      <c r="R548" s="225">
        <f t="shared" si="115"/>
        <v>66.99565609982173</v>
      </c>
      <c r="S548" s="226">
        <f t="shared" si="111"/>
        <v>0</v>
      </c>
      <c r="T548" s="203"/>
      <c r="U548" s="203">
        <f t="shared" si="114"/>
        <v>204.27308633206604</v>
      </c>
      <c r="V548" s="203">
        <f t="shared" si="117"/>
        <v>200.98696829946519</v>
      </c>
      <c r="W548" s="203">
        <f t="shared" si="118"/>
        <v>201.50970572523414</v>
      </c>
      <c r="X548" s="203">
        <f t="shared" si="119"/>
        <v>201.03822303240253</v>
      </c>
      <c r="Y548" s="203">
        <f t="shared" si="120"/>
        <v>202.91684412905408</v>
      </c>
    </row>
    <row r="549" spans="1:25" x14ac:dyDescent="0.2">
      <c r="A549" s="223" t="s">
        <v>566</v>
      </c>
      <c r="B549" s="214">
        <f>IF(ISERROR(VLOOKUP(Prices!A549,Quantities!$A$1:$B$576,2,FALSE)),0,VLOOKUP(Prices!A549,Quantities!$A$1:$B$576,2,FALSE))</f>
        <v>69</v>
      </c>
      <c r="C549" s="215">
        <f t="shared" si="112"/>
        <v>1</v>
      </c>
      <c r="D549" s="216">
        <v>4</v>
      </c>
      <c r="E549" s="217">
        <v>30</v>
      </c>
      <c r="F549" s="218">
        <v>0</v>
      </c>
      <c r="G549" s="219">
        <v>0</v>
      </c>
      <c r="H549" s="219">
        <v>0</v>
      </c>
      <c r="I549" s="219">
        <v>53.715688950765824</v>
      </c>
      <c r="J549" s="220">
        <f t="shared" si="113"/>
        <v>53.715688950765824</v>
      </c>
      <c r="K549" s="221">
        <f t="shared" si="116"/>
        <v>76.719947937258382</v>
      </c>
      <c r="L549" s="221">
        <f t="shared" si="116"/>
        <v>75.485762813296475</v>
      </c>
      <c r="M549" s="221">
        <f t="shared" si="116"/>
        <v>75.682090135754677</v>
      </c>
      <c r="N549" s="221">
        <f t="shared" si="116"/>
        <v>75.505012830580185</v>
      </c>
      <c r="O549" s="221">
        <f t="shared" si="116"/>
        <v>76.21057671722285</v>
      </c>
      <c r="P549" s="224">
        <f t="shared" si="109"/>
        <v>75.485762813296475</v>
      </c>
      <c r="Q549" s="224">
        <f t="shared" si="110"/>
        <v>0</v>
      </c>
      <c r="R549" s="225">
        <f t="shared" si="115"/>
        <v>75.485762813296475</v>
      </c>
      <c r="S549" s="226">
        <f t="shared" si="111"/>
        <v>0</v>
      </c>
      <c r="T549" s="203"/>
      <c r="U549" s="203">
        <f t="shared" si="114"/>
        <v>5293.6764076708287</v>
      </c>
      <c r="V549" s="203">
        <f t="shared" si="117"/>
        <v>5208.5176341174565</v>
      </c>
      <c r="W549" s="203">
        <f t="shared" si="118"/>
        <v>5222.0642193670728</v>
      </c>
      <c r="X549" s="203">
        <f t="shared" si="119"/>
        <v>5209.8458853100328</v>
      </c>
      <c r="Y549" s="203">
        <f t="shared" si="120"/>
        <v>5258.5297934883765</v>
      </c>
    </row>
    <row r="550" spans="1:25" x14ac:dyDescent="0.2">
      <c r="A550" s="223" t="s">
        <v>567</v>
      </c>
      <c r="B550" s="214">
        <f>IF(ISERROR(VLOOKUP(Prices!A550,Quantities!$A$1:$B$576,2,FALSE)),0,VLOOKUP(Prices!A550,Quantities!$A$1:$B$576,2,FALSE))</f>
        <v>47</v>
      </c>
      <c r="C550" s="215">
        <f t="shared" si="112"/>
        <v>1</v>
      </c>
      <c r="D550" s="216">
        <v>4</v>
      </c>
      <c r="E550" s="217">
        <v>210</v>
      </c>
      <c r="F550" s="218">
        <v>0</v>
      </c>
      <c r="G550" s="219">
        <v>0</v>
      </c>
      <c r="H550" s="219">
        <v>0</v>
      </c>
      <c r="I550" s="219">
        <v>64.52560295076583</v>
      </c>
      <c r="J550" s="220">
        <f t="shared" si="113"/>
        <v>64.52560295076583</v>
      </c>
      <c r="K550" s="221">
        <f t="shared" si="116"/>
        <v>92.159311286882087</v>
      </c>
      <c r="L550" s="221">
        <f t="shared" si="116"/>
        <v>90.676754871204352</v>
      </c>
      <c r="M550" s="221">
        <f t="shared" si="116"/>
        <v>90.912591720824508</v>
      </c>
      <c r="N550" s="221">
        <f t="shared" si="116"/>
        <v>90.69987882244294</v>
      </c>
      <c r="O550" s="221">
        <f t="shared" si="116"/>
        <v>91.547432602263783</v>
      </c>
      <c r="P550" s="224">
        <f t="shared" si="109"/>
        <v>90.676754871204352</v>
      </c>
      <c r="Q550" s="224">
        <f t="shared" si="110"/>
        <v>0</v>
      </c>
      <c r="R550" s="225">
        <f t="shared" si="115"/>
        <v>90.676754871204352</v>
      </c>
      <c r="S550" s="226">
        <f t="shared" si="111"/>
        <v>0</v>
      </c>
      <c r="T550" s="203"/>
      <c r="U550" s="203">
        <f t="shared" si="114"/>
        <v>4331.4876304834579</v>
      </c>
      <c r="V550" s="203">
        <f t="shared" si="117"/>
        <v>4261.8074789466045</v>
      </c>
      <c r="W550" s="203">
        <f t="shared" si="118"/>
        <v>4272.891810878752</v>
      </c>
      <c r="X550" s="203">
        <f t="shared" si="119"/>
        <v>4262.8943046548184</v>
      </c>
      <c r="Y550" s="203">
        <f t="shared" si="120"/>
        <v>4302.7293323063977</v>
      </c>
    </row>
    <row r="551" spans="1:25" x14ac:dyDescent="0.2">
      <c r="A551" s="214" t="s">
        <v>568</v>
      </c>
      <c r="B551" s="214">
        <f>IF(ISERROR(VLOOKUP(Prices!A551,Quantities!$A$1:$B$576,2,FALSE)),0,VLOOKUP(Prices!A551,Quantities!$A$1:$B$576,2,FALSE))</f>
        <v>0</v>
      </c>
      <c r="C551" s="215">
        <f t="shared" si="112"/>
        <v>0.37189189832404002</v>
      </c>
      <c r="D551" s="216">
        <v>5</v>
      </c>
      <c r="E551" s="217">
        <v>1620</v>
      </c>
      <c r="F551" s="218">
        <v>0</v>
      </c>
      <c r="G551" s="219">
        <v>0</v>
      </c>
      <c r="H551" s="219">
        <v>73.704808793558669</v>
      </c>
      <c r="I551" s="219">
        <v>43.639337217127348</v>
      </c>
      <c r="J551" s="220">
        <f t="shared" si="113"/>
        <v>117.34414601068602</v>
      </c>
      <c r="K551" s="221">
        <f>IF($D551=5,($I551*(1+K$6)*K$5)+$H551,$J551*(1+K$6)*K$5)</f>
        <v>136.03311072380393</v>
      </c>
      <c r="L551" s="221">
        <f t="shared" ref="L551:O566" si="121">IF($D551=5,($I551*(1+L$6)*L$5)+$H551,$J551*(1+L$6)*L$5)</f>
        <v>135.03044238118432</v>
      </c>
      <c r="M551" s="221">
        <f t="shared" si="121"/>
        <v>135.18994129848465</v>
      </c>
      <c r="N551" s="221">
        <f t="shared" si="121"/>
        <v>135.04608135020973</v>
      </c>
      <c r="O551" s="221">
        <f t="shared" si="121"/>
        <v>135.61929079755848</v>
      </c>
      <c r="P551" s="224">
        <f>IF($D551=5,($I551*(1+L$6)*L$5))</f>
        <v>61.325633587625646</v>
      </c>
      <c r="Q551" s="224">
        <f>IF($D551=5,$H551,$J551*(1+L$6)*L$5)</f>
        <v>73.704808793558669</v>
      </c>
      <c r="R551" s="225">
        <f t="shared" si="115"/>
        <v>135.03044238118432</v>
      </c>
      <c r="S551" s="226">
        <f t="shared" si="111"/>
        <v>0</v>
      </c>
      <c r="T551" s="203"/>
      <c r="U551" s="203">
        <f t="shared" si="114"/>
        <v>0</v>
      </c>
      <c r="V551" s="203">
        <f t="shared" si="117"/>
        <v>0</v>
      </c>
      <c r="W551" s="203">
        <f t="shared" si="118"/>
        <v>0</v>
      </c>
      <c r="X551" s="203">
        <f t="shared" si="119"/>
        <v>0</v>
      </c>
      <c r="Y551" s="203">
        <f t="shared" si="120"/>
        <v>0</v>
      </c>
    </row>
    <row r="552" spans="1:25" x14ac:dyDescent="0.2">
      <c r="A552" s="223" t="s">
        <v>569</v>
      </c>
      <c r="B552" s="214">
        <f>IF(ISERROR(VLOOKUP(Prices!A552,Quantities!$A$1:$B$576,2,FALSE)),0,VLOOKUP(Prices!A552,Quantities!$A$1:$B$576,2,FALSE))</f>
        <v>0</v>
      </c>
      <c r="C552" s="215">
        <f t="shared" si="112"/>
        <v>0.40837420305370542</v>
      </c>
      <c r="D552" s="216">
        <v>5</v>
      </c>
      <c r="E552" s="217">
        <v>40</v>
      </c>
      <c r="F552" s="218">
        <v>0</v>
      </c>
      <c r="G552" s="219">
        <v>0</v>
      </c>
      <c r="H552" s="219">
        <v>72.401109107494534</v>
      </c>
      <c r="I552" s="219">
        <v>49.975415853378351</v>
      </c>
      <c r="J552" s="220">
        <f t="shared" si="113"/>
        <v>122.37652496087289</v>
      </c>
      <c r="K552" s="221">
        <f t="shared" ref="K552:O583" si="122">IF($D552=5,($I552*(1+K$6)*K$5)+$H552,$J552*(1+K$6)*K$5)</f>
        <v>143.77897612002147</v>
      </c>
      <c r="L552" s="221">
        <f t="shared" si="121"/>
        <v>142.63072844760339</v>
      </c>
      <c r="M552" s="221">
        <f t="shared" si="121"/>
        <v>142.81338531703722</v>
      </c>
      <c r="N552" s="221">
        <f t="shared" si="121"/>
        <v>142.64863806838142</v>
      </c>
      <c r="O552" s="221">
        <f t="shared" si="121"/>
        <v>143.30507288909854</v>
      </c>
      <c r="P552" s="224">
        <f t="shared" ref="P552:P615" si="123">IF($D552=5,($I552*(1+L$6)*L$5))</f>
        <v>70.229619340108854</v>
      </c>
      <c r="Q552" s="224">
        <f t="shared" ref="Q552:Q615" si="124">IF($D552=5,$H552,$J552*(1+L$6)*L$5)</f>
        <v>72.401109107494534</v>
      </c>
      <c r="R552" s="225">
        <f t="shared" si="115"/>
        <v>142.63072844760339</v>
      </c>
      <c r="S552" s="226">
        <f t="shared" si="111"/>
        <v>0</v>
      </c>
      <c r="T552" s="203"/>
      <c r="U552" s="203">
        <f t="shared" si="114"/>
        <v>0</v>
      </c>
      <c r="V552" s="203">
        <f t="shared" si="117"/>
        <v>0</v>
      </c>
      <c r="W552" s="203">
        <f t="shared" si="118"/>
        <v>0</v>
      </c>
      <c r="X552" s="203">
        <f t="shared" si="119"/>
        <v>0</v>
      </c>
      <c r="Y552" s="203">
        <f t="shared" si="120"/>
        <v>0</v>
      </c>
    </row>
    <row r="553" spans="1:25" x14ac:dyDescent="0.2">
      <c r="A553" s="223" t="s">
        <v>570</v>
      </c>
      <c r="B553" s="214">
        <f>IF(ISERROR(VLOOKUP(Prices!A553,Quantities!$A$1:$B$576,2,FALSE)),0,VLOOKUP(Prices!A553,Quantities!$A$1:$B$576,2,FALSE))</f>
        <v>0</v>
      </c>
      <c r="C553" s="215">
        <f t="shared" si="112"/>
        <v>0.23646908859062821</v>
      </c>
      <c r="D553" s="216">
        <v>5</v>
      </c>
      <c r="E553" s="217">
        <v>360</v>
      </c>
      <c r="F553" s="218">
        <v>0</v>
      </c>
      <c r="G553" s="219">
        <v>0</v>
      </c>
      <c r="H553" s="219">
        <v>193.24958740549116</v>
      </c>
      <c r="I553" s="219">
        <v>59.850299603378353</v>
      </c>
      <c r="J553" s="220">
        <f t="shared" si="113"/>
        <v>253.0998870088695</v>
      </c>
      <c r="K553" s="221">
        <f t="shared" si="122"/>
        <v>278.73135184509704</v>
      </c>
      <c r="L553" s="221">
        <f t="shared" si="121"/>
        <v>277.35621637019216</v>
      </c>
      <c r="M553" s="221">
        <f t="shared" si="121"/>
        <v>277.57496529250835</v>
      </c>
      <c r="N553" s="221">
        <f t="shared" si="121"/>
        <v>277.37766483942539</v>
      </c>
      <c r="O553" s="221">
        <f t="shared" si="121"/>
        <v>278.16380778629497</v>
      </c>
      <c r="P553" s="224">
        <f t="shared" si="123"/>
        <v>84.106628964701002</v>
      </c>
      <c r="Q553" s="224">
        <f t="shared" si="124"/>
        <v>193.24958740549116</v>
      </c>
      <c r="R553" s="225">
        <f t="shared" si="115"/>
        <v>277.35621637019216</v>
      </c>
      <c r="S553" s="226">
        <f t="shared" si="111"/>
        <v>0</v>
      </c>
      <c r="T553" s="203"/>
      <c r="U553" s="203">
        <f t="shared" si="114"/>
        <v>0</v>
      </c>
      <c r="V553" s="203">
        <f t="shared" si="117"/>
        <v>0</v>
      </c>
      <c r="W553" s="203">
        <f t="shared" si="118"/>
        <v>0</v>
      </c>
      <c r="X553" s="203">
        <f t="shared" si="119"/>
        <v>0</v>
      </c>
      <c r="Y553" s="203">
        <f t="shared" si="120"/>
        <v>0</v>
      </c>
    </row>
    <row r="554" spans="1:25" x14ac:dyDescent="0.2">
      <c r="A554" s="223" t="s">
        <v>571</v>
      </c>
      <c r="B554" s="214">
        <f>IF(ISERROR(VLOOKUP(Prices!A554,Quantities!$A$1:$B$576,2,FALSE)),0,VLOOKUP(Prices!A554,Quantities!$A$1:$B$576,2,FALSE))</f>
        <v>0</v>
      </c>
      <c r="C554" s="215">
        <f t="shared" si="112"/>
        <v>0.41921201909615552</v>
      </c>
      <c r="D554" s="216">
        <v>5</v>
      </c>
      <c r="E554" s="217">
        <v>40</v>
      </c>
      <c r="F554" s="218">
        <v>0</v>
      </c>
      <c r="G554" s="219">
        <v>0</v>
      </c>
      <c r="H554" s="219">
        <v>72.401109107494534</v>
      </c>
      <c r="I554" s="219">
        <v>52.259027617134578</v>
      </c>
      <c r="J554" s="220">
        <f t="shared" si="113"/>
        <v>124.66013672462911</v>
      </c>
      <c r="K554" s="221">
        <f t="shared" si="122"/>
        <v>147.04056652398833</v>
      </c>
      <c r="L554" s="221">
        <f t="shared" si="121"/>
        <v>145.83985001569039</v>
      </c>
      <c r="M554" s="221">
        <f t="shared" si="121"/>
        <v>146.03085333644731</v>
      </c>
      <c r="N554" s="221">
        <f t="shared" si="121"/>
        <v>145.85857801126321</v>
      </c>
      <c r="O554" s="221">
        <f t="shared" si="121"/>
        <v>146.54500842587646</v>
      </c>
      <c r="P554" s="224">
        <f t="shared" si="123"/>
        <v>73.438740908195868</v>
      </c>
      <c r="Q554" s="224">
        <f t="shared" si="124"/>
        <v>72.401109107494534</v>
      </c>
      <c r="R554" s="225">
        <f t="shared" si="115"/>
        <v>145.83985001569039</v>
      </c>
      <c r="S554" s="226">
        <f t="shared" si="111"/>
        <v>0</v>
      </c>
      <c r="T554" s="203"/>
      <c r="U554" s="203">
        <f t="shared" si="114"/>
        <v>0</v>
      </c>
      <c r="V554" s="203">
        <f t="shared" si="117"/>
        <v>0</v>
      </c>
      <c r="W554" s="203">
        <f t="shared" si="118"/>
        <v>0</v>
      </c>
      <c r="X554" s="203">
        <f t="shared" si="119"/>
        <v>0</v>
      </c>
      <c r="Y554" s="203">
        <f t="shared" si="120"/>
        <v>0</v>
      </c>
    </row>
    <row r="555" spans="1:25" x14ac:dyDescent="0.2">
      <c r="A555" s="223" t="s">
        <v>572</v>
      </c>
      <c r="B555" s="214">
        <f>IF(ISERROR(VLOOKUP(Prices!A555,Quantities!$A$1:$B$576,2,FALSE)),0,VLOOKUP(Prices!A555,Quantities!$A$1:$B$576,2,FALSE))</f>
        <v>0</v>
      </c>
      <c r="C555" s="215">
        <f t="shared" si="112"/>
        <v>0.28423940108218543</v>
      </c>
      <c r="D555" s="216">
        <v>5</v>
      </c>
      <c r="E555" s="217">
        <v>350</v>
      </c>
      <c r="F555" s="218">
        <v>0</v>
      </c>
      <c r="G555" s="219">
        <v>0</v>
      </c>
      <c r="H555" s="219">
        <v>158.81775451651905</v>
      </c>
      <c r="I555" s="219">
        <v>63.068941617134577</v>
      </c>
      <c r="J555" s="220">
        <f t="shared" si="113"/>
        <v>221.88669613365363</v>
      </c>
      <c r="K555" s="221">
        <f t="shared" si="122"/>
        <v>248.89657528263655</v>
      </c>
      <c r="L555" s="221">
        <f t="shared" si="121"/>
        <v>247.44748748262276</v>
      </c>
      <c r="M555" s="221">
        <f t="shared" si="121"/>
        <v>247.67800033054164</v>
      </c>
      <c r="N555" s="221">
        <f t="shared" si="121"/>
        <v>247.47008941215046</v>
      </c>
      <c r="O555" s="221">
        <f t="shared" si="121"/>
        <v>248.29850971994193</v>
      </c>
      <c r="P555" s="224">
        <f t="shared" si="123"/>
        <v>88.629732966103731</v>
      </c>
      <c r="Q555" s="224">
        <f t="shared" si="124"/>
        <v>158.81775451651905</v>
      </c>
      <c r="R555" s="225">
        <f t="shared" si="115"/>
        <v>247.44748748262276</v>
      </c>
      <c r="S555" s="226">
        <f t="shared" si="111"/>
        <v>0</v>
      </c>
      <c r="T555" s="203"/>
      <c r="U555" s="203">
        <f t="shared" si="114"/>
        <v>0</v>
      </c>
      <c r="V555" s="203">
        <f t="shared" si="117"/>
        <v>0</v>
      </c>
      <c r="W555" s="203">
        <f t="shared" si="118"/>
        <v>0</v>
      </c>
      <c r="X555" s="203">
        <f t="shared" si="119"/>
        <v>0</v>
      </c>
      <c r="Y555" s="203">
        <f t="shared" si="120"/>
        <v>0</v>
      </c>
    </row>
    <row r="556" spans="1:25" x14ac:dyDescent="0.2">
      <c r="A556" s="223" t="s">
        <v>573</v>
      </c>
      <c r="B556" s="214">
        <f>IF(ISERROR(VLOOKUP(Prices!A556,Quantities!$A$1:$B$576,2,FALSE)),0,VLOOKUP(Prices!A556,Quantities!$A$1:$B$576,2,FALSE))</f>
        <v>0</v>
      </c>
      <c r="C556" s="215">
        <f t="shared" si="112"/>
        <v>0.24329649983554319</v>
      </c>
      <c r="D556" s="216">
        <v>5</v>
      </c>
      <c r="E556" s="217">
        <v>360</v>
      </c>
      <c r="F556" s="218">
        <v>0</v>
      </c>
      <c r="G556" s="219">
        <v>0</v>
      </c>
      <c r="H556" s="219">
        <v>193.24958740549116</v>
      </c>
      <c r="I556" s="219">
        <v>62.13391136713458</v>
      </c>
      <c r="J556" s="220">
        <f t="shared" si="113"/>
        <v>255.38349877262573</v>
      </c>
      <c r="K556" s="221">
        <f t="shared" si="122"/>
        <v>281.9929422490639</v>
      </c>
      <c r="L556" s="221">
        <f t="shared" si="121"/>
        <v>280.56533793827919</v>
      </c>
      <c r="M556" s="221">
        <f t="shared" si="121"/>
        <v>280.79243331191844</v>
      </c>
      <c r="N556" s="221">
        <f t="shared" si="121"/>
        <v>280.58760478230715</v>
      </c>
      <c r="O556" s="221">
        <f t="shared" si="121"/>
        <v>281.40374332307294</v>
      </c>
      <c r="P556" s="224">
        <f t="shared" si="123"/>
        <v>87.31575053278803</v>
      </c>
      <c r="Q556" s="224">
        <f t="shared" si="124"/>
        <v>193.24958740549116</v>
      </c>
      <c r="R556" s="225">
        <f t="shared" si="115"/>
        <v>280.56533793827919</v>
      </c>
      <c r="S556" s="226">
        <f t="shared" si="111"/>
        <v>0</v>
      </c>
      <c r="T556" s="203"/>
      <c r="U556" s="203">
        <f t="shared" si="114"/>
        <v>0</v>
      </c>
      <c r="V556" s="203">
        <f t="shared" si="117"/>
        <v>0</v>
      </c>
      <c r="W556" s="203">
        <f t="shared" si="118"/>
        <v>0</v>
      </c>
      <c r="X556" s="203">
        <f t="shared" si="119"/>
        <v>0</v>
      </c>
      <c r="Y556" s="203">
        <f t="shared" si="120"/>
        <v>0</v>
      </c>
    </row>
    <row r="557" spans="1:25" x14ac:dyDescent="0.2">
      <c r="A557" s="223" t="s">
        <v>574</v>
      </c>
      <c r="B557" s="214">
        <f>IF(ISERROR(VLOOKUP(Prices!A557,Quantities!$A$1:$B$576,2,FALSE)),0,VLOOKUP(Prices!A557,Quantities!$A$1:$B$576,2,FALSE))</f>
        <v>0</v>
      </c>
      <c r="C557" s="215">
        <f t="shared" si="112"/>
        <v>0.20547934643822127</v>
      </c>
      <c r="D557" s="216">
        <v>5</v>
      </c>
      <c r="E557" s="217">
        <v>730</v>
      </c>
      <c r="F557" s="218">
        <v>0</v>
      </c>
      <c r="G557" s="219">
        <v>0</v>
      </c>
      <c r="H557" s="219">
        <v>221.15982511157185</v>
      </c>
      <c r="I557" s="219">
        <v>57.196469492134575</v>
      </c>
      <c r="J557" s="220">
        <f t="shared" si="113"/>
        <v>278.35629460370643</v>
      </c>
      <c r="K557" s="221">
        <f t="shared" si="122"/>
        <v>302.85123124160509</v>
      </c>
      <c r="L557" s="221">
        <f t="shared" si="121"/>
        <v>301.53707083206382</v>
      </c>
      <c r="M557" s="221">
        <f t="shared" si="121"/>
        <v>301.74612017926188</v>
      </c>
      <c r="N557" s="221">
        <f t="shared" si="121"/>
        <v>301.55756825186415</v>
      </c>
      <c r="O557" s="221">
        <f t="shared" si="121"/>
        <v>302.30885272955368</v>
      </c>
      <c r="P557" s="224">
        <f t="shared" si="123"/>
        <v>80.377245720491942</v>
      </c>
      <c r="Q557" s="224">
        <f t="shared" si="124"/>
        <v>221.15982511157185</v>
      </c>
      <c r="R557" s="225">
        <f t="shared" si="115"/>
        <v>301.53707083206382</v>
      </c>
      <c r="S557" s="226">
        <f t="shared" si="111"/>
        <v>0</v>
      </c>
      <c r="T557" s="203"/>
      <c r="U557" s="203">
        <f t="shared" si="114"/>
        <v>0</v>
      </c>
      <c r="V557" s="203">
        <f t="shared" si="117"/>
        <v>0</v>
      </c>
      <c r="W557" s="203">
        <f t="shared" si="118"/>
        <v>0</v>
      </c>
      <c r="X557" s="203">
        <f t="shared" si="119"/>
        <v>0</v>
      </c>
      <c r="Y557" s="203">
        <f t="shared" si="120"/>
        <v>0</v>
      </c>
    </row>
    <row r="558" spans="1:25" x14ac:dyDescent="0.2">
      <c r="A558" s="223" t="s">
        <v>575</v>
      </c>
      <c r="B558" s="214">
        <f>IF(ISERROR(VLOOKUP(Prices!A558,Quantities!$A$1:$B$576,2,FALSE)),0,VLOOKUP(Prices!A558,Quantities!$A$1:$B$576,2,FALSE))</f>
        <v>0</v>
      </c>
      <c r="C558" s="215">
        <f t="shared" si="112"/>
        <v>0.28955480036562731</v>
      </c>
      <c r="D558" s="216">
        <v>5</v>
      </c>
      <c r="E558" s="217">
        <v>750</v>
      </c>
      <c r="F558" s="218">
        <v>0</v>
      </c>
      <c r="G558" s="219">
        <v>0</v>
      </c>
      <c r="H558" s="219">
        <v>128.22158451965586</v>
      </c>
      <c r="I558" s="219">
        <v>52.259027617134578</v>
      </c>
      <c r="J558" s="220">
        <f t="shared" si="113"/>
        <v>180.48061213679046</v>
      </c>
      <c r="K558" s="221">
        <f t="shared" si="122"/>
        <v>202.86104193614966</v>
      </c>
      <c r="L558" s="221">
        <f t="shared" si="121"/>
        <v>201.66032542785172</v>
      </c>
      <c r="M558" s="221">
        <f t="shared" si="121"/>
        <v>201.85132874860864</v>
      </c>
      <c r="N558" s="221">
        <f t="shared" si="121"/>
        <v>201.67905342342453</v>
      </c>
      <c r="O558" s="221">
        <f t="shared" si="121"/>
        <v>202.36548383803779</v>
      </c>
      <c r="P558" s="224">
        <f t="shared" si="123"/>
        <v>73.438740908195868</v>
      </c>
      <c r="Q558" s="224">
        <f t="shared" si="124"/>
        <v>128.22158451965586</v>
      </c>
      <c r="R558" s="225">
        <f t="shared" si="115"/>
        <v>201.66032542785172</v>
      </c>
      <c r="S558" s="226">
        <f t="shared" si="111"/>
        <v>0</v>
      </c>
      <c r="T558" s="203"/>
      <c r="U558" s="203">
        <f t="shared" si="114"/>
        <v>0</v>
      </c>
      <c r="V558" s="203">
        <f t="shared" si="117"/>
        <v>0</v>
      </c>
      <c r="W558" s="203">
        <f t="shared" si="118"/>
        <v>0</v>
      </c>
      <c r="X558" s="203">
        <f t="shared" si="119"/>
        <v>0</v>
      </c>
      <c r="Y558" s="203">
        <f t="shared" si="120"/>
        <v>0</v>
      </c>
    </row>
    <row r="559" spans="1:25" x14ac:dyDescent="0.2">
      <c r="A559" s="223" t="s">
        <v>576</v>
      </c>
      <c r="B559" s="214">
        <f>IF(ISERROR(VLOOKUP(Prices!A559,Quantities!$A$1:$B$576,2,FALSE)),0,VLOOKUP(Prices!A559,Quantities!$A$1:$B$576,2,FALSE))</f>
        <v>0</v>
      </c>
      <c r="C559" s="215">
        <f t="shared" si="112"/>
        <v>0.3425240831460904</v>
      </c>
      <c r="D559" s="216">
        <v>5</v>
      </c>
      <c r="E559" s="217">
        <v>890</v>
      </c>
      <c r="F559" s="218">
        <v>0</v>
      </c>
      <c r="G559" s="219">
        <v>0</v>
      </c>
      <c r="H559" s="219">
        <v>100.31134681357518</v>
      </c>
      <c r="I559" s="219">
        <v>52.259027617134578</v>
      </c>
      <c r="J559" s="220">
        <f t="shared" si="113"/>
        <v>152.57037443070976</v>
      </c>
      <c r="K559" s="221">
        <f t="shared" si="122"/>
        <v>174.950804230069</v>
      </c>
      <c r="L559" s="221">
        <f t="shared" si="121"/>
        <v>173.75008772177105</v>
      </c>
      <c r="M559" s="221">
        <f t="shared" si="121"/>
        <v>173.94109104252794</v>
      </c>
      <c r="N559" s="221">
        <f t="shared" si="121"/>
        <v>173.76881571734384</v>
      </c>
      <c r="O559" s="221">
        <f t="shared" si="121"/>
        <v>174.45524613195713</v>
      </c>
      <c r="P559" s="224">
        <f t="shared" si="123"/>
        <v>73.438740908195868</v>
      </c>
      <c r="Q559" s="224">
        <f t="shared" si="124"/>
        <v>100.31134681357518</v>
      </c>
      <c r="R559" s="225">
        <f t="shared" si="115"/>
        <v>173.75008772177105</v>
      </c>
      <c r="S559" s="226">
        <f t="shared" si="111"/>
        <v>0</v>
      </c>
      <c r="T559" s="203"/>
      <c r="U559" s="203">
        <f t="shared" si="114"/>
        <v>0</v>
      </c>
      <c r="V559" s="203">
        <f t="shared" si="117"/>
        <v>0</v>
      </c>
      <c r="W559" s="203">
        <f t="shared" si="118"/>
        <v>0</v>
      </c>
      <c r="X559" s="203">
        <f t="shared" si="119"/>
        <v>0</v>
      </c>
      <c r="Y559" s="203">
        <f t="shared" si="120"/>
        <v>0</v>
      </c>
    </row>
    <row r="560" spans="1:25" x14ac:dyDescent="0.2">
      <c r="A560" s="223" t="s">
        <v>577</v>
      </c>
      <c r="B560" s="214">
        <f>IF(ISERROR(VLOOKUP(Prices!A560,Quantities!$A$1:$B$576,2,FALSE)),0,VLOOKUP(Prices!A560,Quantities!$A$1:$B$576,2,FALSE))</f>
        <v>0</v>
      </c>
      <c r="C560" s="215">
        <f t="shared" si="112"/>
        <v>0.23594876297820969</v>
      </c>
      <c r="D560" s="216">
        <v>5</v>
      </c>
      <c r="E560" s="217">
        <v>910</v>
      </c>
      <c r="F560" s="218">
        <v>0</v>
      </c>
      <c r="G560" s="219">
        <v>0</v>
      </c>
      <c r="H560" s="219">
        <v>186.72799222259971</v>
      </c>
      <c r="I560" s="219">
        <v>57.663984617134581</v>
      </c>
      <c r="J560" s="220">
        <f t="shared" si="113"/>
        <v>244.3919768397343</v>
      </c>
      <c r="K560" s="221">
        <f t="shared" si="122"/>
        <v>269.08713131390539</v>
      </c>
      <c r="L560" s="221">
        <f t="shared" si="121"/>
        <v>267.7622291597495</v>
      </c>
      <c r="M560" s="221">
        <f t="shared" si="121"/>
        <v>267.97298724408739</v>
      </c>
      <c r="N560" s="221">
        <f t="shared" si="121"/>
        <v>267.78289412229975</v>
      </c>
      <c r="O560" s="221">
        <f t="shared" si="121"/>
        <v>268.54031948350212</v>
      </c>
      <c r="P560" s="224">
        <f t="shared" si="123"/>
        <v>81.034236937149799</v>
      </c>
      <c r="Q560" s="224">
        <f t="shared" si="124"/>
        <v>186.72799222259971</v>
      </c>
      <c r="R560" s="225">
        <f t="shared" si="115"/>
        <v>267.7622291597495</v>
      </c>
      <c r="S560" s="226">
        <f t="shared" si="111"/>
        <v>0</v>
      </c>
      <c r="T560" s="203"/>
      <c r="U560" s="203">
        <f t="shared" si="114"/>
        <v>0</v>
      </c>
      <c r="V560" s="203">
        <f t="shared" si="117"/>
        <v>0</v>
      </c>
      <c r="W560" s="203">
        <f t="shared" si="118"/>
        <v>0</v>
      </c>
      <c r="X560" s="203">
        <f t="shared" si="119"/>
        <v>0</v>
      </c>
      <c r="Y560" s="203">
        <f t="shared" si="120"/>
        <v>0</v>
      </c>
    </row>
    <row r="561" spans="1:25" x14ac:dyDescent="0.2">
      <c r="A561" s="223" t="s">
        <v>578</v>
      </c>
      <c r="B561" s="214">
        <f>IF(ISERROR(VLOOKUP(Prices!A561,Quantities!$A$1:$B$576,2,FALSE)),0,VLOOKUP(Prices!A561,Quantities!$A$1:$B$576,2,FALSE))</f>
        <v>0</v>
      </c>
      <c r="C561" s="215">
        <f t="shared" si="112"/>
        <v>0.41921201909615552</v>
      </c>
      <c r="D561" s="216">
        <v>5</v>
      </c>
      <c r="E561" s="217">
        <v>40</v>
      </c>
      <c r="F561" s="218">
        <v>0</v>
      </c>
      <c r="G561" s="219">
        <v>0</v>
      </c>
      <c r="H561" s="219">
        <v>72.401109107494534</v>
      </c>
      <c r="I561" s="219">
        <v>52.259027617134578</v>
      </c>
      <c r="J561" s="220">
        <f t="shared" si="113"/>
        <v>124.66013672462911</v>
      </c>
      <c r="K561" s="221">
        <f t="shared" si="122"/>
        <v>147.04056652398833</v>
      </c>
      <c r="L561" s="221">
        <f t="shared" si="121"/>
        <v>145.83985001569039</v>
      </c>
      <c r="M561" s="221">
        <f t="shared" si="121"/>
        <v>146.03085333644731</v>
      </c>
      <c r="N561" s="221">
        <f t="shared" si="121"/>
        <v>145.85857801126321</v>
      </c>
      <c r="O561" s="221">
        <f t="shared" si="121"/>
        <v>146.54500842587646</v>
      </c>
      <c r="P561" s="224">
        <f t="shared" si="123"/>
        <v>73.438740908195868</v>
      </c>
      <c r="Q561" s="224">
        <f t="shared" si="124"/>
        <v>72.401109107494534</v>
      </c>
      <c r="R561" s="225">
        <f t="shared" si="115"/>
        <v>145.83985001569039</v>
      </c>
      <c r="S561" s="226">
        <f t="shared" si="111"/>
        <v>0</v>
      </c>
      <c r="T561" s="203"/>
      <c r="U561" s="203">
        <f t="shared" si="114"/>
        <v>0</v>
      </c>
      <c r="V561" s="203">
        <f t="shared" si="117"/>
        <v>0</v>
      </c>
      <c r="W561" s="203">
        <f t="shared" si="118"/>
        <v>0</v>
      </c>
      <c r="X561" s="203">
        <f t="shared" si="119"/>
        <v>0</v>
      </c>
      <c r="Y561" s="203">
        <f t="shared" si="120"/>
        <v>0</v>
      </c>
    </row>
    <row r="562" spans="1:25" x14ac:dyDescent="0.2">
      <c r="A562" s="223" t="s">
        <v>579</v>
      </c>
      <c r="B562" s="214">
        <f>IF(ISERROR(VLOOKUP(Prices!A562,Quantities!$A$1:$B$576,2,FALSE)),0,VLOOKUP(Prices!A562,Quantities!$A$1:$B$576,2,FALSE))</f>
        <v>0</v>
      </c>
      <c r="C562" s="215">
        <f t="shared" si="112"/>
        <v>0.44577383913273189</v>
      </c>
      <c r="D562" s="216">
        <v>5</v>
      </c>
      <c r="E562" s="217">
        <v>50</v>
      </c>
      <c r="F562" s="218">
        <v>0</v>
      </c>
      <c r="G562" s="219">
        <v>0</v>
      </c>
      <c r="H562" s="219">
        <v>95.442169190402339</v>
      </c>
      <c r="I562" s="219">
        <v>76.765813632082711</v>
      </c>
      <c r="J562" s="220">
        <f t="shared" si="113"/>
        <v>172.20798282248506</v>
      </c>
      <c r="K562" s="221">
        <f t="shared" si="122"/>
        <v>205.08367878013831</v>
      </c>
      <c r="L562" s="221">
        <f t="shared" si="121"/>
        <v>203.31988821793612</v>
      </c>
      <c r="M562" s="221">
        <f t="shared" si="121"/>
        <v>203.60046223534334</v>
      </c>
      <c r="N562" s="221">
        <f t="shared" si="121"/>
        <v>203.34739867657646</v>
      </c>
      <c r="O562" s="221">
        <f t="shared" si="121"/>
        <v>204.35572951781694</v>
      </c>
      <c r="P562" s="224">
        <f t="shared" si="123"/>
        <v>107.87771902753379</v>
      </c>
      <c r="Q562" s="224">
        <f t="shared" si="124"/>
        <v>95.442169190402339</v>
      </c>
      <c r="R562" s="225">
        <f t="shared" si="115"/>
        <v>203.31988821793612</v>
      </c>
      <c r="S562" s="226">
        <f t="shared" si="111"/>
        <v>0</v>
      </c>
      <c r="T562" s="203"/>
      <c r="U562" s="203">
        <f t="shared" si="114"/>
        <v>0</v>
      </c>
      <c r="V562" s="203">
        <f t="shared" si="117"/>
        <v>0</v>
      </c>
      <c r="W562" s="203">
        <f t="shared" si="118"/>
        <v>0</v>
      </c>
      <c r="X562" s="203">
        <f t="shared" si="119"/>
        <v>0</v>
      </c>
      <c r="Y562" s="203">
        <f t="shared" si="120"/>
        <v>0</v>
      </c>
    </row>
    <row r="563" spans="1:25" x14ac:dyDescent="0.2">
      <c r="A563" s="223" t="s">
        <v>580</v>
      </c>
      <c r="B563" s="214">
        <f>IF(ISERROR(VLOOKUP(Prices!A563,Quantities!$A$1:$B$576,2,FALSE)),0,VLOOKUP(Prices!A563,Quantities!$A$1:$B$576,2,FALSE))</f>
        <v>0</v>
      </c>
      <c r="C563" s="215">
        <f t="shared" si="112"/>
        <v>0.32503526424920653</v>
      </c>
      <c r="D563" s="216">
        <v>5</v>
      </c>
      <c r="E563" s="217">
        <v>220</v>
      </c>
      <c r="F563" s="218">
        <v>0</v>
      </c>
      <c r="G563" s="219">
        <v>0</v>
      </c>
      <c r="H563" s="219">
        <v>181.85881459942686</v>
      </c>
      <c r="I563" s="219">
        <v>87.575727632082717</v>
      </c>
      <c r="J563" s="220">
        <f t="shared" si="113"/>
        <v>269.43454223150957</v>
      </c>
      <c r="K563" s="221">
        <f t="shared" si="122"/>
        <v>306.93968753878653</v>
      </c>
      <c r="L563" s="221">
        <f t="shared" si="121"/>
        <v>304.92752568486856</v>
      </c>
      <c r="M563" s="221">
        <f t="shared" si="121"/>
        <v>305.24760922943767</v>
      </c>
      <c r="N563" s="221">
        <f t="shared" si="121"/>
        <v>304.95891007746371</v>
      </c>
      <c r="O563" s="221">
        <f t="shared" si="121"/>
        <v>306.10923081188241</v>
      </c>
      <c r="P563" s="224">
        <f t="shared" si="123"/>
        <v>123.06871108544168</v>
      </c>
      <c r="Q563" s="224">
        <f t="shared" si="124"/>
        <v>181.85881459942686</v>
      </c>
      <c r="R563" s="225">
        <f t="shared" si="115"/>
        <v>304.92752568486856</v>
      </c>
      <c r="S563" s="226">
        <f t="shared" si="111"/>
        <v>0</v>
      </c>
      <c r="T563" s="203"/>
      <c r="U563" s="203">
        <f t="shared" si="114"/>
        <v>0</v>
      </c>
      <c r="V563" s="203">
        <f t="shared" si="117"/>
        <v>0</v>
      </c>
      <c r="W563" s="203">
        <f t="shared" si="118"/>
        <v>0</v>
      </c>
      <c r="X563" s="203">
        <f t="shared" si="119"/>
        <v>0</v>
      </c>
      <c r="Y563" s="203">
        <f t="shared" si="120"/>
        <v>0</v>
      </c>
    </row>
    <row r="564" spans="1:25" x14ac:dyDescent="0.2">
      <c r="A564" s="223" t="s">
        <v>581</v>
      </c>
      <c r="B564" s="214">
        <f>IF(ISERROR(VLOOKUP(Prices!A564,Quantities!$A$1:$B$576,2,FALSE)),0,VLOOKUP(Prices!A564,Quantities!$A$1:$B$576,2,FALSE))</f>
        <v>0</v>
      </c>
      <c r="C564" s="215">
        <f t="shared" si="112"/>
        <v>0.30192505041674789</v>
      </c>
      <c r="D564" s="216">
        <v>5</v>
      </c>
      <c r="E564" s="217">
        <v>310</v>
      </c>
      <c r="F564" s="218">
        <v>0</v>
      </c>
      <c r="G564" s="219">
        <v>0</v>
      </c>
      <c r="H564" s="219">
        <v>200.32024627758494</v>
      </c>
      <c r="I564" s="219">
        <v>86.640697382082706</v>
      </c>
      <c r="J564" s="220">
        <f t="shared" si="113"/>
        <v>286.96094365966763</v>
      </c>
      <c r="K564" s="221">
        <f t="shared" si="122"/>
        <v>324.06565329439985</v>
      </c>
      <c r="L564" s="221">
        <f t="shared" si="121"/>
        <v>322.07497492971089</v>
      </c>
      <c r="M564" s="221">
        <f t="shared" si="121"/>
        <v>322.39164100000045</v>
      </c>
      <c r="N564" s="221">
        <f t="shared" si="121"/>
        <v>322.10602423680638</v>
      </c>
      <c r="O564" s="221">
        <f t="shared" si="121"/>
        <v>323.24406320419934</v>
      </c>
      <c r="P564" s="224">
        <f t="shared" si="123"/>
        <v>121.75472865212593</v>
      </c>
      <c r="Q564" s="224">
        <f t="shared" si="124"/>
        <v>200.32024627758494</v>
      </c>
      <c r="R564" s="225">
        <f t="shared" si="115"/>
        <v>322.07497492971089</v>
      </c>
      <c r="S564" s="226">
        <f t="shared" si="111"/>
        <v>0</v>
      </c>
      <c r="T564" s="203"/>
      <c r="U564" s="203">
        <f t="shared" si="114"/>
        <v>0</v>
      </c>
      <c r="V564" s="203">
        <f t="shared" si="117"/>
        <v>0</v>
      </c>
      <c r="W564" s="203">
        <f t="shared" si="118"/>
        <v>0</v>
      </c>
      <c r="X564" s="203">
        <f t="shared" si="119"/>
        <v>0</v>
      </c>
      <c r="Y564" s="203">
        <f t="shared" si="120"/>
        <v>0</v>
      </c>
    </row>
    <row r="565" spans="1:25" x14ac:dyDescent="0.2">
      <c r="A565" s="223" t="s">
        <v>582</v>
      </c>
      <c r="B565" s="214">
        <f>IF(ISERROR(VLOOKUP(Prices!A565,Quantities!$A$1:$B$576,2,FALSE)),0,VLOOKUP(Prices!A565,Quantities!$A$1:$B$576,2,FALSE))</f>
        <v>0</v>
      </c>
      <c r="C565" s="215">
        <f t="shared" si="112"/>
        <v>0.2577354002942428</v>
      </c>
      <c r="D565" s="216">
        <v>5</v>
      </c>
      <c r="E565" s="217">
        <v>690</v>
      </c>
      <c r="F565" s="218">
        <v>0</v>
      </c>
      <c r="G565" s="219">
        <v>0</v>
      </c>
      <c r="H565" s="219">
        <v>235.30114285575939</v>
      </c>
      <c r="I565" s="219">
        <v>81.703255507082716</v>
      </c>
      <c r="J565" s="220">
        <f t="shared" si="113"/>
        <v>317.0043983628421</v>
      </c>
      <c r="K565" s="221">
        <f t="shared" si="122"/>
        <v>351.99460115903486</v>
      </c>
      <c r="L565" s="221">
        <f t="shared" si="121"/>
        <v>350.11736669558928</v>
      </c>
      <c r="M565" s="221">
        <f t="shared" si="121"/>
        <v>350.41598673943764</v>
      </c>
      <c r="N565" s="221">
        <f t="shared" si="121"/>
        <v>350.14664657845719</v>
      </c>
      <c r="O565" s="221">
        <f t="shared" si="121"/>
        <v>351.21983148277388</v>
      </c>
      <c r="P565" s="224">
        <f t="shared" si="123"/>
        <v>114.81622383982987</v>
      </c>
      <c r="Q565" s="224">
        <f t="shared" si="124"/>
        <v>235.30114285575939</v>
      </c>
      <c r="R565" s="225">
        <f t="shared" si="115"/>
        <v>350.11736669558928</v>
      </c>
      <c r="S565" s="226">
        <f t="shared" si="111"/>
        <v>0</v>
      </c>
      <c r="T565" s="203"/>
      <c r="U565" s="203">
        <f t="shared" si="114"/>
        <v>0</v>
      </c>
      <c r="V565" s="203">
        <f t="shared" si="117"/>
        <v>0</v>
      </c>
      <c r="W565" s="203">
        <f t="shared" si="118"/>
        <v>0</v>
      </c>
      <c r="X565" s="203">
        <f t="shared" si="119"/>
        <v>0</v>
      </c>
      <c r="Y565" s="203">
        <f t="shared" si="120"/>
        <v>0</v>
      </c>
    </row>
    <row r="566" spans="1:25" x14ac:dyDescent="0.2">
      <c r="A566" s="223" t="s">
        <v>583</v>
      </c>
      <c r="B566" s="214">
        <f>IF(ISERROR(VLOOKUP(Prices!A566,Quantities!$A$1:$B$576,2,FALSE)),0,VLOOKUP(Prices!A566,Quantities!$A$1:$B$576,2,FALSE))</f>
        <v>0</v>
      </c>
      <c r="C566" s="215">
        <f t="shared" si="112"/>
        <v>0.22851390121430964</v>
      </c>
      <c r="D566" s="216">
        <v>5</v>
      </c>
      <c r="E566" s="217">
        <v>710</v>
      </c>
      <c r="F566" s="218">
        <v>0</v>
      </c>
      <c r="G566" s="219">
        <v>0</v>
      </c>
      <c r="H566" s="219">
        <v>270.28203943393385</v>
      </c>
      <c r="I566" s="219">
        <v>80.057441548749381</v>
      </c>
      <c r="J566" s="220">
        <f t="shared" si="113"/>
        <v>350.3394809826832</v>
      </c>
      <c r="K566" s="221">
        <f t="shared" si="122"/>
        <v>384.62484816602944</v>
      </c>
      <c r="L566" s="221">
        <f t="shared" si="121"/>
        <v>382.78542833633168</v>
      </c>
      <c r="M566" s="221">
        <f t="shared" si="121"/>
        <v>383.07803303803303</v>
      </c>
      <c r="N566" s="221">
        <f t="shared" si="121"/>
        <v>382.81411841112373</v>
      </c>
      <c r="O566" s="221">
        <f t="shared" si="121"/>
        <v>383.86568529441507</v>
      </c>
      <c r="P566" s="224">
        <f t="shared" si="123"/>
        <v>112.50338890239784</v>
      </c>
      <c r="Q566" s="224">
        <f t="shared" si="124"/>
        <v>270.28203943393385</v>
      </c>
      <c r="R566" s="225">
        <f t="shared" si="115"/>
        <v>382.78542833633168</v>
      </c>
      <c r="S566" s="226">
        <f t="shared" si="111"/>
        <v>0</v>
      </c>
      <c r="T566" s="203"/>
      <c r="U566" s="203">
        <f t="shared" si="114"/>
        <v>0</v>
      </c>
      <c r="V566" s="203">
        <f t="shared" si="117"/>
        <v>0</v>
      </c>
      <c r="W566" s="203">
        <f t="shared" si="118"/>
        <v>0</v>
      </c>
      <c r="X566" s="203">
        <f t="shared" si="119"/>
        <v>0</v>
      </c>
      <c r="Y566" s="203">
        <f t="shared" si="120"/>
        <v>0</v>
      </c>
    </row>
    <row r="567" spans="1:25" x14ac:dyDescent="0.2">
      <c r="A567" s="223" t="s">
        <v>584</v>
      </c>
      <c r="B567" s="214">
        <f>IF(ISERROR(VLOOKUP(Prices!A567,Quantities!$A$1:$B$576,2,FALSE)),0,VLOOKUP(Prices!A567,Quantities!$A$1:$B$576,2,FALSE))</f>
        <v>0</v>
      </c>
      <c r="C567" s="215">
        <f t="shared" si="112"/>
        <v>0.27480899711195822</v>
      </c>
      <c r="D567" s="216">
        <v>5</v>
      </c>
      <c r="E567" s="217">
        <v>980</v>
      </c>
      <c r="F567" s="218">
        <v>0</v>
      </c>
      <c r="G567" s="219">
        <v>0</v>
      </c>
      <c r="H567" s="219">
        <v>216.83971117760134</v>
      </c>
      <c r="I567" s="219">
        <v>82.170770632082707</v>
      </c>
      <c r="J567" s="220">
        <f t="shared" si="113"/>
        <v>299.01048180968405</v>
      </c>
      <c r="K567" s="221">
        <f t="shared" si="122"/>
        <v>334.20090244214919</v>
      </c>
      <c r="L567" s="221">
        <f t="shared" si="122"/>
        <v>332.31292623408905</v>
      </c>
      <c r="M567" s="221">
        <f t="shared" si="122"/>
        <v>332.61325501507724</v>
      </c>
      <c r="N567" s="221">
        <f t="shared" si="122"/>
        <v>332.34237365970682</v>
      </c>
      <c r="O567" s="221">
        <f t="shared" si="122"/>
        <v>333.42169944753641</v>
      </c>
      <c r="P567" s="224">
        <f t="shared" si="123"/>
        <v>115.47321505648772</v>
      </c>
      <c r="Q567" s="224">
        <f t="shared" si="124"/>
        <v>216.83971117760134</v>
      </c>
      <c r="R567" s="225">
        <f t="shared" si="115"/>
        <v>332.31292623408905</v>
      </c>
      <c r="S567" s="226">
        <f t="shared" si="111"/>
        <v>0</v>
      </c>
      <c r="T567" s="203"/>
      <c r="U567" s="203">
        <f t="shared" si="114"/>
        <v>0</v>
      </c>
      <c r="V567" s="203">
        <f t="shared" si="117"/>
        <v>0</v>
      </c>
      <c r="W567" s="203">
        <f t="shared" si="118"/>
        <v>0</v>
      </c>
      <c r="X567" s="203">
        <f t="shared" si="119"/>
        <v>0</v>
      </c>
      <c r="Y567" s="203">
        <f t="shared" si="120"/>
        <v>0</v>
      </c>
    </row>
    <row r="568" spans="1:25" x14ac:dyDescent="0.2">
      <c r="A568" s="223" t="s">
        <v>585</v>
      </c>
      <c r="B568" s="214">
        <f>IF(ISERROR(VLOOKUP(Prices!A568,Quantities!$A$1:$B$576,2,FALSE)),0,VLOOKUP(Prices!A568,Quantities!$A$1:$B$576,2,FALSE))</f>
        <v>0</v>
      </c>
      <c r="C568" s="215">
        <f t="shared" si="112"/>
        <v>0.37051126418630725</v>
      </c>
      <c r="D568" s="216">
        <v>5</v>
      </c>
      <c r="E568" s="217">
        <v>1010</v>
      </c>
      <c r="F568" s="218">
        <v>0</v>
      </c>
      <c r="G568" s="219">
        <v>0</v>
      </c>
      <c r="H568" s="219">
        <v>130.42306576857681</v>
      </c>
      <c r="I568" s="219">
        <v>76.765813632082711</v>
      </c>
      <c r="J568" s="220">
        <f t="shared" si="113"/>
        <v>207.18887940065952</v>
      </c>
      <c r="K568" s="221">
        <f t="shared" si="122"/>
        <v>240.06457535831277</v>
      </c>
      <c r="L568" s="221">
        <f t="shared" si="122"/>
        <v>238.30078479611058</v>
      </c>
      <c r="M568" s="221">
        <f t="shared" si="122"/>
        <v>238.5813588135178</v>
      </c>
      <c r="N568" s="221">
        <f t="shared" si="122"/>
        <v>238.32829525475091</v>
      </c>
      <c r="O568" s="221">
        <f t="shared" si="122"/>
        <v>239.33662609599139</v>
      </c>
      <c r="P568" s="224">
        <f t="shared" si="123"/>
        <v>107.87771902753379</v>
      </c>
      <c r="Q568" s="224">
        <f t="shared" si="124"/>
        <v>130.42306576857681</v>
      </c>
      <c r="R568" s="225">
        <f t="shared" si="115"/>
        <v>238.30078479611058</v>
      </c>
      <c r="S568" s="226">
        <f t="shared" si="111"/>
        <v>0</v>
      </c>
      <c r="T568" s="203"/>
      <c r="U568" s="203">
        <f t="shared" si="114"/>
        <v>0</v>
      </c>
      <c r="V568" s="203">
        <f t="shared" si="117"/>
        <v>0</v>
      </c>
      <c r="W568" s="203">
        <f t="shared" si="118"/>
        <v>0</v>
      </c>
      <c r="X568" s="203">
        <f t="shared" si="119"/>
        <v>0</v>
      </c>
      <c r="Y568" s="203">
        <f t="shared" si="120"/>
        <v>0</v>
      </c>
    </row>
    <row r="569" spans="1:25" x14ac:dyDescent="0.2">
      <c r="A569" s="223" t="s">
        <v>586</v>
      </c>
      <c r="B569" s="214">
        <f>IF(ISERROR(VLOOKUP(Prices!A569,Quantities!$A$1:$B$576,2,FALSE)),0,VLOOKUP(Prices!A569,Quantities!$A$1:$B$576,2,FALSE))</f>
        <v>0</v>
      </c>
      <c r="C569" s="215">
        <f t="shared" si="112"/>
        <v>0.18037286471401737</v>
      </c>
      <c r="D569" s="216">
        <v>5</v>
      </c>
      <c r="E569" s="217">
        <v>1360</v>
      </c>
      <c r="F569" s="218">
        <v>0</v>
      </c>
      <c r="G569" s="219">
        <v>0</v>
      </c>
      <c r="H569" s="219">
        <v>363.78671248007925</v>
      </c>
      <c r="I569" s="219">
        <v>80.057441548749381</v>
      </c>
      <c r="J569" s="220">
        <f t="shared" si="113"/>
        <v>443.8441540288286</v>
      </c>
      <c r="K569" s="221">
        <f t="shared" si="122"/>
        <v>478.12952121217484</v>
      </c>
      <c r="L569" s="221">
        <f t="shared" si="122"/>
        <v>476.29010138247708</v>
      </c>
      <c r="M569" s="221">
        <f t="shared" si="122"/>
        <v>476.58270608417843</v>
      </c>
      <c r="N569" s="221">
        <f t="shared" si="122"/>
        <v>476.31879145726913</v>
      </c>
      <c r="O569" s="221">
        <f t="shared" si="122"/>
        <v>477.37035834056047</v>
      </c>
      <c r="P569" s="224">
        <f t="shared" si="123"/>
        <v>112.50338890239784</v>
      </c>
      <c r="Q569" s="224">
        <f t="shared" si="124"/>
        <v>363.78671248007925</v>
      </c>
      <c r="R569" s="225">
        <f t="shared" si="115"/>
        <v>476.29010138247708</v>
      </c>
      <c r="S569" s="226">
        <f t="shared" si="111"/>
        <v>0</v>
      </c>
      <c r="T569" s="203"/>
      <c r="U569" s="203">
        <f t="shared" si="114"/>
        <v>0</v>
      </c>
      <c r="V569" s="203">
        <f t="shared" si="117"/>
        <v>0</v>
      </c>
      <c r="W569" s="203">
        <f t="shared" si="118"/>
        <v>0</v>
      </c>
      <c r="X569" s="203">
        <f t="shared" si="119"/>
        <v>0</v>
      </c>
      <c r="Y569" s="203">
        <f t="shared" si="120"/>
        <v>0</v>
      </c>
    </row>
    <row r="570" spans="1:25" x14ac:dyDescent="0.2">
      <c r="A570" s="223" t="s">
        <v>587</v>
      </c>
      <c r="B570" s="214">
        <f>IF(ISERROR(VLOOKUP(Prices!A570,Quantities!$A$1:$B$576,2,FALSE)),0,VLOOKUP(Prices!A570,Quantities!$A$1:$B$576,2,FALSE))</f>
        <v>0</v>
      </c>
      <c r="C570" s="215">
        <f t="shared" si="112"/>
        <v>0.4241452118941913</v>
      </c>
      <c r="D570" s="216">
        <v>5</v>
      </c>
      <c r="E570" s="217">
        <v>50</v>
      </c>
      <c r="F570" s="218">
        <v>0</v>
      </c>
      <c r="G570" s="219">
        <v>0</v>
      </c>
      <c r="H570" s="219">
        <v>95.442169190402339</v>
      </c>
      <c r="I570" s="219">
        <v>70.297824922255131</v>
      </c>
      <c r="J570" s="220">
        <f t="shared" si="113"/>
        <v>165.73999411265748</v>
      </c>
      <c r="K570" s="221">
        <f t="shared" si="122"/>
        <v>195.8457118701063</v>
      </c>
      <c r="L570" s="221">
        <f t="shared" si="122"/>
        <v>194.23053143659371</v>
      </c>
      <c r="M570" s="221">
        <f t="shared" si="122"/>
        <v>194.48746537919419</v>
      </c>
      <c r="N570" s="221">
        <f t="shared" si="122"/>
        <v>194.25572397105046</v>
      </c>
      <c r="O570" s="221">
        <f t="shared" si="122"/>
        <v>195.17909677969362</v>
      </c>
      <c r="P570" s="224">
        <f t="shared" si="123"/>
        <v>98.788362246191355</v>
      </c>
      <c r="Q570" s="224">
        <f t="shared" si="124"/>
        <v>95.442169190402339</v>
      </c>
      <c r="R570" s="225">
        <f t="shared" si="115"/>
        <v>194.23053143659371</v>
      </c>
      <c r="S570" s="226">
        <f t="shared" si="111"/>
        <v>0</v>
      </c>
      <c r="T570" s="203"/>
      <c r="U570" s="203">
        <f t="shared" si="114"/>
        <v>0</v>
      </c>
      <c r="V570" s="203">
        <f t="shared" si="117"/>
        <v>0</v>
      </c>
      <c r="W570" s="203">
        <f t="shared" si="118"/>
        <v>0</v>
      </c>
      <c r="X570" s="203">
        <f t="shared" si="119"/>
        <v>0</v>
      </c>
      <c r="Y570" s="203">
        <f t="shared" si="120"/>
        <v>0</v>
      </c>
    </row>
    <row r="571" spans="1:25" x14ac:dyDescent="0.2">
      <c r="A571" s="223" t="s">
        <v>588</v>
      </c>
      <c r="B571" s="214">
        <f>IF(ISERROR(VLOOKUP(Prices!A571,Quantities!$A$1:$B$576,2,FALSE)),0,VLOOKUP(Prices!A571,Quantities!$A$1:$B$576,2,FALSE))</f>
        <v>0</v>
      </c>
      <c r="C571" s="215">
        <f t="shared" si="112"/>
        <v>0.30843366898204294</v>
      </c>
      <c r="D571" s="216">
        <v>5</v>
      </c>
      <c r="E571" s="217">
        <v>220</v>
      </c>
      <c r="F571" s="218">
        <v>0</v>
      </c>
      <c r="G571" s="219">
        <v>0</v>
      </c>
      <c r="H571" s="219">
        <v>181.85881459942686</v>
      </c>
      <c r="I571" s="219">
        <v>81.107738922255137</v>
      </c>
      <c r="J571" s="220">
        <f t="shared" si="113"/>
        <v>262.96655352168199</v>
      </c>
      <c r="K571" s="221">
        <f t="shared" si="122"/>
        <v>297.70172062875452</v>
      </c>
      <c r="L571" s="221">
        <f t="shared" si="122"/>
        <v>295.83816890352608</v>
      </c>
      <c r="M571" s="221">
        <f t="shared" si="122"/>
        <v>296.13461237328858</v>
      </c>
      <c r="N571" s="221">
        <f t="shared" si="122"/>
        <v>295.86723537193774</v>
      </c>
      <c r="O571" s="221">
        <f t="shared" si="122"/>
        <v>296.9325980737591</v>
      </c>
      <c r="P571" s="224">
        <f t="shared" si="123"/>
        <v>113.97935430409923</v>
      </c>
      <c r="Q571" s="224">
        <f t="shared" si="124"/>
        <v>181.85881459942686</v>
      </c>
      <c r="R571" s="225">
        <f t="shared" si="115"/>
        <v>295.83816890352608</v>
      </c>
      <c r="S571" s="226">
        <f t="shared" si="111"/>
        <v>0</v>
      </c>
      <c r="T571" s="203"/>
      <c r="U571" s="203">
        <f t="shared" si="114"/>
        <v>0</v>
      </c>
      <c r="V571" s="203">
        <f t="shared" si="117"/>
        <v>0</v>
      </c>
      <c r="W571" s="203">
        <f t="shared" si="118"/>
        <v>0</v>
      </c>
      <c r="X571" s="203">
        <f t="shared" si="119"/>
        <v>0</v>
      </c>
      <c r="Y571" s="203">
        <f t="shared" si="120"/>
        <v>0</v>
      </c>
    </row>
    <row r="572" spans="1:25" x14ac:dyDescent="0.2">
      <c r="A572" s="223" t="s">
        <v>589</v>
      </c>
      <c r="B572" s="214">
        <f>IF(ISERROR(VLOOKUP(Prices!A572,Quantities!$A$1:$B$576,2,FALSE)),0,VLOOKUP(Prices!A572,Quantities!$A$1:$B$576,2,FALSE))</f>
        <v>0</v>
      </c>
      <c r="C572" s="215">
        <f t="shared" si="112"/>
        <v>0.28582788714458884</v>
      </c>
      <c r="D572" s="216">
        <v>5</v>
      </c>
      <c r="E572" s="217">
        <v>310</v>
      </c>
      <c r="F572" s="218">
        <v>0</v>
      </c>
      <c r="G572" s="219">
        <v>0</v>
      </c>
      <c r="H572" s="219">
        <v>200.32024627758494</v>
      </c>
      <c r="I572" s="219">
        <v>80.172708672255126</v>
      </c>
      <c r="J572" s="220">
        <f t="shared" si="113"/>
        <v>280.49295494984005</v>
      </c>
      <c r="K572" s="221">
        <f t="shared" si="122"/>
        <v>314.82768638436784</v>
      </c>
      <c r="L572" s="221">
        <f t="shared" si="122"/>
        <v>312.98561814836842</v>
      </c>
      <c r="M572" s="221">
        <f t="shared" si="122"/>
        <v>313.2786441438513</v>
      </c>
      <c r="N572" s="221">
        <f t="shared" si="122"/>
        <v>313.0143495312804</v>
      </c>
      <c r="O572" s="221">
        <f t="shared" si="122"/>
        <v>314.06743046607608</v>
      </c>
      <c r="P572" s="224">
        <f t="shared" si="123"/>
        <v>112.66537187078349</v>
      </c>
      <c r="Q572" s="224">
        <f t="shared" si="124"/>
        <v>200.32024627758494</v>
      </c>
      <c r="R572" s="225">
        <f t="shared" si="115"/>
        <v>312.98561814836842</v>
      </c>
      <c r="S572" s="226">
        <f t="shared" si="111"/>
        <v>0</v>
      </c>
      <c r="T572" s="203"/>
      <c r="U572" s="203">
        <f t="shared" si="114"/>
        <v>0</v>
      </c>
      <c r="V572" s="203">
        <f t="shared" si="117"/>
        <v>0</v>
      </c>
      <c r="W572" s="203">
        <f t="shared" si="118"/>
        <v>0</v>
      </c>
      <c r="X572" s="203">
        <f t="shared" si="119"/>
        <v>0</v>
      </c>
      <c r="Y572" s="203">
        <f t="shared" si="120"/>
        <v>0</v>
      </c>
    </row>
    <row r="573" spans="1:25" x14ac:dyDescent="0.2">
      <c r="A573" s="223" t="s">
        <v>590</v>
      </c>
      <c r="B573" s="214">
        <f>IF(ISERROR(VLOOKUP(Prices!A573,Quantities!$A$1:$B$576,2,FALSE)),0,VLOOKUP(Prices!A573,Quantities!$A$1:$B$576,2,FALSE))</f>
        <v>0</v>
      </c>
      <c r="C573" s="215">
        <f t="shared" si="112"/>
        <v>0.24227518725202338</v>
      </c>
      <c r="D573" s="216">
        <v>5</v>
      </c>
      <c r="E573" s="217">
        <v>690</v>
      </c>
      <c r="F573" s="218">
        <v>0</v>
      </c>
      <c r="G573" s="219">
        <v>0</v>
      </c>
      <c r="H573" s="219">
        <v>235.30114285575939</v>
      </c>
      <c r="I573" s="219">
        <v>75.235266797255136</v>
      </c>
      <c r="J573" s="220">
        <f t="shared" si="113"/>
        <v>310.53640965301452</v>
      </c>
      <c r="K573" s="221">
        <f t="shared" si="122"/>
        <v>342.75663424900279</v>
      </c>
      <c r="L573" s="221">
        <f t="shared" si="122"/>
        <v>341.02800991424681</v>
      </c>
      <c r="M573" s="221">
        <f t="shared" si="122"/>
        <v>341.30298988328849</v>
      </c>
      <c r="N573" s="221">
        <f t="shared" si="122"/>
        <v>341.05497187293122</v>
      </c>
      <c r="O573" s="221">
        <f t="shared" si="122"/>
        <v>342.04319874465057</v>
      </c>
      <c r="P573" s="224">
        <f t="shared" si="123"/>
        <v>105.72686705848744</v>
      </c>
      <c r="Q573" s="224">
        <f t="shared" si="124"/>
        <v>235.30114285575939</v>
      </c>
      <c r="R573" s="225">
        <f t="shared" si="115"/>
        <v>341.02800991424681</v>
      </c>
      <c r="S573" s="226">
        <f t="shared" si="111"/>
        <v>0</v>
      </c>
      <c r="T573" s="203"/>
      <c r="U573" s="203">
        <f t="shared" si="114"/>
        <v>0</v>
      </c>
      <c r="V573" s="203">
        <f t="shared" si="117"/>
        <v>0</v>
      </c>
      <c r="W573" s="203">
        <f t="shared" si="118"/>
        <v>0</v>
      </c>
      <c r="X573" s="203">
        <f t="shared" si="119"/>
        <v>0</v>
      </c>
      <c r="Y573" s="203">
        <f t="shared" si="120"/>
        <v>0</v>
      </c>
    </row>
    <row r="574" spans="1:25" x14ac:dyDescent="0.2">
      <c r="A574" s="223" t="s">
        <v>591</v>
      </c>
      <c r="B574" s="214">
        <f>IF(ISERROR(VLOOKUP(Prices!A574,Quantities!$A$1:$B$576,2,FALSE)),0,VLOOKUP(Prices!A574,Quantities!$A$1:$B$576,2,FALSE))</f>
        <v>0</v>
      </c>
      <c r="C574" s="215">
        <f t="shared" si="112"/>
        <v>0.35022674859755409</v>
      </c>
      <c r="D574" s="216">
        <v>5</v>
      </c>
      <c r="E574" s="217">
        <v>1010</v>
      </c>
      <c r="F574" s="218">
        <v>0</v>
      </c>
      <c r="G574" s="219">
        <v>0</v>
      </c>
      <c r="H574" s="219">
        <v>130.42306576857681</v>
      </c>
      <c r="I574" s="219">
        <v>70.297824922255131</v>
      </c>
      <c r="J574" s="220">
        <f t="shared" si="113"/>
        <v>200.72089069083194</v>
      </c>
      <c r="K574" s="221">
        <f t="shared" si="122"/>
        <v>230.82660844828075</v>
      </c>
      <c r="L574" s="221">
        <f t="shared" si="122"/>
        <v>229.21142801476816</v>
      </c>
      <c r="M574" s="221">
        <f t="shared" si="122"/>
        <v>229.46836195736864</v>
      </c>
      <c r="N574" s="221">
        <f t="shared" si="122"/>
        <v>229.23662054922494</v>
      </c>
      <c r="O574" s="221">
        <f t="shared" si="122"/>
        <v>230.15999335786807</v>
      </c>
      <c r="P574" s="224">
        <f t="shared" si="123"/>
        <v>98.788362246191355</v>
      </c>
      <c r="Q574" s="224">
        <f t="shared" si="124"/>
        <v>130.42306576857681</v>
      </c>
      <c r="R574" s="225">
        <f t="shared" si="115"/>
        <v>229.21142801476816</v>
      </c>
      <c r="S574" s="226">
        <f t="shared" si="111"/>
        <v>0</v>
      </c>
      <c r="T574" s="203"/>
      <c r="U574" s="203">
        <f t="shared" si="114"/>
        <v>0</v>
      </c>
      <c r="V574" s="203">
        <f t="shared" si="117"/>
        <v>0</v>
      </c>
      <c r="W574" s="203">
        <f t="shared" si="118"/>
        <v>0</v>
      </c>
      <c r="X574" s="203">
        <f t="shared" si="119"/>
        <v>0</v>
      </c>
      <c r="Y574" s="203">
        <f t="shared" si="120"/>
        <v>0</v>
      </c>
    </row>
    <row r="575" spans="1:25" x14ac:dyDescent="0.2">
      <c r="A575" s="223" t="s">
        <v>592</v>
      </c>
      <c r="B575" s="214">
        <f>IF(ISERROR(VLOOKUP(Prices!A575,Quantities!$A$1:$B$576,2,FALSE)),0,VLOOKUP(Prices!A575,Quantities!$A$1:$B$576,2,FALSE))</f>
        <v>0</v>
      </c>
      <c r="C575" s="215">
        <f t="shared" si="112"/>
        <v>0.15431871710843068</v>
      </c>
      <c r="D575" s="216">
        <v>5</v>
      </c>
      <c r="E575" s="217">
        <v>1370</v>
      </c>
      <c r="F575" s="218">
        <v>0</v>
      </c>
      <c r="G575" s="219">
        <v>0</v>
      </c>
      <c r="H575" s="219">
        <v>398.7676090582537</v>
      </c>
      <c r="I575" s="219">
        <v>72.766545859755126</v>
      </c>
      <c r="J575" s="220">
        <f t="shared" si="113"/>
        <v>471.53415491800882</v>
      </c>
      <c r="K575" s="221">
        <f t="shared" si="122"/>
        <v>502.69712609472737</v>
      </c>
      <c r="L575" s="221">
        <f t="shared" si="122"/>
        <v>501.02522371059308</v>
      </c>
      <c r="M575" s="221">
        <f t="shared" si="122"/>
        <v>501.29118066641416</v>
      </c>
      <c r="N575" s="221">
        <f t="shared" si="122"/>
        <v>501.05130095716368</v>
      </c>
      <c r="O575" s="221">
        <f t="shared" si="122"/>
        <v>502.00710079734495</v>
      </c>
      <c r="P575" s="224">
        <f t="shared" si="123"/>
        <v>102.2576146523394</v>
      </c>
      <c r="Q575" s="224">
        <f t="shared" si="124"/>
        <v>398.7676090582537</v>
      </c>
      <c r="R575" s="225">
        <f t="shared" si="115"/>
        <v>501.02522371059308</v>
      </c>
      <c r="S575" s="226">
        <f t="shared" si="111"/>
        <v>0</v>
      </c>
      <c r="T575" s="203"/>
      <c r="U575" s="203">
        <f t="shared" si="114"/>
        <v>0</v>
      </c>
      <c r="V575" s="203">
        <f t="shared" si="117"/>
        <v>0</v>
      </c>
      <c r="W575" s="203">
        <f t="shared" si="118"/>
        <v>0</v>
      </c>
      <c r="X575" s="203">
        <f t="shared" si="119"/>
        <v>0</v>
      </c>
      <c r="Y575" s="203">
        <f t="shared" si="120"/>
        <v>0</v>
      </c>
    </row>
    <row r="576" spans="1:25" x14ac:dyDescent="0.2">
      <c r="A576" s="223" t="s">
        <v>593</v>
      </c>
      <c r="B576" s="214">
        <f>IF(ISERROR(VLOOKUP(Prices!A576,Quantities!$A$1:$B$576,2,FALSE)),0,VLOOKUP(Prices!A576,Quantities!$A$1:$B$576,2,FALSE))</f>
        <v>0</v>
      </c>
      <c r="C576" s="215">
        <f t="shared" si="112"/>
        <v>0.31925784354310904</v>
      </c>
      <c r="D576" s="216">
        <v>5</v>
      </c>
      <c r="E576" s="217">
        <v>230</v>
      </c>
      <c r="F576" s="218">
        <v>0</v>
      </c>
      <c r="G576" s="219">
        <v>0</v>
      </c>
      <c r="H576" s="219">
        <v>181.9823357538734</v>
      </c>
      <c r="I576" s="219">
        <v>85.346981268375274</v>
      </c>
      <c r="J576" s="220">
        <f t="shared" si="113"/>
        <v>267.32931702224869</v>
      </c>
      <c r="K576" s="221">
        <f t="shared" si="122"/>
        <v>303.87998032310617</v>
      </c>
      <c r="L576" s="221">
        <f t="shared" si="122"/>
        <v>301.91902670389391</v>
      </c>
      <c r="M576" s="221">
        <f t="shared" si="122"/>
        <v>302.23096432658122</v>
      </c>
      <c r="N576" s="221">
        <f t="shared" si="122"/>
        <v>301.94961238373202</v>
      </c>
      <c r="O576" s="221">
        <f t="shared" si="122"/>
        <v>303.07065818977435</v>
      </c>
      <c r="P576" s="224">
        <f t="shared" si="123"/>
        <v>119.93669095002053</v>
      </c>
      <c r="Q576" s="224">
        <f t="shared" si="124"/>
        <v>181.9823357538734</v>
      </c>
      <c r="R576" s="225">
        <f t="shared" si="115"/>
        <v>301.91902670389391</v>
      </c>
      <c r="S576" s="226">
        <f t="shared" si="111"/>
        <v>0</v>
      </c>
      <c r="T576" s="203"/>
      <c r="U576" s="203">
        <f t="shared" si="114"/>
        <v>0</v>
      </c>
      <c r="V576" s="203">
        <f t="shared" si="117"/>
        <v>0</v>
      </c>
      <c r="W576" s="203">
        <f t="shared" si="118"/>
        <v>0</v>
      </c>
      <c r="X576" s="203">
        <f t="shared" si="119"/>
        <v>0</v>
      </c>
      <c r="Y576" s="203">
        <f t="shared" si="120"/>
        <v>0</v>
      </c>
    </row>
    <row r="577" spans="1:25" x14ac:dyDescent="0.2">
      <c r="A577" s="223" t="s">
        <v>594</v>
      </c>
      <c r="B577" s="214">
        <f>IF(ISERROR(VLOOKUP(Prices!A577,Quantities!$A$1:$B$576,2,FALSE)),0,VLOOKUP(Prices!A577,Quantities!$A$1:$B$576,2,FALSE))</f>
        <v>0</v>
      </c>
      <c r="C577" s="215">
        <f t="shared" si="112"/>
        <v>0.22333679199811146</v>
      </c>
      <c r="D577" s="216">
        <v>5</v>
      </c>
      <c r="E577" s="217">
        <v>430</v>
      </c>
      <c r="F577" s="218">
        <v>0</v>
      </c>
      <c r="G577" s="219">
        <v>0</v>
      </c>
      <c r="H577" s="219">
        <v>270.65260289727337</v>
      </c>
      <c r="I577" s="219">
        <v>77.828695185041937</v>
      </c>
      <c r="J577" s="220">
        <f t="shared" si="113"/>
        <v>348.48129808231533</v>
      </c>
      <c r="K577" s="221">
        <f t="shared" si="122"/>
        <v>381.81218325924209</v>
      </c>
      <c r="L577" s="221">
        <f t="shared" si="122"/>
        <v>380.0239716642501</v>
      </c>
      <c r="M577" s="221">
        <f t="shared" si="122"/>
        <v>380.30843044406953</v>
      </c>
      <c r="N577" s="221">
        <f t="shared" si="122"/>
        <v>380.05186302628499</v>
      </c>
      <c r="O577" s="221">
        <f t="shared" si="122"/>
        <v>381.07415498119997</v>
      </c>
      <c r="P577" s="224">
        <f t="shared" si="123"/>
        <v>109.37136876697672</v>
      </c>
      <c r="Q577" s="224">
        <f t="shared" si="124"/>
        <v>270.65260289727337</v>
      </c>
      <c r="R577" s="225">
        <f t="shared" si="115"/>
        <v>380.0239716642501</v>
      </c>
      <c r="S577" s="226">
        <f t="shared" si="111"/>
        <v>0</v>
      </c>
      <c r="T577" s="203"/>
      <c r="U577" s="203">
        <f t="shared" si="114"/>
        <v>0</v>
      </c>
      <c r="V577" s="203">
        <f t="shared" si="117"/>
        <v>0</v>
      </c>
      <c r="W577" s="203">
        <f t="shared" si="118"/>
        <v>0</v>
      </c>
      <c r="X577" s="203">
        <f t="shared" si="119"/>
        <v>0</v>
      </c>
      <c r="Y577" s="203">
        <f t="shared" si="120"/>
        <v>0</v>
      </c>
    </row>
    <row r="578" spans="1:25" x14ac:dyDescent="0.2">
      <c r="A578" s="223" t="s">
        <v>595</v>
      </c>
      <c r="B578" s="214">
        <f>IF(ISERROR(VLOOKUP(Prices!A578,Quantities!$A$1:$B$576,2,FALSE)),0,VLOOKUP(Prices!A578,Quantities!$A$1:$B$576,2,FALSE))</f>
        <v>0</v>
      </c>
      <c r="C578" s="215">
        <f t="shared" si="112"/>
        <v>0.44901493522554081</v>
      </c>
      <c r="D578" s="216">
        <v>5</v>
      </c>
      <c r="E578" s="217">
        <v>60</v>
      </c>
      <c r="F578" s="218">
        <v>0</v>
      </c>
      <c r="G578" s="219">
        <v>0</v>
      </c>
      <c r="H578" s="219">
        <v>95.565690344848861</v>
      </c>
      <c r="I578" s="219">
        <v>77.879465349104166</v>
      </c>
      <c r="J578" s="220">
        <f t="shared" si="113"/>
        <v>173.44515569395304</v>
      </c>
      <c r="K578" s="221">
        <f t="shared" si="122"/>
        <v>206.79778368058192</v>
      </c>
      <c r="L578" s="221">
        <f t="shared" si="122"/>
        <v>205.00840557758357</v>
      </c>
      <c r="M578" s="221">
        <f t="shared" si="122"/>
        <v>205.29304991902507</v>
      </c>
      <c r="N578" s="221">
        <f t="shared" si="122"/>
        <v>205.0363151340521</v>
      </c>
      <c r="O578" s="221">
        <f t="shared" si="122"/>
        <v>206.05927396292853</v>
      </c>
      <c r="P578" s="224">
        <f t="shared" si="123"/>
        <v>109.44271523273473</v>
      </c>
      <c r="Q578" s="224">
        <f t="shared" si="124"/>
        <v>95.565690344848861</v>
      </c>
      <c r="R578" s="225">
        <f t="shared" si="115"/>
        <v>205.00840557758357</v>
      </c>
      <c r="S578" s="226">
        <f t="shared" si="111"/>
        <v>0</v>
      </c>
      <c r="T578" s="203"/>
      <c r="U578" s="203">
        <f t="shared" si="114"/>
        <v>0</v>
      </c>
      <c r="V578" s="203">
        <f t="shared" si="117"/>
        <v>0</v>
      </c>
      <c r="W578" s="203">
        <f t="shared" si="118"/>
        <v>0</v>
      </c>
      <c r="X578" s="203">
        <f t="shared" si="119"/>
        <v>0</v>
      </c>
      <c r="Y578" s="203">
        <f t="shared" si="120"/>
        <v>0</v>
      </c>
    </row>
    <row r="579" spans="1:25" x14ac:dyDescent="0.2">
      <c r="A579" s="223" t="s">
        <v>596</v>
      </c>
      <c r="B579" s="214">
        <f>IF(ISERROR(VLOOKUP(Prices!A579,Quantities!$A$1:$B$576,2,FALSE)),0,VLOOKUP(Prices!A579,Quantities!$A$1:$B$576,2,FALSE))</f>
        <v>0</v>
      </c>
      <c r="C579" s="215">
        <f t="shared" si="112"/>
        <v>0.32766400920525485</v>
      </c>
      <c r="D579" s="216">
        <v>5</v>
      </c>
      <c r="E579" s="217">
        <v>230</v>
      </c>
      <c r="F579" s="218">
        <v>0</v>
      </c>
      <c r="G579" s="219">
        <v>0</v>
      </c>
      <c r="H579" s="219">
        <v>181.9823357538734</v>
      </c>
      <c r="I579" s="219">
        <v>88.689379349104172</v>
      </c>
      <c r="J579" s="220">
        <f t="shared" si="113"/>
        <v>270.6717151029776</v>
      </c>
      <c r="K579" s="221">
        <f t="shared" si="122"/>
        <v>308.65379243923019</v>
      </c>
      <c r="L579" s="221">
        <f t="shared" si="122"/>
        <v>306.616043044516</v>
      </c>
      <c r="M579" s="221">
        <f t="shared" si="122"/>
        <v>306.94019691311945</v>
      </c>
      <c r="N579" s="221">
        <f t="shared" si="122"/>
        <v>306.64782653493938</v>
      </c>
      <c r="O579" s="221">
        <f t="shared" si="122"/>
        <v>307.81277525699403</v>
      </c>
      <c r="P579" s="224">
        <f t="shared" si="123"/>
        <v>124.63370729064259</v>
      </c>
      <c r="Q579" s="224">
        <f t="shared" si="124"/>
        <v>181.9823357538734</v>
      </c>
      <c r="R579" s="225">
        <f t="shared" si="115"/>
        <v>306.616043044516</v>
      </c>
      <c r="S579" s="226">
        <f t="shared" si="111"/>
        <v>0</v>
      </c>
      <c r="T579" s="203"/>
      <c r="U579" s="203">
        <f t="shared" si="114"/>
        <v>0</v>
      </c>
      <c r="V579" s="203">
        <f t="shared" si="117"/>
        <v>0</v>
      </c>
      <c r="W579" s="203">
        <f t="shared" si="118"/>
        <v>0</v>
      </c>
      <c r="X579" s="203">
        <f t="shared" si="119"/>
        <v>0</v>
      </c>
      <c r="Y579" s="203">
        <f t="shared" si="120"/>
        <v>0</v>
      </c>
    </row>
    <row r="580" spans="1:25" x14ac:dyDescent="0.2">
      <c r="A580" s="223" t="s">
        <v>597</v>
      </c>
      <c r="B580" s="214">
        <f>IF(ISERROR(VLOOKUP(Prices!A580,Quantities!$A$1:$B$576,2,FALSE)),0,VLOOKUP(Prices!A580,Quantities!$A$1:$B$576,2,FALSE))</f>
        <v>0</v>
      </c>
      <c r="C580" s="215">
        <f t="shared" si="112"/>
        <v>0.30449313880100803</v>
      </c>
      <c r="D580" s="216">
        <v>5</v>
      </c>
      <c r="E580" s="217">
        <v>320</v>
      </c>
      <c r="F580" s="218">
        <v>0</v>
      </c>
      <c r="G580" s="219">
        <v>0</v>
      </c>
      <c r="H580" s="219">
        <v>200.44376743203148</v>
      </c>
      <c r="I580" s="219">
        <v>87.754349099104161</v>
      </c>
      <c r="J580" s="220">
        <f t="shared" si="113"/>
        <v>288.19811653113561</v>
      </c>
      <c r="K580" s="221">
        <f t="shared" si="122"/>
        <v>325.77975819484345</v>
      </c>
      <c r="L580" s="221">
        <f t="shared" si="122"/>
        <v>323.76349228935834</v>
      </c>
      <c r="M580" s="221">
        <f t="shared" si="122"/>
        <v>324.08422868368217</v>
      </c>
      <c r="N580" s="221">
        <f t="shared" si="122"/>
        <v>323.79494069428205</v>
      </c>
      <c r="O580" s="221">
        <f t="shared" si="122"/>
        <v>324.94760764931095</v>
      </c>
      <c r="P580" s="224">
        <f t="shared" si="123"/>
        <v>123.31972485732686</v>
      </c>
      <c r="Q580" s="224">
        <f t="shared" si="124"/>
        <v>200.44376743203148</v>
      </c>
      <c r="R580" s="225">
        <f t="shared" si="115"/>
        <v>323.76349228935834</v>
      </c>
      <c r="S580" s="226">
        <f t="shared" si="111"/>
        <v>0</v>
      </c>
      <c r="T580" s="203"/>
      <c r="U580" s="203">
        <f t="shared" si="114"/>
        <v>0</v>
      </c>
      <c r="V580" s="203">
        <f t="shared" si="117"/>
        <v>0</v>
      </c>
      <c r="W580" s="203">
        <f t="shared" si="118"/>
        <v>0</v>
      </c>
      <c r="X580" s="203">
        <f t="shared" si="119"/>
        <v>0</v>
      </c>
      <c r="Y580" s="203">
        <f t="shared" si="120"/>
        <v>0</v>
      </c>
    </row>
    <row r="581" spans="1:25" x14ac:dyDescent="0.2">
      <c r="A581" s="223" t="s">
        <v>598</v>
      </c>
      <c r="B581" s="214">
        <f>IF(ISERROR(VLOOKUP(Prices!A581,Quantities!$A$1:$B$576,2,FALSE)),0,VLOOKUP(Prices!A581,Quantities!$A$1:$B$576,2,FALSE))</f>
        <v>0</v>
      </c>
      <c r="C581" s="215">
        <f t="shared" si="112"/>
        <v>0.26013187125106102</v>
      </c>
      <c r="D581" s="216">
        <v>5</v>
      </c>
      <c r="E581" s="217">
        <v>390</v>
      </c>
      <c r="F581" s="218">
        <v>0</v>
      </c>
      <c r="G581" s="219">
        <v>0</v>
      </c>
      <c r="H581" s="219">
        <v>235.54818516465244</v>
      </c>
      <c r="I581" s="219">
        <v>82.81690722410417</v>
      </c>
      <c r="J581" s="220">
        <f t="shared" si="113"/>
        <v>318.36509238875658</v>
      </c>
      <c r="K581" s="221">
        <f t="shared" si="122"/>
        <v>353.83222721392497</v>
      </c>
      <c r="L581" s="221">
        <f t="shared" si="122"/>
        <v>351.92940520968324</v>
      </c>
      <c r="M581" s="221">
        <f t="shared" si="122"/>
        <v>352.23209557756593</v>
      </c>
      <c r="N581" s="221">
        <f t="shared" si="122"/>
        <v>351.95908419037937</v>
      </c>
      <c r="O581" s="221">
        <f t="shared" si="122"/>
        <v>353.04689708233201</v>
      </c>
      <c r="P581" s="224">
        <f t="shared" si="123"/>
        <v>116.3812200450308</v>
      </c>
      <c r="Q581" s="224">
        <f t="shared" si="124"/>
        <v>235.54818516465244</v>
      </c>
      <c r="R581" s="225">
        <f t="shared" si="115"/>
        <v>351.92940520968324</v>
      </c>
      <c r="S581" s="226">
        <f t="shared" si="111"/>
        <v>0</v>
      </c>
      <c r="T581" s="203"/>
      <c r="U581" s="203">
        <f t="shared" si="114"/>
        <v>0</v>
      </c>
      <c r="V581" s="203">
        <f t="shared" si="117"/>
        <v>0</v>
      </c>
      <c r="W581" s="203">
        <f t="shared" si="118"/>
        <v>0</v>
      </c>
      <c r="X581" s="203">
        <f t="shared" si="119"/>
        <v>0</v>
      </c>
      <c r="Y581" s="203">
        <f t="shared" si="120"/>
        <v>0</v>
      </c>
    </row>
    <row r="582" spans="1:25" x14ac:dyDescent="0.2">
      <c r="A582" s="223" t="s">
        <v>599</v>
      </c>
      <c r="B582" s="214">
        <f>IF(ISERROR(VLOOKUP(Prices!A582,Quantities!$A$1:$B$576,2,FALSE)),0,VLOOKUP(Prices!A582,Quantities!$A$1:$B$576,2,FALSE))</f>
        <v>0</v>
      </c>
      <c r="C582" s="215">
        <f t="shared" si="112"/>
        <v>0.20809920417359395</v>
      </c>
      <c r="D582" s="216">
        <v>5</v>
      </c>
      <c r="E582" s="217">
        <v>470</v>
      </c>
      <c r="F582" s="218">
        <v>0</v>
      </c>
      <c r="G582" s="219">
        <v>0</v>
      </c>
      <c r="H582" s="219">
        <v>305.75702062989433</v>
      </c>
      <c r="I582" s="219">
        <v>80.348186286604161</v>
      </c>
      <c r="J582" s="220">
        <f t="shared" si="113"/>
        <v>386.1052069164985</v>
      </c>
      <c r="K582" s="221">
        <f t="shared" si="122"/>
        <v>420.51508832239711</v>
      </c>
      <c r="L582" s="221">
        <f t="shared" si="122"/>
        <v>418.66898826877707</v>
      </c>
      <c r="M582" s="221">
        <f t="shared" si="122"/>
        <v>418.96265562343916</v>
      </c>
      <c r="N582" s="221">
        <f t="shared" si="122"/>
        <v>418.69778253735939</v>
      </c>
      <c r="O582" s="221">
        <f t="shared" si="122"/>
        <v>419.75316839777395</v>
      </c>
      <c r="P582" s="224">
        <f t="shared" si="123"/>
        <v>112.91196763888274</v>
      </c>
      <c r="Q582" s="224">
        <f t="shared" si="124"/>
        <v>305.75702062989433</v>
      </c>
      <c r="R582" s="225">
        <f t="shared" si="115"/>
        <v>418.66898826877707</v>
      </c>
      <c r="S582" s="226">
        <f t="shared" si="111"/>
        <v>0</v>
      </c>
      <c r="T582" s="203"/>
      <c r="U582" s="203">
        <f t="shared" si="114"/>
        <v>0</v>
      </c>
      <c r="V582" s="203">
        <f t="shared" si="117"/>
        <v>0</v>
      </c>
      <c r="W582" s="203">
        <f t="shared" si="118"/>
        <v>0</v>
      </c>
      <c r="X582" s="203">
        <f t="shared" si="119"/>
        <v>0</v>
      </c>
      <c r="Y582" s="203">
        <f t="shared" si="120"/>
        <v>0</v>
      </c>
    </row>
    <row r="583" spans="1:25" x14ac:dyDescent="0.2">
      <c r="A583" s="223" t="s">
        <v>600</v>
      </c>
      <c r="B583" s="214">
        <f>IF(ISERROR(VLOOKUP(Prices!A583,Quantities!$A$1:$B$576,2,FALSE)),0,VLOOKUP(Prices!A583,Quantities!$A$1:$B$576,2,FALSE))</f>
        <v>0</v>
      </c>
      <c r="C583" s="215">
        <f t="shared" si="112"/>
        <v>0.18227245079830368</v>
      </c>
      <c r="D583" s="216">
        <v>5</v>
      </c>
      <c r="E583" s="217">
        <v>550</v>
      </c>
      <c r="F583" s="218">
        <v>0</v>
      </c>
      <c r="G583" s="219">
        <v>0</v>
      </c>
      <c r="H583" s="219">
        <v>364.15727594341882</v>
      </c>
      <c r="I583" s="219">
        <v>81.171093265770836</v>
      </c>
      <c r="J583" s="220">
        <f t="shared" si="113"/>
        <v>445.32836920918965</v>
      </c>
      <c r="K583" s="221">
        <f t="shared" si="122"/>
        <v>480.09066842151157</v>
      </c>
      <c r="L583" s="221">
        <f t="shared" si="122"/>
        <v>478.2256610510176</v>
      </c>
      <c r="M583" s="221">
        <f t="shared" si="122"/>
        <v>478.52233607675322</v>
      </c>
      <c r="N583" s="221">
        <f t="shared" si="122"/>
        <v>478.25475022363787</v>
      </c>
      <c r="O583" s="221">
        <f t="shared" si="122"/>
        <v>479.3209450945651</v>
      </c>
      <c r="P583" s="224">
        <f t="shared" si="123"/>
        <v>114.06838510759877</v>
      </c>
      <c r="Q583" s="224">
        <f t="shared" si="124"/>
        <v>364.15727594341882</v>
      </c>
      <c r="R583" s="225">
        <f t="shared" si="115"/>
        <v>478.2256610510176</v>
      </c>
      <c r="S583" s="226">
        <f t="shared" si="111"/>
        <v>0</v>
      </c>
      <c r="T583" s="203"/>
      <c r="U583" s="203">
        <f t="shared" si="114"/>
        <v>0</v>
      </c>
      <c r="V583" s="203">
        <f t="shared" si="117"/>
        <v>0</v>
      </c>
      <c r="W583" s="203">
        <f t="shared" si="118"/>
        <v>0</v>
      </c>
      <c r="X583" s="203">
        <f t="shared" si="119"/>
        <v>0</v>
      </c>
      <c r="Y583" s="203">
        <f t="shared" si="120"/>
        <v>0</v>
      </c>
    </row>
    <row r="584" spans="1:25" x14ac:dyDescent="0.2">
      <c r="A584" s="223" t="s">
        <v>601</v>
      </c>
      <c r="B584" s="214">
        <f>IF(ISERROR(VLOOKUP(Prices!A584,Quantities!$A$1:$B$576,2,FALSE)),0,VLOOKUP(Prices!A584,Quantities!$A$1:$B$576,2,FALSE))</f>
        <v>0</v>
      </c>
      <c r="C584" s="215">
        <f t="shared" si="112"/>
        <v>0.16752821333218229</v>
      </c>
      <c r="D584" s="216">
        <v>5</v>
      </c>
      <c r="E584" s="217">
        <v>590</v>
      </c>
      <c r="F584" s="218">
        <v>0</v>
      </c>
      <c r="G584" s="219">
        <v>0</v>
      </c>
      <c r="H584" s="219">
        <v>399.26169367603978</v>
      </c>
      <c r="I584" s="219">
        <v>80.348186286604161</v>
      </c>
      <c r="J584" s="220">
        <f t="shared" si="113"/>
        <v>479.60987996264396</v>
      </c>
      <c r="K584" s="221">
        <f t="shared" ref="K584:O615" si="125">IF($D584=5,($I584*(1+K$6)*K$5)+$H584,$J584*(1+K$6)*K$5)</f>
        <v>514.01976136854262</v>
      </c>
      <c r="L584" s="221">
        <f t="shared" si="125"/>
        <v>512.17366131492258</v>
      </c>
      <c r="M584" s="221">
        <f t="shared" si="125"/>
        <v>512.46732866958462</v>
      </c>
      <c r="N584" s="221">
        <f t="shared" si="125"/>
        <v>512.20245558350484</v>
      </c>
      <c r="O584" s="221">
        <f t="shared" si="125"/>
        <v>513.25784144391946</v>
      </c>
      <c r="P584" s="224">
        <f t="shared" si="123"/>
        <v>112.91196763888274</v>
      </c>
      <c r="Q584" s="224">
        <f t="shared" si="124"/>
        <v>399.26169367603978</v>
      </c>
      <c r="R584" s="225">
        <f t="shared" si="115"/>
        <v>512.17366131492258</v>
      </c>
      <c r="S584" s="226">
        <f t="shared" si="111"/>
        <v>0</v>
      </c>
      <c r="T584" s="203"/>
      <c r="U584" s="203">
        <f t="shared" si="114"/>
        <v>0</v>
      </c>
      <c r="V584" s="203">
        <f t="shared" si="117"/>
        <v>0</v>
      </c>
      <c r="W584" s="203">
        <f t="shared" si="118"/>
        <v>0</v>
      </c>
      <c r="X584" s="203">
        <f t="shared" si="119"/>
        <v>0</v>
      </c>
      <c r="Y584" s="203">
        <f t="shared" si="120"/>
        <v>0</v>
      </c>
    </row>
    <row r="585" spans="1:25" x14ac:dyDescent="0.2">
      <c r="A585" s="223" t="s">
        <v>602</v>
      </c>
      <c r="B585" s="214">
        <f>IF(ISERROR(VLOOKUP(Prices!A585,Quantities!$A$1:$B$576,2,FALSE)),0,VLOOKUP(Prices!A585,Quantities!$A$1:$B$576,2,FALSE))</f>
        <v>0</v>
      </c>
      <c r="C585" s="215">
        <f t="shared" si="112"/>
        <v>0.27727168599788693</v>
      </c>
      <c r="D585" s="216">
        <v>5</v>
      </c>
      <c r="E585" s="217">
        <v>760</v>
      </c>
      <c r="F585" s="218">
        <v>0</v>
      </c>
      <c r="G585" s="219">
        <v>0</v>
      </c>
      <c r="H585" s="219">
        <v>217.08675348649436</v>
      </c>
      <c r="I585" s="219">
        <v>83.284422349104162</v>
      </c>
      <c r="J585" s="220">
        <f t="shared" si="113"/>
        <v>300.37117583559854</v>
      </c>
      <c r="K585" s="221">
        <f t="shared" si="125"/>
        <v>336.03852849703929</v>
      </c>
      <c r="L585" s="221">
        <f t="shared" si="125"/>
        <v>334.124964748183</v>
      </c>
      <c r="M585" s="221">
        <f t="shared" si="125"/>
        <v>334.42936385320547</v>
      </c>
      <c r="N585" s="221">
        <f t="shared" si="125"/>
        <v>334.154811271629</v>
      </c>
      <c r="O585" s="221">
        <f t="shared" si="125"/>
        <v>335.24876504709448</v>
      </c>
      <c r="P585" s="224">
        <f t="shared" si="123"/>
        <v>117.03821126168864</v>
      </c>
      <c r="Q585" s="224">
        <f t="shared" si="124"/>
        <v>217.08675348649436</v>
      </c>
      <c r="R585" s="225">
        <f t="shared" si="115"/>
        <v>334.124964748183</v>
      </c>
      <c r="S585" s="226">
        <f t="shared" ref="S585:S648" si="126">R585-L585</f>
        <v>0</v>
      </c>
      <c r="T585" s="203"/>
      <c r="U585" s="203">
        <f t="shared" si="114"/>
        <v>0</v>
      </c>
      <c r="V585" s="203">
        <f t="shared" si="117"/>
        <v>0</v>
      </c>
      <c r="W585" s="203">
        <f t="shared" si="118"/>
        <v>0</v>
      </c>
      <c r="X585" s="203">
        <f t="shared" si="119"/>
        <v>0</v>
      </c>
      <c r="Y585" s="203">
        <f t="shared" si="120"/>
        <v>0</v>
      </c>
    </row>
    <row r="586" spans="1:25" x14ac:dyDescent="0.2">
      <c r="A586" s="223" t="s">
        <v>603</v>
      </c>
      <c r="B586" s="214">
        <f>IF(ISERROR(VLOOKUP(Prices!A586,Quantities!$A$1:$B$576,2,FALSE)),0,VLOOKUP(Prices!A586,Quantities!$A$1:$B$576,2,FALSE))</f>
        <v>0</v>
      </c>
      <c r="C586" s="215">
        <f t="shared" ref="C586:C649" si="127">I586/J586</f>
        <v>0.24419878194327416</v>
      </c>
      <c r="D586" s="216">
        <v>5</v>
      </c>
      <c r="E586" s="217">
        <v>930</v>
      </c>
      <c r="F586" s="218">
        <v>0</v>
      </c>
      <c r="G586" s="219">
        <v>0</v>
      </c>
      <c r="H586" s="219">
        <v>252.19117121911532</v>
      </c>
      <c r="I586" s="219">
        <v>81.482770015770839</v>
      </c>
      <c r="J586" s="220">
        <f t="shared" ref="J586:J649" si="128">SUM(F586:I586)</f>
        <v>333.67394123488617</v>
      </c>
      <c r="K586" s="221">
        <f t="shared" si="125"/>
        <v>368.56971900472297</v>
      </c>
      <c r="L586" s="221">
        <f t="shared" si="125"/>
        <v>366.69755047115268</v>
      </c>
      <c r="M586" s="221">
        <f t="shared" si="125"/>
        <v>366.99536465498147</v>
      </c>
      <c r="N586" s="221">
        <f t="shared" si="125"/>
        <v>366.72675133893949</v>
      </c>
      <c r="O586" s="221">
        <f t="shared" si="125"/>
        <v>367.79704013220862</v>
      </c>
      <c r="P586" s="224">
        <f t="shared" si="123"/>
        <v>114.50637925203735</v>
      </c>
      <c r="Q586" s="224">
        <f t="shared" si="124"/>
        <v>252.19117121911532</v>
      </c>
      <c r="R586" s="225">
        <f t="shared" si="115"/>
        <v>366.69755047115268</v>
      </c>
      <c r="S586" s="226">
        <f t="shared" si="126"/>
        <v>0</v>
      </c>
      <c r="T586" s="203"/>
      <c r="U586" s="203">
        <f t="shared" ref="U586:U649" si="129">K586*$B586</f>
        <v>0</v>
      </c>
      <c r="V586" s="203">
        <f t="shared" si="117"/>
        <v>0</v>
      </c>
      <c r="W586" s="203">
        <f t="shared" si="118"/>
        <v>0</v>
      </c>
      <c r="X586" s="203">
        <f t="shared" si="119"/>
        <v>0</v>
      </c>
      <c r="Y586" s="203">
        <f t="shared" si="120"/>
        <v>0</v>
      </c>
    </row>
    <row r="587" spans="1:25" x14ac:dyDescent="0.2">
      <c r="A587" s="223" t="s">
        <v>604</v>
      </c>
      <c r="B587" s="214">
        <f>IF(ISERROR(VLOOKUP(Prices!A587,Quantities!$A$1:$B$576,2,FALSE)),0,VLOOKUP(Prices!A587,Quantities!$A$1:$B$576,2,FALSE))</f>
        <v>0</v>
      </c>
      <c r="C587" s="215">
        <f t="shared" si="127"/>
        <v>0.37343382712084</v>
      </c>
      <c r="D587" s="216">
        <v>5</v>
      </c>
      <c r="E587" s="217">
        <v>960</v>
      </c>
      <c r="F587" s="218">
        <v>0</v>
      </c>
      <c r="G587" s="219">
        <v>0</v>
      </c>
      <c r="H587" s="219">
        <v>130.67010807746982</v>
      </c>
      <c r="I587" s="219">
        <v>77.879465349104166</v>
      </c>
      <c r="J587" s="220">
        <f t="shared" si="128"/>
        <v>208.549573426574</v>
      </c>
      <c r="K587" s="221">
        <f t="shared" si="125"/>
        <v>241.90220141320287</v>
      </c>
      <c r="L587" s="221">
        <f t="shared" si="125"/>
        <v>240.11282331020453</v>
      </c>
      <c r="M587" s="221">
        <f t="shared" si="125"/>
        <v>240.39746765164602</v>
      </c>
      <c r="N587" s="221">
        <f t="shared" si="125"/>
        <v>240.14073286667306</v>
      </c>
      <c r="O587" s="221">
        <f t="shared" si="125"/>
        <v>241.16369169554949</v>
      </c>
      <c r="P587" s="224">
        <f t="shared" si="123"/>
        <v>109.44271523273473</v>
      </c>
      <c r="Q587" s="224">
        <f t="shared" si="124"/>
        <v>130.67010807746982</v>
      </c>
      <c r="R587" s="225">
        <f t="shared" ref="R587:R650" si="130">SUM(P587:Q587)</f>
        <v>240.11282331020453</v>
      </c>
      <c r="S587" s="226">
        <f t="shared" si="126"/>
        <v>0</v>
      </c>
      <c r="T587" s="203"/>
      <c r="U587" s="203">
        <f t="shared" si="129"/>
        <v>0</v>
      </c>
      <c r="V587" s="203">
        <f t="shared" si="117"/>
        <v>0</v>
      </c>
      <c r="W587" s="203">
        <f t="shared" si="118"/>
        <v>0</v>
      </c>
      <c r="X587" s="203">
        <f t="shared" si="119"/>
        <v>0</v>
      </c>
      <c r="Y587" s="203">
        <f t="shared" si="120"/>
        <v>0</v>
      </c>
    </row>
    <row r="588" spans="1:25" x14ac:dyDescent="0.2">
      <c r="A588" s="223" t="s">
        <v>605</v>
      </c>
      <c r="B588" s="214">
        <f>IF(ISERROR(VLOOKUP(Prices!A588,Quantities!$A$1:$B$576,2,FALSE)),0,VLOOKUP(Prices!A588,Quantities!$A$1:$B$576,2,FALSE))</f>
        <v>0</v>
      </c>
      <c r="C588" s="215">
        <f t="shared" si="127"/>
        <v>0.42477970754321837</v>
      </c>
      <c r="D588" s="216">
        <v>5</v>
      </c>
      <c r="E588" s="217">
        <v>60</v>
      </c>
      <c r="F588" s="218">
        <v>0</v>
      </c>
      <c r="G588" s="219">
        <v>0</v>
      </c>
      <c r="H588" s="219">
        <v>95.565690344848861</v>
      </c>
      <c r="I588" s="219">
        <v>70.571860082458173</v>
      </c>
      <c r="J588" s="220">
        <f t="shared" si="128"/>
        <v>166.13755042730702</v>
      </c>
      <c r="K588" s="221">
        <f t="shared" si="125"/>
        <v>196.36062637041542</v>
      </c>
      <c r="L588" s="221">
        <f t="shared" si="125"/>
        <v>194.73914963642207</v>
      </c>
      <c r="M588" s="221">
        <f t="shared" si="125"/>
        <v>194.99708515957218</v>
      </c>
      <c r="N588" s="221">
        <f t="shared" si="125"/>
        <v>194.76444037648082</v>
      </c>
      <c r="O588" s="221">
        <f t="shared" si="125"/>
        <v>195.69141267935905</v>
      </c>
      <c r="P588" s="224">
        <f t="shared" si="123"/>
        <v>99.173459291573209</v>
      </c>
      <c r="Q588" s="224">
        <f t="shared" si="124"/>
        <v>95.565690344848861</v>
      </c>
      <c r="R588" s="225">
        <f t="shared" si="130"/>
        <v>194.73914963642207</v>
      </c>
      <c r="S588" s="226">
        <f t="shared" si="126"/>
        <v>0</v>
      </c>
      <c r="T588" s="203"/>
      <c r="U588" s="203">
        <f t="shared" si="129"/>
        <v>0</v>
      </c>
      <c r="V588" s="203">
        <f t="shared" si="117"/>
        <v>0</v>
      </c>
      <c r="W588" s="203">
        <f t="shared" si="118"/>
        <v>0</v>
      </c>
      <c r="X588" s="203">
        <f t="shared" si="119"/>
        <v>0</v>
      </c>
      <c r="Y588" s="203">
        <f t="shared" si="120"/>
        <v>0</v>
      </c>
    </row>
    <row r="589" spans="1:25" x14ac:dyDescent="0.2">
      <c r="A589" s="223" t="s">
        <v>606</v>
      </c>
      <c r="B589" s="214">
        <f>IF(ISERROR(VLOOKUP(Prices!A589,Quantities!$A$1:$B$576,2,FALSE)),0,VLOOKUP(Prices!A589,Quantities!$A$1:$B$576,2,FALSE))</f>
        <v>0</v>
      </c>
      <c r="C589" s="215">
        <f t="shared" si="127"/>
        <v>0.30900859700675665</v>
      </c>
      <c r="D589" s="216">
        <v>5</v>
      </c>
      <c r="E589" s="217">
        <v>230</v>
      </c>
      <c r="F589" s="218">
        <v>0</v>
      </c>
      <c r="G589" s="219">
        <v>0</v>
      </c>
      <c r="H589" s="219">
        <v>181.9823357538734</v>
      </c>
      <c r="I589" s="219">
        <v>81.381774082458179</v>
      </c>
      <c r="J589" s="220">
        <f t="shared" si="128"/>
        <v>263.36410983633158</v>
      </c>
      <c r="K589" s="221">
        <f t="shared" si="125"/>
        <v>298.21663512906366</v>
      </c>
      <c r="L589" s="221">
        <f t="shared" si="125"/>
        <v>296.34678710335447</v>
      </c>
      <c r="M589" s="221">
        <f t="shared" si="125"/>
        <v>296.64423215366656</v>
      </c>
      <c r="N589" s="221">
        <f t="shared" si="125"/>
        <v>296.37595177736813</v>
      </c>
      <c r="O589" s="221">
        <f t="shared" si="125"/>
        <v>297.44491397342455</v>
      </c>
      <c r="P589" s="224">
        <f t="shared" si="123"/>
        <v>114.36445134948109</v>
      </c>
      <c r="Q589" s="224">
        <f t="shared" si="124"/>
        <v>181.9823357538734</v>
      </c>
      <c r="R589" s="225">
        <f t="shared" si="130"/>
        <v>296.34678710335447</v>
      </c>
      <c r="S589" s="226">
        <f t="shared" si="126"/>
        <v>0</v>
      </c>
      <c r="T589" s="203"/>
      <c r="U589" s="203">
        <f t="shared" si="129"/>
        <v>0</v>
      </c>
      <c r="V589" s="203">
        <f t="shared" si="117"/>
        <v>0</v>
      </c>
      <c r="W589" s="203">
        <f t="shared" si="118"/>
        <v>0</v>
      </c>
      <c r="X589" s="203">
        <f t="shared" si="119"/>
        <v>0</v>
      </c>
      <c r="Y589" s="203">
        <f t="shared" si="120"/>
        <v>0</v>
      </c>
    </row>
    <row r="590" spans="1:25" x14ac:dyDescent="0.2">
      <c r="A590" s="223" t="s">
        <v>607</v>
      </c>
      <c r="B590" s="214">
        <f>IF(ISERROR(VLOOKUP(Prices!A590,Quantities!$A$1:$B$576,2,FALSE)),0,VLOOKUP(Prices!A590,Quantities!$A$1:$B$576,2,FALSE))</f>
        <v>0</v>
      </c>
      <c r="C590" s="215">
        <f t="shared" si="127"/>
        <v>0.2863989369748009</v>
      </c>
      <c r="D590" s="216">
        <v>5</v>
      </c>
      <c r="E590" s="217">
        <v>320</v>
      </c>
      <c r="F590" s="218">
        <v>0</v>
      </c>
      <c r="G590" s="219">
        <v>0</v>
      </c>
      <c r="H590" s="219">
        <v>200.44376743203148</v>
      </c>
      <c r="I590" s="219">
        <v>80.446743832458168</v>
      </c>
      <c r="J590" s="220">
        <f t="shared" si="128"/>
        <v>280.89051126448965</v>
      </c>
      <c r="K590" s="221">
        <f t="shared" si="125"/>
        <v>315.34260088467698</v>
      </c>
      <c r="L590" s="221">
        <f t="shared" si="125"/>
        <v>313.49423634819686</v>
      </c>
      <c r="M590" s="221">
        <f t="shared" si="125"/>
        <v>313.78826392422928</v>
      </c>
      <c r="N590" s="221">
        <f t="shared" si="125"/>
        <v>313.52306593671079</v>
      </c>
      <c r="O590" s="221">
        <f t="shared" si="125"/>
        <v>314.57974636574147</v>
      </c>
      <c r="P590" s="224">
        <f t="shared" si="123"/>
        <v>113.05046891616536</v>
      </c>
      <c r="Q590" s="224">
        <f t="shared" si="124"/>
        <v>200.44376743203148</v>
      </c>
      <c r="R590" s="225">
        <f t="shared" si="130"/>
        <v>313.49423634819686</v>
      </c>
      <c r="S590" s="226">
        <f t="shared" si="126"/>
        <v>0</v>
      </c>
      <c r="T590" s="203"/>
      <c r="U590" s="203">
        <f t="shared" si="129"/>
        <v>0</v>
      </c>
      <c r="V590" s="203">
        <f t="shared" si="117"/>
        <v>0</v>
      </c>
      <c r="W590" s="203">
        <f t="shared" si="118"/>
        <v>0</v>
      </c>
      <c r="X590" s="203">
        <f t="shared" si="119"/>
        <v>0</v>
      </c>
      <c r="Y590" s="203">
        <f t="shared" si="120"/>
        <v>0</v>
      </c>
    </row>
    <row r="591" spans="1:25" x14ac:dyDescent="0.2">
      <c r="A591" s="223" t="s">
        <v>608</v>
      </c>
      <c r="B591" s="214">
        <f>IF(ISERROR(VLOOKUP(Prices!A591,Quantities!$A$1:$B$576,2,FALSE)),0,VLOOKUP(Prices!A591,Quantities!$A$1:$B$576,2,FALSE))</f>
        <v>0</v>
      </c>
      <c r="C591" s="215">
        <f t="shared" si="127"/>
        <v>0.24275031170625957</v>
      </c>
      <c r="D591" s="216">
        <v>5</v>
      </c>
      <c r="E591" s="217">
        <v>390</v>
      </c>
      <c r="F591" s="218">
        <v>0</v>
      </c>
      <c r="G591" s="219">
        <v>0</v>
      </c>
      <c r="H591" s="219">
        <v>235.54818516465244</v>
      </c>
      <c r="I591" s="219">
        <v>75.509301957458177</v>
      </c>
      <c r="J591" s="220">
        <f t="shared" si="128"/>
        <v>311.05748712211062</v>
      </c>
      <c r="K591" s="221">
        <f t="shared" si="125"/>
        <v>343.3950699037585</v>
      </c>
      <c r="L591" s="221">
        <f t="shared" si="125"/>
        <v>341.66014926852171</v>
      </c>
      <c r="M591" s="221">
        <f t="shared" si="125"/>
        <v>341.93613081811304</v>
      </c>
      <c r="N591" s="221">
        <f t="shared" si="125"/>
        <v>341.68720943280806</v>
      </c>
      <c r="O591" s="221">
        <f t="shared" si="125"/>
        <v>342.67903579876253</v>
      </c>
      <c r="P591" s="224">
        <f t="shared" si="123"/>
        <v>106.11196410386928</v>
      </c>
      <c r="Q591" s="224">
        <f t="shared" si="124"/>
        <v>235.54818516465244</v>
      </c>
      <c r="R591" s="225">
        <f t="shared" si="130"/>
        <v>341.66014926852171</v>
      </c>
      <c r="S591" s="226">
        <f t="shared" si="126"/>
        <v>0</v>
      </c>
      <c r="T591" s="203"/>
      <c r="U591" s="203">
        <f t="shared" si="129"/>
        <v>0</v>
      </c>
      <c r="V591" s="203">
        <f t="shared" si="117"/>
        <v>0</v>
      </c>
      <c r="W591" s="203">
        <f t="shared" si="118"/>
        <v>0</v>
      </c>
      <c r="X591" s="203">
        <f t="shared" si="119"/>
        <v>0</v>
      </c>
      <c r="Y591" s="203">
        <f t="shared" si="120"/>
        <v>0</v>
      </c>
    </row>
    <row r="592" spans="1:25" x14ac:dyDescent="0.2">
      <c r="A592" s="223" t="s">
        <v>609</v>
      </c>
      <c r="B592" s="214">
        <f>IF(ISERROR(VLOOKUP(Prices!A592,Quantities!$A$1:$B$576,2,FALSE)),0,VLOOKUP(Prices!A592,Quantities!$A$1:$B$576,2,FALSE))</f>
        <v>0</v>
      </c>
      <c r="C592" s="215">
        <f t="shared" si="127"/>
        <v>0.1546479552040512</v>
      </c>
      <c r="D592" s="216">
        <v>5</v>
      </c>
      <c r="E592" s="217">
        <v>590</v>
      </c>
      <c r="F592" s="218">
        <v>0</v>
      </c>
      <c r="G592" s="219">
        <v>0</v>
      </c>
      <c r="H592" s="219">
        <v>399.26169367603978</v>
      </c>
      <c r="I592" s="219">
        <v>73.040581019958168</v>
      </c>
      <c r="J592" s="220">
        <f t="shared" si="128"/>
        <v>472.30227469599794</v>
      </c>
      <c r="K592" s="221">
        <f t="shared" si="125"/>
        <v>503.58260405837609</v>
      </c>
      <c r="L592" s="221">
        <f t="shared" si="125"/>
        <v>501.90440537376105</v>
      </c>
      <c r="M592" s="221">
        <f t="shared" si="125"/>
        <v>502.17136391013173</v>
      </c>
      <c r="N592" s="221">
        <f t="shared" si="125"/>
        <v>501.93058082593359</v>
      </c>
      <c r="O592" s="221">
        <f t="shared" si="125"/>
        <v>502.88998016034992</v>
      </c>
      <c r="P592" s="224">
        <f t="shared" si="123"/>
        <v>102.64271169772124</v>
      </c>
      <c r="Q592" s="224">
        <f t="shared" si="124"/>
        <v>399.26169367603978</v>
      </c>
      <c r="R592" s="225">
        <f t="shared" si="130"/>
        <v>501.90440537376105</v>
      </c>
      <c r="S592" s="226">
        <f t="shared" si="126"/>
        <v>0</v>
      </c>
      <c r="T592" s="203"/>
      <c r="U592" s="203">
        <f t="shared" si="129"/>
        <v>0</v>
      </c>
      <c r="V592" s="203">
        <f t="shared" si="117"/>
        <v>0</v>
      </c>
      <c r="W592" s="203">
        <f t="shared" si="118"/>
        <v>0</v>
      </c>
      <c r="X592" s="203">
        <f t="shared" si="119"/>
        <v>0</v>
      </c>
      <c r="Y592" s="203">
        <f t="shared" si="120"/>
        <v>0</v>
      </c>
    </row>
    <row r="593" spans="1:25" x14ac:dyDescent="0.2">
      <c r="A593" s="223" t="s">
        <v>610</v>
      </c>
      <c r="B593" s="214">
        <f>IF(ISERROR(VLOOKUP(Prices!A593,Quantities!$A$1:$B$576,2,FALSE)),0,VLOOKUP(Prices!A593,Quantities!$A$1:$B$576,2,FALSE))</f>
        <v>0</v>
      </c>
      <c r="C593" s="215">
        <f t="shared" si="127"/>
        <v>0.3506816233598668</v>
      </c>
      <c r="D593" s="216">
        <v>5</v>
      </c>
      <c r="E593" s="217">
        <v>960</v>
      </c>
      <c r="F593" s="218">
        <v>0</v>
      </c>
      <c r="G593" s="219">
        <v>0</v>
      </c>
      <c r="H593" s="219">
        <v>130.67010807746982</v>
      </c>
      <c r="I593" s="219">
        <v>70.571860082458173</v>
      </c>
      <c r="J593" s="220">
        <f t="shared" si="128"/>
        <v>201.24196815992798</v>
      </c>
      <c r="K593" s="221">
        <f t="shared" si="125"/>
        <v>231.46504410303638</v>
      </c>
      <c r="L593" s="221">
        <f t="shared" si="125"/>
        <v>229.84356736904303</v>
      </c>
      <c r="M593" s="221">
        <f t="shared" si="125"/>
        <v>230.10150289219314</v>
      </c>
      <c r="N593" s="221">
        <f t="shared" si="125"/>
        <v>229.86885810910178</v>
      </c>
      <c r="O593" s="221">
        <f t="shared" si="125"/>
        <v>230.79583041198001</v>
      </c>
      <c r="P593" s="224">
        <f t="shared" si="123"/>
        <v>99.173459291573209</v>
      </c>
      <c r="Q593" s="224">
        <f t="shared" si="124"/>
        <v>130.67010807746982</v>
      </c>
      <c r="R593" s="225">
        <f t="shared" si="130"/>
        <v>229.84356736904303</v>
      </c>
      <c r="S593" s="226">
        <f t="shared" si="126"/>
        <v>0</v>
      </c>
      <c r="T593" s="203"/>
      <c r="U593" s="203">
        <f t="shared" si="129"/>
        <v>0</v>
      </c>
      <c r="V593" s="203">
        <f t="shared" si="117"/>
        <v>0</v>
      </c>
      <c r="W593" s="203">
        <f t="shared" si="118"/>
        <v>0</v>
      </c>
      <c r="X593" s="203">
        <f t="shared" si="119"/>
        <v>0</v>
      </c>
      <c r="Y593" s="203">
        <f t="shared" si="120"/>
        <v>0</v>
      </c>
    </row>
    <row r="594" spans="1:25" x14ac:dyDescent="0.2">
      <c r="A594" s="223" t="s">
        <v>611</v>
      </c>
      <c r="B594" s="214">
        <f>IF(ISERROR(VLOOKUP(Prices!A594,Quantities!$A$1:$B$576,2,FALSE)),0,VLOOKUP(Prices!A594,Quantities!$A$1:$B$576,2,FALSE))</f>
        <v>0</v>
      </c>
      <c r="C594" s="215">
        <f t="shared" si="127"/>
        <v>0.41743241477144488</v>
      </c>
      <c r="D594" s="216">
        <v>5</v>
      </c>
      <c r="E594" s="217">
        <v>70</v>
      </c>
      <c r="F594" s="218">
        <v>0</v>
      </c>
      <c r="G594" s="219">
        <v>0</v>
      </c>
      <c r="H594" s="219">
        <v>104.02373594377168</v>
      </c>
      <c r="I594" s="219">
        <v>74.537067268375267</v>
      </c>
      <c r="J594" s="220">
        <f t="shared" si="128"/>
        <v>178.56080321214694</v>
      </c>
      <c r="K594" s="221">
        <f t="shared" si="125"/>
        <v>210.48201716338076</v>
      </c>
      <c r="L594" s="221">
        <f t="shared" si="125"/>
        <v>208.76943483588434</v>
      </c>
      <c r="M594" s="221">
        <f t="shared" si="125"/>
        <v>209.04186293140964</v>
      </c>
      <c r="N594" s="221">
        <f t="shared" si="125"/>
        <v>208.79614658176752</v>
      </c>
      <c r="O594" s="221">
        <f t="shared" si="125"/>
        <v>209.77520249463171</v>
      </c>
      <c r="P594" s="224">
        <f t="shared" si="123"/>
        <v>104.74569889211266</v>
      </c>
      <c r="Q594" s="224">
        <f t="shared" si="124"/>
        <v>104.02373594377168</v>
      </c>
      <c r="R594" s="225">
        <f t="shared" si="130"/>
        <v>208.76943483588434</v>
      </c>
      <c r="S594" s="226">
        <f t="shared" si="126"/>
        <v>0</v>
      </c>
      <c r="T594" s="203"/>
      <c r="U594" s="203">
        <f t="shared" si="129"/>
        <v>0</v>
      </c>
      <c r="V594" s="203">
        <f t="shared" si="117"/>
        <v>0</v>
      </c>
      <c r="W594" s="203">
        <f t="shared" si="118"/>
        <v>0</v>
      </c>
      <c r="X594" s="203">
        <f t="shared" si="119"/>
        <v>0</v>
      </c>
      <c r="Y594" s="203">
        <f t="shared" si="120"/>
        <v>0</v>
      </c>
    </row>
    <row r="595" spans="1:25" x14ac:dyDescent="0.2">
      <c r="A595" s="223" t="s">
        <v>612</v>
      </c>
      <c r="B595" s="214">
        <f>IF(ISERROR(VLOOKUP(Prices!A595,Quantities!$A$1:$B$576,2,FALSE)),0,VLOOKUP(Prices!A595,Quantities!$A$1:$B$576,2,FALSE))</f>
        <v>0</v>
      </c>
      <c r="C595" s="215">
        <f t="shared" si="127"/>
        <v>0.28778721411852615</v>
      </c>
      <c r="D595" s="216">
        <v>5</v>
      </c>
      <c r="E595" s="217">
        <v>330</v>
      </c>
      <c r="F595" s="218">
        <v>0</v>
      </c>
      <c r="G595" s="219">
        <v>0</v>
      </c>
      <c r="H595" s="219">
        <v>208.90181303095429</v>
      </c>
      <c r="I595" s="219">
        <v>84.411951018375262</v>
      </c>
      <c r="J595" s="220">
        <f t="shared" si="128"/>
        <v>293.31376404932956</v>
      </c>
      <c r="K595" s="221">
        <f t="shared" si="125"/>
        <v>329.4639916776423</v>
      </c>
      <c r="L595" s="221">
        <f t="shared" si="125"/>
        <v>327.52452154765911</v>
      </c>
      <c r="M595" s="221">
        <f t="shared" si="125"/>
        <v>327.83304169606674</v>
      </c>
      <c r="N595" s="221">
        <f t="shared" si="125"/>
        <v>327.55477214199749</v>
      </c>
      <c r="O595" s="221">
        <f t="shared" si="125"/>
        <v>328.66353618101414</v>
      </c>
      <c r="P595" s="224">
        <f t="shared" si="123"/>
        <v>118.6227085167048</v>
      </c>
      <c r="Q595" s="224">
        <f t="shared" si="124"/>
        <v>208.90181303095429</v>
      </c>
      <c r="R595" s="225">
        <f t="shared" si="130"/>
        <v>327.52452154765911</v>
      </c>
      <c r="S595" s="226">
        <f t="shared" si="126"/>
        <v>0</v>
      </c>
      <c r="T595" s="203"/>
      <c r="U595" s="203">
        <f t="shared" si="129"/>
        <v>0</v>
      </c>
      <c r="V595" s="203">
        <f t="shared" si="117"/>
        <v>0</v>
      </c>
      <c r="W595" s="203">
        <f t="shared" si="118"/>
        <v>0</v>
      </c>
      <c r="X595" s="203">
        <f t="shared" si="119"/>
        <v>0</v>
      </c>
      <c r="Y595" s="203">
        <f t="shared" si="120"/>
        <v>0</v>
      </c>
    </row>
    <row r="596" spans="1:25" x14ac:dyDescent="0.2">
      <c r="A596" s="223" t="s">
        <v>613</v>
      </c>
      <c r="B596" s="214">
        <f>IF(ISERROR(VLOOKUP(Prices!A596,Quantities!$A$1:$B$576,2,FALSE)),0,VLOOKUP(Prices!A596,Quantities!$A$1:$B$576,2,FALSE))</f>
        <v>0</v>
      </c>
      <c r="C596" s="215">
        <f t="shared" si="127"/>
        <v>0.23942519709547183</v>
      </c>
      <c r="D596" s="216">
        <v>5</v>
      </c>
      <c r="E596" s="217">
        <v>400</v>
      </c>
      <c r="F596" s="218">
        <v>0</v>
      </c>
      <c r="G596" s="219">
        <v>0</v>
      </c>
      <c r="H596" s="219">
        <v>252.46427636249808</v>
      </c>
      <c r="I596" s="219">
        <v>79.474509143375272</v>
      </c>
      <c r="J596" s="220">
        <f t="shared" si="128"/>
        <v>331.93878550587334</v>
      </c>
      <c r="K596" s="221">
        <f t="shared" si="125"/>
        <v>365.97450629564662</v>
      </c>
      <c r="L596" s="221">
        <f t="shared" si="125"/>
        <v>364.14848006690681</v>
      </c>
      <c r="M596" s="221">
        <f t="shared" si="125"/>
        <v>364.43895418887331</v>
      </c>
      <c r="N596" s="221">
        <f t="shared" si="125"/>
        <v>364.17696123701762</v>
      </c>
      <c r="O596" s="221">
        <f t="shared" si="125"/>
        <v>365.22087121295806</v>
      </c>
      <c r="P596" s="224">
        <f t="shared" si="123"/>
        <v>111.68420370440874</v>
      </c>
      <c r="Q596" s="224">
        <f t="shared" si="124"/>
        <v>252.46427636249808</v>
      </c>
      <c r="R596" s="225">
        <f t="shared" si="130"/>
        <v>364.14848006690681</v>
      </c>
      <c r="S596" s="226">
        <f t="shared" si="126"/>
        <v>0</v>
      </c>
      <c r="T596" s="203"/>
      <c r="U596" s="203">
        <f t="shared" si="129"/>
        <v>0</v>
      </c>
      <c r="V596" s="203">
        <f t="shared" si="117"/>
        <v>0</v>
      </c>
      <c r="W596" s="203">
        <f t="shared" si="118"/>
        <v>0</v>
      </c>
      <c r="X596" s="203">
        <f t="shared" si="119"/>
        <v>0</v>
      </c>
      <c r="Y596" s="203">
        <f t="shared" si="120"/>
        <v>0</v>
      </c>
    </row>
    <row r="597" spans="1:25" x14ac:dyDescent="0.2">
      <c r="A597" s="223" t="s">
        <v>614</v>
      </c>
      <c r="B597" s="214">
        <f>IF(ISERROR(VLOOKUP(Prices!A597,Quantities!$A$1:$B$576,2,FALSE)),0,VLOOKUP(Prices!A597,Quantities!$A$1:$B$576,2,FALSE))</f>
        <v>0</v>
      </c>
      <c r="C597" s="215">
        <f t="shared" si="127"/>
        <v>0.33556623053584583</v>
      </c>
      <c r="D597" s="216">
        <v>5</v>
      </c>
      <c r="E597" s="217">
        <v>1030</v>
      </c>
      <c r="F597" s="218">
        <v>0</v>
      </c>
      <c r="G597" s="219">
        <v>0</v>
      </c>
      <c r="H597" s="219">
        <v>147.58619927531549</v>
      </c>
      <c r="I597" s="219">
        <v>74.537067268375267</v>
      </c>
      <c r="J597" s="220">
        <f t="shared" si="128"/>
        <v>222.12326654369076</v>
      </c>
      <c r="K597" s="221">
        <f t="shared" si="125"/>
        <v>254.04448049492458</v>
      </c>
      <c r="L597" s="221">
        <f t="shared" si="125"/>
        <v>252.33189816742816</v>
      </c>
      <c r="M597" s="221">
        <f t="shared" si="125"/>
        <v>252.60432626295346</v>
      </c>
      <c r="N597" s="221">
        <f t="shared" si="125"/>
        <v>252.35860991331134</v>
      </c>
      <c r="O597" s="221">
        <f t="shared" si="125"/>
        <v>253.33766582617551</v>
      </c>
      <c r="P597" s="224">
        <f t="shared" si="123"/>
        <v>104.74569889211266</v>
      </c>
      <c r="Q597" s="224">
        <f t="shared" si="124"/>
        <v>147.58619927531549</v>
      </c>
      <c r="R597" s="225">
        <f t="shared" si="130"/>
        <v>252.33189816742816</v>
      </c>
      <c r="S597" s="226">
        <f t="shared" si="126"/>
        <v>0</v>
      </c>
      <c r="T597" s="203"/>
      <c r="U597" s="203">
        <f t="shared" si="129"/>
        <v>0</v>
      </c>
      <c r="V597" s="203">
        <f t="shared" si="117"/>
        <v>0</v>
      </c>
      <c r="W597" s="203">
        <f t="shared" si="118"/>
        <v>0</v>
      </c>
      <c r="X597" s="203">
        <f t="shared" si="119"/>
        <v>0</v>
      </c>
      <c r="Y597" s="203">
        <f t="shared" si="120"/>
        <v>0</v>
      </c>
    </row>
    <row r="598" spans="1:25" x14ac:dyDescent="0.2">
      <c r="A598" s="223" t="s">
        <v>615</v>
      </c>
      <c r="B598" s="214">
        <f>IF(ISERROR(VLOOKUP(Prices!A598,Quantities!$A$1:$B$576,2,FALSE)),0,VLOOKUP(Prices!A598,Quantities!$A$1:$B$576,2,FALSE))</f>
        <v>0</v>
      </c>
      <c r="C598" s="215">
        <f t="shared" si="127"/>
        <v>0.43720736420210887</v>
      </c>
      <c r="D598" s="216">
        <v>5</v>
      </c>
      <c r="E598" s="217">
        <v>70</v>
      </c>
      <c r="F598" s="218">
        <v>0</v>
      </c>
      <c r="G598" s="219">
        <v>0</v>
      </c>
      <c r="H598" s="219">
        <v>104.02373594377168</v>
      </c>
      <c r="I598" s="219">
        <v>80.811191393707645</v>
      </c>
      <c r="J598" s="220">
        <f t="shared" si="128"/>
        <v>184.83492733747931</v>
      </c>
      <c r="K598" s="221">
        <f t="shared" si="125"/>
        <v>219.44309512123004</v>
      </c>
      <c r="L598" s="221">
        <f t="shared" si="125"/>
        <v>217.58635694629635</v>
      </c>
      <c r="M598" s="221">
        <f t="shared" si="125"/>
        <v>217.8817165542784</v>
      </c>
      <c r="N598" s="221">
        <f t="shared" si="125"/>
        <v>217.61531714137962</v>
      </c>
      <c r="O598" s="221">
        <f t="shared" si="125"/>
        <v>218.67678464552404</v>
      </c>
      <c r="P598" s="224">
        <f t="shared" si="123"/>
        <v>113.56262100252466</v>
      </c>
      <c r="Q598" s="224">
        <f t="shared" si="124"/>
        <v>104.02373594377168</v>
      </c>
      <c r="R598" s="225">
        <f t="shared" si="130"/>
        <v>217.58635694629635</v>
      </c>
      <c r="S598" s="226">
        <f t="shared" si="126"/>
        <v>0</v>
      </c>
      <c r="T598" s="203"/>
      <c r="U598" s="203">
        <f t="shared" si="129"/>
        <v>0</v>
      </c>
      <c r="V598" s="203">
        <f t="shared" si="117"/>
        <v>0</v>
      </c>
      <c r="W598" s="203">
        <f t="shared" si="118"/>
        <v>0</v>
      </c>
      <c r="X598" s="203">
        <f t="shared" si="119"/>
        <v>0</v>
      </c>
      <c r="Y598" s="203">
        <f t="shared" si="120"/>
        <v>0</v>
      </c>
    </row>
    <row r="599" spans="1:25" x14ac:dyDescent="0.2">
      <c r="A599" s="223" t="s">
        <v>616</v>
      </c>
      <c r="B599" s="214">
        <f>IF(ISERROR(VLOOKUP(Prices!A599,Quantities!$A$1:$B$576,2,FALSE)),0,VLOOKUP(Prices!A599,Quantities!$A$1:$B$576,2,FALSE))</f>
        <v>0</v>
      </c>
      <c r="C599" s="215">
        <f t="shared" si="127"/>
        <v>0.32482671225529619</v>
      </c>
      <c r="D599" s="216">
        <v>5</v>
      </c>
      <c r="E599" s="217">
        <v>240</v>
      </c>
      <c r="F599" s="218">
        <v>0</v>
      </c>
      <c r="G599" s="219">
        <v>0</v>
      </c>
      <c r="H599" s="219">
        <v>190.44038135279621</v>
      </c>
      <c r="I599" s="219">
        <v>91.621105393707651</v>
      </c>
      <c r="J599" s="220">
        <f t="shared" si="128"/>
        <v>282.06148674650387</v>
      </c>
      <c r="K599" s="221">
        <f t="shared" si="125"/>
        <v>321.29910387987832</v>
      </c>
      <c r="L599" s="221">
        <f t="shared" si="125"/>
        <v>319.19399441322878</v>
      </c>
      <c r="M599" s="221">
        <f t="shared" si="125"/>
        <v>319.52886354837278</v>
      </c>
      <c r="N599" s="221">
        <f t="shared" si="125"/>
        <v>319.2268285422669</v>
      </c>
      <c r="O599" s="221">
        <f t="shared" si="125"/>
        <v>320.43028593958951</v>
      </c>
      <c r="P599" s="224">
        <f t="shared" si="123"/>
        <v>128.75361306043254</v>
      </c>
      <c r="Q599" s="224">
        <f t="shared" si="124"/>
        <v>190.44038135279621</v>
      </c>
      <c r="R599" s="225">
        <f t="shared" si="130"/>
        <v>319.19399441322878</v>
      </c>
      <c r="S599" s="226">
        <f t="shared" si="126"/>
        <v>0</v>
      </c>
      <c r="T599" s="203"/>
      <c r="U599" s="203">
        <f t="shared" si="129"/>
        <v>0</v>
      </c>
      <c r="V599" s="203">
        <f t="shared" si="117"/>
        <v>0</v>
      </c>
      <c r="W599" s="203">
        <f t="shared" si="118"/>
        <v>0</v>
      </c>
      <c r="X599" s="203">
        <f t="shared" si="119"/>
        <v>0</v>
      </c>
      <c r="Y599" s="203">
        <f t="shared" si="120"/>
        <v>0</v>
      </c>
    </row>
    <row r="600" spans="1:25" x14ac:dyDescent="0.2">
      <c r="A600" s="223" t="s">
        <v>617</v>
      </c>
      <c r="B600" s="214">
        <f>IF(ISERROR(VLOOKUP(Prices!A600,Quantities!$A$1:$B$576,2,FALSE)),0,VLOOKUP(Prices!A600,Quantities!$A$1:$B$576,2,FALSE))</f>
        <v>0</v>
      </c>
      <c r="C600" s="215">
        <f t="shared" si="127"/>
        <v>0.3027027417438084</v>
      </c>
      <c r="D600" s="216">
        <v>5</v>
      </c>
      <c r="E600" s="217">
        <v>330</v>
      </c>
      <c r="F600" s="218">
        <v>0</v>
      </c>
      <c r="G600" s="219">
        <v>0</v>
      </c>
      <c r="H600" s="219">
        <v>208.90181303095429</v>
      </c>
      <c r="I600" s="219">
        <v>90.68607514370764</v>
      </c>
      <c r="J600" s="220">
        <f t="shared" si="128"/>
        <v>299.58788817466194</v>
      </c>
      <c r="K600" s="221">
        <f t="shared" si="125"/>
        <v>338.42506963549158</v>
      </c>
      <c r="L600" s="221">
        <f t="shared" si="125"/>
        <v>336.34144365807106</v>
      </c>
      <c r="M600" s="221">
        <f t="shared" si="125"/>
        <v>336.6728953189355</v>
      </c>
      <c r="N600" s="221">
        <f t="shared" si="125"/>
        <v>336.37394270160956</v>
      </c>
      <c r="O600" s="221">
        <f t="shared" si="125"/>
        <v>337.56511833190649</v>
      </c>
      <c r="P600" s="224">
        <f t="shared" si="123"/>
        <v>127.4396306271168</v>
      </c>
      <c r="Q600" s="224">
        <f t="shared" si="124"/>
        <v>208.90181303095429</v>
      </c>
      <c r="R600" s="225">
        <f t="shared" si="130"/>
        <v>336.34144365807106</v>
      </c>
      <c r="S600" s="226">
        <f t="shared" si="126"/>
        <v>0</v>
      </c>
      <c r="T600" s="203"/>
      <c r="U600" s="203">
        <f t="shared" si="129"/>
        <v>0</v>
      </c>
      <c r="V600" s="203">
        <f t="shared" si="117"/>
        <v>0</v>
      </c>
      <c r="W600" s="203">
        <f t="shared" si="118"/>
        <v>0</v>
      </c>
      <c r="X600" s="203">
        <f t="shared" si="119"/>
        <v>0</v>
      </c>
      <c r="Y600" s="203">
        <f t="shared" si="120"/>
        <v>0</v>
      </c>
    </row>
    <row r="601" spans="1:25" x14ac:dyDescent="0.2">
      <c r="A601" s="223" t="s">
        <v>618</v>
      </c>
      <c r="B601" s="214">
        <f>IF(ISERROR(VLOOKUP(Prices!A601,Quantities!$A$1:$B$576,2,FALSE)),0,VLOOKUP(Prices!A601,Quantities!$A$1:$B$576,2,FALSE))</f>
        <v>0</v>
      </c>
      <c r="C601" s="215">
        <f t="shared" si="127"/>
        <v>0.26924120760286691</v>
      </c>
      <c r="D601" s="216">
        <v>5</v>
      </c>
      <c r="E601" s="217">
        <v>770</v>
      </c>
      <c r="F601" s="218">
        <v>0</v>
      </c>
      <c r="G601" s="219">
        <v>0</v>
      </c>
      <c r="H601" s="219">
        <v>234.00284468434003</v>
      </c>
      <c r="I601" s="219">
        <v>86.216148393707641</v>
      </c>
      <c r="J601" s="220">
        <f t="shared" si="128"/>
        <v>320.21899307804767</v>
      </c>
      <c r="K601" s="221">
        <f t="shared" si="125"/>
        <v>357.14188553661023</v>
      </c>
      <c r="L601" s="221">
        <f t="shared" si="125"/>
        <v>355.16096171581864</v>
      </c>
      <c r="M601" s="221">
        <f t="shared" si="125"/>
        <v>355.47607608738167</v>
      </c>
      <c r="N601" s="221">
        <f t="shared" si="125"/>
        <v>355.19185887787933</v>
      </c>
      <c r="O601" s="221">
        <f t="shared" si="125"/>
        <v>356.32432132861288</v>
      </c>
      <c r="P601" s="224">
        <f t="shared" si="123"/>
        <v>121.15811703147858</v>
      </c>
      <c r="Q601" s="224">
        <f t="shared" si="124"/>
        <v>234.00284468434003</v>
      </c>
      <c r="R601" s="225">
        <f t="shared" si="130"/>
        <v>355.16096171581864</v>
      </c>
      <c r="S601" s="226">
        <f t="shared" si="126"/>
        <v>0</v>
      </c>
      <c r="T601" s="203"/>
      <c r="U601" s="203">
        <f t="shared" si="129"/>
        <v>0</v>
      </c>
      <c r="V601" s="203">
        <f t="shared" ref="V601:V664" si="131">L601*$B601</f>
        <v>0</v>
      </c>
      <c r="W601" s="203">
        <f t="shared" ref="W601:W664" si="132">M601*$B601</f>
        <v>0</v>
      </c>
      <c r="X601" s="203">
        <f t="shared" ref="X601:X664" si="133">N601*$B601</f>
        <v>0</v>
      </c>
      <c r="Y601" s="203">
        <f t="shared" ref="Y601:Y664" si="134">O601*$B601</f>
        <v>0</v>
      </c>
    </row>
    <row r="602" spans="1:25" x14ac:dyDescent="0.2">
      <c r="A602" s="223" t="s">
        <v>619</v>
      </c>
      <c r="B602" s="214">
        <f>IF(ISERROR(VLOOKUP(Prices!A602,Quantities!$A$1:$B$576,2,FALSE)),0,VLOOKUP(Prices!A602,Quantities!$A$1:$B$576,2,FALSE))</f>
        <v>0</v>
      </c>
      <c r="C602" s="215">
        <f t="shared" si="127"/>
        <v>0.43785323478135202</v>
      </c>
      <c r="D602" s="216">
        <v>5</v>
      </c>
      <c r="E602" s="217">
        <v>70</v>
      </c>
      <c r="F602" s="218">
        <v>0</v>
      </c>
      <c r="G602" s="219">
        <v>0</v>
      </c>
      <c r="H602" s="219">
        <v>104.02373594377168</v>
      </c>
      <c r="I602" s="219">
        <v>81.023554870596826</v>
      </c>
      <c r="J602" s="220">
        <f t="shared" si="128"/>
        <v>185.04729081436852</v>
      </c>
      <c r="K602" s="221">
        <f t="shared" si="125"/>
        <v>219.74640529389947</v>
      </c>
      <c r="L602" s="221">
        <f t="shared" si="125"/>
        <v>217.88478780252825</v>
      </c>
      <c r="M602" s="221">
        <f t="shared" si="125"/>
        <v>218.18092358509952</v>
      </c>
      <c r="N602" s="221">
        <f t="shared" si="125"/>
        <v>217.91382410201754</v>
      </c>
      <c r="O602" s="221">
        <f t="shared" si="125"/>
        <v>218.97808103329322</v>
      </c>
      <c r="P602" s="224">
        <f t="shared" si="123"/>
        <v>113.86105185875655</v>
      </c>
      <c r="Q602" s="224">
        <f t="shared" si="124"/>
        <v>104.02373594377168</v>
      </c>
      <c r="R602" s="225">
        <f t="shared" si="130"/>
        <v>217.88478780252825</v>
      </c>
      <c r="S602" s="226">
        <f t="shared" si="126"/>
        <v>0</v>
      </c>
      <c r="T602" s="203"/>
      <c r="U602" s="203">
        <f t="shared" si="129"/>
        <v>0</v>
      </c>
      <c r="V602" s="203">
        <f t="shared" si="131"/>
        <v>0</v>
      </c>
      <c r="W602" s="203">
        <f t="shared" si="132"/>
        <v>0</v>
      </c>
      <c r="X602" s="203">
        <f t="shared" si="133"/>
        <v>0</v>
      </c>
      <c r="Y602" s="203">
        <f t="shared" si="134"/>
        <v>0</v>
      </c>
    </row>
    <row r="603" spans="1:25" x14ac:dyDescent="0.2">
      <c r="A603" s="223" t="s">
        <v>620</v>
      </c>
      <c r="B603" s="214">
        <f>IF(ISERROR(VLOOKUP(Prices!A603,Quantities!$A$1:$B$576,2,FALSE)),0,VLOOKUP(Prices!A603,Quantities!$A$1:$B$576,2,FALSE))</f>
        <v>0</v>
      </c>
      <c r="C603" s="215">
        <f t="shared" si="127"/>
        <v>0.32533466631046176</v>
      </c>
      <c r="D603" s="216">
        <v>5</v>
      </c>
      <c r="E603" s="217">
        <v>240</v>
      </c>
      <c r="F603" s="218">
        <v>0</v>
      </c>
      <c r="G603" s="219">
        <v>0</v>
      </c>
      <c r="H603" s="219">
        <v>190.44038135279621</v>
      </c>
      <c r="I603" s="219">
        <v>91.833468870596832</v>
      </c>
      <c r="J603" s="220">
        <f t="shared" si="128"/>
        <v>282.27385022339303</v>
      </c>
      <c r="K603" s="221">
        <f t="shared" si="125"/>
        <v>321.60241405254772</v>
      </c>
      <c r="L603" s="221">
        <f t="shared" si="125"/>
        <v>319.49242526946068</v>
      </c>
      <c r="M603" s="221">
        <f t="shared" si="125"/>
        <v>319.82807057919388</v>
      </c>
      <c r="N603" s="221">
        <f t="shared" si="125"/>
        <v>319.5253355029048</v>
      </c>
      <c r="O603" s="221">
        <f t="shared" si="125"/>
        <v>320.73158232735869</v>
      </c>
      <c r="P603" s="224">
        <f t="shared" si="123"/>
        <v>129.05204391666445</v>
      </c>
      <c r="Q603" s="224">
        <f t="shared" si="124"/>
        <v>190.44038135279621</v>
      </c>
      <c r="R603" s="225">
        <f t="shared" si="130"/>
        <v>319.49242526946068</v>
      </c>
      <c r="S603" s="226">
        <f t="shared" si="126"/>
        <v>0</v>
      </c>
      <c r="T603" s="203"/>
      <c r="U603" s="203">
        <f t="shared" si="129"/>
        <v>0</v>
      </c>
      <c r="V603" s="203">
        <f t="shared" si="131"/>
        <v>0</v>
      </c>
      <c r="W603" s="203">
        <f t="shared" si="132"/>
        <v>0</v>
      </c>
      <c r="X603" s="203">
        <f t="shared" si="133"/>
        <v>0</v>
      </c>
      <c r="Y603" s="203">
        <f t="shared" si="134"/>
        <v>0</v>
      </c>
    </row>
    <row r="604" spans="1:25" x14ac:dyDescent="0.2">
      <c r="A604" s="223" t="s">
        <v>621</v>
      </c>
      <c r="B604" s="214">
        <f>IF(ISERROR(VLOOKUP(Prices!A604,Quantities!$A$1:$B$576,2,FALSE)),0,VLOOKUP(Prices!A604,Quantities!$A$1:$B$576,2,FALSE))</f>
        <v>0</v>
      </c>
      <c r="C604" s="215">
        <f t="shared" si="127"/>
        <v>0.30319667218373575</v>
      </c>
      <c r="D604" s="216">
        <v>5</v>
      </c>
      <c r="E604" s="217">
        <v>330</v>
      </c>
      <c r="F604" s="218">
        <v>0</v>
      </c>
      <c r="G604" s="219">
        <v>0</v>
      </c>
      <c r="H604" s="219">
        <v>208.90181303095429</v>
      </c>
      <c r="I604" s="219">
        <v>90.898438620596821</v>
      </c>
      <c r="J604" s="220">
        <f t="shared" si="128"/>
        <v>299.80025165155109</v>
      </c>
      <c r="K604" s="221">
        <f t="shared" si="125"/>
        <v>338.72837980816098</v>
      </c>
      <c r="L604" s="221">
        <f t="shared" si="125"/>
        <v>336.63987451430302</v>
      </c>
      <c r="M604" s="221">
        <f t="shared" si="125"/>
        <v>336.9721023497566</v>
      </c>
      <c r="N604" s="221">
        <f t="shared" si="125"/>
        <v>336.67244966224746</v>
      </c>
      <c r="O604" s="221">
        <f t="shared" si="125"/>
        <v>337.86641471967567</v>
      </c>
      <c r="P604" s="224">
        <f t="shared" si="123"/>
        <v>127.73806148334872</v>
      </c>
      <c r="Q604" s="224">
        <f t="shared" si="124"/>
        <v>208.90181303095429</v>
      </c>
      <c r="R604" s="225">
        <f t="shared" si="130"/>
        <v>336.63987451430302</v>
      </c>
      <c r="S604" s="226">
        <f t="shared" si="126"/>
        <v>0</v>
      </c>
      <c r="T604" s="203"/>
      <c r="U604" s="203">
        <f t="shared" si="129"/>
        <v>0</v>
      </c>
      <c r="V604" s="203">
        <f t="shared" si="131"/>
        <v>0</v>
      </c>
      <c r="W604" s="203">
        <f t="shared" si="132"/>
        <v>0</v>
      </c>
      <c r="X604" s="203">
        <f t="shared" si="133"/>
        <v>0</v>
      </c>
      <c r="Y604" s="203">
        <f t="shared" si="134"/>
        <v>0</v>
      </c>
    </row>
    <row r="605" spans="1:25" x14ac:dyDescent="0.2">
      <c r="A605" s="223" t="s">
        <v>622</v>
      </c>
      <c r="B605" s="214">
        <f>IF(ISERROR(VLOOKUP(Prices!A605,Quantities!$A$1:$B$576,2,FALSE)),0,VLOOKUP(Prices!A605,Quantities!$A$1:$B$576,2,FALSE))</f>
        <v>0</v>
      </c>
      <c r="C605" s="215">
        <f t="shared" si="127"/>
        <v>0.25400288801167759</v>
      </c>
      <c r="D605" s="216">
        <v>5</v>
      </c>
      <c r="E605" s="217">
        <v>400</v>
      </c>
      <c r="F605" s="218">
        <v>0</v>
      </c>
      <c r="G605" s="219">
        <v>0</v>
      </c>
      <c r="H605" s="219">
        <v>252.46427636249808</v>
      </c>
      <c r="I605" s="219">
        <v>85.96099674559683</v>
      </c>
      <c r="J605" s="220">
        <f t="shared" si="128"/>
        <v>338.42527310809493</v>
      </c>
      <c r="K605" s="221">
        <f t="shared" si="125"/>
        <v>375.23889442616536</v>
      </c>
      <c r="L605" s="221">
        <f t="shared" si="125"/>
        <v>373.26383303355072</v>
      </c>
      <c r="M605" s="221">
        <f t="shared" si="125"/>
        <v>373.57801484256316</v>
      </c>
      <c r="N605" s="221">
        <f t="shared" si="125"/>
        <v>373.29463875726759</v>
      </c>
      <c r="O605" s="221">
        <f t="shared" si="125"/>
        <v>374.42374975161954</v>
      </c>
      <c r="P605" s="224">
        <f t="shared" si="123"/>
        <v>120.79955667105266</v>
      </c>
      <c r="Q605" s="224">
        <f t="shared" si="124"/>
        <v>252.46427636249808</v>
      </c>
      <c r="R605" s="225">
        <f t="shared" si="130"/>
        <v>373.26383303355072</v>
      </c>
      <c r="S605" s="226">
        <f t="shared" si="126"/>
        <v>0</v>
      </c>
      <c r="T605" s="203"/>
      <c r="U605" s="203">
        <f t="shared" si="129"/>
        <v>0</v>
      </c>
      <c r="V605" s="203">
        <f t="shared" si="131"/>
        <v>0</v>
      </c>
      <c r="W605" s="203">
        <f t="shared" si="132"/>
        <v>0</v>
      </c>
      <c r="X605" s="203">
        <f t="shared" si="133"/>
        <v>0</v>
      </c>
      <c r="Y605" s="203">
        <f t="shared" si="134"/>
        <v>0</v>
      </c>
    </row>
    <row r="606" spans="1:25" x14ac:dyDescent="0.2">
      <c r="A606" s="223" t="s">
        <v>623</v>
      </c>
      <c r="B606" s="214">
        <f>IF(ISERROR(VLOOKUP(Prices!A606,Quantities!$A$1:$B$576,2,FALSE)),0,VLOOKUP(Prices!A606,Quantities!$A$1:$B$576,2,FALSE))</f>
        <v>0</v>
      </c>
      <c r="C606" s="215">
        <f t="shared" si="127"/>
        <v>0.16162313973046535</v>
      </c>
      <c r="D606" s="216">
        <v>5</v>
      </c>
      <c r="E606" s="217">
        <v>600</v>
      </c>
      <c r="F606" s="218">
        <v>0</v>
      </c>
      <c r="G606" s="219">
        <v>0</v>
      </c>
      <c r="H606" s="219">
        <v>433.09387607173107</v>
      </c>
      <c r="I606" s="219">
        <v>83.492275808096821</v>
      </c>
      <c r="J606" s="220">
        <f t="shared" si="128"/>
        <v>516.58615187982787</v>
      </c>
      <c r="K606" s="221">
        <f t="shared" si="125"/>
        <v>552.34251977862857</v>
      </c>
      <c r="L606" s="221">
        <f t="shared" si="125"/>
        <v>550.42418033663569</v>
      </c>
      <c r="M606" s="221">
        <f t="shared" si="125"/>
        <v>550.72933913242753</v>
      </c>
      <c r="N606" s="221">
        <f t="shared" si="125"/>
        <v>550.45410134823874</v>
      </c>
      <c r="O606" s="221">
        <f t="shared" si="125"/>
        <v>551.55078531105255</v>
      </c>
      <c r="P606" s="224">
        <f t="shared" si="123"/>
        <v>117.3303042649046</v>
      </c>
      <c r="Q606" s="224">
        <f t="shared" si="124"/>
        <v>433.09387607173107</v>
      </c>
      <c r="R606" s="225">
        <f t="shared" si="130"/>
        <v>550.42418033663569</v>
      </c>
      <c r="S606" s="226">
        <f t="shared" si="126"/>
        <v>0</v>
      </c>
      <c r="T606" s="203"/>
      <c r="U606" s="203">
        <f t="shared" si="129"/>
        <v>0</v>
      </c>
      <c r="V606" s="203">
        <f t="shared" si="131"/>
        <v>0</v>
      </c>
      <c r="W606" s="203">
        <f t="shared" si="132"/>
        <v>0</v>
      </c>
      <c r="X606" s="203">
        <f t="shared" si="133"/>
        <v>0</v>
      </c>
      <c r="Y606" s="203">
        <f t="shared" si="134"/>
        <v>0</v>
      </c>
    </row>
    <row r="607" spans="1:25" x14ac:dyDescent="0.2">
      <c r="A607" s="223" t="s">
        <v>624</v>
      </c>
      <c r="B607" s="214">
        <f>IF(ISERROR(VLOOKUP(Prices!A607,Quantities!$A$1:$B$576,2,FALSE)),0,VLOOKUP(Prices!A607,Quantities!$A$1:$B$576,2,FALSE))</f>
        <v>0</v>
      </c>
      <c r="C607" s="215">
        <f t="shared" si="127"/>
        <v>0.26972551250857041</v>
      </c>
      <c r="D607" s="216">
        <v>5</v>
      </c>
      <c r="E607" s="217">
        <v>770</v>
      </c>
      <c r="F607" s="218">
        <v>0</v>
      </c>
      <c r="G607" s="219">
        <v>0</v>
      </c>
      <c r="H607" s="219">
        <v>234.00284468434003</v>
      </c>
      <c r="I607" s="219">
        <v>86.428511870596822</v>
      </c>
      <c r="J607" s="220">
        <f t="shared" si="128"/>
        <v>320.43135655493688</v>
      </c>
      <c r="K607" s="221">
        <f t="shared" si="125"/>
        <v>357.44519570927969</v>
      </c>
      <c r="L607" s="221">
        <f t="shared" si="125"/>
        <v>355.45939257205055</v>
      </c>
      <c r="M607" s="221">
        <f t="shared" si="125"/>
        <v>355.77528311820276</v>
      </c>
      <c r="N607" s="221">
        <f t="shared" si="125"/>
        <v>355.49036583851722</v>
      </c>
      <c r="O607" s="221">
        <f t="shared" si="125"/>
        <v>356.62561771638207</v>
      </c>
      <c r="P607" s="224">
        <f t="shared" si="123"/>
        <v>121.45654788771049</v>
      </c>
      <c r="Q607" s="224">
        <f t="shared" si="124"/>
        <v>234.00284468434003</v>
      </c>
      <c r="R607" s="225">
        <f t="shared" si="130"/>
        <v>355.45939257205055</v>
      </c>
      <c r="S607" s="226">
        <f t="shared" si="126"/>
        <v>0</v>
      </c>
      <c r="T607" s="203"/>
      <c r="U607" s="203">
        <f t="shared" si="129"/>
        <v>0</v>
      </c>
      <c r="V607" s="203">
        <f t="shared" si="131"/>
        <v>0</v>
      </c>
      <c r="W607" s="203">
        <f t="shared" si="132"/>
        <v>0</v>
      </c>
      <c r="X607" s="203">
        <f t="shared" si="133"/>
        <v>0</v>
      </c>
      <c r="Y607" s="203">
        <f t="shared" si="134"/>
        <v>0</v>
      </c>
    </row>
    <row r="608" spans="1:25" x14ac:dyDescent="0.2">
      <c r="A608" s="223" t="s">
        <v>625</v>
      </c>
      <c r="B608" s="214">
        <f>IF(ISERROR(VLOOKUP(Prices!A608,Quantities!$A$1:$B$576,2,FALSE)),0,VLOOKUP(Prices!A608,Quantities!$A$1:$B$576,2,FALSE))</f>
        <v>0</v>
      </c>
      <c r="C608" s="215">
        <f t="shared" si="127"/>
        <v>0.35441862563258253</v>
      </c>
      <c r="D608" s="216">
        <v>5</v>
      </c>
      <c r="E608" s="217">
        <v>1030</v>
      </c>
      <c r="F608" s="218">
        <v>0</v>
      </c>
      <c r="G608" s="219">
        <v>0</v>
      </c>
      <c r="H608" s="219">
        <v>147.58619927531549</v>
      </c>
      <c r="I608" s="219">
        <v>81.023554870596826</v>
      </c>
      <c r="J608" s="220">
        <f t="shared" si="128"/>
        <v>228.60975414591232</v>
      </c>
      <c r="K608" s="221">
        <f t="shared" si="125"/>
        <v>263.30886862544327</v>
      </c>
      <c r="L608" s="221">
        <f t="shared" si="125"/>
        <v>261.44725113407208</v>
      </c>
      <c r="M608" s="221">
        <f t="shared" si="125"/>
        <v>261.74338691664332</v>
      </c>
      <c r="N608" s="221">
        <f t="shared" si="125"/>
        <v>261.47628743356131</v>
      </c>
      <c r="O608" s="221">
        <f t="shared" si="125"/>
        <v>262.54054436483705</v>
      </c>
      <c r="P608" s="224">
        <f t="shared" si="123"/>
        <v>113.86105185875655</v>
      </c>
      <c r="Q608" s="224">
        <f t="shared" si="124"/>
        <v>147.58619927531549</v>
      </c>
      <c r="R608" s="225">
        <f t="shared" si="130"/>
        <v>261.44725113407208</v>
      </c>
      <c r="S608" s="226">
        <f t="shared" si="126"/>
        <v>0</v>
      </c>
      <c r="T608" s="203"/>
      <c r="U608" s="203">
        <f t="shared" si="129"/>
        <v>0</v>
      </c>
      <c r="V608" s="203">
        <f t="shared" si="131"/>
        <v>0</v>
      </c>
      <c r="W608" s="203">
        <f t="shared" si="132"/>
        <v>0</v>
      </c>
      <c r="X608" s="203">
        <f t="shared" si="133"/>
        <v>0</v>
      </c>
      <c r="Y608" s="203">
        <f t="shared" si="134"/>
        <v>0</v>
      </c>
    </row>
    <row r="609" spans="1:25" x14ac:dyDescent="0.2">
      <c r="A609" s="223" t="s">
        <v>626</v>
      </c>
      <c r="B609" s="214">
        <f>IF(ISERROR(VLOOKUP(Prices!A609,Quantities!$A$1:$B$576,2,FALSE)),0,VLOOKUP(Prices!A609,Quantities!$A$1:$B$576,2,FALSE))</f>
        <v>0</v>
      </c>
      <c r="C609" s="215">
        <f t="shared" si="127"/>
        <v>0.42502873377123312</v>
      </c>
      <c r="D609" s="216">
        <v>5</v>
      </c>
      <c r="E609" s="217">
        <v>70</v>
      </c>
      <c r="F609" s="218">
        <v>0</v>
      </c>
      <c r="G609" s="219">
        <v>0</v>
      </c>
      <c r="H609" s="219">
        <v>104.02373594377168</v>
      </c>
      <c r="I609" s="219">
        <v>76.896150063859182</v>
      </c>
      <c r="J609" s="220">
        <f t="shared" si="128"/>
        <v>180.91988600763085</v>
      </c>
      <c r="K609" s="221">
        <f t="shared" si="125"/>
        <v>213.85139979226403</v>
      </c>
      <c r="L609" s="221">
        <f t="shared" si="125"/>
        <v>212.08461458755889</v>
      </c>
      <c r="M609" s="221">
        <f t="shared" si="125"/>
        <v>212.36566497608169</v>
      </c>
      <c r="N609" s="221">
        <f t="shared" si="125"/>
        <v>212.1121717546863</v>
      </c>
      <c r="O609" s="221">
        <f t="shared" si="125"/>
        <v>213.12221458512718</v>
      </c>
      <c r="P609" s="224">
        <f t="shared" si="123"/>
        <v>108.06087864378721</v>
      </c>
      <c r="Q609" s="224">
        <f t="shared" si="124"/>
        <v>104.02373594377168</v>
      </c>
      <c r="R609" s="225">
        <f t="shared" si="130"/>
        <v>212.08461458755889</v>
      </c>
      <c r="S609" s="226">
        <f t="shared" si="126"/>
        <v>0</v>
      </c>
      <c r="T609" s="203"/>
      <c r="U609" s="203">
        <f t="shared" si="129"/>
        <v>0</v>
      </c>
      <c r="V609" s="203">
        <f t="shared" si="131"/>
        <v>0</v>
      </c>
      <c r="W609" s="203">
        <f t="shared" si="132"/>
        <v>0</v>
      </c>
      <c r="X609" s="203">
        <f t="shared" si="133"/>
        <v>0</v>
      </c>
      <c r="Y609" s="203">
        <f t="shared" si="134"/>
        <v>0</v>
      </c>
    </row>
    <row r="610" spans="1:25" x14ac:dyDescent="0.2">
      <c r="A610" s="223" t="s">
        <v>627</v>
      </c>
      <c r="B610" s="214">
        <f>IF(ISERROR(VLOOKUP(Prices!A610,Quantities!$A$1:$B$576,2,FALSE)),0,VLOOKUP(Prices!A610,Quantities!$A$1:$B$576,2,FALSE))</f>
        <v>0</v>
      </c>
      <c r="C610" s="215">
        <f t="shared" si="127"/>
        <v>0.31532333239951355</v>
      </c>
      <c r="D610" s="216">
        <v>5</v>
      </c>
      <c r="E610" s="217">
        <v>240</v>
      </c>
      <c r="F610" s="218">
        <v>0</v>
      </c>
      <c r="G610" s="219">
        <v>0</v>
      </c>
      <c r="H610" s="219">
        <v>190.44038135279621</v>
      </c>
      <c r="I610" s="219">
        <v>87.706064063859188</v>
      </c>
      <c r="J610" s="220">
        <f t="shared" si="128"/>
        <v>278.14644541665541</v>
      </c>
      <c r="K610" s="221">
        <f t="shared" si="125"/>
        <v>315.70740855091231</v>
      </c>
      <c r="L610" s="221">
        <f t="shared" si="125"/>
        <v>313.69225205449129</v>
      </c>
      <c r="M610" s="221">
        <f t="shared" si="125"/>
        <v>314.01281197017602</v>
      </c>
      <c r="N610" s="221">
        <f t="shared" si="125"/>
        <v>313.72368315557355</v>
      </c>
      <c r="O610" s="221">
        <f t="shared" si="125"/>
        <v>314.87571587919263</v>
      </c>
      <c r="P610" s="224">
        <f t="shared" si="123"/>
        <v>123.25187070169508</v>
      </c>
      <c r="Q610" s="224">
        <f t="shared" si="124"/>
        <v>190.44038135279621</v>
      </c>
      <c r="R610" s="225">
        <f t="shared" si="130"/>
        <v>313.69225205449129</v>
      </c>
      <c r="S610" s="226">
        <f t="shared" si="126"/>
        <v>0</v>
      </c>
      <c r="T610" s="203"/>
      <c r="U610" s="203">
        <f t="shared" si="129"/>
        <v>0</v>
      </c>
      <c r="V610" s="203">
        <f t="shared" si="131"/>
        <v>0</v>
      </c>
      <c r="W610" s="203">
        <f t="shared" si="132"/>
        <v>0</v>
      </c>
      <c r="X610" s="203">
        <f t="shared" si="133"/>
        <v>0</v>
      </c>
      <c r="Y610" s="203">
        <f t="shared" si="134"/>
        <v>0</v>
      </c>
    </row>
    <row r="611" spans="1:25" x14ac:dyDescent="0.2">
      <c r="A611" s="223" t="s">
        <v>628</v>
      </c>
      <c r="B611" s="214">
        <f>IF(ISERROR(VLOOKUP(Prices!A611,Quantities!$A$1:$B$576,2,FALSE)),0,VLOOKUP(Prices!A611,Quantities!$A$1:$B$576,2,FALSE))</f>
        <v>0</v>
      </c>
      <c r="C611" s="215">
        <f t="shared" si="127"/>
        <v>0.29346974110003993</v>
      </c>
      <c r="D611" s="216">
        <v>5</v>
      </c>
      <c r="E611" s="217">
        <v>330</v>
      </c>
      <c r="F611" s="218">
        <v>0</v>
      </c>
      <c r="G611" s="219">
        <v>0</v>
      </c>
      <c r="H611" s="219">
        <v>208.90181303095429</v>
      </c>
      <c r="I611" s="219">
        <v>86.771033813859177</v>
      </c>
      <c r="J611" s="220">
        <f t="shared" si="128"/>
        <v>295.67284684481348</v>
      </c>
      <c r="K611" s="221">
        <f t="shared" si="125"/>
        <v>332.83337430652557</v>
      </c>
      <c r="L611" s="221">
        <f t="shared" si="125"/>
        <v>330.83970129933363</v>
      </c>
      <c r="M611" s="221">
        <f t="shared" si="125"/>
        <v>331.15684374073879</v>
      </c>
      <c r="N611" s="221">
        <f t="shared" si="125"/>
        <v>330.87079731491622</v>
      </c>
      <c r="O611" s="221">
        <f t="shared" si="125"/>
        <v>332.01054827150961</v>
      </c>
      <c r="P611" s="224">
        <f t="shared" si="123"/>
        <v>121.93788826837935</v>
      </c>
      <c r="Q611" s="224">
        <f t="shared" si="124"/>
        <v>208.90181303095429</v>
      </c>
      <c r="R611" s="225">
        <f t="shared" si="130"/>
        <v>330.83970129933363</v>
      </c>
      <c r="S611" s="226">
        <f t="shared" si="126"/>
        <v>0</v>
      </c>
      <c r="T611" s="203"/>
      <c r="U611" s="203">
        <f t="shared" si="129"/>
        <v>0</v>
      </c>
      <c r="V611" s="203">
        <f t="shared" si="131"/>
        <v>0</v>
      </c>
      <c r="W611" s="203">
        <f t="shared" si="132"/>
        <v>0</v>
      </c>
      <c r="X611" s="203">
        <f t="shared" si="133"/>
        <v>0</v>
      </c>
      <c r="Y611" s="203">
        <f t="shared" si="134"/>
        <v>0</v>
      </c>
    </row>
    <row r="612" spans="1:25" x14ac:dyDescent="0.2">
      <c r="A612" s="223" t="s">
        <v>629</v>
      </c>
      <c r="B612" s="214">
        <f>IF(ISERROR(VLOOKUP(Prices!A612,Quantities!$A$1:$B$576,2,FALSE)),0,VLOOKUP(Prices!A612,Quantities!$A$1:$B$576,2,FALSE))</f>
        <v>0</v>
      </c>
      <c r="C612" s="215">
        <f t="shared" si="127"/>
        <v>0.24479244320244725</v>
      </c>
      <c r="D612" s="216">
        <v>5</v>
      </c>
      <c r="E612" s="217">
        <v>400</v>
      </c>
      <c r="F612" s="218">
        <v>0</v>
      </c>
      <c r="G612" s="219">
        <v>0</v>
      </c>
      <c r="H612" s="219">
        <v>252.46427636249808</v>
      </c>
      <c r="I612" s="219">
        <v>81.833591938859186</v>
      </c>
      <c r="J612" s="220">
        <f t="shared" si="128"/>
        <v>334.29786830135725</v>
      </c>
      <c r="K612" s="221">
        <f t="shared" si="125"/>
        <v>369.34388892452989</v>
      </c>
      <c r="L612" s="221">
        <f t="shared" si="125"/>
        <v>367.46365981858139</v>
      </c>
      <c r="M612" s="221">
        <f t="shared" si="125"/>
        <v>367.76275623354536</v>
      </c>
      <c r="N612" s="221">
        <f t="shared" si="125"/>
        <v>367.49298640993641</v>
      </c>
      <c r="O612" s="221">
        <f t="shared" si="125"/>
        <v>368.56788330345353</v>
      </c>
      <c r="P612" s="224">
        <f t="shared" si="123"/>
        <v>114.99938345608328</v>
      </c>
      <c r="Q612" s="224">
        <f t="shared" si="124"/>
        <v>252.46427636249808</v>
      </c>
      <c r="R612" s="225">
        <f t="shared" si="130"/>
        <v>367.46365981858139</v>
      </c>
      <c r="S612" s="226">
        <f t="shared" si="126"/>
        <v>0</v>
      </c>
      <c r="T612" s="203"/>
      <c r="U612" s="203">
        <f t="shared" si="129"/>
        <v>0</v>
      </c>
      <c r="V612" s="203">
        <f t="shared" si="131"/>
        <v>0</v>
      </c>
      <c r="W612" s="203">
        <f t="shared" si="132"/>
        <v>0</v>
      </c>
      <c r="X612" s="203">
        <f t="shared" si="133"/>
        <v>0</v>
      </c>
      <c r="Y612" s="203">
        <f t="shared" si="134"/>
        <v>0</v>
      </c>
    </row>
    <row r="613" spans="1:25" x14ac:dyDescent="0.2">
      <c r="A613" s="223" t="s">
        <v>630</v>
      </c>
      <c r="B613" s="214">
        <f>IF(ISERROR(VLOOKUP(Prices!A613,Quantities!$A$1:$B$576,2,FALSE)),0,VLOOKUP(Prices!A613,Quantities!$A$1:$B$576,2,FALSE))</f>
        <v>0</v>
      </c>
      <c r="C613" s="215">
        <f t="shared" si="127"/>
        <v>0.15487075097195996</v>
      </c>
      <c r="D613" s="216">
        <v>5</v>
      </c>
      <c r="E613" s="217">
        <v>600</v>
      </c>
      <c r="F613" s="218">
        <v>0</v>
      </c>
      <c r="G613" s="219">
        <v>0</v>
      </c>
      <c r="H613" s="219">
        <v>433.09387607173107</v>
      </c>
      <c r="I613" s="219">
        <v>79.364871001359177</v>
      </c>
      <c r="J613" s="220">
        <f t="shared" si="128"/>
        <v>512.45874707309031</v>
      </c>
      <c r="K613" s="221">
        <f t="shared" si="125"/>
        <v>546.44751427699316</v>
      </c>
      <c r="L613" s="221">
        <f t="shared" si="125"/>
        <v>544.6240071216663</v>
      </c>
      <c r="M613" s="221">
        <f t="shared" si="125"/>
        <v>544.91408052340967</v>
      </c>
      <c r="N613" s="221">
        <f t="shared" si="125"/>
        <v>544.6524490009075</v>
      </c>
      <c r="O613" s="221">
        <f t="shared" si="125"/>
        <v>545.69491886288654</v>
      </c>
      <c r="P613" s="224">
        <f t="shared" si="123"/>
        <v>111.53013104993524</v>
      </c>
      <c r="Q613" s="224">
        <f t="shared" si="124"/>
        <v>433.09387607173107</v>
      </c>
      <c r="R613" s="225">
        <f t="shared" si="130"/>
        <v>544.6240071216663</v>
      </c>
      <c r="S613" s="226">
        <f t="shared" si="126"/>
        <v>0</v>
      </c>
      <c r="T613" s="203"/>
      <c r="U613" s="203">
        <f t="shared" si="129"/>
        <v>0</v>
      </c>
      <c r="V613" s="203">
        <f t="shared" si="131"/>
        <v>0</v>
      </c>
      <c r="W613" s="203">
        <f t="shared" si="132"/>
        <v>0</v>
      </c>
      <c r="X613" s="203">
        <f t="shared" si="133"/>
        <v>0</v>
      </c>
      <c r="Y613" s="203">
        <f t="shared" si="134"/>
        <v>0</v>
      </c>
    </row>
    <row r="614" spans="1:25" x14ac:dyDescent="0.2">
      <c r="A614" s="223" t="s">
        <v>631</v>
      </c>
      <c r="B614" s="214">
        <f>IF(ISERROR(VLOOKUP(Prices!A614,Quantities!$A$1:$B$576,2,FALSE)),0,VLOOKUP(Prices!A614,Quantities!$A$1:$B$576,2,FALSE))</f>
        <v>0</v>
      </c>
      <c r="C614" s="215">
        <f t="shared" si="127"/>
        <v>0.44957464873228264</v>
      </c>
      <c r="D614" s="216">
        <v>5</v>
      </c>
      <c r="E614" s="217">
        <v>40</v>
      </c>
      <c r="F614" s="218">
        <v>0</v>
      </c>
      <c r="G614" s="219">
        <v>0</v>
      </c>
      <c r="H614" s="219">
        <v>72.401109107494534</v>
      </c>
      <c r="I614" s="219">
        <v>59.135545119537753</v>
      </c>
      <c r="J614" s="220">
        <f t="shared" si="128"/>
        <v>131.53665422703227</v>
      </c>
      <c r="K614" s="221">
        <f t="shared" si="125"/>
        <v>156.8620186002629</v>
      </c>
      <c r="L614" s="221">
        <f t="shared" si="125"/>
        <v>155.50330550340945</v>
      </c>
      <c r="M614" s="221">
        <f t="shared" si="125"/>
        <v>155.719442044934</v>
      </c>
      <c r="N614" s="221">
        <f t="shared" si="125"/>
        <v>155.52449782706515</v>
      </c>
      <c r="O614" s="221">
        <f t="shared" si="125"/>
        <v>156.30125236318432</v>
      </c>
      <c r="P614" s="224">
        <f t="shared" si="123"/>
        <v>83.102196395914916</v>
      </c>
      <c r="Q614" s="224">
        <f t="shared" si="124"/>
        <v>72.401109107494534</v>
      </c>
      <c r="R614" s="225">
        <f t="shared" si="130"/>
        <v>155.50330550340945</v>
      </c>
      <c r="S614" s="226">
        <f t="shared" si="126"/>
        <v>0</v>
      </c>
      <c r="T614" s="203"/>
      <c r="U614" s="203">
        <f t="shared" si="129"/>
        <v>0</v>
      </c>
      <c r="V614" s="203">
        <f t="shared" si="131"/>
        <v>0</v>
      </c>
      <c r="W614" s="203">
        <f t="shared" si="132"/>
        <v>0</v>
      </c>
      <c r="X614" s="203">
        <f t="shared" si="133"/>
        <v>0</v>
      </c>
      <c r="Y614" s="203">
        <f t="shared" si="134"/>
        <v>0</v>
      </c>
    </row>
    <row r="615" spans="1:25" x14ac:dyDescent="0.2">
      <c r="A615" s="223" t="s">
        <v>632</v>
      </c>
      <c r="B615" s="214">
        <f>IF(ISERROR(VLOOKUP(Prices!A615,Quantities!$A$1:$B$576,2,FALSE)),0,VLOOKUP(Prices!A615,Quantities!$A$1:$B$576,2,FALSE))</f>
        <v>0</v>
      </c>
      <c r="C615" s="215">
        <f t="shared" si="127"/>
        <v>0.30575483709900647</v>
      </c>
      <c r="D615" s="216">
        <v>5</v>
      </c>
      <c r="E615" s="217">
        <v>350</v>
      </c>
      <c r="F615" s="218">
        <v>0</v>
      </c>
      <c r="G615" s="219">
        <v>0</v>
      </c>
      <c r="H615" s="219">
        <v>158.81775451651905</v>
      </c>
      <c r="I615" s="219">
        <v>69.945459119537759</v>
      </c>
      <c r="J615" s="220">
        <f t="shared" si="128"/>
        <v>228.7632136360568</v>
      </c>
      <c r="K615" s="221">
        <f t="shared" si="125"/>
        <v>258.71802735891112</v>
      </c>
      <c r="L615" s="221">
        <f t="shared" si="125"/>
        <v>257.11094297034185</v>
      </c>
      <c r="M615" s="221">
        <f t="shared" si="125"/>
        <v>257.36658903902833</v>
      </c>
      <c r="N615" s="221">
        <f t="shared" si="125"/>
        <v>257.1360092279524</v>
      </c>
      <c r="O615" s="221">
        <f t="shared" si="125"/>
        <v>258.05475365724976</v>
      </c>
      <c r="P615" s="224">
        <f t="shared" si="123"/>
        <v>98.293188453822808</v>
      </c>
      <c r="Q615" s="224">
        <f t="shared" si="124"/>
        <v>158.81775451651905</v>
      </c>
      <c r="R615" s="225">
        <f t="shared" si="130"/>
        <v>257.11094297034185</v>
      </c>
      <c r="S615" s="226">
        <f t="shared" si="126"/>
        <v>0</v>
      </c>
      <c r="T615" s="203"/>
      <c r="U615" s="203">
        <f t="shared" si="129"/>
        <v>0</v>
      </c>
      <c r="V615" s="203">
        <f t="shared" si="131"/>
        <v>0</v>
      </c>
      <c r="W615" s="203">
        <f t="shared" si="132"/>
        <v>0</v>
      </c>
      <c r="X615" s="203">
        <f t="shared" si="133"/>
        <v>0</v>
      </c>
      <c r="Y615" s="203">
        <f t="shared" si="134"/>
        <v>0</v>
      </c>
    </row>
    <row r="616" spans="1:25" x14ac:dyDescent="0.2">
      <c r="A616" s="223" t="s">
        <v>633</v>
      </c>
      <c r="B616" s="214">
        <f>IF(ISERROR(VLOOKUP(Prices!A616,Quantities!$A$1:$B$576,2,FALSE)),0,VLOOKUP(Prices!A616,Quantities!$A$1:$B$576,2,FALSE))</f>
        <v>0</v>
      </c>
      <c r="C616" s="215">
        <f t="shared" si="127"/>
        <v>0.26313743837019882</v>
      </c>
      <c r="D616" s="216">
        <v>5</v>
      </c>
      <c r="E616" s="217">
        <v>360</v>
      </c>
      <c r="F616" s="218">
        <v>0</v>
      </c>
      <c r="G616" s="219">
        <v>0</v>
      </c>
      <c r="H616" s="219">
        <v>193.24958740549116</v>
      </c>
      <c r="I616" s="219">
        <v>69.010428869537748</v>
      </c>
      <c r="J616" s="220">
        <f t="shared" si="128"/>
        <v>262.26001627502887</v>
      </c>
      <c r="K616" s="221">
        <f t="shared" ref="K616:O656" si="135">IF($D616=5,($I616*(1+K$6)*K$5)+$H616,$J616*(1+K$6)*K$5)</f>
        <v>291.81439432533847</v>
      </c>
      <c r="L616" s="221">
        <f t="shared" si="135"/>
        <v>290.22879342599822</v>
      </c>
      <c r="M616" s="221">
        <f t="shared" si="135"/>
        <v>290.48102202040513</v>
      </c>
      <c r="N616" s="221">
        <f t="shared" si="135"/>
        <v>290.2535245981091</v>
      </c>
      <c r="O616" s="221">
        <f t="shared" si="135"/>
        <v>291.15998726038077</v>
      </c>
      <c r="P616" s="224">
        <f t="shared" ref="P616:P656" si="136">IF($D616=5,($I616*(1+L$6)*L$5))</f>
        <v>96.979206020507064</v>
      </c>
      <c r="Q616" s="224">
        <f t="shared" ref="Q616:Q656" si="137">IF($D616=5,$H616,$J616*(1+L$6)*L$5)</f>
        <v>193.24958740549116</v>
      </c>
      <c r="R616" s="225">
        <f t="shared" si="130"/>
        <v>290.22879342599822</v>
      </c>
      <c r="S616" s="226">
        <f t="shared" si="126"/>
        <v>0</v>
      </c>
      <c r="T616" s="203"/>
      <c r="U616" s="203">
        <f t="shared" si="129"/>
        <v>0</v>
      </c>
      <c r="V616" s="203">
        <f t="shared" si="131"/>
        <v>0</v>
      </c>
      <c r="W616" s="203">
        <f t="shared" si="132"/>
        <v>0</v>
      </c>
      <c r="X616" s="203">
        <f t="shared" si="133"/>
        <v>0</v>
      </c>
      <c r="Y616" s="203">
        <f t="shared" si="134"/>
        <v>0</v>
      </c>
    </row>
    <row r="617" spans="1:25" x14ac:dyDescent="0.2">
      <c r="A617" s="223" t="s">
        <v>634</v>
      </c>
      <c r="B617" s="214">
        <f>IF(ISERROR(VLOOKUP(Prices!A617,Quantities!$A$1:$B$576,2,FALSE)),0,VLOOKUP(Prices!A617,Quantities!$A$1:$B$576,2,FALSE))</f>
        <v>0</v>
      </c>
      <c r="C617" s="215">
        <f t="shared" si="127"/>
        <v>0.37087925893434648</v>
      </c>
      <c r="D617" s="216">
        <v>5</v>
      </c>
      <c r="E617" s="217">
        <v>890</v>
      </c>
      <c r="F617" s="218">
        <v>0</v>
      </c>
      <c r="G617" s="219">
        <v>0</v>
      </c>
      <c r="H617" s="219">
        <v>100.31134681357518</v>
      </c>
      <c r="I617" s="219">
        <v>59.135545119537753</v>
      </c>
      <c r="J617" s="220">
        <f t="shared" si="128"/>
        <v>159.44689193311294</v>
      </c>
      <c r="K617" s="221">
        <f t="shared" si="135"/>
        <v>184.77225630634354</v>
      </c>
      <c r="L617" s="221">
        <f t="shared" si="135"/>
        <v>183.41354320949011</v>
      </c>
      <c r="M617" s="221">
        <f t="shared" si="135"/>
        <v>183.62967975101463</v>
      </c>
      <c r="N617" s="221">
        <f t="shared" si="135"/>
        <v>183.43473553314578</v>
      </c>
      <c r="O617" s="221">
        <f t="shared" si="135"/>
        <v>184.21149006926498</v>
      </c>
      <c r="P617" s="224">
        <f t="shared" si="136"/>
        <v>83.102196395914916</v>
      </c>
      <c r="Q617" s="224">
        <f t="shared" si="137"/>
        <v>100.31134681357518</v>
      </c>
      <c r="R617" s="225">
        <f t="shared" si="130"/>
        <v>183.41354320949011</v>
      </c>
      <c r="S617" s="226">
        <f t="shared" si="126"/>
        <v>0</v>
      </c>
      <c r="T617" s="203"/>
      <c r="U617" s="203">
        <f t="shared" si="129"/>
        <v>0</v>
      </c>
      <c r="V617" s="203">
        <f t="shared" si="131"/>
        <v>0</v>
      </c>
      <c r="W617" s="203">
        <f t="shared" si="132"/>
        <v>0</v>
      </c>
      <c r="X617" s="203">
        <f t="shared" si="133"/>
        <v>0</v>
      </c>
      <c r="Y617" s="203">
        <f t="shared" si="134"/>
        <v>0</v>
      </c>
    </row>
    <row r="618" spans="1:25" x14ac:dyDescent="0.2">
      <c r="A618" s="223" t="s">
        <v>635</v>
      </c>
      <c r="B618" s="214">
        <f>IF(ISERROR(VLOOKUP(Prices!A618,Quantities!$A$1:$B$576,2,FALSE)),0,VLOOKUP(Prices!A618,Quantities!$A$1:$B$576,2,FALSE))</f>
        <v>0</v>
      </c>
      <c r="C618" s="215">
        <f t="shared" si="127"/>
        <v>0.3897909081227478</v>
      </c>
      <c r="D618" s="216">
        <v>5</v>
      </c>
      <c r="E618" s="217">
        <v>50</v>
      </c>
      <c r="F618" s="218">
        <v>0</v>
      </c>
      <c r="G618" s="219">
        <v>0</v>
      </c>
      <c r="H618" s="219">
        <v>95.442169190402339</v>
      </c>
      <c r="I618" s="219">
        <v>60.966790395537743</v>
      </c>
      <c r="J618" s="220">
        <f t="shared" si="128"/>
        <v>156.40895958594007</v>
      </c>
      <c r="K618" s="221">
        <f t="shared" si="135"/>
        <v>182.51857231230093</v>
      </c>
      <c r="L618" s="221">
        <f t="shared" si="135"/>
        <v>181.11778406529842</v>
      </c>
      <c r="M618" s="221">
        <f t="shared" si="135"/>
        <v>181.34061368828247</v>
      </c>
      <c r="N618" s="221">
        <f t="shared" si="135"/>
        <v>181.13963264979526</v>
      </c>
      <c r="O618" s="221">
        <f t="shared" si="135"/>
        <v>181.9404408759921</v>
      </c>
      <c r="P618" s="224">
        <f t="shared" si="136"/>
        <v>85.675614874896084</v>
      </c>
      <c r="Q618" s="224">
        <f t="shared" si="137"/>
        <v>95.442169190402339</v>
      </c>
      <c r="R618" s="225">
        <f t="shared" si="130"/>
        <v>181.11778406529842</v>
      </c>
      <c r="S618" s="226">
        <f t="shared" si="126"/>
        <v>0</v>
      </c>
      <c r="T618" s="203"/>
      <c r="U618" s="203">
        <f t="shared" si="129"/>
        <v>0</v>
      </c>
      <c r="V618" s="203">
        <f t="shared" si="131"/>
        <v>0</v>
      </c>
      <c r="W618" s="203">
        <f t="shared" si="132"/>
        <v>0</v>
      </c>
      <c r="X618" s="203">
        <f t="shared" si="133"/>
        <v>0</v>
      </c>
      <c r="Y618" s="203">
        <f t="shared" si="134"/>
        <v>0</v>
      </c>
    </row>
    <row r="619" spans="1:25" x14ac:dyDescent="0.2">
      <c r="A619" s="223" t="s">
        <v>636</v>
      </c>
      <c r="B619" s="214">
        <f>IF(ISERROR(VLOOKUP(Prices!A619,Quantities!$A$1:$B$576,2,FALSE)),0,VLOOKUP(Prices!A619,Quantities!$A$1:$B$576,2,FALSE))</f>
        <v>0</v>
      </c>
      <c r="C619" s="215">
        <f t="shared" si="127"/>
        <v>0.28299153320463255</v>
      </c>
      <c r="D619" s="216">
        <v>5</v>
      </c>
      <c r="E619" s="217">
        <v>220</v>
      </c>
      <c r="F619" s="218">
        <v>0</v>
      </c>
      <c r="G619" s="219">
        <v>0</v>
      </c>
      <c r="H619" s="219">
        <v>181.85881459942686</v>
      </c>
      <c r="I619" s="219">
        <v>71.776704395537749</v>
      </c>
      <c r="J619" s="220">
        <f t="shared" si="128"/>
        <v>253.63551899496463</v>
      </c>
      <c r="K619" s="221">
        <f t="shared" si="135"/>
        <v>284.37458107094915</v>
      </c>
      <c r="L619" s="221">
        <f t="shared" si="135"/>
        <v>282.72542153223083</v>
      </c>
      <c r="M619" s="221">
        <f t="shared" si="135"/>
        <v>282.9877606823768</v>
      </c>
      <c r="N619" s="221">
        <f t="shared" si="135"/>
        <v>282.75114405068251</v>
      </c>
      <c r="O619" s="221">
        <f t="shared" si="135"/>
        <v>283.6939421700576</v>
      </c>
      <c r="P619" s="224">
        <f t="shared" si="136"/>
        <v>100.86660693280396</v>
      </c>
      <c r="Q619" s="224">
        <f t="shared" si="137"/>
        <v>181.85881459942686</v>
      </c>
      <c r="R619" s="225">
        <f t="shared" si="130"/>
        <v>282.72542153223083</v>
      </c>
      <c r="S619" s="226">
        <f t="shared" si="126"/>
        <v>0</v>
      </c>
      <c r="T619" s="203"/>
      <c r="U619" s="203">
        <f t="shared" si="129"/>
        <v>0</v>
      </c>
      <c r="V619" s="203">
        <f t="shared" si="131"/>
        <v>0</v>
      </c>
      <c r="W619" s="203">
        <f t="shared" si="132"/>
        <v>0</v>
      </c>
      <c r="X619" s="203">
        <f t="shared" si="133"/>
        <v>0</v>
      </c>
      <c r="Y619" s="203">
        <f t="shared" si="134"/>
        <v>0</v>
      </c>
    </row>
    <row r="620" spans="1:25" x14ac:dyDescent="0.2">
      <c r="A620" s="223" t="s">
        <v>637</v>
      </c>
      <c r="B620" s="214">
        <f>IF(ISERROR(VLOOKUP(Prices!A620,Quantities!$A$1:$B$576,2,FALSE)),0,VLOOKUP(Prices!A620,Quantities!$A$1:$B$576,2,FALSE))</f>
        <v>0</v>
      </c>
      <c r="C620" s="215">
        <f t="shared" si="127"/>
        <v>0.261252295436601</v>
      </c>
      <c r="D620" s="216">
        <v>5</v>
      </c>
      <c r="E620" s="217">
        <v>310</v>
      </c>
      <c r="F620" s="218">
        <v>0</v>
      </c>
      <c r="G620" s="219">
        <v>0</v>
      </c>
      <c r="H620" s="219">
        <v>200.32024627758494</v>
      </c>
      <c r="I620" s="219">
        <v>70.841674145537738</v>
      </c>
      <c r="J620" s="220">
        <f t="shared" si="128"/>
        <v>271.16192042312269</v>
      </c>
      <c r="K620" s="221">
        <f t="shared" si="135"/>
        <v>301.50054682656247</v>
      </c>
      <c r="L620" s="221">
        <f t="shared" si="135"/>
        <v>299.87287077707316</v>
      </c>
      <c r="M620" s="221">
        <f t="shared" si="135"/>
        <v>300.13179245293958</v>
      </c>
      <c r="N620" s="221">
        <f t="shared" si="135"/>
        <v>299.89825821002523</v>
      </c>
      <c r="O620" s="221">
        <f t="shared" si="135"/>
        <v>300.82877456237452</v>
      </c>
      <c r="P620" s="224">
        <f t="shared" si="136"/>
        <v>99.552624499488232</v>
      </c>
      <c r="Q620" s="224">
        <f t="shared" si="137"/>
        <v>200.32024627758494</v>
      </c>
      <c r="R620" s="225">
        <f t="shared" si="130"/>
        <v>299.87287077707316</v>
      </c>
      <c r="S620" s="226">
        <f t="shared" si="126"/>
        <v>0</v>
      </c>
      <c r="T620" s="203"/>
      <c r="U620" s="203">
        <f t="shared" si="129"/>
        <v>0</v>
      </c>
      <c r="V620" s="203">
        <f t="shared" si="131"/>
        <v>0</v>
      </c>
      <c r="W620" s="203">
        <f t="shared" si="132"/>
        <v>0</v>
      </c>
      <c r="X620" s="203">
        <f t="shared" si="133"/>
        <v>0</v>
      </c>
      <c r="Y620" s="203">
        <f t="shared" si="134"/>
        <v>0</v>
      </c>
    </row>
    <row r="621" spans="1:25" x14ac:dyDescent="0.2">
      <c r="A621" s="223" t="s">
        <v>638</v>
      </c>
      <c r="B621" s="214">
        <f>IF(ISERROR(VLOOKUP(Prices!A621,Quantities!$A$1:$B$576,2,FALSE)),0,VLOOKUP(Prices!A621,Quantities!$A$1:$B$576,2,FALSE))</f>
        <v>0</v>
      </c>
      <c r="C621" s="215">
        <f t="shared" si="127"/>
        <v>0.39714416864447694</v>
      </c>
      <c r="D621" s="216">
        <v>5</v>
      </c>
      <c r="E621" s="217">
        <v>60</v>
      </c>
      <c r="F621" s="218">
        <v>0</v>
      </c>
      <c r="G621" s="219">
        <v>0</v>
      </c>
      <c r="H621" s="219">
        <v>95.565690344848861</v>
      </c>
      <c r="I621" s="219">
        <v>62.955941817137749</v>
      </c>
      <c r="J621" s="220">
        <f t="shared" si="128"/>
        <v>158.52163216198662</v>
      </c>
      <c r="K621" s="221">
        <f t="shared" si="135"/>
        <v>185.48311806282686</v>
      </c>
      <c r="L621" s="221">
        <f t="shared" si="135"/>
        <v>184.03662657452185</v>
      </c>
      <c r="M621" s="221">
        <f t="shared" si="135"/>
        <v>184.26672641557803</v>
      </c>
      <c r="N621" s="221">
        <f t="shared" si="135"/>
        <v>184.05918800846723</v>
      </c>
      <c r="O621" s="221">
        <f t="shared" si="135"/>
        <v>184.88612404639949</v>
      </c>
      <c r="P621" s="224">
        <f t="shared" si="136"/>
        <v>88.470936229673001</v>
      </c>
      <c r="Q621" s="224">
        <f t="shared" si="137"/>
        <v>95.565690344848861</v>
      </c>
      <c r="R621" s="225">
        <f t="shared" si="130"/>
        <v>184.03662657452185</v>
      </c>
      <c r="S621" s="226">
        <f t="shared" si="126"/>
        <v>0</v>
      </c>
      <c r="T621" s="203"/>
      <c r="U621" s="203">
        <f t="shared" si="129"/>
        <v>0</v>
      </c>
      <c r="V621" s="203">
        <f t="shared" si="131"/>
        <v>0</v>
      </c>
      <c r="W621" s="203">
        <f t="shared" si="132"/>
        <v>0</v>
      </c>
      <c r="X621" s="203">
        <f t="shared" si="133"/>
        <v>0</v>
      </c>
      <c r="Y621" s="203">
        <f t="shared" si="134"/>
        <v>0</v>
      </c>
    </row>
    <row r="622" spans="1:25" x14ac:dyDescent="0.2">
      <c r="A622" s="223" t="s">
        <v>639</v>
      </c>
      <c r="B622" s="214">
        <f>IF(ISERROR(VLOOKUP(Prices!A622,Quantities!$A$1:$B$576,2,FALSE)),0,VLOOKUP(Prices!A622,Quantities!$A$1:$B$576,2,FALSE))</f>
        <v>0</v>
      </c>
      <c r="C622" s="215">
        <f t="shared" si="127"/>
        <v>0.28843158328513885</v>
      </c>
      <c r="D622" s="216">
        <v>5</v>
      </c>
      <c r="E622" s="217">
        <v>230</v>
      </c>
      <c r="F622" s="218">
        <v>0</v>
      </c>
      <c r="G622" s="219">
        <v>0</v>
      </c>
      <c r="H622" s="219">
        <v>181.9823357538734</v>
      </c>
      <c r="I622" s="219">
        <v>73.765855817137748</v>
      </c>
      <c r="J622" s="220">
        <f t="shared" si="128"/>
        <v>255.74819157101115</v>
      </c>
      <c r="K622" s="221">
        <f t="shared" si="135"/>
        <v>287.33912682147513</v>
      </c>
      <c r="L622" s="221">
        <f t="shared" si="135"/>
        <v>285.64426404145422</v>
      </c>
      <c r="M622" s="221">
        <f t="shared" si="135"/>
        <v>285.91387340967236</v>
      </c>
      <c r="N622" s="221">
        <f t="shared" si="135"/>
        <v>285.67069940935448</v>
      </c>
      <c r="O622" s="221">
        <f t="shared" si="135"/>
        <v>286.63962534046493</v>
      </c>
      <c r="P622" s="224">
        <f t="shared" si="136"/>
        <v>103.66192828758085</v>
      </c>
      <c r="Q622" s="224">
        <f t="shared" si="137"/>
        <v>181.9823357538734</v>
      </c>
      <c r="R622" s="225">
        <f t="shared" si="130"/>
        <v>285.64426404145422</v>
      </c>
      <c r="S622" s="226">
        <f t="shared" si="126"/>
        <v>0</v>
      </c>
      <c r="T622" s="203"/>
      <c r="U622" s="203">
        <f t="shared" si="129"/>
        <v>0</v>
      </c>
      <c r="V622" s="203">
        <f t="shared" si="131"/>
        <v>0</v>
      </c>
      <c r="W622" s="203">
        <f t="shared" si="132"/>
        <v>0</v>
      </c>
      <c r="X622" s="203">
        <f t="shared" si="133"/>
        <v>0</v>
      </c>
      <c r="Y622" s="203">
        <f t="shared" si="134"/>
        <v>0</v>
      </c>
    </row>
    <row r="623" spans="1:25" x14ac:dyDescent="0.2">
      <c r="A623" s="223" t="s">
        <v>640</v>
      </c>
      <c r="B623" s="214">
        <f>IF(ISERROR(VLOOKUP(Prices!A623,Quantities!$A$1:$B$576,2,FALSE)),0,VLOOKUP(Prices!A623,Quantities!$A$1:$B$576,2,FALSE))</f>
        <v>0</v>
      </c>
      <c r="C623" s="215">
        <f t="shared" si="127"/>
        <v>0.26651151418002172</v>
      </c>
      <c r="D623" s="216">
        <v>5</v>
      </c>
      <c r="E623" s="217">
        <v>320</v>
      </c>
      <c r="F623" s="218">
        <v>0</v>
      </c>
      <c r="G623" s="219">
        <v>0</v>
      </c>
      <c r="H623" s="219">
        <v>200.44376743203148</v>
      </c>
      <c r="I623" s="219">
        <v>72.830825567137751</v>
      </c>
      <c r="J623" s="220">
        <f t="shared" si="128"/>
        <v>273.27459299916922</v>
      </c>
      <c r="K623" s="221">
        <f t="shared" si="135"/>
        <v>304.4650925770884</v>
      </c>
      <c r="L623" s="221">
        <f t="shared" si="135"/>
        <v>302.79171328629661</v>
      </c>
      <c r="M623" s="221">
        <f t="shared" si="135"/>
        <v>303.05790518023514</v>
      </c>
      <c r="N623" s="221">
        <f t="shared" si="135"/>
        <v>302.81781356869715</v>
      </c>
      <c r="O623" s="221">
        <f t="shared" si="135"/>
        <v>303.77445773278191</v>
      </c>
      <c r="P623" s="224">
        <f t="shared" si="136"/>
        <v>102.34794585426515</v>
      </c>
      <c r="Q623" s="224">
        <f t="shared" si="137"/>
        <v>200.44376743203148</v>
      </c>
      <c r="R623" s="225">
        <f t="shared" si="130"/>
        <v>302.79171328629661</v>
      </c>
      <c r="S623" s="226">
        <f t="shared" si="126"/>
        <v>0</v>
      </c>
      <c r="T623" s="203"/>
      <c r="U623" s="203">
        <f t="shared" si="129"/>
        <v>0</v>
      </c>
      <c r="V623" s="203">
        <f t="shared" si="131"/>
        <v>0</v>
      </c>
      <c r="W623" s="203">
        <f t="shared" si="132"/>
        <v>0</v>
      </c>
      <c r="X623" s="203">
        <f t="shared" si="133"/>
        <v>0</v>
      </c>
      <c r="Y623" s="203">
        <f t="shared" si="134"/>
        <v>0</v>
      </c>
    </row>
    <row r="624" spans="1:25" x14ac:dyDescent="0.2">
      <c r="A624" s="223" t="s">
        <v>641</v>
      </c>
      <c r="B624" s="214">
        <f>IF(ISERROR(VLOOKUP(Prices!A624,Quantities!$A$1:$B$576,2,FALSE)),0,VLOOKUP(Prices!A624,Quantities!$A$1:$B$576,2,FALSE))</f>
        <v>0</v>
      </c>
      <c r="C624" s="215">
        <f t="shared" si="127"/>
        <v>0.47676450175636037</v>
      </c>
      <c r="D624" s="216">
        <v>5</v>
      </c>
      <c r="E624" s="217">
        <v>60</v>
      </c>
      <c r="F624" s="218">
        <v>0</v>
      </c>
      <c r="G624" s="219">
        <v>0</v>
      </c>
      <c r="H624" s="219">
        <v>95.565690344848861</v>
      </c>
      <c r="I624" s="219">
        <v>87.078053563271084</v>
      </c>
      <c r="J624" s="220">
        <f t="shared" si="128"/>
        <v>182.64374390811994</v>
      </c>
      <c r="K624" s="221">
        <f t="shared" si="135"/>
        <v>219.93575552217931</v>
      </c>
      <c r="L624" s="221">
        <f t="shared" si="135"/>
        <v>217.935028352323</v>
      </c>
      <c r="M624" s="221">
        <f t="shared" si="135"/>
        <v>218.25329293078943</v>
      </c>
      <c r="N624" s="221">
        <f t="shared" si="135"/>
        <v>217.9662343941493</v>
      </c>
      <c r="O624" s="221">
        <f t="shared" si="135"/>
        <v>219.11001810266117</v>
      </c>
      <c r="P624" s="224">
        <f t="shared" si="136"/>
        <v>122.36933800747414</v>
      </c>
      <c r="Q624" s="224">
        <f t="shared" si="137"/>
        <v>95.565690344848861</v>
      </c>
      <c r="R624" s="225">
        <f t="shared" si="130"/>
        <v>217.935028352323</v>
      </c>
      <c r="S624" s="226">
        <f t="shared" si="126"/>
        <v>0</v>
      </c>
      <c r="T624" s="203"/>
      <c r="U624" s="203">
        <f t="shared" si="129"/>
        <v>0</v>
      </c>
      <c r="V624" s="203">
        <f t="shared" si="131"/>
        <v>0</v>
      </c>
      <c r="W624" s="203">
        <f t="shared" si="132"/>
        <v>0</v>
      </c>
      <c r="X624" s="203">
        <f t="shared" si="133"/>
        <v>0</v>
      </c>
      <c r="Y624" s="203">
        <f t="shared" si="134"/>
        <v>0</v>
      </c>
    </row>
    <row r="625" spans="1:25" x14ac:dyDescent="0.2">
      <c r="A625" s="223" t="s">
        <v>642</v>
      </c>
      <c r="B625" s="214">
        <f>IF(ISERROR(VLOOKUP(Prices!A625,Quantities!$A$1:$B$576,2,FALSE)),0,VLOOKUP(Prices!A625,Quantities!$A$1:$B$576,2,FALSE))</f>
        <v>0</v>
      </c>
      <c r="C625" s="215">
        <f t="shared" si="127"/>
        <v>0.40298923623370064</v>
      </c>
      <c r="D625" s="216">
        <v>5</v>
      </c>
      <c r="E625" s="217">
        <v>60</v>
      </c>
      <c r="F625" s="218">
        <v>0</v>
      </c>
      <c r="G625" s="219">
        <v>0</v>
      </c>
      <c r="H625" s="219">
        <v>95.565690344848861</v>
      </c>
      <c r="I625" s="219">
        <v>64.507956806776306</v>
      </c>
      <c r="J625" s="220">
        <f t="shared" si="128"/>
        <v>160.07364715162515</v>
      </c>
      <c r="K625" s="221">
        <f t="shared" si="135"/>
        <v>187.69979835733173</v>
      </c>
      <c r="L625" s="221">
        <f t="shared" si="135"/>
        <v>186.21764738387827</v>
      </c>
      <c r="M625" s="221">
        <f t="shared" si="135"/>
        <v>186.45341973799873</v>
      </c>
      <c r="N625" s="221">
        <f t="shared" si="135"/>
        <v>186.24076501129258</v>
      </c>
      <c r="O625" s="221">
        <f t="shared" si="135"/>
        <v>187.08808700628148</v>
      </c>
      <c r="P625" s="224">
        <f t="shared" si="136"/>
        <v>90.651957039029412</v>
      </c>
      <c r="Q625" s="224">
        <f t="shared" si="137"/>
        <v>95.565690344848861</v>
      </c>
      <c r="R625" s="225">
        <f t="shared" si="130"/>
        <v>186.21764738387827</v>
      </c>
      <c r="S625" s="226">
        <f t="shared" si="126"/>
        <v>0</v>
      </c>
      <c r="T625" s="203"/>
      <c r="U625" s="203">
        <f t="shared" si="129"/>
        <v>0</v>
      </c>
      <c r="V625" s="203">
        <f t="shared" si="131"/>
        <v>0</v>
      </c>
      <c r="W625" s="203">
        <f t="shared" si="132"/>
        <v>0</v>
      </c>
      <c r="X625" s="203">
        <f t="shared" si="133"/>
        <v>0</v>
      </c>
      <c r="Y625" s="203">
        <f t="shared" si="134"/>
        <v>0</v>
      </c>
    </row>
    <row r="626" spans="1:25" x14ac:dyDescent="0.2">
      <c r="A626" s="223" t="s">
        <v>643</v>
      </c>
      <c r="B626" s="214">
        <f>IF(ISERROR(VLOOKUP(Prices!A626,Quantities!$A$1:$B$576,2,FALSE)),0,VLOOKUP(Prices!A626,Quantities!$A$1:$B$576,2,FALSE))</f>
        <v>0</v>
      </c>
      <c r="C626" s="215">
        <f t="shared" si="127"/>
        <v>0.27065370817299289</v>
      </c>
      <c r="D626" s="216">
        <v>5</v>
      </c>
      <c r="E626" s="217">
        <v>320</v>
      </c>
      <c r="F626" s="218">
        <v>0</v>
      </c>
      <c r="G626" s="219">
        <v>0</v>
      </c>
      <c r="H626" s="219">
        <v>200.44376743203148</v>
      </c>
      <c r="I626" s="219">
        <v>74.382840556776301</v>
      </c>
      <c r="J626" s="220">
        <f t="shared" si="128"/>
        <v>274.82660798880778</v>
      </c>
      <c r="K626" s="221">
        <f t="shared" si="135"/>
        <v>306.6817728715933</v>
      </c>
      <c r="L626" s="221">
        <f t="shared" si="135"/>
        <v>304.97273409565304</v>
      </c>
      <c r="M626" s="221">
        <f t="shared" si="135"/>
        <v>305.24459850265583</v>
      </c>
      <c r="N626" s="221">
        <f t="shared" si="135"/>
        <v>304.99939057152255</v>
      </c>
      <c r="O626" s="221">
        <f t="shared" si="135"/>
        <v>305.97642069266396</v>
      </c>
      <c r="P626" s="224">
        <f t="shared" si="136"/>
        <v>104.52896666362156</v>
      </c>
      <c r="Q626" s="224">
        <f t="shared" si="137"/>
        <v>200.44376743203148</v>
      </c>
      <c r="R626" s="225">
        <f t="shared" si="130"/>
        <v>304.97273409565304</v>
      </c>
      <c r="S626" s="226">
        <f t="shared" si="126"/>
        <v>0</v>
      </c>
      <c r="T626" s="203"/>
      <c r="U626" s="203">
        <f t="shared" si="129"/>
        <v>0</v>
      </c>
      <c r="V626" s="203">
        <f t="shared" si="131"/>
        <v>0</v>
      </c>
      <c r="W626" s="203">
        <f t="shared" si="132"/>
        <v>0</v>
      </c>
      <c r="X626" s="203">
        <f t="shared" si="133"/>
        <v>0</v>
      </c>
      <c r="Y626" s="203">
        <f t="shared" si="134"/>
        <v>0</v>
      </c>
    </row>
    <row r="627" spans="1:25" x14ac:dyDescent="0.2">
      <c r="A627" s="223" t="s">
        <v>644</v>
      </c>
      <c r="B627" s="214">
        <f>IF(ISERROR(VLOOKUP(Prices!A627,Quantities!$A$1:$B$576,2,FALSE)),0,VLOOKUP(Prices!A627,Quantities!$A$1:$B$576,2,FALSE))</f>
        <v>0</v>
      </c>
      <c r="C627" s="215">
        <f t="shared" si="127"/>
        <v>0.40389424615018088</v>
      </c>
      <c r="D627" s="216">
        <v>5</v>
      </c>
      <c r="E627" s="217">
        <v>60</v>
      </c>
      <c r="F627" s="218">
        <v>0</v>
      </c>
      <c r="G627" s="219">
        <v>0</v>
      </c>
      <c r="H627" s="219">
        <v>95.565690344848861</v>
      </c>
      <c r="I627" s="219">
        <v>64.750981198176305</v>
      </c>
      <c r="J627" s="220">
        <f t="shared" si="128"/>
        <v>160.31667154302517</v>
      </c>
      <c r="K627" s="221">
        <f t="shared" si="135"/>
        <v>188.04690027522355</v>
      </c>
      <c r="L627" s="221">
        <f t="shared" si="135"/>
        <v>186.55916551248089</v>
      </c>
      <c r="M627" s="221">
        <f t="shared" si="135"/>
        <v>186.7958261048235</v>
      </c>
      <c r="N627" s="221">
        <f t="shared" si="135"/>
        <v>186.58237023221082</v>
      </c>
      <c r="O627" s="221">
        <f t="shared" si="135"/>
        <v>187.43288439018772</v>
      </c>
      <c r="P627" s="224">
        <f t="shared" si="136"/>
        <v>90.993475167632042</v>
      </c>
      <c r="Q627" s="224">
        <f t="shared" si="137"/>
        <v>95.565690344848861</v>
      </c>
      <c r="R627" s="225">
        <f t="shared" si="130"/>
        <v>186.55916551248089</v>
      </c>
      <c r="S627" s="226">
        <f t="shared" si="126"/>
        <v>0</v>
      </c>
      <c r="T627" s="203"/>
      <c r="U627" s="203">
        <f t="shared" si="129"/>
        <v>0</v>
      </c>
      <c r="V627" s="203">
        <f t="shared" si="131"/>
        <v>0</v>
      </c>
      <c r="W627" s="203">
        <f t="shared" si="132"/>
        <v>0</v>
      </c>
      <c r="X627" s="203">
        <f t="shared" si="133"/>
        <v>0</v>
      </c>
      <c r="Y627" s="203">
        <f t="shared" si="134"/>
        <v>0</v>
      </c>
    </row>
    <row r="628" spans="1:25" x14ac:dyDescent="0.2">
      <c r="A628" s="223" t="s">
        <v>645</v>
      </c>
      <c r="B628" s="214">
        <f>IF(ISERROR(VLOOKUP(Prices!A628,Quantities!$A$1:$B$576,2,FALSE)),0,VLOOKUP(Prices!A628,Quantities!$A$1:$B$576,2,FALSE))</f>
        <v>0</v>
      </c>
      <c r="C628" s="215">
        <f t="shared" si="127"/>
        <v>0.27129808660603671</v>
      </c>
      <c r="D628" s="216">
        <v>5</v>
      </c>
      <c r="E628" s="217">
        <v>320</v>
      </c>
      <c r="F628" s="218">
        <v>0</v>
      </c>
      <c r="G628" s="219">
        <v>0</v>
      </c>
      <c r="H628" s="219">
        <v>200.44376743203148</v>
      </c>
      <c r="I628" s="219">
        <v>74.6258649481763</v>
      </c>
      <c r="J628" s="220">
        <f t="shared" si="128"/>
        <v>275.06963238020779</v>
      </c>
      <c r="K628" s="221">
        <f t="shared" si="135"/>
        <v>307.02887478948509</v>
      </c>
      <c r="L628" s="221">
        <f t="shared" si="135"/>
        <v>305.31425222425565</v>
      </c>
      <c r="M628" s="221">
        <f t="shared" si="135"/>
        <v>305.58700486948067</v>
      </c>
      <c r="N628" s="221">
        <f t="shared" si="135"/>
        <v>305.34099579244076</v>
      </c>
      <c r="O628" s="221">
        <f t="shared" si="135"/>
        <v>306.32121807657018</v>
      </c>
      <c r="P628" s="224">
        <f t="shared" si="136"/>
        <v>104.87048479222418</v>
      </c>
      <c r="Q628" s="224">
        <f t="shared" si="137"/>
        <v>200.44376743203148</v>
      </c>
      <c r="R628" s="225">
        <f t="shared" si="130"/>
        <v>305.31425222425565</v>
      </c>
      <c r="S628" s="226">
        <f t="shared" si="126"/>
        <v>0</v>
      </c>
      <c r="T628" s="203"/>
      <c r="U628" s="203">
        <f t="shared" si="129"/>
        <v>0</v>
      </c>
      <c r="V628" s="203">
        <f t="shared" si="131"/>
        <v>0</v>
      </c>
      <c r="W628" s="203">
        <f t="shared" si="132"/>
        <v>0</v>
      </c>
      <c r="X628" s="203">
        <f t="shared" si="133"/>
        <v>0</v>
      </c>
      <c r="Y628" s="203">
        <f t="shared" si="134"/>
        <v>0</v>
      </c>
    </row>
    <row r="629" spans="1:25" x14ac:dyDescent="0.2">
      <c r="A629" s="214" t="s">
        <v>568</v>
      </c>
      <c r="B629" s="214">
        <f>IF(ISERROR(VLOOKUP(Prices!A629,Quantities!$A$1:$B$576,2,FALSE)),0,VLOOKUP(Prices!A629,Quantities!$A$1:$B$576,2,FALSE))</f>
        <v>0</v>
      </c>
      <c r="C629" s="215">
        <f t="shared" si="127"/>
        <v>0.37189189832404002</v>
      </c>
      <c r="D629" s="216">
        <v>5</v>
      </c>
      <c r="E629" s="217">
        <v>1620</v>
      </c>
      <c r="F629" s="218">
        <v>0</v>
      </c>
      <c r="G629" s="219">
        <v>0</v>
      </c>
      <c r="H629" s="219">
        <v>73.704808793558669</v>
      </c>
      <c r="I629" s="219">
        <v>43.639337217127348</v>
      </c>
      <c r="J629" s="220">
        <f t="shared" si="128"/>
        <v>117.34414601068602</v>
      </c>
      <c r="K629" s="221">
        <f t="shared" si="135"/>
        <v>136.03311072380393</v>
      </c>
      <c r="L629" s="221">
        <f t="shared" si="135"/>
        <v>135.03044238118432</v>
      </c>
      <c r="M629" s="221">
        <f t="shared" si="135"/>
        <v>135.18994129848465</v>
      </c>
      <c r="N629" s="221">
        <f t="shared" si="135"/>
        <v>135.04608135020973</v>
      </c>
      <c r="O629" s="221">
        <f t="shared" si="135"/>
        <v>135.61929079755848</v>
      </c>
      <c r="P629" s="224">
        <f t="shared" si="136"/>
        <v>61.325633587625646</v>
      </c>
      <c r="Q629" s="224">
        <f t="shared" si="137"/>
        <v>73.704808793558669</v>
      </c>
      <c r="R629" s="225">
        <f t="shared" si="130"/>
        <v>135.03044238118432</v>
      </c>
      <c r="S629" s="226">
        <f t="shared" si="126"/>
        <v>0</v>
      </c>
      <c r="T629" s="203"/>
      <c r="U629" s="203">
        <f t="shared" si="129"/>
        <v>0</v>
      </c>
      <c r="V629" s="203">
        <f t="shared" si="131"/>
        <v>0</v>
      </c>
      <c r="W629" s="203">
        <f t="shared" si="132"/>
        <v>0</v>
      </c>
      <c r="X629" s="203">
        <f t="shared" si="133"/>
        <v>0</v>
      </c>
      <c r="Y629" s="203">
        <f t="shared" si="134"/>
        <v>0</v>
      </c>
    </row>
    <row r="630" spans="1:25" x14ac:dyDescent="0.2">
      <c r="A630" s="223" t="s">
        <v>571</v>
      </c>
      <c r="B630" s="214">
        <f>IF(ISERROR(VLOOKUP(Prices!A630,Quantities!$A$1:$B$576,2,FALSE)),0,VLOOKUP(Prices!A630,Quantities!$A$1:$B$576,2,FALSE))</f>
        <v>0</v>
      </c>
      <c r="C630" s="215">
        <f t="shared" si="127"/>
        <v>0.41921201909615552</v>
      </c>
      <c r="D630" s="216">
        <v>5</v>
      </c>
      <c r="E630" s="217">
        <v>40</v>
      </c>
      <c r="F630" s="218">
        <v>0</v>
      </c>
      <c r="G630" s="219">
        <v>0</v>
      </c>
      <c r="H630" s="219">
        <v>72.401109107494534</v>
      </c>
      <c r="I630" s="219">
        <v>52.259027617134578</v>
      </c>
      <c r="J630" s="220">
        <f t="shared" si="128"/>
        <v>124.66013672462911</v>
      </c>
      <c r="K630" s="221">
        <f t="shared" si="135"/>
        <v>147.04056652398833</v>
      </c>
      <c r="L630" s="221">
        <f t="shared" si="135"/>
        <v>145.83985001569039</v>
      </c>
      <c r="M630" s="221">
        <f t="shared" si="135"/>
        <v>146.03085333644731</v>
      </c>
      <c r="N630" s="221">
        <f t="shared" si="135"/>
        <v>145.85857801126321</v>
      </c>
      <c r="O630" s="221">
        <f t="shared" si="135"/>
        <v>146.54500842587646</v>
      </c>
      <c r="P630" s="224">
        <f t="shared" si="136"/>
        <v>73.438740908195868</v>
      </c>
      <c r="Q630" s="224">
        <f t="shared" si="137"/>
        <v>72.401109107494534</v>
      </c>
      <c r="R630" s="225">
        <f t="shared" si="130"/>
        <v>145.83985001569039</v>
      </c>
      <c r="S630" s="226">
        <f t="shared" si="126"/>
        <v>0</v>
      </c>
      <c r="T630" s="203"/>
      <c r="U630" s="203">
        <f t="shared" si="129"/>
        <v>0</v>
      </c>
      <c r="V630" s="203">
        <f t="shared" si="131"/>
        <v>0</v>
      </c>
      <c r="W630" s="203">
        <f t="shared" si="132"/>
        <v>0</v>
      </c>
      <c r="X630" s="203">
        <f t="shared" si="133"/>
        <v>0</v>
      </c>
      <c r="Y630" s="203">
        <f t="shared" si="134"/>
        <v>0</v>
      </c>
    </row>
    <row r="631" spans="1:25" x14ac:dyDescent="0.2">
      <c r="A631" s="223" t="s">
        <v>572</v>
      </c>
      <c r="B631" s="214">
        <f>IF(ISERROR(VLOOKUP(Prices!A631,Quantities!$A$1:$B$576,2,FALSE)),0,VLOOKUP(Prices!A631,Quantities!$A$1:$B$576,2,FALSE))</f>
        <v>0</v>
      </c>
      <c r="C631" s="215">
        <f t="shared" si="127"/>
        <v>0.28423940108218543</v>
      </c>
      <c r="D631" s="216">
        <v>5</v>
      </c>
      <c r="E631" s="217">
        <v>350</v>
      </c>
      <c r="F631" s="218">
        <v>0</v>
      </c>
      <c r="G631" s="219">
        <v>0</v>
      </c>
      <c r="H631" s="219">
        <v>158.81775451651905</v>
      </c>
      <c r="I631" s="219">
        <v>63.068941617134577</v>
      </c>
      <c r="J631" s="220">
        <f t="shared" si="128"/>
        <v>221.88669613365363</v>
      </c>
      <c r="K631" s="221">
        <f t="shared" si="135"/>
        <v>248.89657528263655</v>
      </c>
      <c r="L631" s="221">
        <f t="shared" si="135"/>
        <v>247.44748748262276</v>
      </c>
      <c r="M631" s="221">
        <f t="shared" si="135"/>
        <v>247.67800033054164</v>
      </c>
      <c r="N631" s="221">
        <f t="shared" si="135"/>
        <v>247.47008941215046</v>
      </c>
      <c r="O631" s="221">
        <f t="shared" si="135"/>
        <v>248.29850971994193</v>
      </c>
      <c r="P631" s="224">
        <f t="shared" si="136"/>
        <v>88.629732966103731</v>
      </c>
      <c r="Q631" s="224">
        <f t="shared" si="137"/>
        <v>158.81775451651905</v>
      </c>
      <c r="R631" s="225">
        <f t="shared" si="130"/>
        <v>247.44748748262276</v>
      </c>
      <c r="S631" s="226">
        <f t="shared" si="126"/>
        <v>0</v>
      </c>
      <c r="T631" s="203"/>
      <c r="U631" s="203">
        <f t="shared" si="129"/>
        <v>0</v>
      </c>
      <c r="V631" s="203">
        <f t="shared" si="131"/>
        <v>0</v>
      </c>
      <c r="W631" s="203">
        <f t="shared" si="132"/>
        <v>0</v>
      </c>
      <c r="X631" s="203">
        <f t="shared" si="133"/>
        <v>0</v>
      </c>
      <c r="Y631" s="203">
        <f t="shared" si="134"/>
        <v>0</v>
      </c>
    </row>
    <row r="632" spans="1:25" x14ac:dyDescent="0.2">
      <c r="A632" s="223" t="s">
        <v>573</v>
      </c>
      <c r="B632" s="214">
        <f>IF(ISERROR(VLOOKUP(Prices!A632,Quantities!$A$1:$B$576,2,FALSE)),0,VLOOKUP(Prices!A632,Quantities!$A$1:$B$576,2,FALSE))</f>
        <v>0</v>
      </c>
      <c r="C632" s="215">
        <f t="shared" si="127"/>
        <v>0.24329649983554319</v>
      </c>
      <c r="D632" s="216">
        <v>5</v>
      </c>
      <c r="E632" s="217">
        <v>360</v>
      </c>
      <c r="F632" s="218">
        <v>0</v>
      </c>
      <c r="G632" s="219">
        <v>0</v>
      </c>
      <c r="H632" s="219">
        <v>193.24958740549116</v>
      </c>
      <c r="I632" s="219">
        <v>62.13391136713458</v>
      </c>
      <c r="J632" s="220">
        <f t="shared" si="128"/>
        <v>255.38349877262573</v>
      </c>
      <c r="K632" s="221">
        <f t="shared" si="135"/>
        <v>281.9929422490639</v>
      </c>
      <c r="L632" s="221">
        <f t="shared" si="135"/>
        <v>280.56533793827919</v>
      </c>
      <c r="M632" s="221">
        <f t="shared" si="135"/>
        <v>280.79243331191844</v>
      </c>
      <c r="N632" s="221">
        <f t="shared" si="135"/>
        <v>280.58760478230715</v>
      </c>
      <c r="O632" s="221">
        <f t="shared" si="135"/>
        <v>281.40374332307294</v>
      </c>
      <c r="P632" s="224">
        <f t="shared" si="136"/>
        <v>87.31575053278803</v>
      </c>
      <c r="Q632" s="224">
        <f t="shared" si="137"/>
        <v>193.24958740549116</v>
      </c>
      <c r="R632" s="225">
        <f t="shared" si="130"/>
        <v>280.56533793827919</v>
      </c>
      <c r="S632" s="226">
        <f t="shared" si="126"/>
        <v>0</v>
      </c>
      <c r="T632" s="203"/>
      <c r="U632" s="203">
        <f t="shared" si="129"/>
        <v>0</v>
      </c>
      <c r="V632" s="203">
        <f t="shared" si="131"/>
        <v>0</v>
      </c>
      <c r="W632" s="203">
        <f t="shared" si="132"/>
        <v>0</v>
      </c>
      <c r="X632" s="203">
        <f t="shared" si="133"/>
        <v>0</v>
      </c>
      <c r="Y632" s="203">
        <f t="shared" si="134"/>
        <v>0</v>
      </c>
    </row>
    <row r="633" spans="1:25" x14ac:dyDescent="0.2">
      <c r="A633" s="223" t="s">
        <v>574</v>
      </c>
      <c r="B633" s="214">
        <f>IF(ISERROR(VLOOKUP(Prices!A633,Quantities!$A$1:$B$576,2,FALSE)),0,VLOOKUP(Prices!A633,Quantities!$A$1:$B$576,2,FALSE))</f>
        <v>0</v>
      </c>
      <c r="C633" s="215">
        <f t="shared" si="127"/>
        <v>0.20547934643822127</v>
      </c>
      <c r="D633" s="216">
        <v>5</v>
      </c>
      <c r="E633" s="217">
        <v>730</v>
      </c>
      <c r="F633" s="218">
        <v>0</v>
      </c>
      <c r="G633" s="219">
        <v>0</v>
      </c>
      <c r="H633" s="219">
        <v>221.15982511157185</v>
      </c>
      <c r="I633" s="219">
        <v>57.196469492134575</v>
      </c>
      <c r="J633" s="220">
        <f t="shared" si="128"/>
        <v>278.35629460370643</v>
      </c>
      <c r="K633" s="221">
        <f t="shared" si="135"/>
        <v>302.85123124160509</v>
      </c>
      <c r="L633" s="221">
        <f t="shared" si="135"/>
        <v>301.53707083206382</v>
      </c>
      <c r="M633" s="221">
        <f t="shared" si="135"/>
        <v>301.74612017926188</v>
      </c>
      <c r="N633" s="221">
        <f t="shared" si="135"/>
        <v>301.55756825186415</v>
      </c>
      <c r="O633" s="221">
        <f t="shared" si="135"/>
        <v>302.30885272955368</v>
      </c>
      <c r="P633" s="224">
        <f t="shared" si="136"/>
        <v>80.377245720491942</v>
      </c>
      <c r="Q633" s="224">
        <f t="shared" si="137"/>
        <v>221.15982511157185</v>
      </c>
      <c r="R633" s="225">
        <f t="shared" si="130"/>
        <v>301.53707083206382</v>
      </c>
      <c r="S633" s="226">
        <f t="shared" si="126"/>
        <v>0</v>
      </c>
      <c r="T633" s="203"/>
      <c r="U633" s="203">
        <f t="shared" si="129"/>
        <v>0</v>
      </c>
      <c r="V633" s="203">
        <f t="shared" si="131"/>
        <v>0</v>
      </c>
      <c r="W633" s="203">
        <f t="shared" si="132"/>
        <v>0</v>
      </c>
      <c r="X633" s="203">
        <f t="shared" si="133"/>
        <v>0</v>
      </c>
      <c r="Y633" s="203">
        <f t="shared" si="134"/>
        <v>0</v>
      </c>
    </row>
    <row r="634" spans="1:25" x14ac:dyDescent="0.2">
      <c r="A634" s="223" t="s">
        <v>576</v>
      </c>
      <c r="B634" s="214">
        <f>IF(ISERROR(VLOOKUP(Prices!A634,Quantities!$A$1:$B$576,2,FALSE)),0,VLOOKUP(Prices!A634,Quantities!$A$1:$B$576,2,FALSE))</f>
        <v>0</v>
      </c>
      <c r="C634" s="215">
        <f t="shared" si="127"/>
        <v>0.3425240831460904</v>
      </c>
      <c r="D634" s="216">
        <v>5</v>
      </c>
      <c r="E634" s="217">
        <v>890</v>
      </c>
      <c r="F634" s="218">
        <v>0</v>
      </c>
      <c r="G634" s="219">
        <v>0</v>
      </c>
      <c r="H634" s="219">
        <v>100.31134681357518</v>
      </c>
      <c r="I634" s="219">
        <v>52.259027617134578</v>
      </c>
      <c r="J634" s="220">
        <f t="shared" si="128"/>
        <v>152.57037443070976</v>
      </c>
      <c r="K634" s="221">
        <f t="shared" si="135"/>
        <v>174.950804230069</v>
      </c>
      <c r="L634" s="221">
        <f t="shared" si="135"/>
        <v>173.75008772177105</v>
      </c>
      <c r="M634" s="221">
        <f t="shared" si="135"/>
        <v>173.94109104252794</v>
      </c>
      <c r="N634" s="221">
        <f t="shared" si="135"/>
        <v>173.76881571734384</v>
      </c>
      <c r="O634" s="221">
        <f t="shared" si="135"/>
        <v>174.45524613195713</v>
      </c>
      <c r="P634" s="224">
        <f t="shared" si="136"/>
        <v>73.438740908195868</v>
      </c>
      <c r="Q634" s="224">
        <f t="shared" si="137"/>
        <v>100.31134681357518</v>
      </c>
      <c r="R634" s="225">
        <f t="shared" si="130"/>
        <v>173.75008772177105</v>
      </c>
      <c r="S634" s="226">
        <f t="shared" si="126"/>
        <v>0</v>
      </c>
      <c r="T634" s="203"/>
      <c r="U634" s="203">
        <f t="shared" si="129"/>
        <v>0</v>
      </c>
      <c r="V634" s="203">
        <f t="shared" si="131"/>
        <v>0</v>
      </c>
      <c r="W634" s="203">
        <f t="shared" si="132"/>
        <v>0</v>
      </c>
      <c r="X634" s="203">
        <f t="shared" si="133"/>
        <v>0</v>
      </c>
      <c r="Y634" s="203">
        <f t="shared" si="134"/>
        <v>0</v>
      </c>
    </row>
    <row r="635" spans="1:25" x14ac:dyDescent="0.2">
      <c r="A635" s="223" t="s">
        <v>579</v>
      </c>
      <c r="B635" s="214">
        <f>IF(ISERROR(VLOOKUP(Prices!A635,Quantities!$A$1:$B$576,2,FALSE)),0,VLOOKUP(Prices!A635,Quantities!$A$1:$B$576,2,FALSE))</f>
        <v>0</v>
      </c>
      <c r="C635" s="215">
        <f t="shared" si="127"/>
        <v>0.44577383913273189</v>
      </c>
      <c r="D635" s="216">
        <v>5</v>
      </c>
      <c r="E635" s="217">
        <v>50</v>
      </c>
      <c r="F635" s="218">
        <v>0</v>
      </c>
      <c r="G635" s="219">
        <v>0</v>
      </c>
      <c r="H635" s="219">
        <v>95.442169190402339</v>
      </c>
      <c r="I635" s="219">
        <v>76.765813632082711</v>
      </c>
      <c r="J635" s="220">
        <f t="shared" si="128"/>
        <v>172.20798282248506</v>
      </c>
      <c r="K635" s="221">
        <f t="shared" si="135"/>
        <v>205.08367878013831</v>
      </c>
      <c r="L635" s="221">
        <f t="shared" si="135"/>
        <v>203.31988821793612</v>
      </c>
      <c r="M635" s="221">
        <f t="shared" si="135"/>
        <v>203.60046223534334</v>
      </c>
      <c r="N635" s="221">
        <f t="shared" si="135"/>
        <v>203.34739867657646</v>
      </c>
      <c r="O635" s="221">
        <f t="shared" si="135"/>
        <v>204.35572951781694</v>
      </c>
      <c r="P635" s="224">
        <f t="shared" si="136"/>
        <v>107.87771902753379</v>
      </c>
      <c r="Q635" s="224">
        <f t="shared" si="137"/>
        <v>95.442169190402339</v>
      </c>
      <c r="R635" s="225">
        <f t="shared" si="130"/>
        <v>203.31988821793612</v>
      </c>
      <c r="S635" s="226">
        <f t="shared" si="126"/>
        <v>0</v>
      </c>
      <c r="T635" s="203"/>
      <c r="U635" s="203">
        <f t="shared" si="129"/>
        <v>0</v>
      </c>
      <c r="V635" s="203">
        <f t="shared" si="131"/>
        <v>0</v>
      </c>
      <c r="W635" s="203">
        <f t="shared" si="132"/>
        <v>0</v>
      </c>
      <c r="X635" s="203">
        <f t="shared" si="133"/>
        <v>0</v>
      </c>
      <c r="Y635" s="203">
        <f t="shared" si="134"/>
        <v>0</v>
      </c>
    </row>
    <row r="636" spans="1:25" x14ac:dyDescent="0.2">
      <c r="A636" s="223" t="s">
        <v>580</v>
      </c>
      <c r="B636" s="214">
        <f>IF(ISERROR(VLOOKUP(Prices!A636,Quantities!$A$1:$B$576,2,FALSE)),0,VLOOKUP(Prices!A636,Quantities!$A$1:$B$576,2,FALSE))</f>
        <v>0</v>
      </c>
      <c r="C636" s="215">
        <f t="shared" si="127"/>
        <v>0.32503526424920653</v>
      </c>
      <c r="D636" s="216">
        <v>5</v>
      </c>
      <c r="E636" s="217">
        <v>220</v>
      </c>
      <c r="F636" s="218">
        <v>0</v>
      </c>
      <c r="G636" s="219">
        <v>0</v>
      </c>
      <c r="H636" s="219">
        <v>181.85881459942686</v>
      </c>
      <c r="I636" s="219">
        <v>87.575727632082717</v>
      </c>
      <c r="J636" s="220">
        <f t="shared" si="128"/>
        <v>269.43454223150957</v>
      </c>
      <c r="K636" s="221">
        <f t="shared" si="135"/>
        <v>306.93968753878653</v>
      </c>
      <c r="L636" s="221">
        <f t="shared" si="135"/>
        <v>304.92752568486856</v>
      </c>
      <c r="M636" s="221">
        <f t="shared" si="135"/>
        <v>305.24760922943767</v>
      </c>
      <c r="N636" s="221">
        <f t="shared" si="135"/>
        <v>304.95891007746371</v>
      </c>
      <c r="O636" s="221">
        <f t="shared" si="135"/>
        <v>306.10923081188241</v>
      </c>
      <c r="P636" s="224">
        <f t="shared" si="136"/>
        <v>123.06871108544168</v>
      </c>
      <c r="Q636" s="224">
        <f t="shared" si="137"/>
        <v>181.85881459942686</v>
      </c>
      <c r="R636" s="225">
        <f t="shared" si="130"/>
        <v>304.92752568486856</v>
      </c>
      <c r="S636" s="226">
        <f t="shared" si="126"/>
        <v>0</v>
      </c>
      <c r="T636" s="203"/>
      <c r="U636" s="203">
        <f t="shared" si="129"/>
        <v>0</v>
      </c>
      <c r="V636" s="203">
        <f t="shared" si="131"/>
        <v>0</v>
      </c>
      <c r="W636" s="203">
        <f t="shared" si="132"/>
        <v>0</v>
      </c>
      <c r="X636" s="203">
        <f t="shared" si="133"/>
        <v>0</v>
      </c>
      <c r="Y636" s="203">
        <f t="shared" si="134"/>
        <v>0</v>
      </c>
    </row>
    <row r="637" spans="1:25" x14ac:dyDescent="0.2">
      <c r="A637" s="223" t="s">
        <v>581</v>
      </c>
      <c r="B637" s="214">
        <f>IF(ISERROR(VLOOKUP(Prices!A637,Quantities!$A$1:$B$576,2,FALSE)),0,VLOOKUP(Prices!A637,Quantities!$A$1:$B$576,2,FALSE))</f>
        <v>0</v>
      </c>
      <c r="C637" s="215">
        <f t="shared" si="127"/>
        <v>0.30192505041674789</v>
      </c>
      <c r="D637" s="216">
        <v>5</v>
      </c>
      <c r="E637" s="217">
        <v>310</v>
      </c>
      <c r="F637" s="218">
        <v>0</v>
      </c>
      <c r="G637" s="219">
        <v>0</v>
      </c>
      <c r="H637" s="219">
        <v>200.32024627758494</v>
      </c>
      <c r="I637" s="219">
        <v>86.640697382082706</v>
      </c>
      <c r="J637" s="220">
        <f t="shared" si="128"/>
        <v>286.96094365966763</v>
      </c>
      <c r="K637" s="221">
        <f t="shared" si="135"/>
        <v>324.06565329439985</v>
      </c>
      <c r="L637" s="221">
        <f t="shared" si="135"/>
        <v>322.07497492971089</v>
      </c>
      <c r="M637" s="221">
        <f t="shared" si="135"/>
        <v>322.39164100000045</v>
      </c>
      <c r="N637" s="221">
        <f t="shared" si="135"/>
        <v>322.10602423680638</v>
      </c>
      <c r="O637" s="221">
        <f t="shared" si="135"/>
        <v>323.24406320419934</v>
      </c>
      <c r="P637" s="224">
        <f t="shared" si="136"/>
        <v>121.75472865212593</v>
      </c>
      <c r="Q637" s="224">
        <f t="shared" si="137"/>
        <v>200.32024627758494</v>
      </c>
      <c r="R637" s="225">
        <f t="shared" si="130"/>
        <v>322.07497492971089</v>
      </c>
      <c r="S637" s="226">
        <f t="shared" si="126"/>
        <v>0</v>
      </c>
      <c r="T637" s="203"/>
      <c r="U637" s="203">
        <f t="shared" si="129"/>
        <v>0</v>
      </c>
      <c r="V637" s="203">
        <f t="shared" si="131"/>
        <v>0</v>
      </c>
      <c r="W637" s="203">
        <f t="shared" si="132"/>
        <v>0</v>
      </c>
      <c r="X637" s="203">
        <f t="shared" si="133"/>
        <v>0</v>
      </c>
      <c r="Y637" s="203">
        <f t="shared" si="134"/>
        <v>0</v>
      </c>
    </row>
    <row r="638" spans="1:25" x14ac:dyDescent="0.2">
      <c r="A638" s="223" t="s">
        <v>582</v>
      </c>
      <c r="B638" s="214">
        <f>IF(ISERROR(VLOOKUP(Prices!A638,Quantities!$A$1:$B$576,2,FALSE)),0,VLOOKUP(Prices!A638,Quantities!$A$1:$B$576,2,FALSE))</f>
        <v>0</v>
      </c>
      <c r="C638" s="215">
        <f t="shared" si="127"/>
        <v>0.2577354002942428</v>
      </c>
      <c r="D638" s="216">
        <v>5</v>
      </c>
      <c r="E638" s="217">
        <v>690</v>
      </c>
      <c r="F638" s="218">
        <v>0</v>
      </c>
      <c r="G638" s="219">
        <v>0</v>
      </c>
      <c r="H638" s="219">
        <v>235.30114285575939</v>
      </c>
      <c r="I638" s="219">
        <v>81.703255507082716</v>
      </c>
      <c r="J638" s="220">
        <f t="shared" si="128"/>
        <v>317.0043983628421</v>
      </c>
      <c r="K638" s="221">
        <f t="shared" si="135"/>
        <v>351.99460115903486</v>
      </c>
      <c r="L638" s="221">
        <f t="shared" si="135"/>
        <v>350.11736669558928</v>
      </c>
      <c r="M638" s="221">
        <f t="shared" si="135"/>
        <v>350.41598673943764</v>
      </c>
      <c r="N638" s="221">
        <f t="shared" si="135"/>
        <v>350.14664657845719</v>
      </c>
      <c r="O638" s="221">
        <f t="shared" si="135"/>
        <v>351.21983148277388</v>
      </c>
      <c r="P638" s="224">
        <f t="shared" si="136"/>
        <v>114.81622383982987</v>
      </c>
      <c r="Q638" s="224">
        <f t="shared" si="137"/>
        <v>235.30114285575939</v>
      </c>
      <c r="R638" s="225">
        <f t="shared" si="130"/>
        <v>350.11736669558928</v>
      </c>
      <c r="S638" s="226">
        <f t="shared" si="126"/>
        <v>0</v>
      </c>
      <c r="T638" s="203"/>
      <c r="U638" s="203">
        <f t="shared" si="129"/>
        <v>0</v>
      </c>
      <c r="V638" s="203">
        <f t="shared" si="131"/>
        <v>0</v>
      </c>
      <c r="W638" s="203">
        <f t="shared" si="132"/>
        <v>0</v>
      </c>
      <c r="X638" s="203">
        <f t="shared" si="133"/>
        <v>0</v>
      </c>
      <c r="Y638" s="203">
        <f t="shared" si="134"/>
        <v>0</v>
      </c>
    </row>
    <row r="639" spans="1:25" x14ac:dyDescent="0.2">
      <c r="A639" s="223" t="s">
        <v>588</v>
      </c>
      <c r="B639" s="214">
        <f>IF(ISERROR(VLOOKUP(Prices!A639,Quantities!$A$1:$B$576,2,FALSE)),0,VLOOKUP(Prices!A639,Quantities!$A$1:$B$576,2,FALSE))</f>
        <v>0</v>
      </c>
      <c r="C639" s="215">
        <f t="shared" si="127"/>
        <v>0.30843366898204294</v>
      </c>
      <c r="D639" s="216">
        <v>5</v>
      </c>
      <c r="E639" s="217">
        <v>220</v>
      </c>
      <c r="F639" s="218">
        <v>0</v>
      </c>
      <c r="G639" s="219">
        <v>0</v>
      </c>
      <c r="H639" s="219">
        <v>181.85881459942686</v>
      </c>
      <c r="I639" s="219">
        <v>81.107738922255137</v>
      </c>
      <c r="J639" s="220">
        <f t="shared" si="128"/>
        <v>262.96655352168199</v>
      </c>
      <c r="K639" s="221">
        <f t="shared" si="135"/>
        <v>297.70172062875452</v>
      </c>
      <c r="L639" s="221">
        <f t="shared" si="135"/>
        <v>295.83816890352608</v>
      </c>
      <c r="M639" s="221">
        <f t="shared" si="135"/>
        <v>296.13461237328858</v>
      </c>
      <c r="N639" s="221">
        <f t="shared" si="135"/>
        <v>295.86723537193774</v>
      </c>
      <c r="O639" s="221">
        <f t="shared" si="135"/>
        <v>296.9325980737591</v>
      </c>
      <c r="P639" s="224">
        <f t="shared" si="136"/>
        <v>113.97935430409923</v>
      </c>
      <c r="Q639" s="224">
        <f t="shared" si="137"/>
        <v>181.85881459942686</v>
      </c>
      <c r="R639" s="225">
        <f t="shared" si="130"/>
        <v>295.83816890352608</v>
      </c>
      <c r="S639" s="226">
        <f t="shared" si="126"/>
        <v>0</v>
      </c>
      <c r="T639" s="203"/>
      <c r="U639" s="203">
        <f t="shared" si="129"/>
        <v>0</v>
      </c>
      <c r="V639" s="203">
        <f t="shared" si="131"/>
        <v>0</v>
      </c>
      <c r="W639" s="203">
        <f t="shared" si="132"/>
        <v>0</v>
      </c>
      <c r="X639" s="203">
        <f t="shared" si="133"/>
        <v>0</v>
      </c>
      <c r="Y639" s="203">
        <f t="shared" si="134"/>
        <v>0</v>
      </c>
    </row>
    <row r="640" spans="1:25" x14ac:dyDescent="0.2">
      <c r="A640" s="223" t="s">
        <v>589</v>
      </c>
      <c r="B640" s="214">
        <f>IF(ISERROR(VLOOKUP(Prices!A640,Quantities!$A$1:$B$576,2,FALSE)),0,VLOOKUP(Prices!A640,Quantities!$A$1:$B$576,2,FALSE))</f>
        <v>0</v>
      </c>
      <c r="C640" s="215">
        <f t="shared" si="127"/>
        <v>0.28582788714458884</v>
      </c>
      <c r="D640" s="216">
        <v>5</v>
      </c>
      <c r="E640" s="217">
        <v>310</v>
      </c>
      <c r="F640" s="218">
        <v>0</v>
      </c>
      <c r="G640" s="219">
        <v>0</v>
      </c>
      <c r="H640" s="219">
        <v>200.32024627758494</v>
      </c>
      <c r="I640" s="219">
        <v>80.172708672255126</v>
      </c>
      <c r="J640" s="220">
        <f t="shared" si="128"/>
        <v>280.49295494984005</v>
      </c>
      <c r="K640" s="221">
        <f t="shared" si="135"/>
        <v>314.82768638436784</v>
      </c>
      <c r="L640" s="221">
        <f t="shared" si="135"/>
        <v>312.98561814836842</v>
      </c>
      <c r="M640" s="221">
        <f t="shared" si="135"/>
        <v>313.2786441438513</v>
      </c>
      <c r="N640" s="221">
        <f t="shared" si="135"/>
        <v>313.0143495312804</v>
      </c>
      <c r="O640" s="221">
        <f t="shared" si="135"/>
        <v>314.06743046607608</v>
      </c>
      <c r="P640" s="224">
        <f t="shared" si="136"/>
        <v>112.66537187078349</v>
      </c>
      <c r="Q640" s="224">
        <f t="shared" si="137"/>
        <v>200.32024627758494</v>
      </c>
      <c r="R640" s="225">
        <f t="shared" si="130"/>
        <v>312.98561814836842</v>
      </c>
      <c r="S640" s="226">
        <f t="shared" si="126"/>
        <v>0</v>
      </c>
      <c r="T640" s="203"/>
      <c r="U640" s="203">
        <f t="shared" si="129"/>
        <v>0</v>
      </c>
      <c r="V640" s="203">
        <f t="shared" si="131"/>
        <v>0</v>
      </c>
      <c r="W640" s="203">
        <f t="shared" si="132"/>
        <v>0</v>
      </c>
      <c r="X640" s="203">
        <f t="shared" si="133"/>
        <v>0</v>
      </c>
      <c r="Y640" s="203">
        <f t="shared" si="134"/>
        <v>0</v>
      </c>
    </row>
    <row r="641" spans="1:25" x14ac:dyDescent="0.2">
      <c r="A641" s="223" t="s">
        <v>595</v>
      </c>
      <c r="B641" s="214">
        <f>IF(ISERROR(VLOOKUP(Prices!A641,Quantities!$A$1:$B$576,2,FALSE)),0,VLOOKUP(Prices!A641,Quantities!$A$1:$B$576,2,FALSE))</f>
        <v>0</v>
      </c>
      <c r="C641" s="215">
        <f t="shared" si="127"/>
        <v>0.44901493522554081</v>
      </c>
      <c r="D641" s="216">
        <v>5</v>
      </c>
      <c r="E641" s="217">
        <v>60</v>
      </c>
      <c r="F641" s="218">
        <v>0</v>
      </c>
      <c r="G641" s="219">
        <v>0</v>
      </c>
      <c r="H641" s="219">
        <v>95.565690344848861</v>
      </c>
      <c r="I641" s="219">
        <v>77.879465349104166</v>
      </c>
      <c r="J641" s="220">
        <f t="shared" si="128"/>
        <v>173.44515569395304</v>
      </c>
      <c r="K641" s="221">
        <f t="shared" si="135"/>
        <v>206.79778368058192</v>
      </c>
      <c r="L641" s="221">
        <f t="shared" si="135"/>
        <v>205.00840557758357</v>
      </c>
      <c r="M641" s="221">
        <f t="shared" si="135"/>
        <v>205.29304991902507</v>
      </c>
      <c r="N641" s="221">
        <f t="shared" si="135"/>
        <v>205.0363151340521</v>
      </c>
      <c r="O641" s="221">
        <f t="shared" si="135"/>
        <v>206.05927396292853</v>
      </c>
      <c r="P641" s="224">
        <f t="shared" si="136"/>
        <v>109.44271523273473</v>
      </c>
      <c r="Q641" s="224">
        <f t="shared" si="137"/>
        <v>95.565690344848861</v>
      </c>
      <c r="R641" s="225">
        <f t="shared" si="130"/>
        <v>205.00840557758357</v>
      </c>
      <c r="S641" s="226">
        <f t="shared" si="126"/>
        <v>0</v>
      </c>
      <c r="T641" s="203"/>
      <c r="U641" s="203">
        <f t="shared" si="129"/>
        <v>0</v>
      </c>
      <c r="V641" s="203">
        <f t="shared" si="131"/>
        <v>0</v>
      </c>
      <c r="W641" s="203">
        <f t="shared" si="132"/>
        <v>0</v>
      </c>
      <c r="X641" s="203">
        <f t="shared" si="133"/>
        <v>0</v>
      </c>
      <c r="Y641" s="203">
        <f t="shared" si="134"/>
        <v>0</v>
      </c>
    </row>
    <row r="642" spans="1:25" x14ac:dyDescent="0.2">
      <c r="A642" s="223" t="s">
        <v>596</v>
      </c>
      <c r="B642" s="214">
        <f>IF(ISERROR(VLOOKUP(Prices!A642,Quantities!$A$1:$B$576,2,FALSE)),0,VLOOKUP(Prices!A642,Quantities!$A$1:$B$576,2,FALSE))</f>
        <v>0</v>
      </c>
      <c r="C642" s="215">
        <f t="shared" si="127"/>
        <v>0.32766400920525485</v>
      </c>
      <c r="D642" s="216">
        <v>5</v>
      </c>
      <c r="E642" s="217">
        <v>230</v>
      </c>
      <c r="F642" s="218">
        <v>0</v>
      </c>
      <c r="G642" s="219">
        <v>0</v>
      </c>
      <c r="H642" s="219">
        <v>181.9823357538734</v>
      </c>
      <c r="I642" s="219">
        <v>88.689379349104172</v>
      </c>
      <c r="J642" s="220">
        <f t="shared" si="128"/>
        <v>270.6717151029776</v>
      </c>
      <c r="K642" s="221">
        <f t="shared" si="135"/>
        <v>308.65379243923019</v>
      </c>
      <c r="L642" s="221">
        <f t="shared" si="135"/>
        <v>306.616043044516</v>
      </c>
      <c r="M642" s="221">
        <f t="shared" si="135"/>
        <v>306.94019691311945</v>
      </c>
      <c r="N642" s="221">
        <f t="shared" si="135"/>
        <v>306.64782653493938</v>
      </c>
      <c r="O642" s="221">
        <f t="shared" si="135"/>
        <v>307.81277525699403</v>
      </c>
      <c r="P642" s="224">
        <f t="shared" si="136"/>
        <v>124.63370729064259</v>
      </c>
      <c r="Q642" s="224">
        <f t="shared" si="137"/>
        <v>181.9823357538734</v>
      </c>
      <c r="R642" s="225">
        <f t="shared" si="130"/>
        <v>306.616043044516</v>
      </c>
      <c r="S642" s="226">
        <f t="shared" si="126"/>
        <v>0</v>
      </c>
      <c r="T642" s="203"/>
      <c r="U642" s="203">
        <f t="shared" si="129"/>
        <v>0</v>
      </c>
      <c r="V642" s="203">
        <f t="shared" si="131"/>
        <v>0</v>
      </c>
      <c r="W642" s="203">
        <f t="shared" si="132"/>
        <v>0</v>
      </c>
      <c r="X642" s="203">
        <f t="shared" si="133"/>
        <v>0</v>
      </c>
      <c r="Y642" s="203">
        <f t="shared" si="134"/>
        <v>0</v>
      </c>
    </row>
    <row r="643" spans="1:25" x14ac:dyDescent="0.2">
      <c r="A643" s="223" t="s">
        <v>597</v>
      </c>
      <c r="B643" s="214">
        <f>IF(ISERROR(VLOOKUP(Prices!A643,Quantities!$A$1:$B$576,2,FALSE)),0,VLOOKUP(Prices!A643,Quantities!$A$1:$B$576,2,FALSE))</f>
        <v>0</v>
      </c>
      <c r="C643" s="215">
        <f t="shared" si="127"/>
        <v>0.30449313880100803</v>
      </c>
      <c r="D643" s="216">
        <v>5</v>
      </c>
      <c r="E643" s="217">
        <v>320</v>
      </c>
      <c r="F643" s="218">
        <v>0</v>
      </c>
      <c r="G643" s="219">
        <v>0</v>
      </c>
      <c r="H643" s="219">
        <v>200.44376743203148</v>
      </c>
      <c r="I643" s="219">
        <v>87.754349099104161</v>
      </c>
      <c r="J643" s="220">
        <f t="shared" si="128"/>
        <v>288.19811653113561</v>
      </c>
      <c r="K643" s="221">
        <f t="shared" si="135"/>
        <v>325.77975819484345</v>
      </c>
      <c r="L643" s="221">
        <f t="shared" si="135"/>
        <v>323.76349228935834</v>
      </c>
      <c r="M643" s="221">
        <f t="shared" si="135"/>
        <v>324.08422868368217</v>
      </c>
      <c r="N643" s="221">
        <f t="shared" si="135"/>
        <v>323.79494069428205</v>
      </c>
      <c r="O643" s="221">
        <f t="shared" si="135"/>
        <v>324.94760764931095</v>
      </c>
      <c r="P643" s="224">
        <f t="shared" si="136"/>
        <v>123.31972485732686</v>
      </c>
      <c r="Q643" s="224">
        <f t="shared" si="137"/>
        <v>200.44376743203148</v>
      </c>
      <c r="R643" s="225">
        <f t="shared" si="130"/>
        <v>323.76349228935834</v>
      </c>
      <c r="S643" s="226">
        <f t="shared" si="126"/>
        <v>0</v>
      </c>
      <c r="T643" s="203"/>
      <c r="U643" s="203">
        <f t="shared" si="129"/>
        <v>0</v>
      </c>
      <c r="V643" s="203">
        <f t="shared" si="131"/>
        <v>0</v>
      </c>
      <c r="W643" s="203">
        <f t="shared" si="132"/>
        <v>0</v>
      </c>
      <c r="X643" s="203">
        <f t="shared" si="133"/>
        <v>0</v>
      </c>
      <c r="Y643" s="203">
        <f t="shared" si="134"/>
        <v>0</v>
      </c>
    </row>
    <row r="644" spans="1:25" x14ac:dyDescent="0.2">
      <c r="A644" s="223" t="s">
        <v>598</v>
      </c>
      <c r="B644" s="214">
        <f>IF(ISERROR(VLOOKUP(Prices!A644,Quantities!$A$1:$B$576,2,FALSE)),0,VLOOKUP(Prices!A644,Quantities!$A$1:$B$576,2,FALSE))</f>
        <v>0</v>
      </c>
      <c r="C644" s="215">
        <f t="shared" si="127"/>
        <v>0.26013187125106102</v>
      </c>
      <c r="D644" s="216">
        <v>5</v>
      </c>
      <c r="E644" s="217">
        <v>390</v>
      </c>
      <c r="F644" s="218">
        <v>0</v>
      </c>
      <c r="G644" s="219">
        <v>0</v>
      </c>
      <c r="H644" s="219">
        <v>235.54818516465244</v>
      </c>
      <c r="I644" s="219">
        <v>82.81690722410417</v>
      </c>
      <c r="J644" s="220">
        <f t="shared" si="128"/>
        <v>318.36509238875658</v>
      </c>
      <c r="K644" s="221">
        <f t="shared" si="135"/>
        <v>353.83222721392497</v>
      </c>
      <c r="L644" s="221">
        <f t="shared" si="135"/>
        <v>351.92940520968324</v>
      </c>
      <c r="M644" s="221">
        <f t="shared" si="135"/>
        <v>352.23209557756593</v>
      </c>
      <c r="N644" s="221">
        <f t="shared" si="135"/>
        <v>351.95908419037937</v>
      </c>
      <c r="O644" s="221">
        <f t="shared" si="135"/>
        <v>353.04689708233201</v>
      </c>
      <c r="P644" s="224">
        <f t="shared" si="136"/>
        <v>116.3812200450308</v>
      </c>
      <c r="Q644" s="224">
        <f t="shared" si="137"/>
        <v>235.54818516465244</v>
      </c>
      <c r="R644" s="225">
        <f t="shared" si="130"/>
        <v>351.92940520968324</v>
      </c>
      <c r="S644" s="226">
        <f t="shared" si="126"/>
        <v>0</v>
      </c>
      <c r="T644" s="203"/>
      <c r="U644" s="203">
        <f t="shared" si="129"/>
        <v>0</v>
      </c>
      <c r="V644" s="203">
        <f t="shared" si="131"/>
        <v>0</v>
      </c>
      <c r="W644" s="203">
        <f t="shared" si="132"/>
        <v>0</v>
      </c>
      <c r="X644" s="203">
        <f t="shared" si="133"/>
        <v>0</v>
      </c>
      <c r="Y644" s="203">
        <f t="shared" si="134"/>
        <v>0</v>
      </c>
    </row>
    <row r="645" spans="1:25" x14ac:dyDescent="0.2">
      <c r="A645" s="223" t="s">
        <v>601</v>
      </c>
      <c r="B645" s="214">
        <f>IF(ISERROR(VLOOKUP(Prices!A645,Quantities!$A$1:$B$576,2,FALSE)),0,VLOOKUP(Prices!A645,Quantities!$A$1:$B$576,2,FALSE))</f>
        <v>0</v>
      </c>
      <c r="C645" s="215">
        <f t="shared" si="127"/>
        <v>0.16752821333218229</v>
      </c>
      <c r="D645" s="216">
        <v>5</v>
      </c>
      <c r="E645" s="217">
        <v>590</v>
      </c>
      <c r="F645" s="218">
        <v>0</v>
      </c>
      <c r="G645" s="219">
        <v>0</v>
      </c>
      <c r="H645" s="219">
        <v>399.26169367603978</v>
      </c>
      <c r="I645" s="219">
        <v>80.348186286604161</v>
      </c>
      <c r="J645" s="220">
        <f t="shared" si="128"/>
        <v>479.60987996264396</v>
      </c>
      <c r="K645" s="221">
        <f t="shared" si="135"/>
        <v>514.01976136854262</v>
      </c>
      <c r="L645" s="221">
        <f t="shared" si="135"/>
        <v>512.17366131492258</v>
      </c>
      <c r="M645" s="221">
        <f t="shared" si="135"/>
        <v>512.46732866958462</v>
      </c>
      <c r="N645" s="221">
        <f t="shared" si="135"/>
        <v>512.20245558350484</v>
      </c>
      <c r="O645" s="221">
        <f t="shared" si="135"/>
        <v>513.25784144391946</v>
      </c>
      <c r="P645" s="224">
        <f t="shared" si="136"/>
        <v>112.91196763888274</v>
      </c>
      <c r="Q645" s="224">
        <f t="shared" si="137"/>
        <v>399.26169367603978</v>
      </c>
      <c r="R645" s="225">
        <f t="shared" si="130"/>
        <v>512.17366131492258</v>
      </c>
      <c r="S645" s="226">
        <f t="shared" si="126"/>
        <v>0</v>
      </c>
      <c r="T645" s="203"/>
      <c r="U645" s="203">
        <f t="shared" si="129"/>
        <v>0</v>
      </c>
      <c r="V645" s="203">
        <f t="shared" si="131"/>
        <v>0</v>
      </c>
      <c r="W645" s="203">
        <f t="shared" si="132"/>
        <v>0</v>
      </c>
      <c r="X645" s="203">
        <f t="shared" si="133"/>
        <v>0</v>
      </c>
      <c r="Y645" s="203">
        <f t="shared" si="134"/>
        <v>0</v>
      </c>
    </row>
    <row r="646" spans="1:25" x14ac:dyDescent="0.2">
      <c r="A646" s="223" t="s">
        <v>602</v>
      </c>
      <c r="B646" s="214">
        <f>IF(ISERROR(VLOOKUP(Prices!A646,Quantities!$A$1:$B$576,2,FALSE)),0,VLOOKUP(Prices!A646,Quantities!$A$1:$B$576,2,FALSE))</f>
        <v>0</v>
      </c>
      <c r="C646" s="215">
        <f t="shared" si="127"/>
        <v>0.27727168599788693</v>
      </c>
      <c r="D646" s="216">
        <v>5</v>
      </c>
      <c r="E646" s="217">
        <v>760</v>
      </c>
      <c r="F646" s="218">
        <v>0</v>
      </c>
      <c r="G646" s="219">
        <v>0</v>
      </c>
      <c r="H646" s="219">
        <v>217.08675348649436</v>
      </c>
      <c r="I646" s="219">
        <v>83.284422349104162</v>
      </c>
      <c r="J646" s="220">
        <f t="shared" si="128"/>
        <v>300.37117583559854</v>
      </c>
      <c r="K646" s="221">
        <f t="shared" si="135"/>
        <v>336.03852849703929</v>
      </c>
      <c r="L646" s="221">
        <f t="shared" si="135"/>
        <v>334.124964748183</v>
      </c>
      <c r="M646" s="221">
        <f t="shared" si="135"/>
        <v>334.42936385320547</v>
      </c>
      <c r="N646" s="221">
        <f t="shared" si="135"/>
        <v>334.154811271629</v>
      </c>
      <c r="O646" s="221">
        <f t="shared" si="135"/>
        <v>335.24876504709448</v>
      </c>
      <c r="P646" s="224">
        <f t="shared" si="136"/>
        <v>117.03821126168864</v>
      </c>
      <c r="Q646" s="224">
        <f t="shared" si="137"/>
        <v>217.08675348649436</v>
      </c>
      <c r="R646" s="225">
        <f t="shared" si="130"/>
        <v>334.124964748183</v>
      </c>
      <c r="S646" s="226">
        <f t="shared" si="126"/>
        <v>0</v>
      </c>
      <c r="T646" s="203"/>
      <c r="U646" s="203">
        <f t="shared" si="129"/>
        <v>0</v>
      </c>
      <c r="V646" s="203">
        <f t="shared" si="131"/>
        <v>0</v>
      </c>
      <c r="W646" s="203">
        <f t="shared" si="132"/>
        <v>0</v>
      </c>
      <c r="X646" s="203">
        <f t="shared" si="133"/>
        <v>0</v>
      </c>
      <c r="Y646" s="203">
        <f t="shared" si="134"/>
        <v>0</v>
      </c>
    </row>
    <row r="647" spans="1:25" x14ac:dyDescent="0.2">
      <c r="A647" s="223" t="s">
        <v>604</v>
      </c>
      <c r="B647" s="214">
        <f>IF(ISERROR(VLOOKUP(Prices!A647,Quantities!$A$1:$B$576,2,FALSE)),0,VLOOKUP(Prices!A647,Quantities!$A$1:$B$576,2,FALSE))</f>
        <v>0</v>
      </c>
      <c r="C647" s="215">
        <f t="shared" si="127"/>
        <v>0.37343382712084</v>
      </c>
      <c r="D647" s="216">
        <v>5</v>
      </c>
      <c r="E647" s="217">
        <v>960</v>
      </c>
      <c r="F647" s="218">
        <v>0</v>
      </c>
      <c r="G647" s="219">
        <v>0</v>
      </c>
      <c r="H647" s="219">
        <v>130.67010807746982</v>
      </c>
      <c r="I647" s="219">
        <v>77.879465349104166</v>
      </c>
      <c r="J647" s="220">
        <f t="shared" si="128"/>
        <v>208.549573426574</v>
      </c>
      <c r="K647" s="221">
        <f t="shared" si="135"/>
        <v>241.90220141320287</v>
      </c>
      <c r="L647" s="221">
        <f t="shared" si="135"/>
        <v>240.11282331020453</v>
      </c>
      <c r="M647" s="221">
        <f t="shared" si="135"/>
        <v>240.39746765164602</v>
      </c>
      <c r="N647" s="221">
        <f t="shared" si="135"/>
        <v>240.14073286667306</v>
      </c>
      <c r="O647" s="221">
        <f t="shared" si="135"/>
        <v>241.16369169554949</v>
      </c>
      <c r="P647" s="224">
        <f t="shared" si="136"/>
        <v>109.44271523273473</v>
      </c>
      <c r="Q647" s="224">
        <f t="shared" si="137"/>
        <v>130.67010807746982</v>
      </c>
      <c r="R647" s="225">
        <f t="shared" si="130"/>
        <v>240.11282331020453</v>
      </c>
      <c r="S647" s="226">
        <f t="shared" si="126"/>
        <v>0</v>
      </c>
      <c r="T647" s="203"/>
      <c r="U647" s="203">
        <f t="shared" si="129"/>
        <v>0</v>
      </c>
      <c r="V647" s="203">
        <f t="shared" si="131"/>
        <v>0</v>
      </c>
      <c r="W647" s="203">
        <f t="shared" si="132"/>
        <v>0</v>
      </c>
      <c r="X647" s="203">
        <f t="shared" si="133"/>
        <v>0</v>
      </c>
      <c r="Y647" s="203">
        <f t="shared" si="134"/>
        <v>0</v>
      </c>
    </row>
    <row r="648" spans="1:25" x14ac:dyDescent="0.2">
      <c r="A648" s="223" t="s">
        <v>605</v>
      </c>
      <c r="B648" s="214">
        <f>IF(ISERROR(VLOOKUP(Prices!A648,Quantities!$A$1:$B$576,2,FALSE)),0,VLOOKUP(Prices!A648,Quantities!$A$1:$B$576,2,FALSE))</f>
        <v>0</v>
      </c>
      <c r="C648" s="215">
        <f t="shared" si="127"/>
        <v>0.42477970754321837</v>
      </c>
      <c r="D648" s="216">
        <v>5</v>
      </c>
      <c r="E648" s="217">
        <v>60</v>
      </c>
      <c r="F648" s="218">
        <v>0</v>
      </c>
      <c r="G648" s="219">
        <v>0</v>
      </c>
      <c r="H648" s="219">
        <v>95.565690344848861</v>
      </c>
      <c r="I648" s="219">
        <v>70.571860082458173</v>
      </c>
      <c r="J648" s="220">
        <f t="shared" si="128"/>
        <v>166.13755042730702</v>
      </c>
      <c r="K648" s="221">
        <f t="shared" si="135"/>
        <v>196.36062637041542</v>
      </c>
      <c r="L648" s="221">
        <f t="shared" si="135"/>
        <v>194.73914963642207</v>
      </c>
      <c r="M648" s="221">
        <f t="shared" si="135"/>
        <v>194.99708515957218</v>
      </c>
      <c r="N648" s="221">
        <f t="shared" si="135"/>
        <v>194.76444037648082</v>
      </c>
      <c r="O648" s="221">
        <f t="shared" si="135"/>
        <v>195.69141267935905</v>
      </c>
      <c r="P648" s="224">
        <f t="shared" si="136"/>
        <v>99.173459291573209</v>
      </c>
      <c r="Q648" s="224">
        <f t="shared" si="137"/>
        <v>95.565690344848861</v>
      </c>
      <c r="R648" s="225">
        <f t="shared" si="130"/>
        <v>194.73914963642207</v>
      </c>
      <c r="S648" s="226">
        <f t="shared" si="126"/>
        <v>0</v>
      </c>
      <c r="T648" s="203"/>
      <c r="U648" s="203">
        <f t="shared" si="129"/>
        <v>0</v>
      </c>
      <c r="V648" s="203">
        <f t="shared" si="131"/>
        <v>0</v>
      </c>
      <c r="W648" s="203">
        <f t="shared" si="132"/>
        <v>0</v>
      </c>
      <c r="X648" s="203">
        <f t="shared" si="133"/>
        <v>0</v>
      </c>
      <c r="Y648" s="203">
        <f t="shared" si="134"/>
        <v>0</v>
      </c>
    </row>
    <row r="649" spans="1:25" x14ac:dyDescent="0.2">
      <c r="A649" s="223" t="s">
        <v>606</v>
      </c>
      <c r="B649" s="214">
        <f>IF(ISERROR(VLOOKUP(Prices!A649,Quantities!$A$1:$B$576,2,FALSE)),0,VLOOKUP(Prices!A649,Quantities!$A$1:$B$576,2,FALSE))</f>
        <v>0</v>
      </c>
      <c r="C649" s="215">
        <f t="shared" si="127"/>
        <v>0.30900859700675665</v>
      </c>
      <c r="D649" s="216">
        <v>5</v>
      </c>
      <c r="E649" s="217">
        <v>230</v>
      </c>
      <c r="F649" s="218">
        <v>0</v>
      </c>
      <c r="G649" s="219">
        <v>0</v>
      </c>
      <c r="H649" s="219">
        <v>181.9823357538734</v>
      </c>
      <c r="I649" s="219">
        <v>81.381774082458179</v>
      </c>
      <c r="J649" s="220">
        <f t="shared" si="128"/>
        <v>263.36410983633158</v>
      </c>
      <c r="K649" s="221">
        <f t="shared" si="135"/>
        <v>298.21663512906366</v>
      </c>
      <c r="L649" s="221">
        <f t="shared" si="135"/>
        <v>296.34678710335447</v>
      </c>
      <c r="M649" s="221">
        <f t="shared" si="135"/>
        <v>296.64423215366656</v>
      </c>
      <c r="N649" s="221">
        <f t="shared" si="135"/>
        <v>296.37595177736813</v>
      </c>
      <c r="O649" s="221">
        <f t="shared" si="135"/>
        <v>297.44491397342455</v>
      </c>
      <c r="P649" s="224">
        <f t="shared" si="136"/>
        <v>114.36445134948109</v>
      </c>
      <c r="Q649" s="224">
        <f t="shared" si="137"/>
        <v>181.9823357538734</v>
      </c>
      <c r="R649" s="225">
        <f t="shared" si="130"/>
        <v>296.34678710335447</v>
      </c>
      <c r="S649" s="226">
        <f t="shared" ref="S649:S656" si="138">R649-L649</f>
        <v>0</v>
      </c>
      <c r="T649" s="203"/>
      <c r="U649" s="203">
        <f t="shared" si="129"/>
        <v>0</v>
      </c>
      <c r="V649" s="203">
        <f t="shared" si="131"/>
        <v>0</v>
      </c>
      <c r="W649" s="203">
        <f t="shared" si="132"/>
        <v>0</v>
      </c>
      <c r="X649" s="203">
        <f t="shared" si="133"/>
        <v>0</v>
      </c>
      <c r="Y649" s="203">
        <f t="shared" si="134"/>
        <v>0</v>
      </c>
    </row>
    <row r="650" spans="1:25" x14ac:dyDescent="0.2">
      <c r="A650" s="223" t="s">
        <v>607</v>
      </c>
      <c r="B650" s="214">
        <f>IF(ISERROR(VLOOKUP(Prices!A650,Quantities!$A$1:$B$576,2,FALSE)),0,VLOOKUP(Prices!A650,Quantities!$A$1:$B$576,2,FALSE))</f>
        <v>0</v>
      </c>
      <c r="C650" s="215">
        <f t="shared" ref="C650:C656" si="139">I650/J650</f>
        <v>0.2863989369748009</v>
      </c>
      <c r="D650" s="216">
        <v>5</v>
      </c>
      <c r="E650" s="217">
        <v>320</v>
      </c>
      <c r="F650" s="218">
        <v>0</v>
      </c>
      <c r="G650" s="219">
        <v>0</v>
      </c>
      <c r="H650" s="219">
        <v>200.44376743203148</v>
      </c>
      <c r="I650" s="219">
        <v>80.446743832458168</v>
      </c>
      <c r="J650" s="220">
        <f t="shared" ref="J650:J689" si="140">SUM(F650:I650)</f>
        <v>280.89051126448965</v>
      </c>
      <c r="K650" s="221">
        <f t="shared" si="135"/>
        <v>315.34260088467698</v>
      </c>
      <c r="L650" s="221">
        <f t="shared" si="135"/>
        <v>313.49423634819686</v>
      </c>
      <c r="M650" s="221">
        <f t="shared" si="135"/>
        <v>313.78826392422928</v>
      </c>
      <c r="N650" s="221">
        <f t="shared" si="135"/>
        <v>313.52306593671079</v>
      </c>
      <c r="O650" s="221">
        <f t="shared" si="135"/>
        <v>314.57974636574147</v>
      </c>
      <c r="P650" s="224">
        <f t="shared" si="136"/>
        <v>113.05046891616536</v>
      </c>
      <c r="Q650" s="224">
        <f t="shared" si="137"/>
        <v>200.44376743203148</v>
      </c>
      <c r="R650" s="225">
        <f t="shared" si="130"/>
        <v>313.49423634819686</v>
      </c>
      <c r="S650" s="226">
        <f t="shared" si="138"/>
        <v>0</v>
      </c>
      <c r="T650" s="203"/>
      <c r="U650" s="203">
        <f t="shared" ref="U650:U689" si="141">K650*$B650</f>
        <v>0</v>
      </c>
      <c r="V650" s="203">
        <f t="shared" si="131"/>
        <v>0</v>
      </c>
      <c r="W650" s="203">
        <f t="shared" si="132"/>
        <v>0</v>
      </c>
      <c r="X650" s="203">
        <f t="shared" si="133"/>
        <v>0</v>
      </c>
      <c r="Y650" s="203">
        <f t="shared" si="134"/>
        <v>0</v>
      </c>
    </row>
    <row r="651" spans="1:25" x14ac:dyDescent="0.2">
      <c r="A651" s="223" t="s">
        <v>619</v>
      </c>
      <c r="B651" s="214">
        <f>IF(ISERROR(VLOOKUP(Prices!A651,Quantities!$A$1:$B$576,2,FALSE)),0,VLOOKUP(Prices!A651,Quantities!$A$1:$B$576,2,FALSE))</f>
        <v>0</v>
      </c>
      <c r="C651" s="215">
        <f t="shared" si="139"/>
        <v>0.43785323478135202</v>
      </c>
      <c r="D651" s="216">
        <v>5</v>
      </c>
      <c r="E651" s="217">
        <v>70</v>
      </c>
      <c r="F651" s="218">
        <v>0</v>
      </c>
      <c r="G651" s="219">
        <v>0</v>
      </c>
      <c r="H651" s="219">
        <v>104.02373594377168</v>
      </c>
      <c r="I651" s="219">
        <v>81.023554870596826</v>
      </c>
      <c r="J651" s="220">
        <f t="shared" si="140"/>
        <v>185.04729081436852</v>
      </c>
      <c r="K651" s="221">
        <f t="shared" si="135"/>
        <v>219.74640529389947</v>
      </c>
      <c r="L651" s="221">
        <f t="shared" si="135"/>
        <v>217.88478780252825</v>
      </c>
      <c r="M651" s="221">
        <f t="shared" si="135"/>
        <v>218.18092358509952</v>
      </c>
      <c r="N651" s="221">
        <f t="shared" si="135"/>
        <v>217.91382410201754</v>
      </c>
      <c r="O651" s="221">
        <f t="shared" si="135"/>
        <v>218.97808103329322</v>
      </c>
      <c r="P651" s="224">
        <f t="shared" si="136"/>
        <v>113.86105185875655</v>
      </c>
      <c r="Q651" s="224">
        <f t="shared" si="137"/>
        <v>104.02373594377168</v>
      </c>
      <c r="R651" s="225">
        <f t="shared" ref="R651:R656" si="142">SUM(P651:Q651)</f>
        <v>217.88478780252825</v>
      </c>
      <c r="S651" s="226">
        <f t="shared" si="138"/>
        <v>0</v>
      </c>
      <c r="T651" s="203"/>
      <c r="U651" s="203">
        <f t="shared" si="141"/>
        <v>0</v>
      </c>
      <c r="V651" s="203">
        <f t="shared" si="131"/>
        <v>0</v>
      </c>
      <c r="W651" s="203">
        <f t="shared" si="132"/>
        <v>0</v>
      </c>
      <c r="X651" s="203">
        <f t="shared" si="133"/>
        <v>0</v>
      </c>
      <c r="Y651" s="203">
        <f t="shared" si="134"/>
        <v>0</v>
      </c>
    </row>
    <row r="652" spans="1:25" x14ac:dyDescent="0.2">
      <c r="A652" s="223" t="s">
        <v>620</v>
      </c>
      <c r="B652" s="214">
        <f>IF(ISERROR(VLOOKUP(Prices!A652,Quantities!$A$1:$B$576,2,FALSE)),0,VLOOKUP(Prices!A652,Quantities!$A$1:$B$576,2,FALSE))</f>
        <v>0</v>
      </c>
      <c r="C652" s="215">
        <f t="shared" si="139"/>
        <v>0.32533466631046176</v>
      </c>
      <c r="D652" s="216">
        <v>5</v>
      </c>
      <c r="E652" s="217">
        <v>240</v>
      </c>
      <c r="F652" s="218">
        <v>0</v>
      </c>
      <c r="G652" s="219">
        <v>0</v>
      </c>
      <c r="H652" s="219">
        <v>190.44038135279621</v>
      </c>
      <c r="I652" s="219">
        <v>91.833468870596832</v>
      </c>
      <c r="J652" s="220">
        <f t="shared" si="140"/>
        <v>282.27385022339303</v>
      </c>
      <c r="K652" s="221">
        <f t="shared" si="135"/>
        <v>321.60241405254772</v>
      </c>
      <c r="L652" s="221">
        <f t="shared" si="135"/>
        <v>319.49242526946068</v>
      </c>
      <c r="M652" s="221">
        <f t="shared" si="135"/>
        <v>319.82807057919388</v>
      </c>
      <c r="N652" s="221">
        <f t="shared" si="135"/>
        <v>319.5253355029048</v>
      </c>
      <c r="O652" s="221">
        <f t="shared" si="135"/>
        <v>320.73158232735869</v>
      </c>
      <c r="P652" s="224">
        <f t="shared" si="136"/>
        <v>129.05204391666445</v>
      </c>
      <c r="Q652" s="224">
        <f t="shared" si="137"/>
        <v>190.44038135279621</v>
      </c>
      <c r="R652" s="225">
        <f t="shared" si="142"/>
        <v>319.49242526946068</v>
      </c>
      <c r="S652" s="226">
        <f t="shared" si="138"/>
        <v>0</v>
      </c>
      <c r="T652" s="203"/>
      <c r="U652" s="203">
        <f t="shared" si="141"/>
        <v>0</v>
      </c>
      <c r="V652" s="203">
        <f t="shared" si="131"/>
        <v>0</v>
      </c>
      <c r="W652" s="203">
        <f t="shared" si="132"/>
        <v>0</v>
      </c>
      <c r="X652" s="203">
        <f t="shared" si="133"/>
        <v>0</v>
      </c>
      <c r="Y652" s="203">
        <f t="shared" si="134"/>
        <v>0</v>
      </c>
    </row>
    <row r="653" spans="1:25" x14ac:dyDescent="0.2">
      <c r="A653" s="223" t="s">
        <v>621</v>
      </c>
      <c r="B653" s="214">
        <f>IF(ISERROR(VLOOKUP(Prices!A653,Quantities!$A$1:$B$576,2,FALSE)),0,VLOOKUP(Prices!A653,Quantities!$A$1:$B$576,2,FALSE))</f>
        <v>0</v>
      </c>
      <c r="C653" s="215">
        <f t="shared" si="139"/>
        <v>0.30319667218373575</v>
      </c>
      <c r="D653" s="216">
        <v>5</v>
      </c>
      <c r="E653" s="217">
        <v>330</v>
      </c>
      <c r="F653" s="218">
        <v>0</v>
      </c>
      <c r="G653" s="219">
        <v>0</v>
      </c>
      <c r="H653" s="219">
        <v>208.90181303095429</v>
      </c>
      <c r="I653" s="219">
        <v>90.898438620596821</v>
      </c>
      <c r="J653" s="220">
        <f t="shared" si="140"/>
        <v>299.80025165155109</v>
      </c>
      <c r="K653" s="221">
        <f t="shared" si="135"/>
        <v>338.72837980816098</v>
      </c>
      <c r="L653" s="221">
        <f t="shared" si="135"/>
        <v>336.63987451430302</v>
      </c>
      <c r="M653" s="221">
        <f t="shared" si="135"/>
        <v>336.9721023497566</v>
      </c>
      <c r="N653" s="221">
        <f t="shared" si="135"/>
        <v>336.67244966224746</v>
      </c>
      <c r="O653" s="221">
        <f t="shared" si="135"/>
        <v>337.86641471967567</v>
      </c>
      <c r="P653" s="224">
        <f t="shared" si="136"/>
        <v>127.73806148334872</v>
      </c>
      <c r="Q653" s="224">
        <f t="shared" si="137"/>
        <v>208.90181303095429</v>
      </c>
      <c r="R653" s="225">
        <f t="shared" si="142"/>
        <v>336.63987451430302</v>
      </c>
      <c r="S653" s="226">
        <f t="shared" si="138"/>
        <v>0</v>
      </c>
      <c r="T653" s="203"/>
      <c r="U653" s="203">
        <f t="shared" si="141"/>
        <v>0</v>
      </c>
      <c r="V653" s="203">
        <f t="shared" si="131"/>
        <v>0</v>
      </c>
      <c r="W653" s="203">
        <f t="shared" si="132"/>
        <v>0</v>
      </c>
      <c r="X653" s="203">
        <f t="shared" si="133"/>
        <v>0</v>
      </c>
      <c r="Y653" s="203">
        <f t="shared" si="134"/>
        <v>0</v>
      </c>
    </row>
    <row r="654" spans="1:25" x14ac:dyDescent="0.2">
      <c r="A654" s="223" t="s">
        <v>642</v>
      </c>
      <c r="B654" s="214">
        <f>IF(ISERROR(VLOOKUP(Prices!A654,Quantities!$A$1:$B$576,2,FALSE)),0,VLOOKUP(Prices!A654,Quantities!$A$1:$B$576,2,FALSE))</f>
        <v>0</v>
      </c>
      <c r="C654" s="215">
        <f t="shared" si="139"/>
        <v>0.40298923623370064</v>
      </c>
      <c r="D654" s="216">
        <v>5</v>
      </c>
      <c r="E654" s="217">
        <v>60</v>
      </c>
      <c r="F654" s="218">
        <v>0</v>
      </c>
      <c r="G654" s="219">
        <v>0</v>
      </c>
      <c r="H654" s="219">
        <v>95.565690344848861</v>
      </c>
      <c r="I654" s="219">
        <v>64.507956806776306</v>
      </c>
      <c r="J654" s="220">
        <f t="shared" si="140"/>
        <v>160.07364715162515</v>
      </c>
      <c r="K654" s="221">
        <f t="shared" si="135"/>
        <v>187.69979835733173</v>
      </c>
      <c r="L654" s="221">
        <f t="shared" si="135"/>
        <v>186.21764738387827</v>
      </c>
      <c r="M654" s="221">
        <f t="shared" si="135"/>
        <v>186.45341973799873</v>
      </c>
      <c r="N654" s="221">
        <f t="shared" si="135"/>
        <v>186.24076501129258</v>
      </c>
      <c r="O654" s="221">
        <f t="shared" si="135"/>
        <v>187.08808700628148</v>
      </c>
      <c r="P654" s="224">
        <f t="shared" si="136"/>
        <v>90.651957039029412</v>
      </c>
      <c r="Q654" s="224">
        <f t="shared" si="137"/>
        <v>95.565690344848861</v>
      </c>
      <c r="R654" s="225">
        <f t="shared" si="142"/>
        <v>186.21764738387827</v>
      </c>
      <c r="S654" s="226">
        <f t="shared" si="138"/>
        <v>0</v>
      </c>
      <c r="T654" s="203"/>
      <c r="U654" s="203">
        <f t="shared" si="141"/>
        <v>0</v>
      </c>
      <c r="V654" s="203">
        <f t="shared" si="131"/>
        <v>0</v>
      </c>
      <c r="W654" s="203">
        <f t="shared" si="132"/>
        <v>0</v>
      </c>
      <c r="X654" s="203">
        <f t="shared" si="133"/>
        <v>0</v>
      </c>
      <c r="Y654" s="203">
        <f t="shared" si="134"/>
        <v>0</v>
      </c>
    </row>
    <row r="655" spans="1:25" x14ac:dyDescent="0.2">
      <c r="A655" s="223" t="s">
        <v>643</v>
      </c>
      <c r="B655" s="214">
        <f>IF(ISERROR(VLOOKUP(Prices!A655,Quantities!$A$1:$B$576,2,FALSE)),0,VLOOKUP(Prices!A655,Quantities!$A$1:$B$576,2,FALSE))</f>
        <v>0</v>
      </c>
      <c r="C655" s="215">
        <f t="shared" si="139"/>
        <v>0.27065370817299289</v>
      </c>
      <c r="D655" s="216">
        <v>5</v>
      </c>
      <c r="E655" s="217">
        <v>320</v>
      </c>
      <c r="F655" s="218">
        <v>0</v>
      </c>
      <c r="G655" s="219">
        <v>0</v>
      </c>
      <c r="H655" s="219">
        <v>200.44376743203148</v>
      </c>
      <c r="I655" s="219">
        <v>74.382840556776301</v>
      </c>
      <c r="J655" s="220">
        <f t="shared" si="140"/>
        <v>274.82660798880778</v>
      </c>
      <c r="K655" s="221">
        <f t="shared" si="135"/>
        <v>306.6817728715933</v>
      </c>
      <c r="L655" s="221">
        <f t="shared" si="135"/>
        <v>304.97273409565304</v>
      </c>
      <c r="M655" s="221">
        <f t="shared" si="135"/>
        <v>305.24459850265583</v>
      </c>
      <c r="N655" s="221">
        <f t="shared" si="135"/>
        <v>304.99939057152255</v>
      </c>
      <c r="O655" s="221">
        <f t="shared" si="135"/>
        <v>305.97642069266396</v>
      </c>
      <c r="P655" s="224">
        <f t="shared" si="136"/>
        <v>104.52896666362156</v>
      </c>
      <c r="Q655" s="224">
        <f t="shared" si="137"/>
        <v>200.44376743203148</v>
      </c>
      <c r="R655" s="225">
        <f t="shared" si="142"/>
        <v>304.97273409565304</v>
      </c>
      <c r="S655" s="226">
        <f t="shared" si="138"/>
        <v>0</v>
      </c>
      <c r="T655" s="203"/>
      <c r="U655" s="203">
        <f t="shared" si="141"/>
        <v>0</v>
      </c>
      <c r="V655" s="203">
        <f t="shared" si="131"/>
        <v>0</v>
      </c>
      <c r="W655" s="203">
        <f t="shared" si="132"/>
        <v>0</v>
      </c>
      <c r="X655" s="203">
        <f t="shared" si="133"/>
        <v>0</v>
      </c>
      <c r="Y655" s="203">
        <f t="shared" si="134"/>
        <v>0</v>
      </c>
    </row>
    <row r="656" spans="1:25" x14ac:dyDescent="0.2">
      <c r="A656" s="223" t="s">
        <v>646</v>
      </c>
      <c r="B656" s="214">
        <f>IF(ISERROR(VLOOKUP(Prices!A656,Quantities!$A$1:$B$576,2,FALSE)),0,VLOOKUP(Prices!A656,Quantities!$A$1:$B$576,2,FALSE))</f>
        <v>0</v>
      </c>
      <c r="C656" s="215">
        <f t="shared" si="139"/>
        <v>0.2115522317065946</v>
      </c>
      <c r="D656" s="216">
        <v>5</v>
      </c>
      <c r="E656" s="217">
        <v>290</v>
      </c>
      <c r="F656" s="218">
        <v>0</v>
      </c>
      <c r="G656" s="219">
        <v>0</v>
      </c>
      <c r="H656" s="219">
        <v>205.28231270089694</v>
      </c>
      <c r="I656" s="219">
        <v>55.080289561559006</v>
      </c>
      <c r="J656" s="220">
        <f t="shared" si="140"/>
        <v>260.36260226245594</v>
      </c>
      <c r="K656" s="221">
        <f t="shared" si="135"/>
        <v>283.95126454856148</v>
      </c>
      <c r="L656" s="221">
        <f t="shared" si="135"/>
        <v>282.68572601916276</v>
      </c>
      <c r="M656" s="221">
        <f t="shared" si="135"/>
        <v>282.88704086741421</v>
      </c>
      <c r="N656" s="221">
        <f t="shared" si="135"/>
        <v>282.70546506648327</v>
      </c>
      <c r="O656" s="221">
        <f t="shared" si="135"/>
        <v>283.42895319331484</v>
      </c>
      <c r="P656" s="224">
        <f t="shared" si="136"/>
        <v>77.403413318265848</v>
      </c>
      <c r="Q656" s="224">
        <f t="shared" si="137"/>
        <v>205.28231270089694</v>
      </c>
      <c r="R656" s="225">
        <f t="shared" si="142"/>
        <v>282.68572601916276</v>
      </c>
      <c r="S656" s="226">
        <f t="shared" si="138"/>
        <v>0</v>
      </c>
      <c r="T656" s="203"/>
      <c r="U656" s="203">
        <f t="shared" si="141"/>
        <v>0</v>
      </c>
      <c r="V656" s="203">
        <f t="shared" si="131"/>
        <v>0</v>
      </c>
      <c r="W656" s="203">
        <f t="shared" si="132"/>
        <v>0</v>
      </c>
      <c r="X656" s="203">
        <f t="shared" si="133"/>
        <v>0</v>
      </c>
      <c r="Y656" s="203">
        <f t="shared" si="134"/>
        <v>0</v>
      </c>
    </row>
    <row r="657" spans="1:25" x14ac:dyDescent="0.2">
      <c r="A657" s="214" t="s">
        <v>647</v>
      </c>
      <c r="B657" s="214">
        <f>IF(ISERROR(VLOOKUP(Prices!A657,Quantities!$A$1:$B$576,2,FALSE)),0,VLOOKUP(Prices!A657,Quantities!$A$1:$B$576,2,FALSE))</f>
        <v>28</v>
      </c>
      <c r="C657" s="215"/>
      <c r="D657" s="216">
        <v>6</v>
      </c>
      <c r="E657" s="217">
        <v>1</v>
      </c>
      <c r="F657" s="218">
        <v>0</v>
      </c>
      <c r="G657" s="219">
        <v>0</v>
      </c>
      <c r="H657" s="219">
        <v>0</v>
      </c>
      <c r="I657" s="219">
        <v>0</v>
      </c>
      <c r="J657" s="220">
        <f t="shared" si="140"/>
        <v>0</v>
      </c>
      <c r="K657" s="221">
        <f t="shared" ref="K657:O672" si="143">IF($D657=1,($I657*(1+K$6)*K$5)+$F657,$J657*(1+K$6)*K$5)</f>
        <v>0</v>
      </c>
      <c r="L657" s="221">
        <f t="shared" si="143"/>
        <v>0</v>
      </c>
      <c r="M657" s="221">
        <f t="shared" si="143"/>
        <v>0</v>
      </c>
      <c r="N657" s="221">
        <f t="shared" si="143"/>
        <v>0</v>
      </c>
      <c r="O657" s="221">
        <f t="shared" si="143"/>
        <v>0</v>
      </c>
      <c r="P657" s="227"/>
      <c r="Q657" s="227"/>
      <c r="R657" s="227"/>
      <c r="S657" s="227"/>
      <c r="T657" s="203"/>
      <c r="U657" s="203">
        <f t="shared" si="141"/>
        <v>0</v>
      </c>
      <c r="V657" s="203">
        <f t="shared" si="131"/>
        <v>0</v>
      </c>
      <c r="W657" s="203">
        <f t="shared" si="132"/>
        <v>0</v>
      </c>
      <c r="X657" s="203">
        <f t="shared" si="133"/>
        <v>0</v>
      </c>
      <c r="Y657" s="203">
        <f t="shared" si="134"/>
        <v>0</v>
      </c>
    </row>
    <row r="658" spans="1:25" x14ac:dyDescent="0.2">
      <c r="A658" s="214" t="s">
        <v>648</v>
      </c>
      <c r="B658" s="214">
        <f>IF(ISERROR(VLOOKUP(Prices!A658,Quantities!$A$1:$B$576,2,FALSE)),0,VLOOKUP(Prices!A658,Quantities!$A$1:$B$576,2,FALSE))</f>
        <v>6</v>
      </c>
      <c r="C658" s="215"/>
      <c r="D658" s="216">
        <v>6</v>
      </c>
      <c r="E658" s="217">
        <v>1</v>
      </c>
      <c r="F658" s="218">
        <v>0</v>
      </c>
      <c r="G658" s="219">
        <v>0</v>
      </c>
      <c r="H658" s="219">
        <v>0</v>
      </c>
      <c r="I658" s="219">
        <v>0</v>
      </c>
      <c r="J658" s="220">
        <f t="shared" si="140"/>
        <v>0</v>
      </c>
      <c r="K658" s="221">
        <f t="shared" si="143"/>
        <v>0</v>
      </c>
      <c r="L658" s="221">
        <f t="shared" si="143"/>
        <v>0</v>
      </c>
      <c r="M658" s="221">
        <f t="shared" si="143"/>
        <v>0</v>
      </c>
      <c r="N658" s="221">
        <f t="shared" si="143"/>
        <v>0</v>
      </c>
      <c r="O658" s="221">
        <f t="shared" si="143"/>
        <v>0</v>
      </c>
      <c r="P658" s="227"/>
      <c r="Q658" s="227"/>
      <c r="R658" s="227"/>
      <c r="S658" s="227"/>
      <c r="T658" s="203"/>
      <c r="U658" s="203">
        <f t="shared" si="141"/>
        <v>0</v>
      </c>
      <c r="V658" s="203">
        <f t="shared" si="131"/>
        <v>0</v>
      </c>
      <c r="W658" s="203">
        <f t="shared" si="132"/>
        <v>0</v>
      </c>
      <c r="X658" s="203">
        <f t="shared" si="133"/>
        <v>0</v>
      </c>
      <c r="Y658" s="203">
        <f t="shared" si="134"/>
        <v>0</v>
      </c>
    </row>
    <row r="659" spans="1:25" x14ac:dyDescent="0.2">
      <c r="A659" s="214" t="s">
        <v>649</v>
      </c>
      <c r="B659" s="214">
        <f>IF(ISERROR(VLOOKUP(Prices!A659,Quantities!$A$1:$B$576,2,FALSE)),0,VLOOKUP(Prices!A659,Quantities!$A$1:$B$576,2,FALSE))</f>
        <v>160</v>
      </c>
      <c r="C659" s="215"/>
      <c r="D659" s="216">
        <v>6</v>
      </c>
      <c r="E659" s="217">
        <v>1</v>
      </c>
      <c r="F659" s="218">
        <v>0</v>
      </c>
      <c r="G659" s="219">
        <v>0</v>
      </c>
      <c r="H659" s="219">
        <v>0</v>
      </c>
      <c r="I659" s="219">
        <v>0</v>
      </c>
      <c r="J659" s="220">
        <f t="shared" si="140"/>
        <v>0</v>
      </c>
      <c r="K659" s="221">
        <f t="shared" si="143"/>
        <v>0</v>
      </c>
      <c r="L659" s="221">
        <f t="shared" si="143"/>
        <v>0</v>
      </c>
      <c r="M659" s="221">
        <f t="shared" si="143"/>
        <v>0</v>
      </c>
      <c r="N659" s="221">
        <f t="shared" si="143"/>
        <v>0</v>
      </c>
      <c r="O659" s="221">
        <f t="shared" si="143"/>
        <v>0</v>
      </c>
      <c r="P659" s="227"/>
      <c r="Q659" s="227"/>
      <c r="R659" s="227"/>
      <c r="S659" s="227"/>
      <c r="T659" s="203"/>
      <c r="U659" s="203">
        <f t="shared" si="141"/>
        <v>0</v>
      </c>
      <c r="V659" s="203">
        <f t="shared" si="131"/>
        <v>0</v>
      </c>
      <c r="W659" s="203">
        <f t="shared" si="132"/>
        <v>0</v>
      </c>
      <c r="X659" s="203">
        <f t="shared" si="133"/>
        <v>0</v>
      </c>
      <c r="Y659" s="203">
        <f t="shared" si="134"/>
        <v>0</v>
      </c>
    </row>
    <row r="660" spans="1:25" x14ac:dyDescent="0.2">
      <c r="A660" s="214" t="s">
        <v>650</v>
      </c>
      <c r="B660" s="214">
        <f>IF(ISERROR(VLOOKUP(Prices!A660,Quantities!$A$1:$B$576,2,FALSE)),0,VLOOKUP(Prices!A660,Quantities!$A$1:$B$576,2,FALSE))</f>
        <v>1</v>
      </c>
      <c r="C660" s="215"/>
      <c r="D660" s="216">
        <v>6</v>
      </c>
      <c r="E660" s="217">
        <v>1</v>
      </c>
      <c r="F660" s="218">
        <v>0</v>
      </c>
      <c r="G660" s="219">
        <v>0</v>
      </c>
      <c r="H660" s="219">
        <v>0</v>
      </c>
      <c r="I660" s="219">
        <v>0</v>
      </c>
      <c r="J660" s="220">
        <f t="shared" si="140"/>
        <v>0</v>
      </c>
      <c r="K660" s="221">
        <f t="shared" si="143"/>
        <v>0</v>
      </c>
      <c r="L660" s="221">
        <f t="shared" si="143"/>
        <v>0</v>
      </c>
      <c r="M660" s="221">
        <f t="shared" si="143"/>
        <v>0</v>
      </c>
      <c r="N660" s="221">
        <f t="shared" si="143"/>
        <v>0</v>
      </c>
      <c r="O660" s="221">
        <f t="shared" si="143"/>
        <v>0</v>
      </c>
      <c r="P660" s="227"/>
      <c r="Q660" s="227"/>
      <c r="R660" s="227"/>
      <c r="S660" s="227"/>
      <c r="T660" s="203"/>
      <c r="U660" s="203">
        <f t="shared" si="141"/>
        <v>0</v>
      </c>
      <c r="V660" s="203">
        <f t="shared" si="131"/>
        <v>0</v>
      </c>
      <c r="W660" s="203">
        <f t="shared" si="132"/>
        <v>0</v>
      </c>
      <c r="X660" s="203">
        <f t="shared" si="133"/>
        <v>0</v>
      </c>
      <c r="Y660" s="203">
        <f t="shared" si="134"/>
        <v>0</v>
      </c>
    </row>
    <row r="661" spans="1:25" x14ac:dyDescent="0.2">
      <c r="A661" s="214" t="s">
        <v>651</v>
      </c>
      <c r="B661" s="214">
        <f>IF(ISERROR(VLOOKUP(Prices!A661,Quantities!$A$1:$B$576,2,FALSE)),0,VLOOKUP(Prices!A661,Quantities!$A$1:$B$576,2,FALSE))</f>
        <v>1</v>
      </c>
      <c r="C661" s="215"/>
      <c r="D661" s="216">
        <v>6</v>
      </c>
      <c r="E661" s="217">
        <v>1</v>
      </c>
      <c r="F661" s="218">
        <v>0</v>
      </c>
      <c r="G661" s="219">
        <v>0</v>
      </c>
      <c r="H661" s="219">
        <v>0</v>
      </c>
      <c r="I661" s="219">
        <v>0</v>
      </c>
      <c r="J661" s="220">
        <f t="shared" si="140"/>
        <v>0</v>
      </c>
      <c r="K661" s="221">
        <f t="shared" si="143"/>
        <v>0</v>
      </c>
      <c r="L661" s="221">
        <f t="shared" si="143"/>
        <v>0</v>
      </c>
      <c r="M661" s="221">
        <f t="shared" si="143"/>
        <v>0</v>
      </c>
      <c r="N661" s="221">
        <f t="shared" si="143"/>
        <v>0</v>
      </c>
      <c r="O661" s="221">
        <f t="shared" si="143"/>
        <v>0</v>
      </c>
      <c r="P661" s="227"/>
      <c r="Q661" s="227"/>
      <c r="R661" s="227"/>
      <c r="S661" s="227"/>
      <c r="T661" s="203"/>
      <c r="U661" s="203">
        <f t="shared" si="141"/>
        <v>0</v>
      </c>
      <c r="V661" s="203">
        <f t="shared" si="131"/>
        <v>0</v>
      </c>
      <c r="W661" s="203">
        <f t="shared" si="132"/>
        <v>0</v>
      </c>
      <c r="X661" s="203">
        <f t="shared" si="133"/>
        <v>0</v>
      </c>
      <c r="Y661" s="203">
        <f t="shared" si="134"/>
        <v>0</v>
      </c>
    </row>
    <row r="662" spans="1:25" x14ac:dyDescent="0.2">
      <c r="A662" s="214" t="s">
        <v>652</v>
      </c>
      <c r="B662" s="214">
        <f>IF(ISERROR(VLOOKUP(Prices!A662,Quantities!$A$1:$B$576,2,FALSE)),0,VLOOKUP(Prices!A662,Quantities!$A$1:$B$576,2,FALSE))</f>
        <v>10</v>
      </c>
      <c r="C662" s="215"/>
      <c r="D662" s="216">
        <v>6</v>
      </c>
      <c r="E662" s="217">
        <v>1</v>
      </c>
      <c r="F662" s="218">
        <v>0</v>
      </c>
      <c r="G662" s="219">
        <v>0</v>
      </c>
      <c r="H662" s="219">
        <v>0</v>
      </c>
      <c r="I662" s="219">
        <v>0</v>
      </c>
      <c r="J662" s="220">
        <f t="shared" si="140"/>
        <v>0</v>
      </c>
      <c r="K662" s="221">
        <f t="shared" si="143"/>
        <v>0</v>
      </c>
      <c r="L662" s="221">
        <f t="shared" si="143"/>
        <v>0</v>
      </c>
      <c r="M662" s="221">
        <f t="shared" si="143"/>
        <v>0</v>
      </c>
      <c r="N662" s="221">
        <f t="shared" si="143"/>
        <v>0</v>
      </c>
      <c r="O662" s="221">
        <f t="shared" si="143"/>
        <v>0</v>
      </c>
      <c r="P662" s="227"/>
      <c r="Q662" s="227"/>
      <c r="R662" s="227"/>
      <c r="S662" s="227"/>
      <c r="T662" s="203"/>
      <c r="U662" s="203">
        <f t="shared" si="141"/>
        <v>0</v>
      </c>
      <c r="V662" s="203">
        <f t="shared" si="131"/>
        <v>0</v>
      </c>
      <c r="W662" s="203">
        <f t="shared" si="132"/>
        <v>0</v>
      </c>
      <c r="X662" s="203">
        <f t="shared" si="133"/>
        <v>0</v>
      </c>
      <c r="Y662" s="203">
        <f t="shared" si="134"/>
        <v>0</v>
      </c>
    </row>
    <row r="663" spans="1:25" x14ac:dyDescent="0.2">
      <c r="A663" s="214" t="s">
        <v>653</v>
      </c>
      <c r="B663" s="214">
        <f>IF(ISERROR(VLOOKUP(Prices!A663,Quantities!$A$1:$B$576,2,FALSE)),0,VLOOKUP(Prices!A663,Quantities!$A$1:$B$576,2,FALSE))</f>
        <v>28</v>
      </c>
      <c r="C663" s="215"/>
      <c r="D663" s="216">
        <v>6</v>
      </c>
      <c r="E663" s="217">
        <v>1</v>
      </c>
      <c r="F663" s="218">
        <v>0</v>
      </c>
      <c r="G663" s="219">
        <v>0</v>
      </c>
      <c r="H663" s="219">
        <v>0</v>
      </c>
      <c r="I663" s="219">
        <v>0</v>
      </c>
      <c r="J663" s="220">
        <f t="shared" si="140"/>
        <v>0</v>
      </c>
      <c r="K663" s="221">
        <f t="shared" si="143"/>
        <v>0</v>
      </c>
      <c r="L663" s="221">
        <f t="shared" si="143"/>
        <v>0</v>
      </c>
      <c r="M663" s="221">
        <f t="shared" si="143"/>
        <v>0</v>
      </c>
      <c r="N663" s="221">
        <f t="shared" si="143"/>
        <v>0</v>
      </c>
      <c r="O663" s="221">
        <f t="shared" si="143"/>
        <v>0</v>
      </c>
      <c r="P663" s="227"/>
      <c r="Q663" s="227"/>
      <c r="R663" s="227"/>
      <c r="S663" s="227"/>
      <c r="T663" s="203"/>
      <c r="U663" s="203">
        <f t="shared" si="141"/>
        <v>0</v>
      </c>
      <c r="V663" s="203">
        <f t="shared" si="131"/>
        <v>0</v>
      </c>
      <c r="W663" s="203">
        <f t="shared" si="132"/>
        <v>0</v>
      </c>
      <c r="X663" s="203">
        <f t="shared" si="133"/>
        <v>0</v>
      </c>
      <c r="Y663" s="203">
        <f t="shared" si="134"/>
        <v>0</v>
      </c>
    </row>
    <row r="664" spans="1:25" x14ac:dyDescent="0.2">
      <c r="A664" s="214" t="s">
        <v>654</v>
      </c>
      <c r="B664" s="214">
        <f>IF(ISERROR(VLOOKUP(Prices!A664,Quantities!$A$1:$B$576,2,FALSE)),0,VLOOKUP(Prices!A664,Quantities!$A$1:$B$576,2,FALSE))</f>
        <v>32</v>
      </c>
      <c r="C664" s="215"/>
      <c r="D664" s="216">
        <v>6</v>
      </c>
      <c r="E664" s="217">
        <v>1</v>
      </c>
      <c r="F664" s="218">
        <v>0</v>
      </c>
      <c r="G664" s="219">
        <v>0</v>
      </c>
      <c r="H664" s="219">
        <v>0</v>
      </c>
      <c r="I664" s="219">
        <v>0</v>
      </c>
      <c r="J664" s="220">
        <f t="shared" si="140"/>
        <v>0</v>
      </c>
      <c r="K664" s="221">
        <f t="shared" si="143"/>
        <v>0</v>
      </c>
      <c r="L664" s="221">
        <f t="shared" si="143"/>
        <v>0</v>
      </c>
      <c r="M664" s="221">
        <f t="shared" si="143"/>
        <v>0</v>
      </c>
      <c r="N664" s="221">
        <f t="shared" si="143"/>
        <v>0</v>
      </c>
      <c r="O664" s="221">
        <f t="shared" si="143"/>
        <v>0</v>
      </c>
      <c r="P664" s="227"/>
      <c r="Q664" s="227"/>
      <c r="R664" s="227"/>
      <c r="S664" s="227"/>
      <c r="T664" s="203"/>
      <c r="U664" s="203">
        <f t="shared" si="141"/>
        <v>0</v>
      </c>
      <c r="V664" s="203">
        <f t="shared" si="131"/>
        <v>0</v>
      </c>
      <c r="W664" s="203">
        <f t="shared" si="132"/>
        <v>0</v>
      </c>
      <c r="X664" s="203">
        <f t="shared" si="133"/>
        <v>0</v>
      </c>
      <c r="Y664" s="203">
        <f t="shared" si="134"/>
        <v>0</v>
      </c>
    </row>
    <row r="665" spans="1:25" x14ac:dyDescent="0.2">
      <c r="A665" s="214" t="s">
        <v>655</v>
      </c>
      <c r="B665" s="214">
        <f>IF(ISERROR(VLOOKUP(Prices!A665,Quantities!$A$1:$B$576,2,FALSE)),0,VLOOKUP(Prices!A665,Quantities!$A$1:$B$576,2,FALSE))</f>
        <v>4</v>
      </c>
      <c r="C665" s="215"/>
      <c r="D665" s="216">
        <v>6</v>
      </c>
      <c r="E665" s="217">
        <v>1</v>
      </c>
      <c r="F665" s="218">
        <v>0</v>
      </c>
      <c r="G665" s="219">
        <v>0</v>
      </c>
      <c r="H665" s="219">
        <v>0</v>
      </c>
      <c r="I665" s="219">
        <v>0</v>
      </c>
      <c r="J665" s="220">
        <f t="shared" si="140"/>
        <v>0</v>
      </c>
      <c r="K665" s="221">
        <f t="shared" si="143"/>
        <v>0</v>
      </c>
      <c r="L665" s="221">
        <f t="shared" si="143"/>
        <v>0</v>
      </c>
      <c r="M665" s="221">
        <f t="shared" si="143"/>
        <v>0</v>
      </c>
      <c r="N665" s="221">
        <f t="shared" si="143"/>
        <v>0</v>
      </c>
      <c r="O665" s="221">
        <f t="shared" si="143"/>
        <v>0</v>
      </c>
      <c r="P665" s="227"/>
      <c r="Q665" s="227"/>
      <c r="R665" s="227"/>
      <c r="S665" s="227"/>
      <c r="T665" s="203"/>
      <c r="U665" s="203">
        <f t="shared" si="141"/>
        <v>0</v>
      </c>
      <c r="V665" s="203">
        <f t="shared" ref="V665:V689" si="144">L665*$B665</f>
        <v>0</v>
      </c>
      <c r="W665" s="203">
        <f t="shared" ref="W665:W689" si="145">M665*$B665</f>
        <v>0</v>
      </c>
      <c r="X665" s="203">
        <f t="shared" ref="X665:X689" si="146">N665*$B665</f>
        <v>0</v>
      </c>
      <c r="Y665" s="203">
        <f t="shared" ref="Y665:Y689" si="147">O665*$B665</f>
        <v>0</v>
      </c>
    </row>
    <row r="666" spans="1:25" x14ac:dyDescent="0.2">
      <c r="A666" s="214" t="s">
        <v>656</v>
      </c>
      <c r="B666" s="214">
        <f>IF(ISERROR(VLOOKUP(Prices!A666,Quantities!$A$1:$B$576,2,FALSE)),0,VLOOKUP(Prices!A666,Quantities!$A$1:$B$576,2,FALSE))</f>
        <v>36</v>
      </c>
      <c r="C666" s="215"/>
      <c r="D666" s="216">
        <v>6</v>
      </c>
      <c r="E666" s="217">
        <v>1</v>
      </c>
      <c r="F666" s="218">
        <v>0</v>
      </c>
      <c r="G666" s="219">
        <v>0</v>
      </c>
      <c r="H666" s="219">
        <v>0</v>
      </c>
      <c r="I666" s="219">
        <v>0</v>
      </c>
      <c r="J666" s="220">
        <f t="shared" si="140"/>
        <v>0</v>
      </c>
      <c r="K666" s="221">
        <f t="shared" si="143"/>
        <v>0</v>
      </c>
      <c r="L666" s="221">
        <f t="shared" si="143"/>
        <v>0</v>
      </c>
      <c r="M666" s="221">
        <f t="shared" si="143"/>
        <v>0</v>
      </c>
      <c r="N666" s="221">
        <f t="shared" si="143"/>
        <v>0</v>
      </c>
      <c r="O666" s="221">
        <f t="shared" si="143"/>
        <v>0</v>
      </c>
      <c r="P666" s="227"/>
      <c r="Q666" s="227"/>
      <c r="R666" s="227"/>
      <c r="S666" s="227"/>
      <c r="T666" s="203"/>
      <c r="U666" s="203">
        <f t="shared" si="141"/>
        <v>0</v>
      </c>
      <c r="V666" s="203">
        <f t="shared" si="144"/>
        <v>0</v>
      </c>
      <c r="W666" s="203">
        <f t="shared" si="145"/>
        <v>0</v>
      </c>
      <c r="X666" s="203">
        <f t="shared" si="146"/>
        <v>0</v>
      </c>
      <c r="Y666" s="203">
        <f t="shared" si="147"/>
        <v>0</v>
      </c>
    </row>
    <row r="667" spans="1:25" x14ac:dyDescent="0.2">
      <c r="A667" s="223" t="s">
        <v>657</v>
      </c>
      <c r="B667" s="214">
        <f>IF(ISERROR(VLOOKUP(Prices!A667,Quantities!$A$1:$B$576,2,FALSE)),0,VLOOKUP(Prices!A667,Quantities!$A$1:$B$576,2,FALSE))</f>
        <v>9</v>
      </c>
      <c r="C667" s="215"/>
      <c r="D667" s="216">
        <v>6</v>
      </c>
      <c r="E667" s="217">
        <v>1</v>
      </c>
      <c r="F667" s="218">
        <v>0</v>
      </c>
      <c r="G667" s="219">
        <v>0</v>
      </c>
      <c r="H667" s="219">
        <v>0</v>
      </c>
      <c r="I667" s="219">
        <v>0</v>
      </c>
      <c r="J667" s="220">
        <f t="shared" si="140"/>
        <v>0</v>
      </c>
      <c r="K667" s="221">
        <f t="shared" si="143"/>
        <v>0</v>
      </c>
      <c r="L667" s="221">
        <f t="shared" si="143"/>
        <v>0</v>
      </c>
      <c r="M667" s="221">
        <f t="shared" si="143"/>
        <v>0</v>
      </c>
      <c r="N667" s="221">
        <f t="shared" si="143"/>
        <v>0</v>
      </c>
      <c r="O667" s="221">
        <f t="shared" si="143"/>
        <v>0</v>
      </c>
      <c r="P667" s="227"/>
      <c r="Q667" s="227"/>
      <c r="R667" s="227"/>
      <c r="S667" s="227"/>
      <c r="T667" s="203"/>
      <c r="U667" s="203">
        <f t="shared" si="141"/>
        <v>0</v>
      </c>
      <c r="V667" s="203">
        <f t="shared" si="144"/>
        <v>0</v>
      </c>
      <c r="W667" s="203">
        <f t="shared" si="145"/>
        <v>0</v>
      </c>
      <c r="X667" s="203">
        <f t="shared" si="146"/>
        <v>0</v>
      </c>
      <c r="Y667" s="203">
        <f t="shared" si="147"/>
        <v>0</v>
      </c>
    </row>
    <row r="668" spans="1:25" x14ac:dyDescent="0.2">
      <c r="A668" s="223" t="s">
        <v>658</v>
      </c>
      <c r="B668" s="214">
        <f>IF(ISERROR(VLOOKUP(Prices!A668,Quantities!$A$1:$B$576,2,FALSE)),0,VLOOKUP(Prices!A668,Quantities!$A$1:$B$576,2,FALSE))</f>
        <v>138</v>
      </c>
      <c r="C668" s="215"/>
      <c r="D668" s="216">
        <v>6</v>
      </c>
      <c r="E668" s="217">
        <v>1</v>
      </c>
      <c r="F668" s="218">
        <v>0</v>
      </c>
      <c r="G668" s="219">
        <v>0</v>
      </c>
      <c r="H668" s="219">
        <v>0</v>
      </c>
      <c r="I668" s="219">
        <v>0</v>
      </c>
      <c r="J668" s="220">
        <f t="shared" si="140"/>
        <v>0</v>
      </c>
      <c r="K668" s="221">
        <f t="shared" si="143"/>
        <v>0</v>
      </c>
      <c r="L668" s="221">
        <f t="shared" si="143"/>
        <v>0</v>
      </c>
      <c r="M668" s="221">
        <f t="shared" si="143"/>
        <v>0</v>
      </c>
      <c r="N668" s="221">
        <f t="shared" si="143"/>
        <v>0</v>
      </c>
      <c r="O668" s="221">
        <f t="shared" si="143"/>
        <v>0</v>
      </c>
      <c r="P668" s="227"/>
      <c r="Q668" s="227"/>
      <c r="R668" s="227"/>
      <c r="S668" s="227"/>
      <c r="T668" s="203"/>
      <c r="U668" s="203">
        <f t="shared" si="141"/>
        <v>0</v>
      </c>
      <c r="V668" s="203">
        <f t="shared" si="144"/>
        <v>0</v>
      </c>
      <c r="W668" s="203">
        <f t="shared" si="145"/>
        <v>0</v>
      </c>
      <c r="X668" s="203">
        <f t="shared" si="146"/>
        <v>0</v>
      </c>
      <c r="Y668" s="203">
        <f t="shared" si="147"/>
        <v>0</v>
      </c>
    </row>
    <row r="669" spans="1:25" x14ac:dyDescent="0.2">
      <c r="A669" s="223" t="s">
        <v>659</v>
      </c>
      <c r="B669" s="214">
        <f>IF(ISERROR(VLOOKUP(Prices!A669,Quantities!$A$1:$B$576,2,FALSE)),0,VLOOKUP(Prices!A669,Quantities!$A$1:$B$576,2,FALSE))</f>
        <v>1</v>
      </c>
      <c r="C669" s="215"/>
      <c r="D669" s="216">
        <v>6</v>
      </c>
      <c r="E669" s="217">
        <v>1</v>
      </c>
      <c r="F669" s="218">
        <v>0</v>
      </c>
      <c r="G669" s="219">
        <v>0</v>
      </c>
      <c r="H669" s="219">
        <v>0</v>
      </c>
      <c r="I669" s="219">
        <v>0</v>
      </c>
      <c r="J669" s="220">
        <f t="shared" si="140"/>
        <v>0</v>
      </c>
      <c r="K669" s="221">
        <f t="shared" si="143"/>
        <v>0</v>
      </c>
      <c r="L669" s="221">
        <f t="shared" si="143"/>
        <v>0</v>
      </c>
      <c r="M669" s="221">
        <f t="shared" si="143"/>
        <v>0</v>
      </c>
      <c r="N669" s="221">
        <f t="shared" si="143"/>
        <v>0</v>
      </c>
      <c r="O669" s="221">
        <f t="shared" si="143"/>
        <v>0</v>
      </c>
      <c r="P669" s="227"/>
      <c r="Q669" s="227"/>
      <c r="R669" s="227"/>
      <c r="S669" s="227"/>
      <c r="T669" s="203"/>
      <c r="U669" s="203">
        <f t="shared" si="141"/>
        <v>0</v>
      </c>
      <c r="V669" s="203">
        <f t="shared" si="144"/>
        <v>0</v>
      </c>
      <c r="W669" s="203">
        <f t="shared" si="145"/>
        <v>0</v>
      </c>
      <c r="X669" s="203">
        <f t="shared" si="146"/>
        <v>0</v>
      </c>
      <c r="Y669" s="203">
        <f t="shared" si="147"/>
        <v>0</v>
      </c>
    </row>
    <row r="670" spans="1:25" x14ac:dyDescent="0.2">
      <c r="A670" s="223" t="s">
        <v>660</v>
      </c>
      <c r="B670" s="214">
        <f>IF(ISERROR(VLOOKUP(Prices!A670,Quantities!$A$1:$B$576,2,FALSE)),0,VLOOKUP(Prices!A670,Quantities!$A$1:$B$576,2,FALSE))</f>
        <v>115</v>
      </c>
      <c r="C670" s="215"/>
      <c r="D670" s="216">
        <v>6</v>
      </c>
      <c r="E670" s="217">
        <v>1</v>
      </c>
      <c r="F670" s="218">
        <v>0</v>
      </c>
      <c r="G670" s="219">
        <v>0</v>
      </c>
      <c r="H670" s="219">
        <v>0</v>
      </c>
      <c r="I670" s="219">
        <v>0</v>
      </c>
      <c r="J670" s="220">
        <f t="shared" si="140"/>
        <v>0</v>
      </c>
      <c r="K670" s="221">
        <f t="shared" si="143"/>
        <v>0</v>
      </c>
      <c r="L670" s="221">
        <f t="shared" si="143"/>
        <v>0</v>
      </c>
      <c r="M670" s="221">
        <f t="shared" si="143"/>
        <v>0</v>
      </c>
      <c r="N670" s="221">
        <f t="shared" si="143"/>
        <v>0</v>
      </c>
      <c r="O670" s="221">
        <f t="shared" si="143"/>
        <v>0</v>
      </c>
      <c r="P670" s="227"/>
      <c r="Q670" s="227"/>
      <c r="R670" s="227"/>
      <c r="S670" s="227"/>
      <c r="T670" s="203"/>
      <c r="U670" s="203">
        <f t="shared" si="141"/>
        <v>0</v>
      </c>
      <c r="V670" s="203">
        <f t="shared" si="144"/>
        <v>0</v>
      </c>
      <c r="W670" s="203">
        <f t="shared" si="145"/>
        <v>0</v>
      </c>
      <c r="X670" s="203">
        <f t="shared" si="146"/>
        <v>0</v>
      </c>
      <c r="Y670" s="203">
        <f t="shared" si="147"/>
        <v>0</v>
      </c>
    </row>
    <row r="671" spans="1:25" x14ac:dyDescent="0.2">
      <c r="A671" s="223" t="s">
        <v>661</v>
      </c>
      <c r="B671" s="214">
        <f>IF(ISERROR(VLOOKUP(Prices!A671,Quantities!$A$1:$B$576,2,FALSE)),0,VLOOKUP(Prices!A671,Quantities!$A$1:$B$576,2,FALSE))</f>
        <v>46</v>
      </c>
      <c r="C671" s="215"/>
      <c r="D671" s="216">
        <v>6</v>
      </c>
      <c r="E671" s="217">
        <v>1</v>
      </c>
      <c r="F671" s="218">
        <v>0</v>
      </c>
      <c r="G671" s="219">
        <v>0</v>
      </c>
      <c r="H671" s="219">
        <v>0</v>
      </c>
      <c r="I671" s="219">
        <v>0</v>
      </c>
      <c r="J671" s="220">
        <f t="shared" si="140"/>
        <v>0</v>
      </c>
      <c r="K671" s="221">
        <f t="shared" si="143"/>
        <v>0</v>
      </c>
      <c r="L671" s="221">
        <f t="shared" si="143"/>
        <v>0</v>
      </c>
      <c r="M671" s="221">
        <f t="shared" si="143"/>
        <v>0</v>
      </c>
      <c r="N671" s="221">
        <f t="shared" si="143"/>
        <v>0</v>
      </c>
      <c r="O671" s="221">
        <f t="shared" si="143"/>
        <v>0</v>
      </c>
      <c r="P671" s="227"/>
      <c r="Q671" s="227"/>
      <c r="R671" s="227"/>
      <c r="S671" s="227"/>
      <c r="T671" s="203"/>
      <c r="U671" s="203">
        <f t="shared" si="141"/>
        <v>0</v>
      </c>
      <c r="V671" s="203">
        <f t="shared" si="144"/>
        <v>0</v>
      </c>
      <c r="W671" s="203">
        <f t="shared" si="145"/>
        <v>0</v>
      </c>
      <c r="X671" s="203">
        <f t="shared" si="146"/>
        <v>0</v>
      </c>
      <c r="Y671" s="203">
        <f t="shared" si="147"/>
        <v>0</v>
      </c>
    </row>
    <row r="672" spans="1:25" x14ac:dyDescent="0.2">
      <c r="A672" s="223" t="s">
        <v>662</v>
      </c>
      <c r="B672" s="214">
        <f>IF(ISERROR(VLOOKUP(Prices!A672,Quantities!$A$1:$B$576,2,FALSE)),0,VLOOKUP(Prices!A672,Quantities!$A$1:$B$576,2,FALSE))</f>
        <v>5</v>
      </c>
      <c r="C672" s="215"/>
      <c r="D672" s="216">
        <v>6</v>
      </c>
      <c r="E672" s="217">
        <v>1</v>
      </c>
      <c r="F672" s="218">
        <v>0</v>
      </c>
      <c r="G672" s="219">
        <v>0</v>
      </c>
      <c r="H672" s="219">
        <v>0</v>
      </c>
      <c r="I672" s="219">
        <v>0</v>
      </c>
      <c r="J672" s="220">
        <f t="shared" si="140"/>
        <v>0</v>
      </c>
      <c r="K672" s="221">
        <f t="shared" si="143"/>
        <v>0</v>
      </c>
      <c r="L672" s="221">
        <f t="shared" si="143"/>
        <v>0</v>
      </c>
      <c r="M672" s="221">
        <f t="shared" si="143"/>
        <v>0</v>
      </c>
      <c r="N672" s="221">
        <f t="shared" si="143"/>
        <v>0</v>
      </c>
      <c r="O672" s="221">
        <f t="shared" si="143"/>
        <v>0</v>
      </c>
      <c r="P672" s="227"/>
      <c r="Q672" s="227"/>
      <c r="R672" s="227"/>
      <c r="S672" s="227"/>
      <c r="T672" s="203"/>
      <c r="U672" s="203">
        <f t="shared" si="141"/>
        <v>0</v>
      </c>
      <c r="V672" s="203">
        <f t="shared" si="144"/>
        <v>0</v>
      </c>
      <c r="W672" s="203">
        <f t="shared" si="145"/>
        <v>0</v>
      </c>
      <c r="X672" s="203">
        <f t="shared" si="146"/>
        <v>0</v>
      </c>
      <c r="Y672" s="203">
        <f t="shared" si="147"/>
        <v>0</v>
      </c>
    </row>
    <row r="673" spans="1:25" x14ac:dyDescent="0.2">
      <c r="A673" s="223" t="s">
        <v>663</v>
      </c>
      <c r="B673" s="214">
        <f>IF(ISERROR(VLOOKUP(Prices!A673,Quantities!$A$1:$B$576,2,FALSE)),0,VLOOKUP(Prices!A673,Quantities!$A$1:$B$576,2,FALSE))</f>
        <v>12</v>
      </c>
      <c r="C673" s="215"/>
      <c r="D673" s="216">
        <v>6</v>
      </c>
      <c r="E673" s="217">
        <v>1</v>
      </c>
      <c r="F673" s="218">
        <v>0</v>
      </c>
      <c r="G673" s="219">
        <v>0</v>
      </c>
      <c r="H673" s="219">
        <v>0</v>
      </c>
      <c r="I673" s="219">
        <v>0</v>
      </c>
      <c r="J673" s="220">
        <f t="shared" si="140"/>
        <v>0</v>
      </c>
      <c r="K673" s="221">
        <f t="shared" ref="K673:O689" si="148">IF($D673=1,($I673*(1+K$6)*K$5)+$F673,$J673*(1+K$6)*K$5)</f>
        <v>0</v>
      </c>
      <c r="L673" s="221">
        <f t="shared" si="148"/>
        <v>0</v>
      </c>
      <c r="M673" s="221">
        <f t="shared" si="148"/>
        <v>0</v>
      </c>
      <c r="N673" s="221">
        <f t="shared" si="148"/>
        <v>0</v>
      </c>
      <c r="O673" s="221">
        <f t="shared" si="148"/>
        <v>0</v>
      </c>
      <c r="P673" s="227"/>
      <c r="Q673" s="227"/>
      <c r="R673" s="227"/>
      <c r="S673" s="227"/>
      <c r="T673" s="203"/>
      <c r="U673" s="203">
        <f t="shared" si="141"/>
        <v>0</v>
      </c>
      <c r="V673" s="203">
        <f t="shared" si="144"/>
        <v>0</v>
      </c>
      <c r="W673" s="203">
        <f t="shared" si="145"/>
        <v>0</v>
      </c>
      <c r="X673" s="203">
        <f t="shared" si="146"/>
        <v>0</v>
      </c>
      <c r="Y673" s="203">
        <f t="shared" si="147"/>
        <v>0</v>
      </c>
    </row>
    <row r="674" spans="1:25" x14ac:dyDescent="0.2">
      <c r="A674" s="223" t="s">
        <v>664</v>
      </c>
      <c r="B674" s="214">
        <f>IF(ISERROR(VLOOKUP(Prices!A674,Quantities!$A$1:$B$576,2,FALSE)),0,VLOOKUP(Prices!A674,Quantities!$A$1:$B$576,2,FALSE))</f>
        <v>1</v>
      </c>
      <c r="C674" s="215"/>
      <c r="D674" s="216">
        <v>6</v>
      </c>
      <c r="E674" s="217">
        <v>1</v>
      </c>
      <c r="F674" s="218">
        <v>0</v>
      </c>
      <c r="G674" s="219">
        <v>0</v>
      </c>
      <c r="H674" s="219">
        <v>0</v>
      </c>
      <c r="I674" s="219">
        <v>0</v>
      </c>
      <c r="J674" s="220">
        <f t="shared" si="140"/>
        <v>0</v>
      </c>
      <c r="K674" s="221">
        <f t="shared" si="148"/>
        <v>0</v>
      </c>
      <c r="L674" s="221">
        <f t="shared" si="148"/>
        <v>0</v>
      </c>
      <c r="M674" s="221">
        <f t="shared" si="148"/>
        <v>0</v>
      </c>
      <c r="N674" s="221">
        <f t="shared" si="148"/>
        <v>0</v>
      </c>
      <c r="O674" s="221">
        <f t="shared" si="148"/>
        <v>0</v>
      </c>
      <c r="T674" s="203"/>
      <c r="U674" s="203">
        <f t="shared" si="141"/>
        <v>0</v>
      </c>
      <c r="V674" s="203">
        <f t="shared" si="144"/>
        <v>0</v>
      </c>
      <c r="W674" s="203">
        <f t="shared" si="145"/>
        <v>0</v>
      </c>
      <c r="X674" s="203">
        <f t="shared" si="146"/>
        <v>0</v>
      </c>
      <c r="Y674" s="203">
        <f t="shared" si="147"/>
        <v>0</v>
      </c>
    </row>
    <row r="675" spans="1:25" x14ac:dyDescent="0.2">
      <c r="A675" s="223" t="s">
        <v>665</v>
      </c>
      <c r="B675" s="214">
        <f>IF(ISERROR(VLOOKUP(Prices!A675,Quantities!$A$1:$B$576,2,FALSE)),0,VLOOKUP(Prices!A675,Quantities!$A$1:$B$576,2,FALSE))</f>
        <v>1</v>
      </c>
      <c r="C675" s="215"/>
      <c r="D675" s="216">
        <v>6</v>
      </c>
      <c r="E675" s="217">
        <v>1</v>
      </c>
      <c r="F675" s="218">
        <v>0</v>
      </c>
      <c r="G675" s="219">
        <v>0</v>
      </c>
      <c r="H675" s="219">
        <v>0</v>
      </c>
      <c r="I675" s="219">
        <v>0</v>
      </c>
      <c r="J675" s="220">
        <f t="shared" si="140"/>
        <v>0</v>
      </c>
      <c r="K675" s="221">
        <f t="shared" si="148"/>
        <v>0</v>
      </c>
      <c r="L675" s="221">
        <f t="shared" si="148"/>
        <v>0</v>
      </c>
      <c r="M675" s="221">
        <f t="shared" si="148"/>
        <v>0</v>
      </c>
      <c r="N675" s="221">
        <f t="shared" si="148"/>
        <v>0</v>
      </c>
      <c r="O675" s="221">
        <f t="shared" si="148"/>
        <v>0</v>
      </c>
      <c r="T675" s="203"/>
      <c r="U675" s="203">
        <f t="shared" si="141"/>
        <v>0</v>
      </c>
      <c r="V675" s="203">
        <f t="shared" si="144"/>
        <v>0</v>
      </c>
      <c r="W675" s="203">
        <f t="shared" si="145"/>
        <v>0</v>
      </c>
      <c r="X675" s="203">
        <f t="shared" si="146"/>
        <v>0</v>
      </c>
      <c r="Y675" s="203">
        <f t="shared" si="147"/>
        <v>0</v>
      </c>
    </row>
    <row r="676" spans="1:25" x14ac:dyDescent="0.2">
      <c r="A676" s="223" t="s">
        <v>666</v>
      </c>
      <c r="B676" s="214">
        <f>IF(ISERROR(VLOOKUP(Prices!A676,Quantities!$A$1:$B$576,2,FALSE)),0,VLOOKUP(Prices!A676,Quantities!$A$1:$B$576,2,FALSE))</f>
        <v>10</v>
      </c>
      <c r="C676" s="215"/>
      <c r="D676" s="216">
        <v>6</v>
      </c>
      <c r="E676" s="217">
        <v>1</v>
      </c>
      <c r="F676" s="218">
        <v>0</v>
      </c>
      <c r="G676" s="219">
        <v>0</v>
      </c>
      <c r="H676" s="219">
        <v>0</v>
      </c>
      <c r="I676" s="219">
        <v>0</v>
      </c>
      <c r="J676" s="220">
        <f t="shared" si="140"/>
        <v>0</v>
      </c>
      <c r="K676" s="221">
        <f t="shared" si="148"/>
        <v>0</v>
      </c>
      <c r="L676" s="221">
        <f t="shared" si="148"/>
        <v>0</v>
      </c>
      <c r="M676" s="221">
        <f t="shared" si="148"/>
        <v>0</v>
      </c>
      <c r="N676" s="221">
        <f t="shared" si="148"/>
        <v>0</v>
      </c>
      <c r="O676" s="221">
        <f t="shared" si="148"/>
        <v>0</v>
      </c>
      <c r="T676" s="203"/>
      <c r="U676" s="203">
        <f t="shared" si="141"/>
        <v>0</v>
      </c>
      <c r="V676" s="203">
        <f t="shared" si="144"/>
        <v>0</v>
      </c>
      <c r="W676" s="203">
        <f t="shared" si="145"/>
        <v>0</v>
      </c>
      <c r="X676" s="203">
        <f t="shared" si="146"/>
        <v>0</v>
      </c>
      <c r="Y676" s="203">
        <f t="shared" si="147"/>
        <v>0</v>
      </c>
    </row>
    <row r="677" spans="1:25" x14ac:dyDescent="0.2">
      <c r="A677" s="223" t="s">
        <v>667</v>
      </c>
      <c r="B677" s="214">
        <f>IF(ISERROR(VLOOKUP(Prices!A677,Quantities!$A$1:$B$576,2,FALSE)),0,VLOOKUP(Prices!A677,Quantities!$A$1:$B$576,2,FALSE))</f>
        <v>1</v>
      </c>
      <c r="C677" s="215"/>
      <c r="D677" s="216">
        <v>6</v>
      </c>
      <c r="E677" s="217">
        <v>1</v>
      </c>
      <c r="F677" s="218">
        <v>0</v>
      </c>
      <c r="G677" s="219">
        <v>0</v>
      </c>
      <c r="H677" s="219">
        <v>0</v>
      </c>
      <c r="I677" s="219">
        <v>0</v>
      </c>
      <c r="J677" s="220">
        <f t="shared" si="140"/>
        <v>0</v>
      </c>
      <c r="K677" s="221">
        <f t="shared" si="148"/>
        <v>0</v>
      </c>
      <c r="L677" s="221">
        <f t="shared" si="148"/>
        <v>0</v>
      </c>
      <c r="M677" s="221">
        <f t="shared" si="148"/>
        <v>0</v>
      </c>
      <c r="N677" s="221">
        <f t="shared" si="148"/>
        <v>0</v>
      </c>
      <c r="O677" s="221">
        <f t="shared" si="148"/>
        <v>0</v>
      </c>
      <c r="T677" s="203"/>
      <c r="U677" s="203">
        <f t="shared" si="141"/>
        <v>0</v>
      </c>
      <c r="V677" s="203">
        <f t="shared" si="144"/>
        <v>0</v>
      </c>
      <c r="W677" s="203">
        <f t="shared" si="145"/>
        <v>0</v>
      </c>
      <c r="X677" s="203">
        <f t="shared" si="146"/>
        <v>0</v>
      </c>
      <c r="Y677" s="203">
        <f t="shared" si="147"/>
        <v>0</v>
      </c>
    </row>
    <row r="678" spans="1:25" x14ac:dyDescent="0.2">
      <c r="A678" s="223" t="s">
        <v>668</v>
      </c>
      <c r="B678" s="214">
        <f>IF(ISERROR(VLOOKUP(Prices!A678,Quantities!$A$1:$B$576,2,FALSE)),0,VLOOKUP(Prices!A678,Quantities!$A$1:$B$576,2,FALSE))</f>
        <v>2</v>
      </c>
      <c r="C678" s="215"/>
      <c r="D678" s="216">
        <v>6</v>
      </c>
      <c r="E678" s="217">
        <v>1</v>
      </c>
      <c r="F678" s="218">
        <v>0</v>
      </c>
      <c r="G678" s="219">
        <v>0</v>
      </c>
      <c r="H678" s="219">
        <v>0</v>
      </c>
      <c r="I678" s="219">
        <v>0</v>
      </c>
      <c r="J678" s="220">
        <f t="shared" si="140"/>
        <v>0</v>
      </c>
      <c r="K678" s="221">
        <f t="shared" si="148"/>
        <v>0</v>
      </c>
      <c r="L678" s="221">
        <f t="shared" si="148"/>
        <v>0</v>
      </c>
      <c r="M678" s="221">
        <f t="shared" si="148"/>
        <v>0</v>
      </c>
      <c r="N678" s="221">
        <f t="shared" si="148"/>
        <v>0</v>
      </c>
      <c r="O678" s="221">
        <f t="shared" si="148"/>
        <v>0</v>
      </c>
      <c r="T678" s="203"/>
      <c r="U678" s="203">
        <f t="shared" si="141"/>
        <v>0</v>
      </c>
      <c r="V678" s="203">
        <f t="shared" si="144"/>
        <v>0</v>
      </c>
      <c r="W678" s="203">
        <f t="shared" si="145"/>
        <v>0</v>
      </c>
      <c r="X678" s="203">
        <f t="shared" si="146"/>
        <v>0</v>
      </c>
      <c r="Y678" s="203">
        <f t="shared" si="147"/>
        <v>0</v>
      </c>
    </row>
    <row r="679" spans="1:25" x14ac:dyDescent="0.2">
      <c r="A679" s="223" t="s">
        <v>669</v>
      </c>
      <c r="B679" s="214">
        <f>IF(ISERROR(VLOOKUP(Prices!A679,Quantities!$A$1:$B$576,2,FALSE)),0,VLOOKUP(Prices!A679,Quantities!$A$1:$B$576,2,FALSE))</f>
        <v>1</v>
      </c>
      <c r="C679" s="215"/>
      <c r="D679" s="216">
        <v>6</v>
      </c>
      <c r="E679" s="217">
        <v>1</v>
      </c>
      <c r="F679" s="218">
        <v>0</v>
      </c>
      <c r="G679" s="219">
        <v>0</v>
      </c>
      <c r="H679" s="219">
        <v>0</v>
      </c>
      <c r="I679" s="219">
        <v>0</v>
      </c>
      <c r="J679" s="220">
        <f t="shared" si="140"/>
        <v>0</v>
      </c>
      <c r="K679" s="221">
        <f t="shared" si="148"/>
        <v>0</v>
      </c>
      <c r="L679" s="221">
        <f t="shared" si="148"/>
        <v>0</v>
      </c>
      <c r="M679" s="221">
        <f t="shared" si="148"/>
        <v>0</v>
      </c>
      <c r="N679" s="221">
        <f t="shared" si="148"/>
        <v>0</v>
      </c>
      <c r="O679" s="221">
        <f t="shared" si="148"/>
        <v>0</v>
      </c>
      <c r="T679" s="203"/>
      <c r="U679" s="203">
        <f t="shared" si="141"/>
        <v>0</v>
      </c>
      <c r="V679" s="203">
        <f t="shared" si="144"/>
        <v>0</v>
      </c>
      <c r="W679" s="203">
        <f t="shared" si="145"/>
        <v>0</v>
      </c>
      <c r="X679" s="203">
        <f t="shared" si="146"/>
        <v>0</v>
      </c>
      <c r="Y679" s="203">
        <f t="shared" si="147"/>
        <v>0</v>
      </c>
    </row>
    <row r="680" spans="1:25" x14ac:dyDescent="0.2">
      <c r="A680" s="223" t="s">
        <v>670</v>
      </c>
      <c r="B680" s="214">
        <f>IF(ISERROR(VLOOKUP(Prices!A680,Quantities!$A$1:$B$576,2,FALSE)),0,VLOOKUP(Prices!A680,Quantities!$A$1:$B$576,2,FALSE))</f>
        <v>4</v>
      </c>
      <c r="C680" s="215"/>
      <c r="D680" s="216">
        <v>6</v>
      </c>
      <c r="E680" s="217">
        <v>1</v>
      </c>
      <c r="F680" s="218">
        <v>0</v>
      </c>
      <c r="G680" s="219">
        <v>0</v>
      </c>
      <c r="H680" s="219">
        <v>0</v>
      </c>
      <c r="I680" s="219">
        <v>0</v>
      </c>
      <c r="J680" s="220">
        <f t="shared" si="140"/>
        <v>0</v>
      </c>
      <c r="K680" s="221">
        <f t="shared" si="148"/>
        <v>0</v>
      </c>
      <c r="L680" s="221">
        <f t="shared" si="148"/>
        <v>0</v>
      </c>
      <c r="M680" s="221">
        <f t="shared" si="148"/>
        <v>0</v>
      </c>
      <c r="N680" s="221">
        <f t="shared" si="148"/>
        <v>0</v>
      </c>
      <c r="O680" s="221">
        <f t="shared" si="148"/>
        <v>0</v>
      </c>
      <c r="T680" s="203"/>
      <c r="U680" s="203">
        <f t="shared" si="141"/>
        <v>0</v>
      </c>
      <c r="V680" s="203">
        <f t="shared" si="144"/>
        <v>0</v>
      </c>
      <c r="W680" s="203">
        <f t="shared" si="145"/>
        <v>0</v>
      </c>
      <c r="X680" s="203">
        <f t="shared" si="146"/>
        <v>0</v>
      </c>
      <c r="Y680" s="203">
        <f t="shared" si="147"/>
        <v>0</v>
      </c>
    </row>
    <row r="681" spans="1:25" x14ac:dyDescent="0.2">
      <c r="A681" s="223" t="s">
        <v>671</v>
      </c>
      <c r="B681" s="214">
        <f>IF(ISERROR(VLOOKUP(Prices!A681,Quantities!$A$1:$B$576,2,FALSE)),0,VLOOKUP(Prices!A681,Quantities!$A$1:$B$576,2,FALSE))</f>
        <v>34</v>
      </c>
      <c r="C681" s="215"/>
      <c r="D681" s="216">
        <v>6</v>
      </c>
      <c r="E681" s="217">
        <v>1</v>
      </c>
      <c r="F681" s="218">
        <v>0</v>
      </c>
      <c r="G681" s="219">
        <v>0</v>
      </c>
      <c r="H681" s="219">
        <v>0</v>
      </c>
      <c r="I681" s="219">
        <v>0</v>
      </c>
      <c r="J681" s="220">
        <f t="shared" si="140"/>
        <v>0</v>
      </c>
      <c r="K681" s="221">
        <f t="shared" si="148"/>
        <v>0</v>
      </c>
      <c r="L681" s="221">
        <f t="shared" si="148"/>
        <v>0</v>
      </c>
      <c r="M681" s="221">
        <f t="shared" si="148"/>
        <v>0</v>
      </c>
      <c r="N681" s="221">
        <f t="shared" si="148"/>
        <v>0</v>
      </c>
      <c r="O681" s="221">
        <f t="shared" si="148"/>
        <v>0</v>
      </c>
      <c r="T681" s="203"/>
      <c r="U681" s="203">
        <f t="shared" si="141"/>
        <v>0</v>
      </c>
      <c r="V681" s="203">
        <f t="shared" si="144"/>
        <v>0</v>
      </c>
      <c r="W681" s="203">
        <f t="shared" si="145"/>
        <v>0</v>
      </c>
      <c r="X681" s="203">
        <f t="shared" si="146"/>
        <v>0</v>
      </c>
      <c r="Y681" s="203">
        <f t="shared" si="147"/>
        <v>0</v>
      </c>
    </row>
    <row r="682" spans="1:25" x14ac:dyDescent="0.2">
      <c r="A682" s="223" t="s">
        <v>672</v>
      </c>
      <c r="B682" s="214">
        <f>IF(ISERROR(VLOOKUP(Prices!A682,Quantities!$A$1:$B$576,2,FALSE)),0,VLOOKUP(Prices!A682,Quantities!$A$1:$B$576,2,FALSE))</f>
        <v>4</v>
      </c>
      <c r="C682" s="215"/>
      <c r="D682" s="216">
        <v>6</v>
      </c>
      <c r="E682" s="217">
        <v>1</v>
      </c>
      <c r="F682" s="218">
        <v>0</v>
      </c>
      <c r="G682" s="219">
        <v>0</v>
      </c>
      <c r="H682" s="219">
        <v>0</v>
      </c>
      <c r="I682" s="219">
        <v>0</v>
      </c>
      <c r="J682" s="220">
        <f t="shared" si="140"/>
        <v>0</v>
      </c>
      <c r="K682" s="221">
        <f t="shared" si="148"/>
        <v>0</v>
      </c>
      <c r="L682" s="221">
        <f t="shared" si="148"/>
        <v>0</v>
      </c>
      <c r="M682" s="221">
        <f t="shared" si="148"/>
        <v>0</v>
      </c>
      <c r="N682" s="221">
        <f t="shared" si="148"/>
        <v>0</v>
      </c>
      <c r="O682" s="221">
        <f t="shared" si="148"/>
        <v>0</v>
      </c>
      <c r="T682" s="203"/>
      <c r="U682" s="203">
        <f t="shared" si="141"/>
        <v>0</v>
      </c>
      <c r="V682" s="203">
        <f t="shared" si="144"/>
        <v>0</v>
      </c>
      <c r="W682" s="203">
        <f t="shared" si="145"/>
        <v>0</v>
      </c>
      <c r="X682" s="203">
        <f t="shared" si="146"/>
        <v>0</v>
      </c>
      <c r="Y682" s="203">
        <f t="shared" si="147"/>
        <v>0</v>
      </c>
    </row>
    <row r="683" spans="1:25" x14ac:dyDescent="0.2">
      <c r="A683" s="223" t="s">
        <v>673</v>
      </c>
      <c r="B683" s="214">
        <f>IF(ISERROR(VLOOKUP(Prices!A683,Quantities!$A$1:$B$576,2,FALSE)),0,VLOOKUP(Prices!A683,Quantities!$A$1:$B$576,2,FALSE))</f>
        <v>7</v>
      </c>
      <c r="C683" s="215"/>
      <c r="D683" s="216">
        <v>6</v>
      </c>
      <c r="E683" s="217">
        <v>1</v>
      </c>
      <c r="F683" s="218">
        <v>0</v>
      </c>
      <c r="G683" s="219">
        <v>0</v>
      </c>
      <c r="H683" s="219">
        <v>0</v>
      </c>
      <c r="I683" s="219">
        <v>0</v>
      </c>
      <c r="J683" s="220">
        <f t="shared" si="140"/>
        <v>0</v>
      </c>
      <c r="K683" s="221">
        <f t="shared" si="148"/>
        <v>0</v>
      </c>
      <c r="L683" s="221">
        <f t="shared" si="148"/>
        <v>0</v>
      </c>
      <c r="M683" s="221">
        <f t="shared" si="148"/>
        <v>0</v>
      </c>
      <c r="N683" s="221">
        <f t="shared" si="148"/>
        <v>0</v>
      </c>
      <c r="O683" s="221">
        <f t="shared" si="148"/>
        <v>0</v>
      </c>
      <c r="T683" s="203"/>
      <c r="U683" s="203">
        <f t="shared" si="141"/>
        <v>0</v>
      </c>
      <c r="V683" s="203">
        <f t="shared" si="144"/>
        <v>0</v>
      </c>
      <c r="W683" s="203">
        <f t="shared" si="145"/>
        <v>0</v>
      </c>
      <c r="X683" s="203">
        <f t="shared" si="146"/>
        <v>0</v>
      </c>
      <c r="Y683" s="203">
        <f t="shared" si="147"/>
        <v>0</v>
      </c>
    </row>
    <row r="684" spans="1:25" x14ac:dyDescent="0.2">
      <c r="A684" s="223" t="s">
        <v>674</v>
      </c>
      <c r="B684" s="214">
        <f>IF(ISERROR(VLOOKUP(Prices!A684,Quantities!$A$1:$B$576,2,FALSE)),0,VLOOKUP(Prices!A684,Quantities!$A$1:$B$576,2,FALSE))</f>
        <v>4</v>
      </c>
      <c r="C684" s="215"/>
      <c r="D684" s="216">
        <v>6</v>
      </c>
      <c r="E684" s="217">
        <v>1</v>
      </c>
      <c r="F684" s="218">
        <v>0</v>
      </c>
      <c r="G684" s="219">
        <v>0</v>
      </c>
      <c r="H684" s="219">
        <v>0</v>
      </c>
      <c r="I684" s="219">
        <v>0</v>
      </c>
      <c r="J684" s="220">
        <f t="shared" si="140"/>
        <v>0</v>
      </c>
      <c r="K684" s="221">
        <f t="shared" si="148"/>
        <v>0</v>
      </c>
      <c r="L684" s="221">
        <f t="shared" si="148"/>
        <v>0</v>
      </c>
      <c r="M684" s="221">
        <f t="shared" si="148"/>
        <v>0</v>
      </c>
      <c r="N684" s="221">
        <f t="shared" si="148"/>
        <v>0</v>
      </c>
      <c r="O684" s="221">
        <f t="shared" si="148"/>
        <v>0</v>
      </c>
      <c r="T684" s="203"/>
      <c r="U684" s="203">
        <f t="shared" si="141"/>
        <v>0</v>
      </c>
      <c r="V684" s="203">
        <f t="shared" si="144"/>
        <v>0</v>
      </c>
      <c r="W684" s="203">
        <f t="shared" si="145"/>
        <v>0</v>
      </c>
      <c r="X684" s="203">
        <f t="shared" si="146"/>
        <v>0</v>
      </c>
      <c r="Y684" s="203">
        <f t="shared" si="147"/>
        <v>0</v>
      </c>
    </row>
    <row r="685" spans="1:25" x14ac:dyDescent="0.2">
      <c r="A685" s="223" t="s">
        <v>675</v>
      </c>
      <c r="B685" s="214">
        <f>IF(ISERROR(VLOOKUP(Prices!A685,Quantities!$A$1:$B$576,2,FALSE)),0,VLOOKUP(Prices!A685,Quantities!$A$1:$B$576,2,FALSE))</f>
        <v>237</v>
      </c>
      <c r="C685" s="215"/>
      <c r="D685" s="216">
        <v>6</v>
      </c>
      <c r="E685" s="217">
        <v>1</v>
      </c>
      <c r="F685" s="218">
        <v>0</v>
      </c>
      <c r="G685" s="219">
        <v>0</v>
      </c>
      <c r="H685" s="219">
        <v>0</v>
      </c>
      <c r="I685" s="219">
        <v>0</v>
      </c>
      <c r="J685" s="220">
        <f t="shared" si="140"/>
        <v>0</v>
      </c>
      <c r="K685" s="221">
        <f t="shared" si="148"/>
        <v>0</v>
      </c>
      <c r="L685" s="221">
        <f t="shared" si="148"/>
        <v>0</v>
      </c>
      <c r="M685" s="221">
        <f t="shared" si="148"/>
        <v>0</v>
      </c>
      <c r="N685" s="221">
        <f t="shared" si="148"/>
        <v>0</v>
      </c>
      <c r="O685" s="221">
        <f t="shared" si="148"/>
        <v>0</v>
      </c>
      <c r="T685" s="203"/>
      <c r="U685" s="203">
        <f t="shared" si="141"/>
        <v>0</v>
      </c>
      <c r="V685" s="203">
        <f t="shared" si="144"/>
        <v>0</v>
      </c>
      <c r="W685" s="203">
        <f t="shared" si="145"/>
        <v>0</v>
      </c>
      <c r="X685" s="203">
        <f t="shared" si="146"/>
        <v>0</v>
      </c>
      <c r="Y685" s="203">
        <f t="shared" si="147"/>
        <v>0</v>
      </c>
    </row>
    <row r="686" spans="1:25" x14ac:dyDescent="0.2">
      <c r="A686" s="223" t="s">
        <v>676</v>
      </c>
      <c r="B686" s="214">
        <f>IF(ISERROR(VLOOKUP(Prices!A686,Quantities!$A$1:$B$576,2,FALSE)),0,VLOOKUP(Prices!A686,Quantities!$A$1:$B$576,2,FALSE))</f>
        <v>145</v>
      </c>
      <c r="C686" s="215"/>
      <c r="D686" s="216">
        <v>6</v>
      </c>
      <c r="E686" s="217">
        <v>1</v>
      </c>
      <c r="F686" s="218">
        <v>0</v>
      </c>
      <c r="G686" s="219">
        <v>0</v>
      </c>
      <c r="H686" s="219">
        <v>0</v>
      </c>
      <c r="I686" s="219">
        <v>0</v>
      </c>
      <c r="J686" s="220">
        <f t="shared" si="140"/>
        <v>0</v>
      </c>
      <c r="K686" s="221">
        <f t="shared" si="148"/>
        <v>0</v>
      </c>
      <c r="L686" s="221">
        <f t="shared" si="148"/>
        <v>0</v>
      </c>
      <c r="M686" s="221">
        <f t="shared" si="148"/>
        <v>0</v>
      </c>
      <c r="N686" s="221">
        <f t="shared" si="148"/>
        <v>0</v>
      </c>
      <c r="O686" s="221">
        <f t="shared" si="148"/>
        <v>0</v>
      </c>
      <c r="T686" s="203"/>
      <c r="U686" s="203">
        <f t="shared" si="141"/>
        <v>0</v>
      </c>
      <c r="V686" s="203">
        <f t="shared" si="144"/>
        <v>0</v>
      </c>
      <c r="W686" s="203">
        <f t="shared" si="145"/>
        <v>0</v>
      </c>
      <c r="X686" s="203">
        <f t="shared" si="146"/>
        <v>0</v>
      </c>
      <c r="Y686" s="203">
        <f t="shared" si="147"/>
        <v>0</v>
      </c>
    </row>
    <row r="687" spans="1:25" x14ac:dyDescent="0.2">
      <c r="A687" s="223" t="s">
        <v>677</v>
      </c>
      <c r="B687" s="214">
        <f>IF(ISERROR(VLOOKUP(Prices!A687,Quantities!$A$1:$B$576,2,FALSE)),0,VLOOKUP(Prices!A687,Quantities!$A$1:$B$576,2,FALSE))</f>
        <v>6</v>
      </c>
      <c r="C687" s="215"/>
      <c r="D687" s="216">
        <v>6</v>
      </c>
      <c r="E687" s="217">
        <v>1</v>
      </c>
      <c r="F687" s="218">
        <v>0</v>
      </c>
      <c r="G687" s="219">
        <v>0</v>
      </c>
      <c r="H687" s="219">
        <v>0</v>
      </c>
      <c r="I687" s="219">
        <v>0</v>
      </c>
      <c r="J687" s="220">
        <f t="shared" si="140"/>
        <v>0</v>
      </c>
      <c r="K687" s="221">
        <f t="shared" si="148"/>
        <v>0</v>
      </c>
      <c r="L687" s="221">
        <f t="shared" si="148"/>
        <v>0</v>
      </c>
      <c r="M687" s="221">
        <f t="shared" si="148"/>
        <v>0</v>
      </c>
      <c r="N687" s="221">
        <f t="shared" si="148"/>
        <v>0</v>
      </c>
      <c r="O687" s="221">
        <f t="shared" si="148"/>
        <v>0</v>
      </c>
      <c r="T687" s="203"/>
      <c r="U687" s="203">
        <f t="shared" si="141"/>
        <v>0</v>
      </c>
      <c r="V687" s="203">
        <f t="shared" si="144"/>
        <v>0</v>
      </c>
      <c r="W687" s="203">
        <f t="shared" si="145"/>
        <v>0</v>
      </c>
      <c r="X687" s="203">
        <f t="shared" si="146"/>
        <v>0</v>
      </c>
      <c r="Y687" s="203">
        <f t="shared" si="147"/>
        <v>0</v>
      </c>
    </row>
    <row r="688" spans="1:25" x14ac:dyDescent="0.2">
      <c r="A688" s="223" t="s">
        <v>678</v>
      </c>
      <c r="B688" s="214">
        <f>IF(ISERROR(VLOOKUP(Prices!A688,Quantities!$A$1:$B$576,2,FALSE)),0,VLOOKUP(Prices!A688,Quantities!$A$1:$B$576,2,FALSE))</f>
        <v>10</v>
      </c>
      <c r="C688" s="215"/>
      <c r="D688" s="216">
        <v>6</v>
      </c>
      <c r="E688" s="217">
        <v>1</v>
      </c>
      <c r="F688" s="218">
        <v>0</v>
      </c>
      <c r="G688" s="219">
        <v>0</v>
      </c>
      <c r="H688" s="219">
        <v>0</v>
      </c>
      <c r="I688" s="219">
        <v>0</v>
      </c>
      <c r="J688" s="220">
        <f t="shared" si="140"/>
        <v>0</v>
      </c>
      <c r="K688" s="221">
        <f t="shared" si="148"/>
        <v>0</v>
      </c>
      <c r="L688" s="221">
        <f t="shared" si="148"/>
        <v>0</v>
      </c>
      <c r="M688" s="221">
        <f t="shared" si="148"/>
        <v>0</v>
      </c>
      <c r="N688" s="221">
        <f t="shared" si="148"/>
        <v>0</v>
      </c>
      <c r="O688" s="221">
        <f t="shared" si="148"/>
        <v>0</v>
      </c>
      <c r="T688" s="203"/>
      <c r="U688" s="203">
        <f t="shared" si="141"/>
        <v>0</v>
      </c>
      <c r="V688" s="203">
        <f t="shared" si="144"/>
        <v>0</v>
      </c>
      <c r="W688" s="203">
        <f t="shared" si="145"/>
        <v>0</v>
      </c>
      <c r="X688" s="203">
        <f t="shared" si="146"/>
        <v>0</v>
      </c>
      <c r="Y688" s="203">
        <f t="shared" si="147"/>
        <v>0</v>
      </c>
    </row>
    <row r="689" spans="1:25" ht="13.5" thickBot="1" x14ac:dyDescent="0.25">
      <c r="A689" s="223" t="s">
        <v>679</v>
      </c>
      <c r="B689" s="214">
        <f>IF(ISERROR(VLOOKUP(Prices!A689,Quantities!$A$1:$B$576,2,FALSE)),0,VLOOKUP(Prices!A689,Quantities!$A$1:$B$576,2,FALSE))</f>
        <v>1</v>
      </c>
      <c r="C689" s="215"/>
      <c r="D689" s="216">
        <v>6</v>
      </c>
      <c r="E689" s="217">
        <v>1</v>
      </c>
      <c r="F689" s="228">
        <v>0</v>
      </c>
      <c r="G689" s="229">
        <v>0</v>
      </c>
      <c r="H689" s="229">
        <v>0</v>
      </c>
      <c r="I689" s="229">
        <v>0</v>
      </c>
      <c r="J689" s="230">
        <f t="shared" si="140"/>
        <v>0</v>
      </c>
      <c r="K689" s="221">
        <f t="shared" si="148"/>
        <v>0</v>
      </c>
      <c r="L689" s="221">
        <f t="shared" si="148"/>
        <v>0</v>
      </c>
      <c r="M689" s="221">
        <f t="shared" si="148"/>
        <v>0</v>
      </c>
      <c r="N689" s="221">
        <f t="shared" si="148"/>
        <v>0</v>
      </c>
      <c r="O689" s="221">
        <f t="shared" si="148"/>
        <v>0</v>
      </c>
      <c r="T689" s="203"/>
      <c r="U689" s="203">
        <f t="shared" si="141"/>
        <v>0</v>
      </c>
      <c r="V689" s="203">
        <f t="shared" si="144"/>
        <v>0</v>
      </c>
      <c r="W689" s="203">
        <f t="shared" si="145"/>
        <v>0</v>
      </c>
      <c r="X689" s="203">
        <f t="shared" si="146"/>
        <v>0</v>
      </c>
      <c r="Y689" s="203">
        <f t="shared" si="147"/>
        <v>0</v>
      </c>
    </row>
    <row r="691" spans="1:25" x14ac:dyDescent="0.2">
      <c r="B691" s="195">
        <f>SUM(B9:B689)</f>
        <v>149270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25.7109375" style="233" bestFit="1" customWidth="1"/>
    <col min="2" max="16384" width="9.140625" style="233"/>
  </cols>
  <sheetData>
    <row r="1" spans="1:2" ht="27" customHeight="1" x14ac:dyDescent="0.25">
      <c r="A1" s="232" t="s">
        <v>731</v>
      </c>
      <c r="B1" s="232" t="s">
        <v>718</v>
      </c>
    </row>
    <row r="2" spans="1:2" x14ac:dyDescent="0.2">
      <c r="A2" s="234" t="s">
        <v>647</v>
      </c>
      <c r="B2" s="234">
        <v>28</v>
      </c>
    </row>
    <row r="3" spans="1:2" x14ac:dyDescent="0.2">
      <c r="A3" s="234" t="s">
        <v>192</v>
      </c>
      <c r="B3" s="234">
        <v>18</v>
      </c>
    </row>
    <row r="4" spans="1:2" x14ac:dyDescent="0.2">
      <c r="A4" s="234" t="s">
        <v>26</v>
      </c>
      <c r="B4" s="234">
        <v>1</v>
      </c>
    </row>
    <row r="5" spans="1:2" x14ac:dyDescent="0.2">
      <c r="A5" s="234" t="s">
        <v>193</v>
      </c>
      <c r="B5" s="234">
        <v>1</v>
      </c>
    </row>
    <row r="6" spans="1:2" x14ac:dyDescent="0.2">
      <c r="A6" s="234" t="s">
        <v>648</v>
      </c>
      <c r="B6" s="234">
        <v>6</v>
      </c>
    </row>
    <row r="7" spans="1:2" x14ac:dyDescent="0.2">
      <c r="A7" s="234" t="s">
        <v>194</v>
      </c>
      <c r="B7" s="234">
        <v>2</v>
      </c>
    </row>
    <row r="8" spans="1:2" x14ac:dyDescent="0.2">
      <c r="A8" s="234" t="s">
        <v>649</v>
      </c>
      <c r="B8" s="234">
        <v>160</v>
      </c>
    </row>
    <row r="9" spans="1:2" x14ac:dyDescent="0.2">
      <c r="A9" s="234" t="s">
        <v>27</v>
      </c>
      <c r="B9" s="234">
        <v>29</v>
      </c>
    </row>
    <row r="10" spans="1:2" x14ac:dyDescent="0.2">
      <c r="A10" s="234" t="s">
        <v>195</v>
      </c>
      <c r="B10" s="234">
        <v>52</v>
      </c>
    </row>
    <row r="11" spans="1:2" x14ac:dyDescent="0.2">
      <c r="A11" s="234" t="s">
        <v>28</v>
      </c>
      <c r="B11" s="234">
        <v>2</v>
      </c>
    </row>
    <row r="12" spans="1:2" x14ac:dyDescent="0.2">
      <c r="A12" s="234" t="s">
        <v>196</v>
      </c>
      <c r="B12" s="234">
        <v>11</v>
      </c>
    </row>
    <row r="13" spans="1:2" x14ac:dyDescent="0.2">
      <c r="A13" s="234" t="s">
        <v>650</v>
      </c>
      <c r="B13" s="234">
        <v>1</v>
      </c>
    </row>
    <row r="14" spans="1:2" x14ac:dyDescent="0.2">
      <c r="A14" s="234" t="s">
        <v>29</v>
      </c>
      <c r="B14" s="234">
        <v>208</v>
      </c>
    </row>
    <row r="15" spans="1:2" x14ac:dyDescent="0.2">
      <c r="A15" s="234" t="s">
        <v>197</v>
      </c>
      <c r="B15" s="234">
        <v>82</v>
      </c>
    </row>
    <row r="16" spans="1:2" x14ac:dyDescent="0.2">
      <c r="A16" s="234" t="s">
        <v>198</v>
      </c>
      <c r="B16" s="234">
        <v>2</v>
      </c>
    </row>
    <row r="17" spans="1:2" x14ac:dyDescent="0.2">
      <c r="A17" s="234" t="s">
        <v>30</v>
      </c>
      <c r="B17" s="234">
        <v>9</v>
      </c>
    </row>
    <row r="18" spans="1:2" x14ac:dyDescent="0.2">
      <c r="A18" s="234" t="s">
        <v>199</v>
      </c>
      <c r="B18" s="234">
        <v>2</v>
      </c>
    </row>
    <row r="19" spans="1:2" x14ac:dyDescent="0.2">
      <c r="A19" s="234" t="s">
        <v>200</v>
      </c>
      <c r="B19" s="234">
        <v>4</v>
      </c>
    </row>
    <row r="20" spans="1:2" x14ac:dyDescent="0.2">
      <c r="A20" s="234" t="s">
        <v>31</v>
      </c>
      <c r="B20" s="234">
        <v>14</v>
      </c>
    </row>
    <row r="21" spans="1:2" x14ac:dyDescent="0.2">
      <c r="A21" s="234" t="s">
        <v>201</v>
      </c>
      <c r="B21" s="234">
        <v>14</v>
      </c>
    </row>
    <row r="22" spans="1:2" x14ac:dyDescent="0.2">
      <c r="A22" s="234" t="s">
        <v>202</v>
      </c>
      <c r="B22" s="234">
        <v>2</v>
      </c>
    </row>
    <row r="23" spans="1:2" x14ac:dyDescent="0.2">
      <c r="A23" s="234" t="s">
        <v>203</v>
      </c>
      <c r="B23" s="234">
        <v>1</v>
      </c>
    </row>
    <row r="24" spans="1:2" x14ac:dyDescent="0.2">
      <c r="A24" s="234" t="s">
        <v>651</v>
      </c>
      <c r="B24" s="234">
        <v>1</v>
      </c>
    </row>
    <row r="25" spans="1:2" x14ac:dyDescent="0.2">
      <c r="A25" s="234" t="s">
        <v>32</v>
      </c>
      <c r="B25" s="234">
        <v>2</v>
      </c>
    </row>
    <row r="26" spans="1:2" x14ac:dyDescent="0.2">
      <c r="A26" s="234" t="s">
        <v>204</v>
      </c>
      <c r="B26" s="234">
        <v>20</v>
      </c>
    </row>
    <row r="27" spans="1:2" x14ac:dyDescent="0.2">
      <c r="A27" s="234" t="s">
        <v>205</v>
      </c>
      <c r="B27" s="234">
        <v>3</v>
      </c>
    </row>
    <row r="28" spans="1:2" x14ac:dyDescent="0.2">
      <c r="A28" s="234" t="s">
        <v>652</v>
      </c>
      <c r="B28" s="234">
        <v>10</v>
      </c>
    </row>
    <row r="29" spans="1:2" x14ac:dyDescent="0.2">
      <c r="A29" s="234" t="s">
        <v>33</v>
      </c>
      <c r="B29" s="234">
        <v>45</v>
      </c>
    </row>
    <row r="30" spans="1:2" x14ac:dyDescent="0.2">
      <c r="A30" s="234" t="s">
        <v>206</v>
      </c>
      <c r="B30" s="234">
        <v>62</v>
      </c>
    </row>
    <row r="31" spans="1:2" x14ac:dyDescent="0.2">
      <c r="A31" s="234" t="s">
        <v>207</v>
      </c>
      <c r="B31" s="234">
        <v>4</v>
      </c>
    </row>
    <row r="32" spans="1:2" x14ac:dyDescent="0.2">
      <c r="A32" s="234" t="s">
        <v>208</v>
      </c>
      <c r="B32" s="234">
        <v>9</v>
      </c>
    </row>
    <row r="33" spans="1:2" x14ac:dyDescent="0.2">
      <c r="A33" s="234" t="s">
        <v>653</v>
      </c>
      <c r="B33" s="234">
        <v>28</v>
      </c>
    </row>
    <row r="34" spans="1:2" x14ac:dyDescent="0.2">
      <c r="A34" s="234" t="s">
        <v>34</v>
      </c>
      <c r="B34" s="234">
        <v>977</v>
      </c>
    </row>
    <row r="35" spans="1:2" x14ac:dyDescent="0.2">
      <c r="A35" s="234" t="s">
        <v>209</v>
      </c>
      <c r="B35" s="234">
        <v>220</v>
      </c>
    </row>
    <row r="36" spans="1:2" x14ac:dyDescent="0.2">
      <c r="A36" s="234" t="s">
        <v>466</v>
      </c>
      <c r="B36" s="234">
        <v>57</v>
      </c>
    </row>
    <row r="37" spans="1:2" x14ac:dyDescent="0.2">
      <c r="A37" s="234" t="s">
        <v>35</v>
      </c>
      <c r="B37" s="234">
        <v>1</v>
      </c>
    </row>
    <row r="38" spans="1:2" x14ac:dyDescent="0.2">
      <c r="A38" s="234" t="s">
        <v>210</v>
      </c>
      <c r="B38" s="234">
        <v>3</v>
      </c>
    </row>
    <row r="39" spans="1:2" x14ac:dyDescent="0.2">
      <c r="A39" s="234" t="s">
        <v>36</v>
      </c>
      <c r="B39" s="234">
        <v>4</v>
      </c>
    </row>
    <row r="40" spans="1:2" x14ac:dyDescent="0.2">
      <c r="A40" s="234" t="s">
        <v>211</v>
      </c>
      <c r="B40" s="234">
        <v>12</v>
      </c>
    </row>
    <row r="41" spans="1:2" x14ac:dyDescent="0.2">
      <c r="A41" s="234" t="s">
        <v>37</v>
      </c>
      <c r="B41" s="234">
        <v>66</v>
      </c>
    </row>
    <row r="42" spans="1:2" x14ac:dyDescent="0.2">
      <c r="A42" s="234" t="s">
        <v>212</v>
      </c>
      <c r="B42" s="234">
        <v>90</v>
      </c>
    </row>
    <row r="43" spans="1:2" x14ac:dyDescent="0.2">
      <c r="A43" s="234" t="s">
        <v>38</v>
      </c>
      <c r="B43" s="234">
        <v>3</v>
      </c>
    </row>
    <row r="44" spans="1:2" x14ac:dyDescent="0.2">
      <c r="A44" s="234" t="s">
        <v>213</v>
      </c>
      <c r="B44" s="234">
        <v>2</v>
      </c>
    </row>
    <row r="45" spans="1:2" x14ac:dyDescent="0.2">
      <c r="A45" s="234" t="s">
        <v>654</v>
      </c>
      <c r="B45" s="234">
        <v>32</v>
      </c>
    </row>
    <row r="46" spans="1:2" x14ac:dyDescent="0.2">
      <c r="A46" s="234" t="s">
        <v>39</v>
      </c>
      <c r="B46" s="234">
        <v>14</v>
      </c>
    </row>
    <row r="47" spans="1:2" x14ac:dyDescent="0.2">
      <c r="A47" s="234" t="s">
        <v>214</v>
      </c>
      <c r="B47" s="234">
        <v>20</v>
      </c>
    </row>
    <row r="48" spans="1:2" x14ac:dyDescent="0.2">
      <c r="A48" s="234" t="s">
        <v>215</v>
      </c>
      <c r="B48" s="234">
        <v>2</v>
      </c>
    </row>
    <row r="49" spans="1:2" x14ac:dyDescent="0.2">
      <c r="A49" s="234" t="s">
        <v>40</v>
      </c>
      <c r="B49" s="234">
        <v>1</v>
      </c>
    </row>
    <row r="50" spans="1:2" x14ac:dyDescent="0.2">
      <c r="A50" s="234" t="s">
        <v>216</v>
      </c>
      <c r="B50" s="234">
        <v>1</v>
      </c>
    </row>
    <row r="51" spans="1:2" x14ac:dyDescent="0.2">
      <c r="A51" s="234" t="s">
        <v>217</v>
      </c>
      <c r="B51" s="234">
        <v>1</v>
      </c>
    </row>
    <row r="52" spans="1:2" x14ac:dyDescent="0.2">
      <c r="A52" s="234" t="s">
        <v>218</v>
      </c>
      <c r="B52" s="234">
        <v>1</v>
      </c>
    </row>
    <row r="53" spans="1:2" x14ac:dyDescent="0.2">
      <c r="A53" s="234" t="s">
        <v>41</v>
      </c>
      <c r="B53" s="234">
        <v>4</v>
      </c>
    </row>
    <row r="54" spans="1:2" x14ac:dyDescent="0.2">
      <c r="A54" s="234" t="s">
        <v>219</v>
      </c>
      <c r="B54" s="234">
        <v>1</v>
      </c>
    </row>
    <row r="55" spans="1:2" x14ac:dyDescent="0.2">
      <c r="A55" s="234" t="s">
        <v>655</v>
      </c>
      <c r="B55" s="234">
        <v>4</v>
      </c>
    </row>
    <row r="56" spans="1:2" x14ac:dyDescent="0.2">
      <c r="A56" s="234" t="s">
        <v>42</v>
      </c>
      <c r="B56" s="234">
        <v>5</v>
      </c>
    </row>
    <row r="57" spans="1:2" x14ac:dyDescent="0.2">
      <c r="A57" s="234" t="s">
        <v>220</v>
      </c>
      <c r="B57" s="234">
        <v>9</v>
      </c>
    </row>
    <row r="58" spans="1:2" x14ac:dyDescent="0.2">
      <c r="A58" s="234" t="s">
        <v>467</v>
      </c>
      <c r="B58" s="234">
        <v>1</v>
      </c>
    </row>
    <row r="59" spans="1:2" x14ac:dyDescent="0.2">
      <c r="A59" s="234" t="s">
        <v>221</v>
      </c>
      <c r="B59" s="234">
        <v>1</v>
      </c>
    </row>
    <row r="60" spans="1:2" x14ac:dyDescent="0.2">
      <c r="A60" s="234" t="s">
        <v>222</v>
      </c>
      <c r="B60" s="234">
        <v>1</v>
      </c>
    </row>
    <row r="61" spans="1:2" x14ac:dyDescent="0.2">
      <c r="A61" s="234" t="s">
        <v>223</v>
      </c>
      <c r="B61" s="234">
        <v>1</v>
      </c>
    </row>
    <row r="62" spans="1:2" x14ac:dyDescent="0.2">
      <c r="A62" s="234" t="s">
        <v>656</v>
      </c>
      <c r="B62" s="234">
        <v>36</v>
      </c>
    </row>
    <row r="63" spans="1:2" x14ac:dyDescent="0.2">
      <c r="A63" s="234" t="s">
        <v>43</v>
      </c>
      <c r="B63" s="234">
        <v>673</v>
      </c>
    </row>
    <row r="64" spans="1:2" x14ac:dyDescent="0.2">
      <c r="A64" s="234" t="s">
        <v>224</v>
      </c>
      <c r="B64" s="234">
        <v>21</v>
      </c>
    </row>
    <row r="65" spans="1:2" x14ac:dyDescent="0.2">
      <c r="A65" s="234" t="s">
        <v>411</v>
      </c>
      <c r="B65" s="234">
        <v>1672</v>
      </c>
    </row>
    <row r="66" spans="1:2" x14ac:dyDescent="0.2">
      <c r="A66" s="234" t="s">
        <v>468</v>
      </c>
      <c r="B66" s="234">
        <v>32604</v>
      </c>
    </row>
    <row r="67" spans="1:2" x14ac:dyDescent="0.2">
      <c r="A67" s="234" t="s">
        <v>412</v>
      </c>
      <c r="B67" s="234">
        <v>10</v>
      </c>
    </row>
    <row r="68" spans="1:2" x14ac:dyDescent="0.2">
      <c r="A68" s="234" t="s">
        <v>469</v>
      </c>
      <c r="B68" s="234">
        <v>109</v>
      </c>
    </row>
    <row r="69" spans="1:2" x14ac:dyDescent="0.2">
      <c r="A69" s="234" t="s">
        <v>470</v>
      </c>
      <c r="B69" s="234">
        <v>7</v>
      </c>
    </row>
    <row r="70" spans="1:2" x14ac:dyDescent="0.2">
      <c r="A70" s="234" t="s">
        <v>471</v>
      </c>
      <c r="B70" s="234">
        <v>1</v>
      </c>
    </row>
    <row r="71" spans="1:2" x14ac:dyDescent="0.2">
      <c r="A71" s="234" t="s">
        <v>225</v>
      </c>
      <c r="B71" s="234">
        <v>2</v>
      </c>
    </row>
    <row r="72" spans="1:2" x14ac:dyDescent="0.2">
      <c r="A72" s="234" t="s">
        <v>413</v>
      </c>
      <c r="B72" s="234">
        <v>180</v>
      </c>
    </row>
    <row r="73" spans="1:2" x14ac:dyDescent="0.2">
      <c r="A73" s="234" t="s">
        <v>472</v>
      </c>
      <c r="B73" s="234">
        <v>2181</v>
      </c>
    </row>
    <row r="74" spans="1:2" x14ac:dyDescent="0.2">
      <c r="A74" s="234" t="s">
        <v>414</v>
      </c>
      <c r="B74" s="234">
        <v>1</v>
      </c>
    </row>
    <row r="75" spans="1:2" x14ac:dyDescent="0.2">
      <c r="A75" s="234" t="s">
        <v>473</v>
      </c>
      <c r="B75" s="234">
        <v>45</v>
      </c>
    </row>
    <row r="76" spans="1:2" x14ac:dyDescent="0.2">
      <c r="A76" s="234" t="s">
        <v>226</v>
      </c>
      <c r="B76" s="234">
        <v>21</v>
      </c>
    </row>
    <row r="77" spans="1:2" x14ac:dyDescent="0.2">
      <c r="A77" s="234" t="s">
        <v>415</v>
      </c>
      <c r="B77" s="234">
        <v>519</v>
      </c>
    </row>
    <row r="78" spans="1:2" x14ac:dyDescent="0.2">
      <c r="A78" s="234" t="s">
        <v>474</v>
      </c>
      <c r="B78" s="234">
        <v>16967</v>
      </c>
    </row>
    <row r="79" spans="1:2" x14ac:dyDescent="0.2">
      <c r="A79" s="234" t="s">
        <v>416</v>
      </c>
      <c r="B79" s="234">
        <v>11</v>
      </c>
    </row>
    <row r="80" spans="1:2" x14ac:dyDescent="0.2">
      <c r="A80" s="234" t="s">
        <v>475</v>
      </c>
      <c r="B80" s="234">
        <v>144</v>
      </c>
    </row>
    <row r="81" spans="1:2" x14ac:dyDescent="0.2">
      <c r="A81" s="234" t="s">
        <v>476</v>
      </c>
      <c r="B81" s="234">
        <v>18</v>
      </c>
    </row>
    <row r="82" spans="1:2" x14ac:dyDescent="0.2">
      <c r="A82" s="234" t="s">
        <v>477</v>
      </c>
      <c r="B82" s="234">
        <v>8</v>
      </c>
    </row>
    <row r="83" spans="1:2" x14ac:dyDescent="0.2">
      <c r="A83" s="234" t="s">
        <v>417</v>
      </c>
      <c r="B83" s="234">
        <v>11</v>
      </c>
    </row>
    <row r="84" spans="1:2" x14ac:dyDescent="0.2">
      <c r="A84" s="234" t="s">
        <v>478</v>
      </c>
      <c r="B84" s="234">
        <v>1</v>
      </c>
    </row>
    <row r="85" spans="1:2" x14ac:dyDescent="0.2">
      <c r="A85" s="234" t="s">
        <v>418</v>
      </c>
      <c r="B85" s="234">
        <v>1</v>
      </c>
    </row>
    <row r="86" spans="1:2" x14ac:dyDescent="0.2">
      <c r="A86" s="234" t="s">
        <v>479</v>
      </c>
      <c r="B86" s="234">
        <v>17</v>
      </c>
    </row>
    <row r="87" spans="1:2" x14ac:dyDescent="0.2">
      <c r="A87" s="234" t="s">
        <v>657</v>
      </c>
      <c r="B87" s="234">
        <v>9</v>
      </c>
    </row>
    <row r="88" spans="1:2" x14ac:dyDescent="0.2">
      <c r="A88" s="234" t="s">
        <v>44</v>
      </c>
      <c r="B88" s="234">
        <v>2</v>
      </c>
    </row>
    <row r="89" spans="1:2" x14ac:dyDescent="0.2">
      <c r="A89" s="234" t="s">
        <v>227</v>
      </c>
      <c r="B89" s="234">
        <v>534</v>
      </c>
    </row>
    <row r="90" spans="1:2" x14ac:dyDescent="0.2">
      <c r="A90" s="234" t="s">
        <v>228</v>
      </c>
      <c r="B90" s="234">
        <v>37</v>
      </c>
    </row>
    <row r="91" spans="1:2" x14ac:dyDescent="0.2">
      <c r="A91" s="234" t="s">
        <v>45</v>
      </c>
      <c r="B91" s="234">
        <v>13</v>
      </c>
    </row>
    <row r="92" spans="1:2" x14ac:dyDescent="0.2">
      <c r="A92" s="234" t="s">
        <v>229</v>
      </c>
      <c r="B92" s="234">
        <v>210</v>
      </c>
    </row>
    <row r="93" spans="1:2" x14ac:dyDescent="0.2">
      <c r="A93" s="234" t="s">
        <v>230</v>
      </c>
      <c r="B93" s="234">
        <v>3</v>
      </c>
    </row>
    <row r="94" spans="1:2" x14ac:dyDescent="0.2">
      <c r="A94" s="234" t="s">
        <v>231</v>
      </c>
      <c r="B94" s="234">
        <v>4</v>
      </c>
    </row>
    <row r="95" spans="1:2" x14ac:dyDescent="0.2">
      <c r="A95" s="234" t="s">
        <v>46</v>
      </c>
      <c r="B95" s="234">
        <v>1203</v>
      </c>
    </row>
    <row r="96" spans="1:2" x14ac:dyDescent="0.2">
      <c r="A96" s="234" t="s">
        <v>232</v>
      </c>
      <c r="B96" s="234">
        <v>362</v>
      </c>
    </row>
    <row r="97" spans="1:2" x14ac:dyDescent="0.2">
      <c r="A97" s="234" t="s">
        <v>419</v>
      </c>
      <c r="B97" s="234">
        <v>37</v>
      </c>
    </row>
    <row r="98" spans="1:2" x14ac:dyDescent="0.2">
      <c r="A98" s="234" t="s">
        <v>480</v>
      </c>
      <c r="B98" s="234">
        <v>31</v>
      </c>
    </row>
    <row r="99" spans="1:2" x14ac:dyDescent="0.2">
      <c r="A99" s="234" t="s">
        <v>47</v>
      </c>
      <c r="B99" s="234">
        <v>241</v>
      </c>
    </row>
    <row r="100" spans="1:2" x14ac:dyDescent="0.2">
      <c r="A100" s="234" t="s">
        <v>233</v>
      </c>
      <c r="B100" s="234">
        <v>8</v>
      </c>
    </row>
    <row r="101" spans="1:2" x14ac:dyDescent="0.2">
      <c r="A101" s="234" t="s">
        <v>420</v>
      </c>
      <c r="B101" s="234">
        <v>4</v>
      </c>
    </row>
    <row r="102" spans="1:2" x14ac:dyDescent="0.2">
      <c r="A102" s="234" t="s">
        <v>481</v>
      </c>
      <c r="B102" s="234">
        <v>7</v>
      </c>
    </row>
    <row r="103" spans="1:2" x14ac:dyDescent="0.2">
      <c r="A103" s="234" t="s">
        <v>48</v>
      </c>
      <c r="B103" s="234">
        <v>14</v>
      </c>
    </row>
    <row r="104" spans="1:2" x14ac:dyDescent="0.2">
      <c r="A104" s="234" t="s">
        <v>234</v>
      </c>
      <c r="B104" s="234">
        <v>114</v>
      </c>
    </row>
    <row r="105" spans="1:2" x14ac:dyDescent="0.2">
      <c r="A105" s="234" t="s">
        <v>421</v>
      </c>
      <c r="B105" s="234">
        <v>6</v>
      </c>
    </row>
    <row r="106" spans="1:2" x14ac:dyDescent="0.2">
      <c r="A106" s="234" t="s">
        <v>482</v>
      </c>
      <c r="B106" s="234">
        <v>51</v>
      </c>
    </row>
    <row r="107" spans="1:2" x14ac:dyDescent="0.2">
      <c r="A107" s="234" t="s">
        <v>49</v>
      </c>
      <c r="B107" s="234">
        <v>2</v>
      </c>
    </row>
    <row r="108" spans="1:2" x14ac:dyDescent="0.2">
      <c r="A108" s="234" t="s">
        <v>658</v>
      </c>
      <c r="B108" s="234">
        <v>138</v>
      </c>
    </row>
    <row r="109" spans="1:2" x14ac:dyDescent="0.2">
      <c r="A109" s="234" t="s">
        <v>50</v>
      </c>
      <c r="B109" s="234">
        <v>3615</v>
      </c>
    </row>
    <row r="110" spans="1:2" x14ac:dyDescent="0.2">
      <c r="A110" s="234" t="s">
        <v>235</v>
      </c>
      <c r="B110" s="234">
        <v>7301</v>
      </c>
    </row>
    <row r="111" spans="1:2" x14ac:dyDescent="0.2">
      <c r="A111" s="234" t="s">
        <v>422</v>
      </c>
      <c r="B111" s="234">
        <v>1056</v>
      </c>
    </row>
    <row r="112" spans="1:2" x14ac:dyDescent="0.2">
      <c r="A112" s="234" t="s">
        <v>483</v>
      </c>
      <c r="B112" s="234">
        <v>5175</v>
      </c>
    </row>
    <row r="113" spans="1:2" x14ac:dyDescent="0.2">
      <c r="A113" s="234" t="s">
        <v>51</v>
      </c>
      <c r="B113" s="234">
        <v>174</v>
      </c>
    </row>
    <row r="114" spans="1:2" x14ac:dyDescent="0.2">
      <c r="A114" s="234" t="s">
        <v>236</v>
      </c>
      <c r="B114" s="234">
        <v>604</v>
      </c>
    </row>
    <row r="115" spans="1:2" x14ac:dyDescent="0.2">
      <c r="A115" s="234" t="s">
        <v>423</v>
      </c>
      <c r="B115" s="234">
        <v>70</v>
      </c>
    </row>
    <row r="116" spans="1:2" x14ac:dyDescent="0.2">
      <c r="A116" s="234" t="s">
        <v>484</v>
      </c>
      <c r="B116" s="234">
        <v>481</v>
      </c>
    </row>
    <row r="117" spans="1:2" x14ac:dyDescent="0.2">
      <c r="A117" s="234" t="s">
        <v>52</v>
      </c>
      <c r="B117" s="234">
        <v>864</v>
      </c>
    </row>
    <row r="118" spans="1:2" x14ac:dyDescent="0.2">
      <c r="A118" s="234" t="s">
        <v>237</v>
      </c>
      <c r="B118" s="234">
        <v>3808</v>
      </c>
    </row>
    <row r="119" spans="1:2" x14ac:dyDescent="0.2">
      <c r="A119" s="234" t="s">
        <v>424</v>
      </c>
      <c r="B119" s="234">
        <v>310</v>
      </c>
    </row>
    <row r="120" spans="1:2" x14ac:dyDescent="0.2">
      <c r="A120" s="234" t="s">
        <v>485</v>
      </c>
      <c r="B120" s="234">
        <v>2986</v>
      </c>
    </row>
    <row r="121" spans="1:2" x14ac:dyDescent="0.2">
      <c r="A121" s="234" t="s">
        <v>53</v>
      </c>
      <c r="B121" s="234">
        <v>51</v>
      </c>
    </row>
    <row r="122" spans="1:2" x14ac:dyDescent="0.2">
      <c r="A122" s="234" t="s">
        <v>238</v>
      </c>
      <c r="B122" s="234">
        <v>74</v>
      </c>
    </row>
    <row r="123" spans="1:2" x14ac:dyDescent="0.2">
      <c r="A123" s="234" t="s">
        <v>425</v>
      </c>
      <c r="B123" s="234">
        <v>10</v>
      </c>
    </row>
    <row r="124" spans="1:2" x14ac:dyDescent="0.2">
      <c r="A124" s="234" t="s">
        <v>486</v>
      </c>
      <c r="B124" s="234">
        <v>125</v>
      </c>
    </row>
    <row r="125" spans="1:2" x14ac:dyDescent="0.2">
      <c r="A125" s="234" t="s">
        <v>54</v>
      </c>
      <c r="B125" s="234">
        <v>3</v>
      </c>
    </row>
    <row r="126" spans="1:2" x14ac:dyDescent="0.2">
      <c r="A126" s="234" t="s">
        <v>239</v>
      </c>
      <c r="B126" s="234">
        <v>7</v>
      </c>
    </row>
    <row r="127" spans="1:2" x14ac:dyDescent="0.2">
      <c r="A127" s="234" t="s">
        <v>240</v>
      </c>
      <c r="B127" s="234">
        <v>11</v>
      </c>
    </row>
    <row r="128" spans="1:2" x14ac:dyDescent="0.2">
      <c r="A128" s="234" t="s">
        <v>487</v>
      </c>
      <c r="B128" s="234">
        <v>2</v>
      </c>
    </row>
    <row r="129" spans="1:2" x14ac:dyDescent="0.2">
      <c r="A129" s="234" t="s">
        <v>55</v>
      </c>
      <c r="B129" s="234">
        <v>76</v>
      </c>
    </row>
    <row r="130" spans="1:2" x14ac:dyDescent="0.2">
      <c r="A130" s="234" t="s">
        <v>241</v>
      </c>
      <c r="B130" s="234">
        <v>58</v>
      </c>
    </row>
    <row r="131" spans="1:2" x14ac:dyDescent="0.2">
      <c r="A131" s="234" t="s">
        <v>426</v>
      </c>
      <c r="B131" s="234">
        <v>24</v>
      </c>
    </row>
    <row r="132" spans="1:2" x14ac:dyDescent="0.2">
      <c r="A132" s="234" t="s">
        <v>488</v>
      </c>
      <c r="B132" s="234">
        <v>35</v>
      </c>
    </row>
    <row r="133" spans="1:2" x14ac:dyDescent="0.2">
      <c r="A133" s="234" t="s">
        <v>56</v>
      </c>
      <c r="B133" s="234">
        <v>2</v>
      </c>
    </row>
    <row r="134" spans="1:2" x14ac:dyDescent="0.2">
      <c r="A134" s="234" t="s">
        <v>242</v>
      </c>
      <c r="B134" s="234">
        <v>5</v>
      </c>
    </row>
    <row r="135" spans="1:2" x14ac:dyDescent="0.2">
      <c r="A135" s="234" t="s">
        <v>489</v>
      </c>
      <c r="B135" s="234">
        <v>7</v>
      </c>
    </row>
    <row r="136" spans="1:2" x14ac:dyDescent="0.2">
      <c r="A136" s="234" t="s">
        <v>57</v>
      </c>
      <c r="B136" s="234">
        <v>27</v>
      </c>
    </row>
    <row r="137" spans="1:2" x14ac:dyDescent="0.2">
      <c r="A137" s="234" t="s">
        <v>243</v>
      </c>
      <c r="B137" s="234">
        <v>12</v>
      </c>
    </row>
    <row r="138" spans="1:2" x14ac:dyDescent="0.2">
      <c r="A138" s="234" t="s">
        <v>427</v>
      </c>
      <c r="B138" s="234">
        <v>13</v>
      </c>
    </row>
    <row r="139" spans="1:2" x14ac:dyDescent="0.2">
      <c r="A139" s="234" t="s">
        <v>490</v>
      </c>
      <c r="B139" s="234">
        <v>32</v>
      </c>
    </row>
    <row r="140" spans="1:2" x14ac:dyDescent="0.2">
      <c r="A140" s="234" t="s">
        <v>58</v>
      </c>
      <c r="B140" s="234">
        <v>5</v>
      </c>
    </row>
    <row r="141" spans="1:2" x14ac:dyDescent="0.2">
      <c r="A141" s="234" t="s">
        <v>244</v>
      </c>
      <c r="B141" s="234">
        <v>7</v>
      </c>
    </row>
    <row r="142" spans="1:2" x14ac:dyDescent="0.2">
      <c r="A142" s="234" t="s">
        <v>428</v>
      </c>
      <c r="B142" s="234">
        <v>6</v>
      </c>
    </row>
    <row r="143" spans="1:2" x14ac:dyDescent="0.2">
      <c r="A143" s="234" t="s">
        <v>491</v>
      </c>
      <c r="B143" s="234">
        <v>2</v>
      </c>
    </row>
    <row r="144" spans="1:2" x14ac:dyDescent="0.2">
      <c r="A144" s="234" t="s">
        <v>59</v>
      </c>
      <c r="B144" s="234">
        <v>671</v>
      </c>
    </row>
    <row r="145" spans="1:2" x14ac:dyDescent="0.2">
      <c r="A145" s="234" t="s">
        <v>245</v>
      </c>
      <c r="B145" s="234">
        <v>260</v>
      </c>
    </row>
    <row r="146" spans="1:2" x14ac:dyDescent="0.2">
      <c r="A146" s="234" t="s">
        <v>429</v>
      </c>
      <c r="B146" s="234">
        <v>33</v>
      </c>
    </row>
    <row r="147" spans="1:2" x14ac:dyDescent="0.2">
      <c r="A147" s="234" t="s">
        <v>492</v>
      </c>
      <c r="B147" s="234">
        <v>79</v>
      </c>
    </row>
    <row r="148" spans="1:2" x14ac:dyDescent="0.2">
      <c r="A148" s="234" t="s">
        <v>60</v>
      </c>
      <c r="B148" s="234">
        <v>1</v>
      </c>
    </row>
    <row r="149" spans="1:2" x14ac:dyDescent="0.2">
      <c r="A149" s="234" t="s">
        <v>246</v>
      </c>
      <c r="B149" s="234">
        <v>75</v>
      </c>
    </row>
    <row r="150" spans="1:2" x14ac:dyDescent="0.2">
      <c r="A150" s="234" t="s">
        <v>247</v>
      </c>
      <c r="B150" s="234">
        <v>7</v>
      </c>
    </row>
    <row r="151" spans="1:2" x14ac:dyDescent="0.2">
      <c r="A151" s="234" t="s">
        <v>248</v>
      </c>
      <c r="B151" s="234">
        <v>3</v>
      </c>
    </row>
    <row r="152" spans="1:2" x14ac:dyDescent="0.2">
      <c r="A152" s="234" t="s">
        <v>659</v>
      </c>
      <c r="B152" s="234">
        <v>1</v>
      </c>
    </row>
    <row r="153" spans="1:2" x14ac:dyDescent="0.2">
      <c r="A153" s="234" t="s">
        <v>249</v>
      </c>
      <c r="B153" s="234">
        <v>2</v>
      </c>
    </row>
    <row r="154" spans="1:2" x14ac:dyDescent="0.2">
      <c r="A154" s="234" t="s">
        <v>250</v>
      </c>
      <c r="B154" s="234">
        <v>11</v>
      </c>
    </row>
    <row r="155" spans="1:2" x14ac:dyDescent="0.2">
      <c r="A155" s="234" t="s">
        <v>660</v>
      </c>
      <c r="B155" s="234">
        <v>115</v>
      </c>
    </row>
    <row r="156" spans="1:2" x14ac:dyDescent="0.2">
      <c r="A156" s="234" t="s">
        <v>61</v>
      </c>
      <c r="B156" s="234">
        <v>1145</v>
      </c>
    </row>
    <row r="157" spans="1:2" x14ac:dyDescent="0.2">
      <c r="A157" s="234" t="s">
        <v>251</v>
      </c>
      <c r="B157" s="234">
        <v>1298</v>
      </c>
    </row>
    <row r="158" spans="1:2" x14ac:dyDescent="0.2">
      <c r="A158" s="234" t="s">
        <v>430</v>
      </c>
      <c r="B158" s="234">
        <v>180</v>
      </c>
    </row>
    <row r="159" spans="1:2" x14ac:dyDescent="0.2">
      <c r="A159" s="234" t="s">
        <v>493</v>
      </c>
      <c r="B159" s="234">
        <v>2158</v>
      </c>
    </row>
    <row r="160" spans="1:2" x14ac:dyDescent="0.2">
      <c r="A160" s="234" t="s">
        <v>62</v>
      </c>
      <c r="B160" s="234">
        <v>371</v>
      </c>
    </row>
    <row r="161" spans="1:2" x14ac:dyDescent="0.2">
      <c r="A161" s="234" t="s">
        <v>252</v>
      </c>
      <c r="B161" s="234">
        <v>371</v>
      </c>
    </row>
    <row r="162" spans="1:2" x14ac:dyDescent="0.2">
      <c r="A162" s="234" t="s">
        <v>431</v>
      </c>
      <c r="B162" s="234">
        <v>47</v>
      </c>
    </row>
    <row r="163" spans="1:2" x14ac:dyDescent="0.2">
      <c r="A163" s="234" t="s">
        <v>494</v>
      </c>
      <c r="B163" s="234">
        <v>448</v>
      </c>
    </row>
    <row r="164" spans="1:2" x14ac:dyDescent="0.2">
      <c r="A164" s="234" t="s">
        <v>63</v>
      </c>
      <c r="B164" s="234">
        <v>476</v>
      </c>
    </row>
    <row r="165" spans="1:2" x14ac:dyDescent="0.2">
      <c r="A165" s="234" t="s">
        <v>253</v>
      </c>
      <c r="B165" s="234">
        <v>856</v>
      </c>
    </row>
    <row r="166" spans="1:2" x14ac:dyDescent="0.2">
      <c r="A166" s="234" t="s">
        <v>432</v>
      </c>
      <c r="B166" s="234">
        <v>71</v>
      </c>
    </row>
    <row r="167" spans="1:2" x14ac:dyDescent="0.2">
      <c r="A167" s="234" t="s">
        <v>495</v>
      </c>
      <c r="B167" s="234">
        <v>820</v>
      </c>
    </row>
    <row r="168" spans="1:2" x14ac:dyDescent="0.2">
      <c r="A168" s="234" t="s">
        <v>64</v>
      </c>
      <c r="B168" s="234">
        <v>61</v>
      </c>
    </row>
    <row r="169" spans="1:2" x14ac:dyDescent="0.2">
      <c r="A169" s="234" t="s">
        <v>254</v>
      </c>
      <c r="B169" s="234">
        <v>275</v>
      </c>
    </row>
    <row r="170" spans="1:2" x14ac:dyDescent="0.2">
      <c r="A170" s="234" t="s">
        <v>433</v>
      </c>
      <c r="B170" s="234">
        <v>3</v>
      </c>
    </row>
    <row r="171" spans="1:2" x14ac:dyDescent="0.2">
      <c r="A171" s="234" t="s">
        <v>496</v>
      </c>
      <c r="B171" s="234">
        <v>101</v>
      </c>
    </row>
    <row r="172" spans="1:2" x14ac:dyDescent="0.2">
      <c r="A172" s="234" t="s">
        <v>65</v>
      </c>
      <c r="B172" s="234">
        <v>3</v>
      </c>
    </row>
    <row r="173" spans="1:2" x14ac:dyDescent="0.2">
      <c r="A173" s="234" t="s">
        <v>255</v>
      </c>
      <c r="B173" s="234">
        <v>3</v>
      </c>
    </row>
    <row r="174" spans="1:2" x14ac:dyDescent="0.2">
      <c r="A174" s="234" t="s">
        <v>497</v>
      </c>
      <c r="B174" s="234">
        <v>3</v>
      </c>
    </row>
    <row r="175" spans="1:2" x14ac:dyDescent="0.2">
      <c r="A175" s="234" t="s">
        <v>256</v>
      </c>
      <c r="B175" s="234">
        <v>8</v>
      </c>
    </row>
    <row r="176" spans="1:2" x14ac:dyDescent="0.2">
      <c r="A176" s="234" t="s">
        <v>498</v>
      </c>
      <c r="B176" s="234">
        <v>45</v>
      </c>
    </row>
    <row r="177" spans="1:2" x14ac:dyDescent="0.2">
      <c r="A177" s="234" t="s">
        <v>66</v>
      </c>
      <c r="B177" s="234">
        <v>12</v>
      </c>
    </row>
    <row r="178" spans="1:2" x14ac:dyDescent="0.2">
      <c r="A178" s="234" t="s">
        <v>257</v>
      </c>
      <c r="B178" s="234">
        <v>22</v>
      </c>
    </row>
    <row r="179" spans="1:2" x14ac:dyDescent="0.2">
      <c r="A179" s="234" t="s">
        <v>499</v>
      </c>
      <c r="B179" s="234">
        <v>2</v>
      </c>
    </row>
    <row r="180" spans="1:2" x14ac:dyDescent="0.2">
      <c r="A180" s="234" t="s">
        <v>67</v>
      </c>
      <c r="B180" s="234">
        <v>28</v>
      </c>
    </row>
    <row r="181" spans="1:2" x14ac:dyDescent="0.2">
      <c r="A181" s="234" t="s">
        <v>258</v>
      </c>
      <c r="B181" s="234">
        <v>16</v>
      </c>
    </row>
    <row r="182" spans="1:2" x14ac:dyDescent="0.2">
      <c r="A182" s="234" t="s">
        <v>500</v>
      </c>
      <c r="B182" s="234">
        <v>15</v>
      </c>
    </row>
    <row r="183" spans="1:2" x14ac:dyDescent="0.2">
      <c r="A183" s="234" t="s">
        <v>68</v>
      </c>
      <c r="B183" s="234">
        <v>6</v>
      </c>
    </row>
    <row r="184" spans="1:2" x14ac:dyDescent="0.2">
      <c r="A184" s="234" t="s">
        <v>259</v>
      </c>
      <c r="B184" s="234">
        <v>10</v>
      </c>
    </row>
    <row r="185" spans="1:2" x14ac:dyDescent="0.2">
      <c r="A185" s="234" t="s">
        <v>501</v>
      </c>
      <c r="B185" s="234">
        <v>9</v>
      </c>
    </row>
    <row r="186" spans="1:2" x14ac:dyDescent="0.2">
      <c r="A186" s="234" t="s">
        <v>260</v>
      </c>
      <c r="B186" s="234">
        <v>56</v>
      </c>
    </row>
    <row r="187" spans="1:2" x14ac:dyDescent="0.2">
      <c r="A187" s="234" t="s">
        <v>69</v>
      </c>
      <c r="B187" s="234">
        <v>109</v>
      </c>
    </row>
    <row r="188" spans="1:2" x14ac:dyDescent="0.2">
      <c r="A188" s="234" t="s">
        <v>261</v>
      </c>
      <c r="B188" s="234">
        <v>10</v>
      </c>
    </row>
    <row r="189" spans="1:2" x14ac:dyDescent="0.2">
      <c r="A189" s="234" t="s">
        <v>502</v>
      </c>
      <c r="B189" s="234">
        <v>2</v>
      </c>
    </row>
    <row r="190" spans="1:2" x14ac:dyDescent="0.2">
      <c r="A190" s="234" t="s">
        <v>70</v>
      </c>
      <c r="B190" s="234">
        <v>42</v>
      </c>
    </row>
    <row r="191" spans="1:2" x14ac:dyDescent="0.2">
      <c r="A191" s="234" t="s">
        <v>262</v>
      </c>
      <c r="B191" s="234">
        <v>3</v>
      </c>
    </row>
    <row r="192" spans="1:2" x14ac:dyDescent="0.2">
      <c r="A192" s="234" t="s">
        <v>434</v>
      </c>
      <c r="B192" s="234">
        <v>3</v>
      </c>
    </row>
    <row r="193" spans="1:2" x14ac:dyDescent="0.2">
      <c r="A193" s="234" t="s">
        <v>71</v>
      </c>
      <c r="B193" s="234">
        <v>19</v>
      </c>
    </row>
    <row r="194" spans="1:2" x14ac:dyDescent="0.2">
      <c r="A194" s="234" t="s">
        <v>263</v>
      </c>
      <c r="B194" s="234">
        <v>15</v>
      </c>
    </row>
    <row r="195" spans="1:2" x14ac:dyDescent="0.2">
      <c r="A195" s="234" t="s">
        <v>435</v>
      </c>
      <c r="B195" s="234">
        <v>1</v>
      </c>
    </row>
    <row r="196" spans="1:2" x14ac:dyDescent="0.2">
      <c r="A196" s="234" t="s">
        <v>503</v>
      </c>
      <c r="B196" s="234">
        <v>6</v>
      </c>
    </row>
    <row r="197" spans="1:2" x14ac:dyDescent="0.2">
      <c r="A197" s="234" t="s">
        <v>72</v>
      </c>
      <c r="B197" s="234">
        <v>4</v>
      </c>
    </row>
    <row r="198" spans="1:2" x14ac:dyDescent="0.2">
      <c r="A198" s="234" t="s">
        <v>73</v>
      </c>
      <c r="B198" s="234">
        <v>4</v>
      </c>
    </row>
    <row r="199" spans="1:2" x14ac:dyDescent="0.2">
      <c r="A199" s="234" t="s">
        <v>74</v>
      </c>
      <c r="B199" s="234">
        <v>4</v>
      </c>
    </row>
    <row r="200" spans="1:2" x14ac:dyDescent="0.2">
      <c r="A200" s="234" t="s">
        <v>264</v>
      </c>
      <c r="B200" s="234">
        <v>23</v>
      </c>
    </row>
    <row r="201" spans="1:2" x14ac:dyDescent="0.2">
      <c r="A201" s="234" t="s">
        <v>75</v>
      </c>
      <c r="B201" s="234">
        <v>1</v>
      </c>
    </row>
    <row r="202" spans="1:2" x14ac:dyDescent="0.2">
      <c r="A202" s="234" t="s">
        <v>265</v>
      </c>
      <c r="B202" s="234">
        <v>9</v>
      </c>
    </row>
    <row r="203" spans="1:2" x14ac:dyDescent="0.2">
      <c r="A203" s="234" t="s">
        <v>266</v>
      </c>
      <c r="B203" s="234">
        <v>21</v>
      </c>
    </row>
    <row r="204" spans="1:2" x14ac:dyDescent="0.2">
      <c r="A204" s="234" t="s">
        <v>267</v>
      </c>
      <c r="B204" s="234">
        <v>2</v>
      </c>
    </row>
    <row r="205" spans="1:2" x14ac:dyDescent="0.2">
      <c r="A205" s="234" t="s">
        <v>76</v>
      </c>
      <c r="B205" s="234">
        <v>15</v>
      </c>
    </row>
    <row r="206" spans="1:2" x14ac:dyDescent="0.2">
      <c r="A206" s="234" t="s">
        <v>77</v>
      </c>
      <c r="B206" s="234">
        <v>4</v>
      </c>
    </row>
    <row r="207" spans="1:2" x14ac:dyDescent="0.2">
      <c r="A207" s="234" t="s">
        <v>268</v>
      </c>
      <c r="B207" s="234">
        <v>8</v>
      </c>
    </row>
    <row r="208" spans="1:2" x14ac:dyDescent="0.2">
      <c r="A208" s="234" t="s">
        <v>78</v>
      </c>
      <c r="B208" s="234">
        <v>1</v>
      </c>
    </row>
    <row r="209" spans="1:2" x14ac:dyDescent="0.2">
      <c r="A209" s="234" t="s">
        <v>269</v>
      </c>
      <c r="B209" s="234">
        <v>6</v>
      </c>
    </row>
    <row r="210" spans="1:2" x14ac:dyDescent="0.2">
      <c r="A210" s="234" t="s">
        <v>270</v>
      </c>
      <c r="B210" s="234">
        <v>2</v>
      </c>
    </row>
    <row r="211" spans="1:2" x14ac:dyDescent="0.2">
      <c r="A211" s="234" t="s">
        <v>271</v>
      </c>
      <c r="B211" s="234">
        <v>1</v>
      </c>
    </row>
    <row r="212" spans="1:2" x14ac:dyDescent="0.2">
      <c r="A212" s="234" t="s">
        <v>661</v>
      </c>
      <c r="B212" s="234">
        <v>46</v>
      </c>
    </row>
    <row r="213" spans="1:2" x14ac:dyDescent="0.2">
      <c r="A213" s="234" t="s">
        <v>79</v>
      </c>
      <c r="B213" s="234">
        <v>2215</v>
      </c>
    </row>
    <row r="214" spans="1:2" x14ac:dyDescent="0.2">
      <c r="A214" s="234" t="s">
        <v>272</v>
      </c>
      <c r="B214" s="234">
        <v>2822</v>
      </c>
    </row>
    <row r="215" spans="1:2" x14ac:dyDescent="0.2">
      <c r="A215" s="234" t="s">
        <v>436</v>
      </c>
      <c r="B215" s="234">
        <v>356</v>
      </c>
    </row>
    <row r="216" spans="1:2" x14ac:dyDescent="0.2">
      <c r="A216" s="234" t="s">
        <v>504</v>
      </c>
      <c r="B216" s="234">
        <v>3313</v>
      </c>
    </row>
    <row r="217" spans="1:2" x14ac:dyDescent="0.2">
      <c r="A217" s="234" t="s">
        <v>80</v>
      </c>
      <c r="B217" s="234">
        <v>945</v>
      </c>
    </row>
    <row r="218" spans="1:2" x14ac:dyDescent="0.2">
      <c r="A218" s="234" t="s">
        <v>273</v>
      </c>
      <c r="B218" s="234">
        <v>1155</v>
      </c>
    </row>
    <row r="219" spans="1:2" x14ac:dyDescent="0.2">
      <c r="A219" s="234" t="s">
        <v>437</v>
      </c>
      <c r="B219" s="234">
        <v>108</v>
      </c>
    </row>
    <row r="220" spans="1:2" x14ac:dyDescent="0.2">
      <c r="A220" s="234" t="s">
        <v>505</v>
      </c>
      <c r="B220" s="234">
        <v>922</v>
      </c>
    </row>
    <row r="221" spans="1:2" x14ac:dyDescent="0.2">
      <c r="A221" s="234" t="s">
        <v>81</v>
      </c>
      <c r="B221" s="234">
        <v>1146</v>
      </c>
    </row>
    <row r="222" spans="1:2" x14ac:dyDescent="0.2">
      <c r="A222" s="234" t="s">
        <v>274</v>
      </c>
      <c r="B222" s="234">
        <v>3608</v>
      </c>
    </row>
    <row r="223" spans="1:2" x14ac:dyDescent="0.2">
      <c r="A223" s="234" t="s">
        <v>438</v>
      </c>
      <c r="B223" s="234">
        <v>158</v>
      </c>
    </row>
    <row r="224" spans="1:2" x14ac:dyDescent="0.2">
      <c r="A224" s="234" t="s">
        <v>506</v>
      </c>
      <c r="B224" s="234">
        <v>2906</v>
      </c>
    </row>
    <row r="225" spans="1:2" x14ac:dyDescent="0.2">
      <c r="A225" s="234" t="s">
        <v>82</v>
      </c>
      <c r="B225" s="234">
        <v>87</v>
      </c>
    </row>
    <row r="226" spans="1:2" x14ac:dyDescent="0.2">
      <c r="A226" s="234" t="s">
        <v>275</v>
      </c>
      <c r="B226" s="234">
        <v>241</v>
      </c>
    </row>
    <row r="227" spans="1:2" x14ac:dyDescent="0.2">
      <c r="A227" s="234" t="s">
        <v>439</v>
      </c>
      <c r="B227" s="234">
        <v>2</v>
      </c>
    </row>
    <row r="228" spans="1:2" x14ac:dyDescent="0.2">
      <c r="A228" s="234" t="s">
        <v>507</v>
      </c>
      <c r="B228" s="234">
        <v>159</v>
      </c>
    </row>
    <row r="229" spans="1:2" x14ac:dyDescent="0.2">
      <c r="A229" s="234" t="s">
        <v>276</v>
      </c>
      <c r="B229" s="234">
        <v>5</v>
      </c>
    </row>
    <row r="230" spans="1:2" x14ac:dyDescent="0.2">
      <c r="A230" s="234" t="s">
        <v>508</v>
      </c>
      <c r="B230" s="234">
        <v>4</v>
      </c>
    </row>
    <row r="231" spans="1:2" x14ac:dyDescent="0.2">
      <c r="A231" s="234" t="s">
        <v>83</v>
      </c>
      <c r="B231" s="234">
        <v>8</v>
      </c>
    </row>
    <row r="232" spans="1:2" x14ac:dyDescent="0.2">
      <c r="A232" s="234" t="s">
        <v>277</v>
      </c>
      <c r="B232" s="234">
        <v>31</v>
      </c>
    </row>
    <row r="233" spans="1:2" x14ac:dyDescent="0.2">
      <c r="A233" s="234" t="s">
        <v>509</v>
      </c>
      <c r="B233" s="234">
        <v>107</v>
      </c>
    </row>
    <row r="234" spans="1:2" x14ac:dyDescent="0.2">
      <c r="A234" s="234" t="s">
        <v>278</v>
      </c>
      <c r="B234" s="234">
        <v>6</v>
      </c>
    </row>
    <row r="235" spans="1:2" x14ac:dyDescent="0.2">
      <c r="A235" s="234" t="s">
        <v>84</v>
      </c>
      <c r="B235" s="234">
        <v>22</v>
      </c>
    </row>
    <row r="236" spans="1:2" x14ac:dyDescent="0.2">
      <c r="A236" s="234" t="s">
        <v>279</v>
      </c>
      <c r="B236" s="234">
        <v>85</v>
      </c>
    </row>
    <row r="237" spans="1:2" x14ac:dyDescent="0.2">
      <c r="A237" s="234" t="s">
        <v>510</v>
      </c>
      <c r="B237" s="234">
        <v>27</v>
      </c>
    </row>
    <row r="238" spans="1:2" x14ac:dyDescent="0.2">
      <c r="A238" s="234" t="s">
        <v>85</v>
      </c>
      <c r="B238" s="234">
        <v>146</v>
      </c>
    </row>
    <row r="239" spans="1:2" x14ac:dyDescent="0.2">
      <c r="A239" s="234" t="s">
        <v>280</v>
      </c>
      <c r="B239" s="234">
        <v>246</v>
      </c>
    </row>
    <row r="240" spans="1:2" x14ac:dyDescent="0.2">
      <c r="A240" s="234" t="s">
        <v>440</v>
      </c>
      <c r="B240" s="234">
        <v>6</v>
      </c>
    </row>
    <row r="241" spans="1:2" x14ac:dyDescent="0.2">
      <c r="A241" s="234" t="s">
        <v>511</v>
      </c>
      <c r="B241" s="234">
        <v>85</v>
      </c>
    </row>
    <row r="242" spans="1:2" x14ac:dyDescent="0.2">
      <c r="A242" s="234" t="s">
        <v>86</v>
      </c>
      <c r="B242" s="234">
        <v>81</v>
      </c>
    </row>
    <row r="243" spans="1:2" x14ac:dyDescent="0.2">
      <c r="A243" s="234" t="s">
        <v>281</v>
      </c>
      <c r="B243" s="234">
        <v>49</v>
      </c>
    </row>
    <row r="244" spans="1:2" x14ac:dyDescent="0.2">
      <c r="A244" s="234" t="s">
        <v>441</v>
      </c>
      <c r="B244" s="234">
        <v>18</v>
      </c>
    </row>
    <row r="245" spans="1:2" x14ac:dyDescent="0.2">
      <c r="A245" s="234" t="s">
        <v>512</v>
      </c>
      <c r="B245" s="234">
        <v>68</v>
      </c>
    </row>
    <row r="246" spans="1:2" x14ac:dyDescent="0.2">
      <c r="A246" s="234" t="s">
        <v>282</v>
      </c>
      <c r="B246" s="234">
        <v>11</v>
      </c>
    </row>
    <row r="247" spans="1:2" x14ac:dyDescent="0.2">
      <c r="A247" s="234" t="s">
        <v>513</v>
      </c>
      <c r="B247" s="234">
        <v>9</v>
      </c>
    </row>
    <row r="248" spans="1:2" x14ac:dyDescent="0.2">
      <c r="A248" s="234" t="s">
        <v>87</v>
      </c>
      <c r="B248" s="234">
        <v>9</v>
      </c>
    </row>
    <row r="249" spans="1:2" x14ac:dyDescent="0.2">
      <c r="A249" s="234" t="s">
        <v>283</v>
      </c>
      <c r="B249" s="234">
        <v>55</v>
      </c>
    </row>
    <row r="250" spans="1:2" x14ac:dyDescent="0.2">
      <c r="A250" s="234" t="s">
        <v>442</v>
      </c>
      <c r="B250" s="234">
        <v>3</v>
      </c>
    </row>
    <row r="251" spans="1:2" x14ac:dyDescent="0.2">
      <c r="A251" s="234" t="s">
        <v>514</v>
      </c>
      <c r="B251" s="234">
        <v>20</v>
      </c>
    </row>
    <row r="252" spans="1:2" x14ac:dyDescent="0.2">
      <c r="A252" s="234" t="s">
        <v>88</v>
      </c>
      <c r="B252" s="234">
        <v>5</v>
      </c>
    </row>
    <row r="253" spans="1:2" x14ac:dyDescent="0.2">
      <c r="A253" s="234" t="s">
        <v>89</v>
      </c>
      <c r="B253" s="234">
        <v>45</v>
      </c>
    </row>
    <row r="254" spans="1:2" x14ac:dyDescent="0.2">
      <c r="A254" s="234" t="s">
        <v>284</v>
      </c>
      <c r="B254" s="234">
        <v>26</v>
      </c>
    </row>
    <row r="255" spans="1:2" x14ac:dyDescent="0.2">
      <c r="A255" s="234" t="s">
        <v>443</v>
      </c>
      <c r="B255" s="234">
        <v>2</v>
      </c>
    </row>
    <row r="256" spans="1:2" x14ac:dyDescent="0.2">
      <c r="A256" s="234" t="s">
        <v>515</v>
      </c>
      <c r="B256" s="234">
        <v>63</v>
      </c>
    </row>
    <row r="257" spans="1:2" x14ac:dyDescent="0.2">
      <c r="A257" s="234" t="s">
        <v>285</v>
      </c>
      <c r="B257" s="234">
        <v>1</v>
      </c>
    </row>
    <row r="258" spans="1:2" x14ac:dyDescent="0.2">
      <c r="A258" s="234" t="s">
        <v>516</v>
      </c>
      <c r="B258" s="234">
        <v>4</v>
      </c>
    </row>
    <row r="259" spans="1:2" x14ac:dyDescent="0.2">
      <c r="A259" s="234" t="s">
        <v>90</v>
      </c>
      <c r="B259" s="234">
        <v>29</v>
      </c>
    </row>
    <row r="260" spans="1:2" x14ac:dyDescent="0.2">
      <c r="A260" s="234" t="s">
        <v>286</v>
      </c>
      <c r="B260" s="234">
        <v>35</v>
      </c>
    </row>
    <row r="261" spans="1:2" x14ac:dyDescent="0.2">
      <c r="A261" s="234" t="s">
        <v>444</v>
      </c>
      <c r="B261" s="234">
        <v>2</v>
      </c>
    </row>
    <row r="262" spans="1:2" x14ac:dyDescent="0.2">
      <c r="A262" s="234" t="s">
        <v>517</v>
      </c>
      <c r="B262" s="234">
        <v>36</v>
      </c>
    </row>
    <row r="263" spans="1:2" x14ac:dyDescent="0.2">
      <c r="A263" s="234" t="s">
        <v>91</v>
      </c>
      <c r="B263" s="234">
        <v>35</v>
      </c>
    </row>
    <row r="264" spans="1:2" x14ac:dyDescent="0.2">
      <c r="A264" s="234" t="s">
        <v>287</v>
      </c>
      <c r="B264" s="234">
        <v>53</v>
      </c>
    </row>
    <row r="265" spans="1:2" x14ac:dyDescent="0.2">
      <c r="A265" s="234" t="s">
        <v>445</v>
      </c>
      <c r="B265" s="234">
        <v>3</v>
      </c>
    </row>
    <row r="266" spans="1:2" x14ac:dyDescent="0.2">
      <c r="A266" s="234" t="s">
        <v>518</v>
      </c>
      <c r="B266" s="234">
        <v>25</v>
      </c>
    </row>
    <row r="267" spans="1:2" x14ac:dyDescent="0.2">
      <c r="A267" s="234" t="s">
        <v>288</v>
      </c>
      <c r="B267" s="234">
        <v>10</v>
      </c>
    </row>
    <row r="268" spans="1:2" x14ac:dyDescent="0.2">
      <c r="A268" s="234" t="s">
        <v>92</v>
      </c>
      <c r="B268" s="234">
        <v>9</v>
      </c>
    </row>
    <row r="269" spans="1:2" x14ac:dyDescent="0.2">
      <c r="A269" s="234" t="s">
        <v>289</v>
      </c>
      <c r="B269" s="234">
        <v>12</v>
      </c>
    </row>
    <row r="270" spans="1:2" x14ac:dyDescent="0.2">
      <c r="A270" s="234" t="s">
        <v>519</v>
      </c>
      <c r="B270" s="234">
        <v>3</v>
      </c>
    </row>
    <row r="271" spans="1:2" x14ac:dyDescent="0.2">
      <c r="A271" s="234" t="s">
        <v>290</v>
      </c>
      <c r="B271" s="234">
        <v>6</v>
      </c>
    </row>
    <row r="272" spans="1:2" x14ac:dyDescent="0.2">
      <c r="A272" s="234" t="s">
        <v>520</v>
      </c>
      <c r="B272" s="234">
        <v>3</v>
      </c>
    </row>
    <row r="273" spans="1:2" x14ac:dyDescent="0.2">
      <c r="A273" s="234" t="s">
        <v>93</v>
      </c>
      <c r="B273" s="234">
        <v>8</v>
      </c>
    </row>
    <row r="274" spans="1:2" x14ac:dyDescent="0.2">
      <c r="A274" s="234" t="s">
        <v>291</v>
      </c>
      <c r="B274" s="234">
        <v>8</v>
      </c>
    </row>
    <row r="275" spans="1:2" x14ac:dyDescent="0.2">
      <c r="A275" s="234" t="s">
        <v>521</v>
      </c>
      <c r="B275" s="234">
        <v>8</v>
      </c>
    </row>
    <row r="276" spans="1:2" x14ac:dyDescent="0.2">
      <c r="A276" s="234" t="s">
        <v>94</v>
      </c>
      <c r="B276" s="234">
        <v>163</v>
      </c>
    </row>
    <row r="277" spans="1:2" x14ac:dyDescent="0.2">
      <c r="A277" s="234" t="s">
        <v>292</v>
      </c>
      <c r="B277" s="234">
        <v>4</v>
      </c>
    </row>
    <row r="278" spans="1:2" x14ac:dyDescent="0.2">
      <c r="A278" s="234" t="s">
        <v>446</v>
      </c>
      <c r="B278" s="234">
        <v>10</v>
      </c>
    </row>
    <row r="279" spans="1:2" x14ac:dyDescent="0.2">
      <c r="A279" s="234" t="s">
        <v>522</v>
      </c>
      <c r="B279" s="234">
        <v>1</v>
      </c>
    </row>
    <row r="280" spans="1:2" x14ac:dyDescent="0.2">
      <c r="A280" s="234" t="s">
        <v>95</v>
      </c>
      <c r="B280" s="234">
        <v>85</v>
      </c>
    </row>
    <row r="281" spans="1:2" x14ac:dyDescent="0.2">
      <c r="A281" s="234" t="s">
        <v>293</v>
      </c>
      <c r="B281" s="234">
        <v>2</v>
      </c>
    </row>
    <row r="282" spans="1:2" x14ac:dyDescent="0.2">
      <c r="A282" s="234" t="s">
        <v>447</v>
      </c>
      <c r="B282" s="234">
        <v>4</v>
      </c>
    </row>
    <row r="283" spans="1:2" x14ac:dyDescent="0.2">
      <c r="A283" s="234" t="s">
        <v>523</v>
      </c>
      <c r="B283" s="234">
        <v>2</v>
      </c>
    </row>
    <row r="284" spans="1:2" x14ac:dyDescent="0.2">
      <c r="A284" s="234" t="s">
        <v>96</v>
      </c>
      <c r="B284" s="234">
        <v>268</v>
      </c>
    </row>
    <row r="285" spans="1:2" x14ac:dyDescent="0.2">
      <c r="A285" s="234" t="s">
        <v>294</v>
      </c>
      <c r="B285" s="234">
        <v>25</v>
      </c>
    </row>
    <row r="286" spans="1:2" x14ac:dyDescent="0.2">
      <c r="A286" s="234" t="s">
        <v>448</v>
      </c>
      <c r="B286" s="234">
        <v>3</v>
      </c>
    </row>
    <row r="287" spans="1:2" x14ac:dyDescent="0.2">
      <c r="A287" s="234" t="s">
        <v>524</v>
      </c>
      <c r="B287" s="234">
        <v>1</v>
      </c>
    </row>
    <row r="288" spans="1:2" x14ac:dyDescent="0.2">
      <c r="A288" s="234" t="s">
        <v>97</v>
      </c>
      <c r="B288" s="234">
        <v>10</v>
      </c>
    </row>
    <row r="289" spans="1:2" x14ac:dyDescent="0.2">
      <c r="A289" s="234" t="s">
        <v>98</v>
      </c>
      <c r="B289" s="234">
        <v>31</v>
      </c>
    </row>
    <row r="290" spans="1:2" x14ac:dyDescent="0.2">
      <c r="A290" s="234" t="s">
        <v>295</v>
      </c>
      <c r="B290" s="234">
        <v>4</v>
      </c>
    </row>
    <row r="291" spans="1:2" x14ac:dyDescent="0.2">
      <c r="A291" s="234" t="s">
        <v>525</v>
      </c>
      <c r="B291" s="234">
        <v>4</v>
      </c>
    </row>
    <row r="292" spans="1:2" x14ac:dyDescent="0.2">
      <c r="A292" s="234" t="s">
        <v>99</v>
      </c>
      <c r="B292" s="234">
        <v>12</v>
      </c>
    </row>
    <row r="293" spans="1:2" x14ac:dyDescent="0.2">
      <c r="A293" s="234" t="s">
        <v>296</v>
      </c>
      <c r="B293" s="234">
        <v>1</v>
      </c>
    </row>
    <row r="294" spans="1:2" x14ac:dyDescent="0.2">
      <c r="A294" s="234" t="s">
        <v>100</v>
      </c>
      <c r="B294" s="234">
        <v>3</v>
      </c>
    </row>
    <row r="295" spans="1:2" x14ac:dyDescent="0.2">
      <c r="A295" s="234" t="s">
        <v>101</v>
      </c>
      <c r="B295" s="234">
        <v>9</v>
      </c>
    </row>
    <row r="296" spans="1:2" x14ac:dyDescent="0.2">
      <c r="A296" s="234" t="s">
        <v>297</v>
      </c>
      <c r="B296" s="234">
        <v>6</v>
      </c>
    </row>
    <row r="297" spans="1:2" x14ac:dyDescent="0.2">
      <c r="A297" s="234" t="s">
        <v>526</v>
      </c>
      <c r="B297" s="234">
        <v>3</v>
      </c>
    </row>
    <row r="298" spans="1:2" x14ac:dyDescent="0.2">
      <c r="A298" s="234" t="s">
        <v>298</v>
      </c>
      <c r="B298" s="234">
        <v>2</v>
      </c>
    </row>
    <row r="299" spans="1:2" x14ac:dyDescent="0.2">
      <c r="A299" s="234" t="s">
        <v>102</v>
      </c>
      <c r="B299" s="234">
        <v>46</v>
      </c>
    </row>
    <row r="300" spans="1:2" x14ac:dyDescent="0.2">
      <c r="A300" s="234" t="s">
        <v>299</v>
      </c>
      <c r="B300" s="234">
        <v>5</v>
      </c>
    </row>
    <row r="301" spans="1:2" x14ac:dyDescent="0.2">
      <c r="A301" s="234" t="s">
        <v>103</v>
      </c>
      <c r="B301" s="234">
        <v>39</v>
      </c>
    </row>
    <row r="302" spans="1:2" x14ac:dyDescent="0.2">
      <c r="A302" s="234" t="s">
        <v>300</v>
      </c>
      <c r="B302" s="234">
        <v>2</v>
      </c>
    </row>
    <row r="303" spans="1:2" x14ac:dyDescent="0.2">
      <c r="A303" s="234" t="s">
        <v>104</v>
      </c>
      <c r="B303" s="234">
        <v>8</v>
      </c>
    </row>
    <row r="304" spans="1:2" x14ac:dyDescent="0.2">
      <c r="A304" s="234" t="s">
        <v>105</v>
      </c>
      <c r="B304" s="234">
        <v>2</v>
      </c>
    </row>
    <row r="305" spans="1:2" x14ac:dyDescent="0.2">
      <c r="A305" s="234" t="s">
        <v>106</v>
      </c>
      <c r="B305" s="234">
        <v>33</v>
      </c>
    </row>
    <row r="306" spans="1:2" x14ac:dyDescent="0.2">
      <c r="A306" s="234" t="s">
        <v>301</v>
      </c>
      <c r="B306" s="234">
        <v>23</v>
      </c>
    </row>
    <row r="307" spans="1:2" x14ac:dyDescent="0.2">
      <c r="A307" s="234" t="s">
        <v>107</v>
      </c>
      <c r="B307" s="234">
        <v>2</v>
      </c>
    </row>
    <row r="308" spans="1:2" x14ac:dyDescent="0.2">
      <c r="A308" s="234" t="s">
        <v>302</v>
      </c>
      <c r="B308" s="234">
        <v>6</v>
      </c>
    </row>
    <row r="309" spans="1:2" x14ac:dyDescent="0.2">
      <c r="A309" s="234" t="s">
        <v>108</v>
      </c>
      <c r="B309" s="234">
        <v>30</v>
      </c>
    </row>
    <row r="310" spans="1:2" x14ac:dyDescent="0.2">
      <c r="A310" s="234" t="s">
        <v>303</v>
      </c>
      <c r="B310" s="234">
        <v>73</v>
      </c>
    </row>
    <row r="311" spans="1:2" x14ac:dyDescent="0.2">
      <c r="A311" s="234" t="s">
        <v>304</v>
      </c>
      <c r="B311" s="234">
        <v>2</v>
      </c>
    </row>
    <row r="312" spans="1:2" x14ac:dyDescent="0.2">
      <c r="A312" s="234" t="s">
        <v>109</v>
      </c>
      <c r="B312" s="234">
        <v>5</v>
      </c>
    </row>
    <row r="313" spans="1:2" x14ac:dyDescent="0.2">
      <c r="A313" s="234" t="s">
        <v>305</v>
      </c>
      <c r="B313" s="234">
        <v>6</v>
      </c>
    </row>
    <row r="314" spans="1:2" x14ac:dyDescent="0.2">
      <c r="A314" s="234" t="s">
        <v>110</v>
      </c>
      <c r="B314" s="234">
        <v>3</v>
      </c>
    </row>
    <row r="315" spans="1:2" x14ac:dyDescent="0.2">
      <c r="A315" s="234" t="s">
        <v>306</v>
      </c>
      <c r="B315" s="234">
        <v>2</v>
      </c>
    </row>
    <row r="316" spans="1:2" x14ac:dyDescent="0.2">
      <c r="A316" s="234" t="s">
        <v>307</v>
      </c>
      <c r="B316" s="234">
        <v>4</v>
      </c>
    </row>
    <row r="317" spans="1:2" x14ac:dyDescent="0.2">
      <c r="A317" s="234" t="s">
        <v>662</v>
      </c>
      <c r="B317" s="234">
        <v>5</v>
      </c>
    </row>
    <row r="318" spans="1:2" x14ac:dyDescent="0.2">
      <c r="A318" s="234" t="s">
        <v>111</v>
      </c>
      <c r="B318" s="234">
        <v>43</v>
      </c>
    </row>
    <row r="319" spans="1:2" x14ac:dyDescent="0.2">
      <c r="A319" s="234" t="s">
        <v>308</v>
      </c>
      <c r="B319" s="234">
        <v>152</v>
      </c>
    </row>
    <row r="320" spans="1:2" x14ac:dyDescent="0.2">
      <c r="A320" s="234" t="s">
        <v>449</v>
      </c>
      <c r="B320" s="234">
        <v>15</v>
      </c>
    </row>
    <row r="321" spans="1:2" x14ac:dyDescent="0.2">
      <c r="A321" s="234" t="s">
        <v>527</v>
      </c>
      <c r="B321" s="234">
        <v>170</v>
      </c>
    </row>
    <row r="322" spans="1:2" x14ac:dyDescent="0.2">
      <c r="A322" s="234" t="s">
        <v>112</v>
      </c>
      <c r="B322" s="234">
        <v>21</v>
      </c>
    </row>
    <row r="323" spans="1:2" x14ac:dyDescent="0.2">
      <c r="A323" s="234" t="s">
        <v>309</v>
      </c>
      <c r="B323" s="234">
        <v>61</v>
      </c>
    </row>
    <row r="324" spans="1:2" x14ac:dyDescent="0.2">
      <c r="A324" s="234" t="s">
        <v>450</v>
      </c>
      <c r="B324" s="234">
        <v>4</v>
      </c>
    </row>
    <row r="325" spans="1:2" x14ac:dyDescent="0.2">
      <c r="A325" s="234" t="s">
        <v>528</v>
      </c>
      <c r="B325" s="234">
        <v>58</v>
      </c>
    </row>
    <row r="326" spans="1:2" x14ac:dyDescent="0.2">
      <c r="A326" s="234" t="s">
        <v>310</v>
      </c>
      <c r="B326" s="234">
        <v>3</v>
      </c>
    </row>
    <row r="327" spans="1:2" x14ac:dyDescent="0.2">
      <c r="A327" s="234" t="s">
        <v>529</v>
      </c>
      <c r="B327" s="234">
        <v>3</v>
      </c>
    </row>
    <row r="328" spans="1:2" x14ac:dyDescent="0.2">
      <c r="A328" s="234" t="s">
        <v>113</v>
      </c>
      <c r="B328" s="234">
        <v>30</v>
      </c>
    </row>
    <row r="329" spans="1:2" x14ac:dyDescent="0.2">
      <c r="A329" s="234" t="s">
        <v>311</v>
      </c>
      <c r="B329" s="234">
        <v>398</v>
      </c>
    </row>
    <row r="330" spans="1:2" x14ac:dyDescent="0.2">
      <c r="A330" s="234" t="s">
        <v>451</v>
      </c>
      <c r="B330" s="234">
        <v>12</v>
      </c>
    </row>
    <row r="331" spans="1:2" x14ac:dyDescent="0.2">
      <c r="A331" s="234" t="s">
        <v>530</v>
      </c>
      <c r="B331" s="234">
        <v>311</v>
      </c>
    </row>
    <row r="332" spans="1:2" x14ac:dyDescent="0.2">
      <c r="A332" s="234" t="s">
        <v>114</v>
      </c>
      <c r="B332" s="234">
        <v>2</v>
      </c>
    </row>
    <row r="333" spans="1:2" x14ac:dyDescent="0.2">
      <c r="A333" s="234" t="s">
        <v>312</v>
      </c>
      <c r="B333" s="234">
        <v>16</v>
      </c>
    </row>
    <row r="334" spans="1:2" x14ac:dyDescent="0.2">
      <c r="A334" s="234" t="s">
        <v>531</v>
      </c>
      <c r="B334" s="234">
        <v>9</v>
      </c>
    </row>
    <row r="335" spans="1:2" x14ac:dyDescent="0.2">
      <c r="A335" s="234" t="s">
        <v>313</v>
      </c>
      <c r="B335" s="234">
        <v>3</v>
      </c>
    </row>
    <row r="336" spans="1:2" x14ac:dyDescent="0.2">
      <c r="A336" s="234" t="s">
        <v>532</v>
      </c>
      <c r="B336" s="234">
        <v>3</v>
      </c>
    </row>
    <row r="337" spans="1:2" x14ac:dyDescent="0.2">
      <c r="A337" s="234" t="s">
        <v>314</v>
      </c>
      <c r="B337" s="234">
        <v>9</v>
      </c>
    </row>
    <row r="338" spans="1:2" x14ac:dyDescent="0.2">
      <c r="A338" s="234" t="s">
        <v>533</v>
      </c>
      <c r="B338" s="234">
        <v>12</v>
      </c>
    </row>
    <row r="339" spans="1:2" x14ac:dyDescent="0.2">
      <c r="A339" s="234" t="s">
        <v>315</v>
      </c>
      <c r="B339" s="234">
        <v>42</v>
      </c>
    </row>
    <row r="340" spans="1:2" x14ac:dyDescent="0.2">
      <c r="A340" s="234" t="s">
        <v>534</v>
      </c>
      <c r="B340" s="234">
        <v>21</v>
      </c>
    </row>
    <row r="341" spans="1:2" x14ac:dyDescent="0.2">
      <c r="A341" s="234" t="s">
        <v>115</v>
      </c>
      <c r="B341" s="234">
        <v>10</v>
      </c>
    </row>
    <row r="342" spans="1:2" x14ac:dyDescent="0.2">
      <c r="A342" s="234" t="s">
        <v>316</v>
      </c>
      <c r="B342" s="234">
        <v>60</v>
      </c>
    </row>
    <row r="343" spans="1:2" x14ac:dyDescent="0.2">
      <c r="A343" s="234" t="s">
        <v>535</v>
      </c>
      <c r="B343" s="234">
        <v>40</v>
      </c>
    </row>
    <row r="344" spans="1:2" x14ac:dyDescent="0.2">
      <c r="A344" s="234" t="s">
        <v>116</v>
      </c>
      <c r="B344" s="234">
        <v>60</v>
      </c>
    </row>
    <row r="345" spans="1:2" x14ac:dyDescent="0.2">
      <c r="A345" s="234" t="s">
        <v>317</v>
      </c>
      <c r="B345" s="234">
        <v>57</v>
      </c>
    </row>
    <row r="346" spans="1:2" x14ac:dyDescent="0.2">
      <c r="A346" s="234" t="s">
        <v>452</v>
      </c>
      <c r="B346" s="234">
        <v>11</v>
      </c>
    </row>
    <row r="347" spans="1:2" x14ac:dyDescent="0.2">
      <c r="A347" s="234" t="s">
        <v>536</v>
      </c>
      <c r="B347" s="234">
        <v>48</v>
      </c>
    </row>
    <row r="348" spans="1:2" x14ac:dyDescent="0.2">
      <c r="A348" s="234" t="s">
        <v>117</v>
      </c>
      <c r="B348" s="234">
        <v>4</v>
      </c>
    </row>
    <row r="349" spans="1:2" x14ac:dyDescent="0.2">
      <c r="A349" s="234" t="s">
        <v>318</v>
      </c>
      <c r="B349" s="234">
        <v>12</v>
      </c>
    </row>
    <row r="350" spans="1:2" x14ac:dyDescent="0.2">
      <c r="A350" s="234" t="s">
        <v>537</v>
      </c>
      <c r="B350" s="234">
        <v>16</v>
      </c>
    </row>
    <row r="351" spans="1:2" x14ac:dyDescent="0.2">
      <c r="A351" s="234" t="s">
        <v>118</v>
      </c>
      <c r="B351" s="234">
        <v>2</v>
      </c>
    </row>
    <row r="352" spans="1:2" x14ac:dyDescent="0.2">
      <c r="A352" s="234" t="s">
        <v>319</v>
      </c>
      <c r="B352" s="234">
        <v>2</v>
      </c>
    </row>
    <row r="353" spans="1:2" x14ac:dyDescent="0.2">
      <c r="A353" s="234" t="s">
        <v>119</v>
      </c>
      <c r="B353" s="234">
        <v>8</v>
      </c>
    </row>
    <row r="354" spans="1:2" x14ac:dyDescent="0.2">
      <c r="A354" s="234" t="s">
        <v>538</v>
      </c>
      <c r="B354" s="234">
        <v>2</v>
      </c>
    </row>
    <row r="355" spans="1:2" x14ac:dyDescent="0.2">
      <c r="A355" s="234" t="s">
        <v>120</v>
      </c>
      <c r="B355" s="234">
        <v>2</v>
      </c>
    </row>
    <row r="356" spans="1:2" x14ac:dyDescent="0.2">
      <c r="A356" s="234" t="s">
        <v>320</v>
      </c>
      <c r="B356" s="234">
        <v>3</v>
      </c>
    </row>
    <row r="357" spans="1:2" x14ac:dyDescent="0.2">
      <c r="A357" s="234" t="s">
        <v>539</v>
      </c>
      <c r="B357" s="234">
        <v>2</v>
      </c>
    </row>
    <row r="358" spans="1:2" x14ac:dyDescent="0.2">
      <c r="A358" s="234" t="s">
        <v>121</v>
      </c>
      <c r="B358" s="234">
        <v>29</v>
      </c>
    </row>
    <row r="359" spans="1:2" x14ac:dyDescent="0.2">
      <c r="A359" s="234" t="s">
        <v>321</v>
      </c>
      <c r="B359" s="234">
        <v>20</v>
      </c>
    </row>
    <row r="360" spans="1:2" x14ac:dyDescent="0.2">
      <c r="A360" s="234" t="s">
        <v>122</v>
      </c>
      <c r="B360" s="234">
        <v>14</v>
      </c>
    </row>
    <row r="361" spans="1:2" x14ac:dyDescent="0.2">
      <c r="A361" s="234" t="s">
        <v>322</v>
      </c>
      <c r="B361" s="234">
        <v>10</v>
      </c>
    </row>
    <row r="362" spans="1:2" x14ac:dyDescent="0.2">
      <c r="A362" s="234" t="s">
        <v>453</v>
      </c>
      <c r="B362" s="234">
        <v>2</v>
      </c>
    </row>
    <row r="363" spans="1:2" x14ac:dyDescent="0.2">
      <c r="A363" s="234" t="s">
        <v>540</v>
      </c>
      <c r="B363" s="234">
        <v>13</v>
      </c>
    </row>
    <row r="364" spans="1:2" x14ac:dyDescent="0.2">
      <c r="A364" s="234" t="s">
        <v>123</v>
      </c>
      <c r="B364" s="234">
        <v>19</v>
      </c>
    </row>
    <row r="365" spans="1:2" x14ac:dyDescent="0.2">
      <c r="A365" s="234" t="s">
        <v>323</v>
      </c>
      <c r="B365" s="234">
        <v>31</v>
      </c>
    </row>
    <row r="366" spans="1:2" x14ac:dyDescent="0.2">
      <c r="A366" s="234" t="s">
        <v>454</v>
      </c>
      <c r="B366" s="234">
        <v>6</v>
      </c>
    </row>
    <row r="367" spans="1:2" x14ac:dyDescent="0.2">
      <c r="A367" s="234" t="s">
        <v>541</v>
      </c>
      <c r="B367" s="234">
        <v>33</v>
      </c>
    </row>
    <row r="368" spans="1:2" x14ac:dyDescent="0.2">
      <c r="A368" s="234" t="s">
        <v>124</v>
      </c>
      <c r="B368" s="234">
        <v>3</v>
      </c>
    </row>
    <row r="369" spans="1:2" x14ac:dyDescent="0.2">
      <c r="A369" s="234" t="s">
        <v>125</v>
      </c>
      <c r="B369" s="234">
        <v>10</v>
      </c>
    </row>
    <row r="370" spans="1:2" x14ac:dyDescent="0.2">
      <c r="A370" s="234" t="s">
        <v>126</v>
      </c>
      <c r="B370" s="234">
        <v>9</v>
      </c>
    </row>
    <row r="371" spans="1:2" x14ac:dyDescent="0.2">
      <c r="A371" s="234" t="s">
        <v>127</v>
      </c>
      <c r="B371" s="234">
        <v>2</v>
      </c>
    </row>
    <row r="372" spans="1:2" x14ac:dyDescent="0.2">
      <c r="A372" s="234" t="s">
        <v>128</v>
      </c>
      <c r="B372" s="234">
        <v>2</v>
      </c>
    </row>
    <row r="373" spans="1:2" x14ac:dyDescent="0.2">
      <c r="A373" s="234" t="s">
        <v>129</v>
      </c>
      <c r="B373" s="234">
        <v>4</v>
      </c>
    </row>
    <row r="374" spans="1:2" x14ac:dyDescent="0.2">
      <c r="A374" s="234" t="s">
        <v>324</v>
      </c>
      <c r="B374" s="234">
        <v>4</v>
      </c>
    </row>
    <row r="375" spans="1:2" x14ac:dyDescent="0.2">
      <c r="A375" s="234" t="s">
        <v>130</v>
      </c>
      <c r="B375" s="234">
        <v>2</v>
      </c>
    </row>
    <row r="376" spans="1:2" x14ac:dyDescent="0.2">
      <c r="A376" s="234" t="s">
        <v>131</v>
      </c>
      <c r="B376" s="234">
        <v>9</v>
      </c>
    </row>
    <row r="377" spans="1:2" x14ac:dyDescent="0.2">
      <c r="A377" s="234" t="s">
        <v>132</v>
      </c>
      <c r="B377" s="234">
        <v>16</v>
      </c>
    </row>
    <row r="378" spans="1:2" x14ac:dyDescent="0.2">
      <c r="A378" s="234" t="s">
        <v>325</v>
      </c>
      <c r="B378" s="234">
        <v>11</v>
      </c>
    </row>
    <row r="379" spans="1:2" x14ac:dyDescent="0.2">
      <c r="A379" s="234" t="s">
        <v>133</v>
      </c>
      <c r="B379" s="234">
        <v>8</v>
      </c>
    </row>
    <row r="380" spans="1:2" x14ac:dyDescent="0.2">
      <c r="A380" s="234" t="s">
        <v>326</v>
      </c>
      <c r="B380" s="234">
        <v>2</v>
      </c>
    </row>
    <row r="381" spans="1:2" x14ac:dyDescent="0.2">
      <c r="A381" s="234" t="s">
        <v>542</v>
      </c>
      <c r="B381" s="234">
        <v>1</v>
      </c>
    </row>
    <row r="382" spans="1:2" x14ac:dyDescent="0.2">
      <c r="A382" s="234" t="s">
        <v>134</v>
      </c>
      <c r="B382" s="234">
        <v>4</v>
      </c>
    </row>
    <row r="383" spans="1:2" x14ac:dyDescent="0.2">
      <c r="A383" s="234" t="s">
        <v>327</v>
      </c>
      <c r="B383" s="234">
        <v>2</v>
      </c>
    </row>
    <row r="384" spans="1:2" x14ac:dyDescent="0.2">
      <c r="A384" s="234" t="s">
        <v>135</v>
      </c>
      <c r="B384" s="234">
        <v>8</v>
      </c>
    </row>
    <row r="385" spans="1:2" x14ac:dyDescent="0.2">
      <c r="A385" s="234" t="s">
        <v>136</v>
      </c>
      <c r="B385" s="234">
        <v>2</v>
      </c>
    </row>
    <row r="386" spans="1:2" x14ac:dyDescent="0.2">
      <c r="A386" s="234" t="s">
        <v>137</v>
      </c>
      <c r="B386" s="234">
        <v>4</v>
      </c>
    </row>
    <row r="387" spans="1:2" x14ac:dyDescent="0.2">
      <c r="A387" s="234" t="s">
        <v>328</v>
      </c>
      <c r="B387" s="234">
        <v>4</v>
      </c>
    </row>
    <row r="388" spans="1:2" x14ac:dyDescent="0.2">
      <c r="A388" s="234" t="s">
        <v>543</v>
      </c>
      <c r="B388" s="234">
        <v>4</v>
      </c>
    </row>
    <row r="389" spans="1:2" x14ac:dyDescent="0.2">
      <c r="A389" s="234" t="s">
        <v>663</v>
      </c>
      <c r="B389" s="234">
        <v>12</v>
      </c>
    </row>
    <row r="390" spans="1:2" x14ac:dyDescent="0.2">
      <c r="A390" s="234" t="s">
        <v>138</v>
      </c>
      <c r="B390" s="234">
        <v>8</v>
      </c>
    </row>
    <row r="391" spans="1:2" x14ac:dyDescent="0.2">
      <c r="A391" s="234" t="s">
        <v>329</v>
      </c>
      <c r="B391" s="234">
        <v>78</v>
      </c>
    </row>
    <row r="392" spans="1:2" x14ac:dyDescent="0.2">
      <c r="A392" s="234" t="s">
        <v>330</v>
      </c>
      <c r="B392" s="234">
        <v>3</v>
      </c>
    </row>
    <row r="393" spans="1:2" x14ac:dyDescent="0.2">
      <c r="A393" s="234" t="s">
        <v>331</v>
      </c>
      <c r="B393" s="234">
        <v>1</v>
      </c>
    </row>
    <row r="394" spans="1:2" x14ac:dyDescent="0.2">
      <c r="A394" s="234" t="s">
        <v>332</v>
      </c>
      <c r="B394" s="234">
        <v>2</v>
      </c>
    </row>
    <row r="395" spans="1:2" x14ac:dyDescent="0.2">
      <c r="A395" s="234" t="s">
        <v>664</v>
      </c>
      <c r="B395" s="234">
        <v>1</v>
      </c>
    </row>
    <row r="396" spans="1:2" x14ac:dyDescent="0.2">
      <c r="A396" s="234" t="s">
        <v>139</v>
      </c>
      <c r="B396" s="234">
        <v>28</v>
      </c>
    </row>
    <row r="397" spans="1:2" x14ac:dyDescent="0.2">
      <c r="A397" s="234" t="s">
        <v>665</v>
      </c>
      <c r="B397" s="234">
        <v>1</v>
      </c>
    </row>
    <row r="398" spans="1:2" x14ac:dyDescent="0.2">
      <c r="A398" s="234" t="s">
        <v>140</v>
      </c>
      <c r="B398" s="234">
        <v>9</v>
      </c>
    </row>
    <row r="399" spans="1:2" x14ac:dyDescent="0.2">
      <c r="A399" s="234" t="s">
        <v>333</v>
      </c>
      <c r="B399" s="234">
        <v>8</v>
      </c>
    </row>
    <row r="400" spans="1:2" x14ac:dyDescent="0.2">
      <c r="A400" s="234" t="s">
        <v>334</v>
      </c>
      <c r="B400" s="234">
        <v>2</v>
      </c>
    </row>
    <row r="401" spans="1:2" x14ac:dyDescent="0.2">
      <c r="A401" s="234" t="s">
        <v>666</v>
      </c>
      <c r="B401" s="234">
        <v>10</v>
      </c>
    </row>
    <row r="402" spans="1:2" x14ac:dyDescent="0.2">
      <c r="A402" s="234" t="s">
        <v>335</v>
      </c>
      <c r="B402" s="234">
        <v>2</v>
      </c>
    </row>
    <row r="403" spans="1:2" x14ac:dyDescent="0.2">
      <c r="A403" s="234" t="s">
        <v>336</v>
      </c>
      <c r="B403" s="234">
        <v>1</v>
      </c>
    </row>
    <row r="404" spans="1:2" x14ac:dyDescent="0.2">
      <c r="A404" s="234" t="s">
        <v>667</v>
      </c>
      <c r="B404" s="234">
        <v>1</v>
      </c>
    </row>
    <row r="405" spans="1:2" x14ac:dyDescent="0.2">
      <c r="A405" s="234" t="s">
        <v>337</v>
      </c>
      <c r="B405" s="234">
        <v>1</v>
      </c>
    </row>
    <row r="406" spans="1:2" x14ac:dyDescent="0.2">
      <c r="A406" s="234" t="s">
        <v>141</v>
      </c>
      <c r="B406" s="234">
        <v>1</v>
      </c>
    </row>
    <row r="407" spans="1:2" x14ac:dyDescent="0.2">
      <c r="A407" s="234" t="s">
        <v>142</v>
      </c>
      <c r="B407" s="234">
        <v>1</v>
      </c>
    </row>
    <row r="408" spans="1:2" x14ac:dyDescent="0.2">
      <c r="A408" s="234" t="s">
        <v>668</v>
      </c>
      <c r="B408" s="234">
        <v>2</v>
      </c>
    </row>
    <row r="409" spans="1:2" x14ac:dyDescent="0.2">
      <c r="A409" s="234" t="s">
        <v>338</v>
      </c>
      <c r="B409" s="234">
        <v>2</v>
      </c>
    </row>
    <row r="410" spans="1:2" x14ac:dyDescent="0.2">
      <c r="A410" s="234" t="s">
        <v>339</v>
      </c>
      <c r="B410" s="234">
        <v>3</v>
      </c>
    </row>
    <row r="411" spans="1:2" x14ac:dyDescent="0.2">
      <c r="A411" s="234" t="s">
        <v>143</v>
      </c>
      <c r="B411" s="234">
        <v>288</v>
      </c>
    </row>
    <row r="412" spans="1:2" x14ac:dyDescent="0.2">
      <c r="A412" s="234" t="s">
        <v>340</v>
      </c>
      <c r="B412" s="234">
        <v>64</v>
      </c>
    </row>
    <row r="413" spans="1:2" x14ac:dyDescent="0.2">
      <c r="A413" s="234" t="s">
        <v>144</v>
      </c>
      <c r="B413" s="234">
        <v>8</v>
      </c>
    </row>
    <row r="414" spans="1:2" x14ac:dyDescent="0.2">
      <c r="A414" s="234" t="s">
        <v>145</v>
      </c>
      <c r="B414" s="234">
        <v>17</v>
      </c>
    </row>
    <row r="415" spans="1:2" x14ac:dyDescent="0.2">
      <c r="A415" s="234" t="s">
        <v>341</v>
      </c>
      <c r="B415" s="234">
        <v>8</v>
      </c>
    </row>
    <row r="416" spans="1:2" x14ac:dyDescent="0.2">
      <c r="A416" s="234" t="s">
        <v>146</v>
      </c>
      <c r="B416" s="234">
        <v>25</v>
      </c>
    </row>
    <row r="417" spans="1:2" x14ac:dyDescent="0.2">
      <c r="A417" s="234" t="s">
        <v>342</v>
      </c>
      <c r="B417" s="234">
        <v>3</v>
      </c>
    </row>
    <row r="418" spans="1:2" x14ac:dyDescent="0.2">
      <c r="A418" s="234" t="s">
        <v>147</v>
      </c>
      <c r="B418" s="234">
        <v>75</v>
      </c>
    </row>
    <row r="419" spans="1:2" x14ac:dyDescent="0.2">
      <c r="A419" s="234" t="s">
        <v>343</v>
      </c>
      <c r="B419" s="234">
        <v>103</v>
      </c>
    </row>
    <row r="420" spans="1:2" x14ac:dyDescent="0.2">
      <c r="A420" s="234" t="s">
        <v>148</v>
      </c>
      <c r="B420" s="234">
        <v>2</v>
      </c>
    </row>
    <row r="421" spans="1:2" x14ac:dyDescent="0.2">
      <c r="A421" s="234" t="s">
        <v>344</v>
      </c>
      <c r="B421" s="234">
        <v>5</v>
      </c>
    </row>
    <row r="422" spans="1:2" x14ac:dyDescent="0.2">
      <c r="A422" s="234" t="s">
        <v>149</v>
      </c>
      <c r="B422" s="234">
        <v>55</v>
      </c>
    </row>
    <row r="423" spans="1:2" x14ac:dyDescent="0.2">
      <c r="A423" s="234" t="s">
        <v>345</v>
      </c>
      <c r="B423" s="234">
        <v>35</v>
      </c>
    </row>
    <row r="424" spans="1:2" x14ac:dyDescent="0.2">
      <c r="A424" s="234" t="s">
        <v>150</v>
      </c>
      <c r="B424" s="234">
        <v>18</v>
      </c>
    </row>
    <row r="425" spans="1:2" x14ac:dyDescent="0.2">
      <c r="A425" s="234" t="s">
        <v>346</v>
      </c>
      <c r="B425" s="234">
        <v>6</v>
      </c>
    </row>
    <row r="426" spans="1:2" x14ac:dyDescent="0.2">
      <c r="A426" s="234" t="s">
        <v>151</v>
      </c>
      <c r="B426" s="234">
        <v>7</v>
      </c>
    </row>
    <row r="427" spans="1:2" x14ac:dyDescent="0.2">
      <c r="A427" s="234" t="s">
        <v>152</v>
      </c>
      <c r="B427" s="234">
        <v>14</v>
      </c>
    </row>
    <row r="428" spans="1:2" x14ac:dyDescent="0.2">
      <c r="A428" s="234" t="s">
        <v>153</v>
      </c>
      <c r="B428" s="234">
        <v>1</v>
      </c>
    </row>
    <row r="429" spans="1:2" x14ac:dyDescent="0.2">
      <c r="A429" s="234" t="s">
        <v>347</v>
      </c>
      <c r="B429" s="234">
        <v>81</v>
      </c>
    </row>
    <row r="430" spans="1:2" x14ac:dyDescent="0.2">
      <c r="A430" s="234" t="s">
        <v>348</v>
      </c>
      <c r="B430" s="234">
        <v>16</v>
      </c>
    </row>
    <row r="431" spans="1:2" x14ac:dyDescent="0.2">
      <c r="A431" s="234" t="s">
        <v>349</v>
      </c>
      <c r="B431" s="234">
        <v>35</v>
      </c>
    </row>
    <row r="432" spans="1:2" x14ac:dyDescent="0.2">
      <c r="A432" s="234" t="s">
        <v>350</v>
      </c>
      <c r="B432" s="234">
        <v>16</v>
      </c>
    </row>
    <row r="433" spans="1:2" x14ac:dyDescent="0.2">
      <c r="A433" s="234" t="s">
        <v>351</v>
      </c>
      <c r="B433" s="234">
        <v>24</v>
      </c>
    </row>
    <row r="434" spans="1:2" x14ac:dyDescent="0.2">
      <c r="A434" s="234" t="s">
        <v>352</v>
      </c>
      <c r="B434" s="234">
        <v>4</v>
      </c>
    </row>
    <row r="435" spans="1:2" x14ac:dyDescent="0.2">
      <c r="A435" s="234" t="s">
        <v>353</v>
      </c>
      <c r="B435" s="234">
        <v>2</v>
      </c>
    </row>
    <row r="436" spans="1:2" x14ac:dyDescent="0.2">
      <c r="A436" s="234" t="s">
        <v>669</v>
      </c>
      <c r="B436" s="234">
        <v>1</v>
      </c>
    </row>
    <row r="437" spans="1:2" x14ac:dyDescent="0.2">
      <c r="A437" s="234" t="s">
        <v>354</v>
      </c>
      <c r="B437" s="234">
        <v>1</v>
      </c>
    </row>
    <row r="438" spans="1:2" x14ac:dyDescent="0.2">
      <c r="A438" s="234" t="s">
        <v>544</v>
      </c>
      <c r="B438" s="234">
        <v>7</v>
      </c>
    </row>
    <row r="439" spans="1:2" x14ac:dyDescent="0.2">
      <c r="A439" s="234" t="s">
        <v>355</v>
      </c>
      <c r="B439" s="234">
        <v>66</v>
      </c>
    </row>
    <row r="440" spans="1:2" x14ac:dyDescent="0.2">
      <c r="A440" s="234" t="s">
        <v>545</v>
      </c>
      <c r="B440" s="234">
        <v>17</v>
      </c>
    </row>
    <row r="441" spans="1:2" x14ac:dyDescent="0.2">
      <c r="A441" s="234" t="s">
        <v>356</v>
      </c>
      <c r="B441" s="234">
        <v>14</v>
      </c>
    </row>
    <row r="442" spans="1:2" x14ac:dyDescent="0.2">
      <c r="A442" s="234" t="s">
        <v>670</v>
      </c>
      <c r="B442" s="234">
        <v>4</v>
      </c>
    </row>
    <row r="443" spans="1:2" x14ac:dyDescent="0.2">
      <c r="A443" s="234" t="s">
        <v>671</v>
      </c>
      <c r="B443" s="234">
        <v>34</v>
      </c>
    </row>
    <row r="444" spans="1:2" x14ac:dyDescent="0.2">
      <c r="A444" s="234" t="s">
        <v>357</v>
      </c>
      <c r="B444" s="234">
        <v>5</v>
      </c>
    </row>
    <row r="445" spans="1:2" x14ac:dyDescent="0.2">
      <c r="A445" s="234" t="s">
        <v>358</v>
      </c>
      <c r="B445" s="234">
        <v>66</v>
      </c>
    </row>
    <row r="446" spans="1:2" x14ac:dyDescent="0.2">
      <c r="A446" s="234" t="s">
        <v>359</v>
      </c>
      <c r="B446" s="234">
        <v>24</v>
      </c>
    </row>
    <row r="447" spans="1:2" x14ac:dyDescent="0.2">
      <c r="A447" s="234" t="s">
        <v>360</v>
      </c>
      <c r="B447" s="234">
        <v>6</v>
      </c>
    </row>
    <row r="448" spans="1:2" x14ac:dyDescent="0.2">
      <c r="A448" s="234" t="s">
        <v>154</v>
      </c>
      <c r="B448" s="234">
        <v>4</v>
      </c>
    </row>
    <row r="449" spans="1:2" x14ac:dyDescent="0.2">
      <c r="A449" s="234" t="s">
        <v>361</v>
      </c>
      <c r="B449" s="234">
        <v>3</v>
      </c>
    </row>
    <row r="450" spans="1:2" x14ac:dyDescent="0.2">
      <c r="A450" s="234" t="s">
        <v>455</v>
      </c>
      <c r="B450" s="234">
        <v>2</v>
      </c>
    </row>
    <row r="451" spans="1:2" x14ac:dyDescent="0.2">
      <c r="A451" s="234" t="s">
        <v>546</v>
      </c>
      <c r="B451" s="234">
        <v>7</v>
      </c>
    </row>
    <row r="452" spans="1:2" x14ac:dyDescent="0.2">
      <c r="A452" s="234" t="s">
        <v>155</v>
      </c>
      <c r="B452" s="234">
        <v>2</v>
      </c>
    </row>
    <row r="453" spans="1:2" x14ac:dyDescent="0.2">
      <c r="A453" s="234" t="s">
        <v>362</v>
      </c>
      <c r="B453" s="234">
        <v>26</v>
      </c>
    </row>
    <row r="454" spans="1:2" x14ac:dyDescent="0.2">
      <c r="A454" s="234" t="s">
        <v>456</v>
      </c>
      <c r="B454" s="234">
        <v>2</v>
      </c>
    </row>
    <row r="455" spans="1:2" x14ac:dyDescent="0.2">
      <c r="A455" s="234" t="s">
        <v>547</v>
      </c>
      <c r="B455" s="234">
        <v>51</v>
      </c>
    </row>
    <row r="456" spans="1:2" x14ac:dyDescent="0.2">
      <c r="A456" s="234" t="s">
        <v>363</v>
      </c>
      <c r="B456" s="234">
        <v>10</v>
      </c>
    </row>
    <row r="457" spans="1:2" x14ac:dyDescent="0.2">
      <c r="A457" s="234" t="s">
        <v>548</v>
      </c>
      <c r="B457" s="234">
        <v>1</v>
      </c>
    </row>
    <row r="458" spans="1:2" x14ac:dyDescent="0.2">
      <c r="A458" s="234" t="s">
        <v>364</v>
      </c>
      <c r="B458" s="234">
        <v>8</v>
      </c>
    </row>
    <row r="459" spans="1:2" x14ac:dyDescent="0.2">
      <c r="A459" s="234" t="s">
        <v>156</v>
      </c>
      <c r="B459" s="234">
        <v>6</v>
      </c>
    </row>
    <row r="460" spans="1:2" x14ac:dyDescent="0.2">
      <c r="A460" s="234" t="s">
        <v>365</v>
      </c>
      <c r="B460" s="234">
        <v>5</v>
      </c>
    </row>
    <row r="461" spans="1:2" x14ac:dyDescent="0.2">
      <c r="A461" s="234" t="s">
        <v>457</v>
      </c>
      <c r="B461" s="234">
        <v>1</v>
      </c>
    </row>
    <row r="462" spans="1:2" x14ac:dyDescent="0.2">
      <c r="A462" s="234" t="s">
        <v>549</v>
      </c>
      <c r="B462" s="234">
        <v>9</v>
      </c>
    </row>
    <row r="463" spans="1:2" x14ac:dyDescent="0.2">
      <c r="A463" s="234" t="s">
        <v>366</v>
      </c>
      <c r="B463" s="234">
        <v>9</v>
      </c>
    </row>
    <row r="464" spans="1:2" x14ac:dyDescent="0.2">
      <c r="A464" s="234" t="s">
        <v>157</v>
      </c>
      <c r="B464" s="234">
        <v>1</v>
      </c>
    </row>
    <row r="465" spans="1:2" x14ac:dyDescent="0.2">
      <c r="A465" s="234" t="s">
        <v>367</v>
      </c>
      <c r="B465" s="234">
        <v>3</v>
      </c>
    </row>
    <row r="466" spans="1:2" x14ac:dyDescent="0.2">
      <c r="A466" s="234" t="s">
        <v>158</v>
      </c>
      <c r="B466" s="234">
        <v>2</v>
      </c>
    </row>
    <row r="467" spans="1:2" x14ac:dyDescent="0.2">
      <c r="A467" s="234" t="s">
        <v>368</v>
      </c>
      <c r="B467" s="234">
        <v>22</v>
      </c>
    </row>
    <row r="468" spans="1:2" x14ac:dyDescent="0.2">
      <c r="A468" s="234" t="s">
        <v>458</v>
      </c>
      <c r="B468" s="234">
        <v>1</v>
      </c>
    </row>
    <row r="469" spans="1:2" x14ac:dyDescent="0.2">
      <c r="A469" s="234" t="s">
        <v>369</v>
      </c>
      <c r="B469" s="234">
        <v>2</v>
      </c>
    </row>
    <row r="470" spans="1:2" x14ac:dyDescent="0.2">
      <c r="A470" s="234" t="s">
        <v>672</v>
      </c>
      <c r="B470" s="234">
        <v>4</v>
      </c>
    </row>
    <row r="471" spans="1:2" x14ac:dyDescent="0.2">
      <c r="A471" s="234" t="s">
        <v>159</v>
      </c>
      <c r="B471" s="234">
        <v>2</v>
      </c>
    </row>
    <row r="472" spans="1:2" x14ac:dyDescent="0.2">
      <c r="A472" s="234" t="s">
        <v>370</v>
      </c>
      <c r="B472" s="234">
        <v>1</v>
      </c>
    </row>
    <row r="473" spans="1:2" x14ac:dyDescent="0.2">
      <c r="A473" s="234" t="s">
        <v>550</v>
      </c>
      <c r="B473" s="234">
        <v>3</v>
      </c>
    </row>
    <row r="474" spans="1:2" x14ac:dyDescent="0.2">
      <c r="A474" s="234" t="s">
        <v>160</v>
      </c>
      <c r="B474" s="234">
        <v>1</v>
      </c>
    </row>
    <row r="475" spans="1:2" x14ac:dyDescent="0.2">
      <c r="A475" s="234" t="s">
        <v>371</v>
      </c>
      <c r="B475" s="234">
        <v>1</v>
      </c>
    </row>
    <row r="476" spans="1:2" x14ac:dyDescent="0.2">
      <c r="A476" s="234" t="s">
        <v>551</v>
      </c>
      <c r="B476" s="234">
        <v>6</v>
      </c>
    </row>
    <row r="477" spans="1:2" x14ac:dyDescent="0.2">
      <c r="A477" s="234" t="s">
        <v>372</v>
      </c>
      <c r="B477" s="234">
        <v>3</v>
      </c>
    </row>
    <row r="478" spans="1:2" x14ac:dyDescent="0.2">
      <c r="A478" s="234" t="s">
        <v>373</v>
      </c>
      <c r="B478" s="234">
        <v>3</v>
      </c>
    </row>
    <row r="479" spans="1:2" x14ac:dyDescent="0.2">
      <c r="A479" s="234" t="s">
        <v>161</v>
      </c>
      <c r="B479" s="234">
        <v>11</v>
      </c>
    </row>
    <row r="480" spans="1:2" x14ac:dyDescent="0.2">
      <c r="A480" s="234" t="s">
        <v>374</v>
      </c>
      <c r="B480" s="234">
        <v>12</v>
      </c>
    </row>
    <row r="481" spans="1:2" x14ac:dyDescent="0.2">
      <c r="A481" s="234" t="s">
        <v>459</v>
      </c>
      <c r="B481" s="234">
        <v>4</v>
      </c>
    </row>
    <row r="482" spans="1:2" x14ac:dyDescent="0.2">
      <c r="A482" s="234" t="s">
        <v>552</v>
      </c>
      <c r="B482" s="234">
        <v>11</v>
      </c>
    </row>
    <row r="483" spans="1:2" x14ac:dyDescent="0.2">
      <c r="A483" s="234" t="s">
        <v>375</v>
      </c>
      <c r="B483" s="234">
        <v>8</v>
      </c>
    </row>
    <row r="484" spans="1:2" x14ac:dyDescent="0.2">
      <c r="A484" s="234" t="s">
        <v>162</v>
      </c>
      <c r="B484" s="234">
        <v>7</v>
      </c>
    </row>
    <row r="485" spans="1:2" x14ac:dyDescent="0.2">
      <c r="A485" s="234" t="s">
        <v>376</v>
      </c>
      <c r="B485" s="234">
        <v>7</v>
      </c>
    </row>
    <row r="486" spans="1:2" x14ac:dyDescent="0.2">
      <c r="A486" s="234" t="s">
        <v>163</v>
      </c>
      <c r="B486" s="234">
        <v>6</v>
      </c>
    </row>
    <row r="487" spans="1:2" x14ac:dyDescent="0.2">
      <c r="A487" s="234" t="s">
        <v>164</v>
      </c>
      <c r="B487" s="234">
        <v>11</v>
      </c>
    </row>
    <row r="488" spans="1:2" x14ac:dyDescent="0.2">
      <c r="A488" s="234" t="s">
        <v>377</v>
      </c>
      <c r="B488" s="234">
        <v>9</v>
      </c>
    </row>
    <row r="489" spans="1:2" x14ac:dyDescent="0.2">
      <c r="A489" s="234" t="s">
        <v>553</v>
      </c>
      <c r="B489" s="234">
        <v>1</v>
      </c>
    </row>
    <row r="490" spans="1:2" x14ac:dyDescent="0.2">
      <c r="A490" s="234" t="s">
        <v>673</v>
      </c>
      <c r="B490" s="234">
        <v>7</v>
      </c>
    </row>
    <row r="491" spans="1:2" x14ac:dyDescent="0.2">
      <c r="A491" s="234" t="s">
        <v>378</v>
      </c>
      <c r="B491" s="234">
        <v>1</v>
      </c>
    </row>
    <row r="492" spans="1:2" x14ac:dyDescent="0.2">
      <c r="A492" s="234" t="s">
        <v>554</v>
      </c>
      <c r="B492" s="234">
        <v>1</v>
      </c>
    </row>
    <row r="493" spans="1:2" x14ac:dyDescent="0.2">
      <c r="A493" s="234" t="s">
        <v>674</v>
      </c>
      <c r="B493" s="234">
        <v>4</v>
      </c>
    </row>
    <row r="494" spans="1:2" x14ac:dyDescent="0.2">
      <c r="A494" s="234" t="s">
        <v>165</v>
      </c>
      <c r="B494" s="234">
        <v>1178</v>
      </c>
    </row>
    <row r="495" spans="1:2" x14ac:dyDescent="0.2">
      <c r="A495" s="234" t="s">
        <v>379</v>
      </c>
      <c r="B495" s="234">
        <v>373</v>
      </c>
    </row>
    <row r="496" spans="1:2" x14ac:dyDescent="0.2">
      <c r="A496" s="234" t="s">
        <v>555</v>
      </c>
      <c r="B496" s="234">
        <v>52</v>
      </c>
    </row>
    <row r="497" spans="1:2" x14ac:dyDescent="0.2">
      <c r="A497" s="234" t="s">
        <v>166</v>
      </c>
      <c r="B497" s="234">
        <v>4</v>
      </c>
    </row>
    <row r="498" spans="1:2" x14ac:dyDescent="0.2">
      <c r="A498" s="234" t="s">
        <v>167</v>
      </c>
      <c r="B498" s="234">
        <v>23</v>
      </c>
    </row>
    <row r="499" spans="1:2" x14ac:dyDescent="0.2">
      <c r="A499" s="234" t="s">
        <v>380</v>
      </c>
      <c r="B499" s="234">
        <v>25</v>
      </c>
    </row>
    <row r="500" spans="1:2" x14ac:dyDescent="0.2">
      <c r="A500" s="234" t="s">
        <v>168</v>
      </c>
      <c r="B500" s="234">
        <v>296</v>
      </c>
    </row>
    <row r="501" spans="1:2" x14ac:dyDescent="0.2">
      <c r="A501" s="234" t="s">
        <v>381</v>
      </c>
      <c r="B501" s="234">
        <v>230</v>
      </c>
    </row>
    <row r="502" spans="1:2" x14ac:dyDescent="0.2">
      <c r="A502" s="234" t="s">
        <v>556</v>
      </c>
      <c r="B502" s="234">
        <v>46</v>
      </c>
    </row>
    <row r="503" spans="1:2" x14ac:dyDescent="0.2">
      <c r="A503" s="234" t="s">
        <v>382</v>
      </c>
      <c r="B503" s="234">
        <v>6</v>
      </c>
    </row>
    <row r="504" spans="1:2" x14ac:dyDescent="0.2">
      <c r="A504" s="234" t="s">
        <v>675</v>
      </c>
      <c r="B504" s="234">
        <v>237</v>
      </c>
    </row>
    <row r="505" spans="1:2" x14ac:dyDescent="0.2">
      <c r="A505" s="234" t="s">
        <v>169</v>
      </c>
      <c r="B505" s="234">
        <v>5479</v>
      </c>
    </row>
    <row r="506" spans="1:2" x14ac:dyDescent="0.2">
      <c r="A506" s="234" t="s">
        <v>383</v>
      </c>
      <c r="B506" s="234">
        <v>3655</v>
      </c>
    </row>
    <row r="507" spans="1:2" x14ac:dyDescent="0.2">
      <c r="A507" s="234" t="s">
        <v>460</v>
      </c>
      <c r="B507" s="234">
        <v>171</v>
      </c>
    </row>
    <row r="508" spans="1:2" x14ac:dyDescent="0.2">
      <c r="A508" s="234" t="s">
        <v>557</v>
      </c>
      <c r="B508" s="234">
        <v>757</v>
      </c>
    </row>
    <row r="509" spans="1:2" x14ac:dyDescent="0.2">
      <c r="A509" s="234" t="s">
        <v>170</v>
      </c>
      <c r="B509" s="234">
        <v>44</v>
      </c>
    </row>
    <row r="510" spans="1:2" x14ac:dyDescent="0.2">
      <c r="A510" s="234" t="s">
        <v>384</v>
      </c>
      <c r="B510" s="234">
        <v>9</v>
      </c>
    </row>
    <row r="511" spans="1:2" x14ac:dyDescent="0.2">
      <c r="A511" s="234" t="s">
        <v>558</v>
      </c>
      <c r="B511" s="234">
        <v>1</v>
      </c>
    </row>
    <row r="512" spans="1:2" x14ac:dyDescent="0.2">
      <c r="A512" s="234" t="s">
        <v>171</v>
      </c>
      <c r="B512" s="234">
        <v>359</v>
      </c>
    </row>
    <row r="513" spans="1:2" x14ac:dyDescent="0.2">
      <c r="A513" s="234" t="s">
        <v>385</v>
      </c>
      <c r="B513" s="234">
        <v>328</v>
      </c>
    </row>
    <row r="514" spans="1:2" x14ac:dyDescent="0.2">
      <c r="A514" s="234" t="s">
        <v>461</v>
      </c>
      <c r="B514" s="234">
        <v>10</v>
      </c>
    </row>
    <row r="515" spans="1:2" x14ac:dyDescent="0.2">
      <c r="A515" s="234" t="s">
        <v>559</v>
      </c>
      <c r="B515" s="234">
        <v>159</v>
      </c>
    </row>
    <row r="516" spans="1:2" x14ac:dyDescent="0.2">
      <c r="A516" s="234" t="s">
        <v>386</v>
      </c>
      <c r="B516" s="234">
        <v>8</v>
      </c>
    </row>
    <row r="517" spans="1:2" x14ac:dyDescent="0.2">
      <c r="A517" s="234" t="s">
        <v>172</v>
      </c>
      <c r="B517" s="234">
        <v>919</v>
      </c>
    </row>
    <row r="518" spans="1:2" x14ac:dyDescent="0.2">
      <c r="A518" s="234" t="s">
        <v>387</v>
      </c>
      <c r="B518" s="234">
        <v>6928</v>
      </c>
    </row>
    <row r="519" spans="1:2" x14ac:dyDescent="0.2">
      <c r="A519" s="234" t="s">
        <v>462</v>
      </c>
      <c r="B519" s="234">
        <v>56</v>
      </c>
    </row>
    <row r="520" spans="1:2" x14ac:dyDescent="0.2">
      <c r="A520" s="234" t="s">
        <v>560</v>
      </c>
      <c r="B520" s="234">
        <v>1009</v>
      </c>
    </row>
    <row r="521" spans="1:2" x14ac:dyDescent="0.2">
      <c r="A521" s="234" t="s">
        <v>173</v>
      </c>
      <c r="B521" s="234">
        <v>52</v>
      </c>
    </row>
    <row r="522" spans="1:2" x14ac:dyDescent="0.2">
      <c r="A522" s="234" t="s">
        <v>388</v>
      </c>
      <c r="B522" s="234">
        <v>90</v>
      </c>
    </row>
    <row r="523" spans="1:2" x14ac:dyDescent="0.2">
      <c r="A523" s="234" t="s">
        <v>561</v>
      </c>
      <c r="B523" s="234">
        <v>5</v>
      </c>
    </row>
    <row r="524" spans="1:2" x14ac:dyDescent="0.2">
      <c r="A524" s="234" t="s">
        <v>174</v>
      </c>
      <c r="B524" s="234">
        <v>6</v>
      </c>
    </row>
    <row r="525" spans="1:2" x14ac:dyDescent="0.2">
      <c r="A525" s="234" t="s">
        <v>389</v>
      </c>
      <c r="B525" s="234">
        <v>3</v>
      </c>
    </row>
    <row r="526" spans="1:2" x14ac:dyDescent="0.2">
      <c r="A526" s="234" t="s">
        <v>390</v>
      </c>
      <c r="B526" s="234">
        <v>5</v>
      </c>
    </row>
    <row r="527" spans="1:2" x14ac:dyDescent="0.2">
      <c r="A527" s="234" t="s">
        <v>676</v>
      </c>
      <c r="B527" s="234">
        <v>145</v>
      </c>
    </row>
    <row r="528" spans="1:2" x14ac:dyDescent="0.2">
      <c r="A528" s="234" t="s">
        <v>175</v>
      </c>
      <c r="B528" s="234">
        <v>4</v>
      </c>
    </row>
    <row r="529" spans="1:2" x14ac:dyDescent="0.2">
      <c r="A529" s="234" t="s">
        <v>391</v>
      </c>
      <c r="B529" s="234">
        <v>84</v>
      </c>
    </row>
    <row r="530" spans="1:2" x14ac:dyDescent="0.2">
      <c r="A530" s="234" t="s">
        <v>392</v>
      </c>
      <c r="B530" s="234">
        <v>2</v>
      </c>
    </row>
    <row r="531" spans="1:2" x14ac:dyDescent="0.2">
      <c r="A531" s="234" t="s">
        <v>176</v>
      </c>
      <c r="B531" s="234">
        <v>1</v>
      </c>
    </row>
    <row r="532" spans="1:2" x14ac:dyDescent="0.2">
      <c r="A532" s="234" t="s">
        <v>393</v>
      </c>
      <c r="B532" s="234">
        <v>4</v>
      </c>
    </row>
    <row r="533" spans="1:2" x14ac:dyDescent="0.2">
      <c r="A533" s="234" t="s">
        <v>177</v>
      </c>
      <c r="B533" s="234">
        <v>2</v>
      </c>
    </row>
    <row r="534" spans="1:2" x14ac:dyDescent="0.2">
      <c r="A534" s="234" t="s">
        <v>178</v>
      </c>
      <c r="B534" s="234">
        <v>9</v>
      </c>
    </row>
    <row r="535" spans="1:2" x14ac:dyDescent="0.2">
      <c r="A535" s="234" t="s">
        <v>394</v>
      </c>
      <c r="B535" s="234">
        <v>361</v>
      </c>
    </row>
    <row r="536" spans="1:2" x14ac:dyDescent="0.2">
      <c r="A536" s="234" t="s">
        <v>179</v>
      </c>
      <c r="B536" s="234">
        <v>1</v>
      </c>
    </row>
    <row r="537" spans="1:2" x14ac:dyDescent="0.2">
      <c r="A537" s="234" t="s">
        <v>677</v>
      </c>
      <c r="B537" s="234">
        <v>6</v>
      </c>
    </row>
    <row r="538" spans="1:2" x14ac:dyDescent="0.2">
      <c r="A538" s="234" t="s">
        <v>180</v>
      </c>
      <c r="B538" s="234">
        <v>2</v>
      </c>
    </row>
    <row r="539" spans="1:2" x14ac:dyDescent="0.2">
      <c r="A539" s="234" t="s">
        <v>181</v>
      </c>
      <c r="B539" s="234">
        <v>233</v>
      </c>
    </row>
    <row r="540" spans="1:2" x14ac:dyDescent="0.2">
      <c r="A540" s="234" t="s">
        <v>395</v>
      </c>
      <c r="B540" s="234">
        <v>71</v>
      </c>
    </row>
    <row r="541" spans="1:2" x14ac:dyDescent="0.2">
      <c r="A541" s="234" t="s">
        <v>463</v>
      </c>
      <c r="B541" s="234">
        <v>23</v>
      </c>
    </row>
    <row r="542" spans="1:2" x14ac:dyDescent="0.2">
      <c r="A542" s="234" t="s">
        <v>562</v>
      </c>
      <c r="B542" s="234">
        <v>77</v>
      </c>
    </row>
    <row r="543" spans="1:2" x14ac:dyDescent="0.2">
      <c r="A543" s="234" t="s">
        <v>182</v>
      </c>
      <c r="B543" s="234">
        <v>63</v>
      </c>
    </row>
    <row r="544" spans="1:2" x14ac:dyDescent="0.2">
      <c r="A544" s="234" t="s">
        <v>396</v>
      </c>
      <c r="B544" s="234">
        <v>36</v>
      </c>
    </row>
    <row r="545" spans="1:2" x14ac:dyDescent="0.2">
      <c r="A545" s="234" t="s">
        <v>464</v>
      </c>
      <c r="B545" s="234">
        <v>1</v>
      </c>
    </row>
    <row r="546" spans="1:2" x14ac:dyDescent="0.2">
      <c r="A546" s="234" t="s">
        <v>563</v>
      </c>
      <c r="B546" s="234">
        <v>45</v>
      </c>
    </row>
    <row r="547" spans="1:2" x14ac:dyDescent="0.2">
      <c r="A547" s="234" t="s">
        <v>183</v>
      </c>
      <c r="B547" s="234">
        <v>124</v>
      </c>
    </row>
    <row r="548" spans="1:2" x14ac:dyDescent="0.2">
      <c r="A548" s="234" t="s">
        <v>397</v>
      </c>
      <c r="B548" s="234">
        <v>19</v>
      </c>
    </row>
    <row r="549" spans="1:2" x14ac:dyDescent="0.2">
      <c r="A549" s="234" t="s">
        <v>465</v>
      </c>
      <c r="B549" s="234">
        <v>7</v>
      </c>
    </row>
    <row r="550" spans="1:2" x14ac:dyDescent="0.2">
      <c r="A550" s="234" t="s">
        <v>564</v>
      </c>
      <c r="B550" s="234">
        <v>28</v>
      </c>
    </row>
    <row r="551" spans="1:2" x14ac:dyDescent="0.2">
      <c r="A551" s="234" t="s">
        <v>184</v>
      </c>
      <c r="B551" s="234">
        <v>6</v>
      </c>
    </row>
    <row r="552" spans="1:2" x14ac:dyDescent="0.2">
      <c r="A552" s="234" t="s">
        <v>398</v>
      </c>
      <c r="B552" s="234">
        <v>1</v>
      </c>
    </row>
    <row r="553" spans="1:2" x14ac:dyDescent="0.2">
      <c r="A553" s="234" t="s">
        <v>399</v>
      </c>
      <c r="B553" s="234">
        <v>4</v>
      </c>
    </row>
    <row r="554" spans="1:2" x14ac:dyDescent="0.2">
      <c r="A554" s="234" t="s">
        <v>565</v>
      </c>
      <c r="B554" s="234">
        <v>3</v>
      </c>
    </row>
    <row r="555" spans="1:2" x14ac:dyDescent="0.2">
      <c r="A555" s="234" t="s">
        <v>400</v>
      </c>
      <c r="B555" s="234">
        <v>9</v>
      </c>
    </row>
    <row r="556" spans="1:2" x14ac:dyDescent="0.2">
      <c r="A556" s="234" t="s">
        <v>185</v>
      </c>
      <c r="B556" s="234">
        <v>5</v>
      </c>
    </row>
    <row r="557" spans="1:2" x14ac:dyDescent="0.2">
      <c r="A557" s="234" t="s">
        <v>401</v>
      </c>
      <c r="B557" s="234">
        <v>4</v>
      </c>
    </row>
    <row r="558" spans="1:2" x14ac:dyDescent="0.2">
      <c r="A558" s="234" t="s">
        <v>678</v>
      </c>
      <c r="B558" s="234">
        <v>10</v>
      </c>
    </row>
    <row r="559" spans="1:2" x14ac:dyDescent="0.2">
      <c r="A559" s="234" t="s">
        <v>186</v>
      </c>
      <c r="B559" s="234">
        <v>144</v>
      </c>
    </row>
    <row r="560" spans="1:2" x14ac:dyDescent="0.2">
      <c r="A560" s="234" t="s">
        <v>402</v>
      </c>
      <c r="B560" s="234">
        <v>145</v>
      </c>
    </row>
    <row r="561" spans="1:2" x14ac:dyDescent="0.2">
      <c r="A561" s="234" t="s">
        <v>566</v>
      </c>
      <c r="B561" s="234">
        <v>69</v>
      </c>
    </row>
    <row r="562" spans="1:2" x14ac:dyDescent="0.2">
      <c r="A562" s="234" t="s">
        <v>187</v>
      </c>
      <c r="B562" s="234">
        <v>52</v>
      </c>
    </row>
    <row r="563" spans="1:2" x14ac:dyDescent="0.2">
      <c r="A563" s="234" t="s">
        <v>403</v>
      </c>
      <c r="B563" s="234">
        <v>56</v>
      </c>
    </row>
    <row r="564" spans="1:2" x14ac:dyDescent="0.2">
      <c r="A564" s="234" t="s">
        <v>567</v>
      </c>
      <c r="B564" s="234">
        <v>47</v>
      </c>
    </row>
    <row r="565" spans="1:2" x14ac:dyDescent="0.2">
      <c r="A565" s="234" t="s">
        <v>188</v>
      </c>
      <c r="B565" s="234">
        <v>124</v>
      </c>
    </row>
    <row r="566" spans="1:2" x14ac:dyDescent="0.2">
      <c r="A566" s="234" t="s">
        <v>404</v>
      </c>
      <c r="B566" s="234">
        <v>133</v>
      </c>
    </row>
    <row r="567" spans="1:2" x14ac:dyDescent="0.2">
      <c r="A567" s="234" t="s">
        <v>189</v>
      </c>
      <c r="B567" s="234">
        <v>10</v>
      </c>
    </row>
    <row r="568" spans="1:2" x14ac:dyDescent="0.2">
      <c r="A568" s="234" t="s">
        <v>405</v>
      </c>
      <c r="B568" s="234">
        <v>8</v>
      </c>
    </row>
    <row r="569" spans="1:2" x14ac:dyDescent="0.2">
      <c r="A569" s="234" t="s">
        <v>406</v>
      </c>
      <c r="B569" s="234">
        <v>7</v>
      </c>
    </row>
    <row r="570" spans="1:2" x14ac:dyDescent="0.2">
      <c r="A570" s="234" t="s">
        <v>407</v>
      </c>
      <c r="B570" s="234">
        <v>2</v>
      </c>
    </row>
    <row r="571" spans="1:2" x14ac:dyDescent="0.2">
      <c r="A571" s="234" t="s">
        <v>190</v>
      </c>
      <c r="B571" s="234">
        <v>27</v>
      </c>
    </row>
    <row r="572" spans="1:2" x14ac:dyDescent="0.2">
      <c r="A572" s="234" t="s">
        <v>408</v>
      </c>
      <c r="B572" s="234">
        <v>9</v>
      </c>
    </row>
    <row r="573" spans="1:2" x14ac:dyDescent="0.2">
      <c r="A573" s="234" t="s">
        <v>191</v>
      </c>
      <c r="B573" s="234">
        <v>3</v>
      </c>
    </row>
    <row r="574" spans="1:2" x14ac:dyDescent="0.2">
      <c r="A574" s="234" t="s">
        <v>409</v>
      </c>
      <c r="B574" s="234">
        <v>1</v>
      </c>
    </row>
    <row r="575" spans="1:2" x14ac:dyDescent="0.2">
      <c r="A575" s="234" t="s">
        <v>679</v>
      </c>
      <c r="B575" s="234">
        <v>1</v>
      </c>
    </row>
    <row r="576" spans="1:2" x14ac:dyDescent="0.2">
      <c r="A576" s="234" t="s">
        <v>410</v>
      </c>
      <c r="B576" s="234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82"/>
  <sheetViews>
    <sheetView showGridLines="0" workbookViewId="0">
      <pane ySplit="11" topLeftCell="A12" activePane="bottomLeft" state="frozen"/>
      <selection pane="bottomLeft" activeCell="H24" sqref="H24"/>
    </sheetView>
  </sheetViews>
  <sheetFormatPr defaultColWidth="9.140625" defaultRowHeight="12.75" x14ac:dyDescent="0.2"/>
  <cols>
    <col min="1" max="1" width="31.5703125" style="2" bestFit="1" customWidth="1"/>
    <col min="2" max="2" width="12.140625" style="2" customWidth="1"/>
    <col min="3" max="3" width="9.85546875" style="2" customWidth="1"/>
    <col min="4" max="4" width="9.7109375" style="2" customWidth="1"/>
    <col min="5" max="5" width="8.85546875" style="2" customWidth="1"/>
    <col min="6" max="8" width="10.140625" style="2" customWidth="1"/>
    <col min="9" max="9" width="10.42578125" style="2" customWidth="1"/>
    <col min="10" max="10" width="10.28515625" style="6" customWidth="1"/>
    <col min="11" max="11" width="14" style="2" customWidth="1"/>
    <col min="12" max="12" width="14.5703125" style="2" bestFit="1" customWidth="1"/>
    <col min="13" max="20" width="14.5703125" style="2" customWidth="1"/>
    <col min="21" max="23" width="14.5703125" style="2" bestFit="1" customWidth="1"/>
    <col min="24" max="27" width="9.140625" style="2"/>
    <col min="28" max="28" width="12.85546875" style="2" customWidth="1"/>
    <col min="29" max="33" width="14.5703125" style="2" bestFit="1" customWidth="1"/>
    <col min="34" max="34" width="13.42578125" style="2" bestFit="1" customWidth="1"/>
    <col min="35" max="36" width="13.42578125" style="2" customWidth="1"/>
    <col min="37" max="37" width="16.140625" style="35" customWidth="1"/>
    <col min="38" max="43" width="16" style="35" customWidth="1"/>
    <col min="44" max="44" width="9.140625" style="2"/>
    <col min="45" max="49" width="9.140625" style="40"/>
    <col min="50" max="50" width="25.140625" style="41" customWidth="1"/>
    <col min="51" max="62" width="10.42578125" style="41" customWidth="1"/>
    <col min="63" max="16384" width="9.140625" style="2"/>
  </cols>
  <sheetData>
    <row r="1" spans="1:63" x14ac:dyDescent="0.2">
      <c r="L1" s="25">
        <f>L10-AD8</f>
        <v>406593.76458098553</v>
      </c>
      <c r="M1" s="25"/>
      <c r="N1" s="25"/>
      <c r="O1" s="25"/>
      <c r="P1" s="25"/>
      <c r="Q1" s="25"/>
      <c r="R1" s="25"/>
      <c r="S1" s="25"/>
      <c r="T1" s="25"/>
      <c r="U1" s="25">
        <f t="shared" ref="U1:W1" si="0">U10-AE8</f>
        <v>143651.42865544185</v>
      </c>
      <c r="V1" s="25">
        <f t="shared" si="0"/>
        <v>-163129.82651541568</v>
      </c>
      <c r="W1" s="25">
        <f t="shared" si="0"/>
        <v>-496975.04739905521</v>
      </c>
      <c r="AC1" s="190" t="s">
        <v>724</v>
      </c>
      <c r="AD1" s="190"/>
      <c r="AE1" s="190"/>
      <c r="AF1" s="190"/>
      <c r="AG1" s="190"/>
      <c r="AH1" s="190"/>
      <c r="AI1" s="190"/>
      <c r="AJ1" s="190"/>
      <c r="AL1" s="191" t="s">
        <v>714</v>
      </c>
      <c r="AM1" s="191"/>
      <c r="AN1" s="191"/>
      <c r="AO1" s="191"/>
      <c r="AP1" s="191"/>
      <c r="AQ1" s="191"/>
      <c r="AS1" s="192" t="s">
        <v>699</v>
      </c>
      <c r="AT1" s="192"/>
      <c r="AU1" s="192"/>
      <c r="AV1" s="192"/>
      <c r="AX1" s="185" t="s">
        <v>700</v>
      </c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</row>
    <row r="2" spans="1:63" x14ac:dyDescent="0.2">
      <c r="L2" s="25">
        <v>8100000</v>
      </c>
      <c r="M2" s="25"/>
      <c r="N2" s="25"/>
      <c r="O2" s="25"/>
      <c r="P2" s="25"/>
      <c r="Q2" s="25"/>
      <c r="R2" s="25"/>
      <c r="S2" s="25"/>
      <c r="T2" s="25"/>
      <c r="U2" s="25">
        <v>9100000</v>
      </c>
      <c r="V2" s="25">
        <v>10250000</v>
      </c>
      <c r="W2" s="25">
        <v>11590000</v>
      </c>
      <c r="AX2" s="41" t="s">
        <v>6</v>
      </c>
      <c r="AY2" s="155" t="s">
        <v>1</v>
      </c>
      <c r="AZ2" s="155" t="s">
        <v>2</v>
      </c>
      <c r="BA2" s="155" t="s">
        <v>3</v>
      </c>
      <c r="BB2" s="41" t="s">
        <v>4</v>
      </c>
    </row>
    <row r="3" spans="1:63" x14ac:dyDescent="0.2">
      <c r="A3" s="36"/>
      <c r="B3" s="36"/>
      <c r="H3" s="1" t="s">
        <v>0</v>
      </c>
      <c r="I3" s="3"/>
      <c r="J3" s="4"/>
      <c r="K3" s="5" t="s">
        <v>1</v>
      </c>
      <c r="L3" s="5" t="s">
        <v>2</v>
      </c>
      <c r="M3" s="5"/>
      <c r="N3" s="5"/>
      <c r="O3" s="5"/>
      <c r="P3" s="5"/>
      <c r="Q3" s="5"/>
      <c r="R3" s="5"/>
      <c r="S3" s="5"/>
      <c r="T3" s="5"/>
      <c r="U3" s="5" t="s">
        <v>3</v>
      </c>
      <c r="V3" s="5" t="s">
        <v>4</v>
      </c>
      <c r="W3" s="5" t="s">
        <v>5</v>
      </c>
      <c r="Y3" s="6"/>
      <c r="Z3" s="6"/>
      <c r="AA3" s="186" t="s">
        <v>689</v>
      </c>
      <c r="AB3" s="186"/>
      <c r="AC3" s="86">
        <v>6.6799999999999998E-2</v>
      </c>
      <c r="AD3" s="2" t="s">
        <v>701</v>
      </c>
      <c r="AM3" s="57" t="e">
        <f>(AM12-#REF!)/#REF!</f>
        <v>#REF!</v>
      </c>
      <c r="AY3" s="156">
        <v>2.4500000000000001E-2</v>
      </c>
      <c r="AZ3" s="156">
        <v>2.4879227053139941E-2</v>
      </c>
      <c r="BA3" s="156">
        <v>1.5083667216592156E-2</v>
      </c>
      <c r="BB3" s="169">
        <v>1.2769909449732886E-2</v>
      </c>
    </row>
    <row r="4" spans="1:63" x14ac:dyDescent="0.2">
      <c r="A4" s="36"/>
      <c r="B4" s="36"/>
      <c r="F4" s="25"/>
      <c r="H4" s="1" t="s">
        <v>6</v>
      </c>
      <c r="I4" s="3"/>
      <c r="J4" s="4"/>
      <c r="K4" s="7">
        <v>0</v>
      </c>
      <c r="L4" s="7">
        <v>0</v>
      </c>
      <c r="M4" s="7"/>
      <c r="N4" s="7"/>
      <c r="O4" s="7"/>
      <c r="P4" s="7"/>
      <c r="Q4" s="7"/>
      <c r="R4" s="7"/>
      <c r="S4" s="7"/>
      <c r="T4" s="7"/>
      <c r="U4" s="7">
        <v>0</v>
      </c>
      <c r="V4" s="7">
        <v>0</v>
      </c>
      <c r="W4" s="7">
        <v>0</v>
      </c>
      <c r="AA4" s="186" t="s">
        <v>691</v>
      </c>
      <c r="AB4" s="186"/>
      <c r="AC4" s="76">
        <v>0.1526885883055803</v>
      </c>
      <c r="AL4" s="57"/>
      <c r="AM4" s="57"/>
      <c r="AN4" s="57"/>
      <c r="AO4" s="57"/>
      <c r="AP4" s="57"/>
      <c r="AS4" s="189" t="s">
        <v>717</v>
      </c>
      <c r="AT4" s="189"/>
      <c r="AU4" s="189"/>
      <c r="AV4" s="189"/>
    </row>
    <row r="5" spans="1:63" x14ac:dyDescent="0.2">
      <c r="A5" s="36"/>
      <c r="B5" s="167"/>
      <c r="F5" s="25"/>
      <c r="H5" s="1" t="s">
        <v>7</v>
      </c>
      <c r="I5" s="3"/>
      <c r="J5" s="4"/>
      <c r="K5" s="7">
        <f>Prices!K3</f>
        <v>1.34E-2</v>
      </c>
      <c r="L5" s="7">
        <f>Prices!L3</f>
        <v>1.0200000000000001E-2</v>
      </c>
      <c r="M5" s="7"/>
      <c r="N5" s="7"/>
      <c r="O5" s="7"/>
      <c r="P5" s="7"/>
      <c r="Q5" s="7"/>
      <c r="R5" s="7"/>
      <c r="S5" s="7"/>
      <c r="T5" s="7"/>
      <c r="U5" s="7">
        <f>Prices!M3</f>
        <v>1.0699999999999999E-2</v>
      </c>
      <c r="V5" s="7">
        <f>Prices!N3</f>
        <v>1.11E-2</v>
      </c>
      <c r="W5" s="7">
        <f>Prices!O3</f>
        <v>1.0999999999999999E-2</v>
      </c>
      <c r="Y5" s="25"/>
      <c r="AA5" s="6"/>
      <c r="AB5" s="6"/>
      <c r="AC5" s="48" t="s">
        <v>1</v>
      </c>
      <c r="AD5" s="91" t="s">
        <v>2</v>
      </c>
      <c r="AE5" s="91" t="s">
        <v>3</v>
      </c>
      <c r="AF5" s="91" t="s">
        <v>4</v>
      </c>
      <c r="AG5" s="91" t="s">
        <v>5</v>
      </c>
      <c r="AI5" s="37"/>
      <c r="AM5" s="92"/>
      <c r="AN5" s="92"/>
      <c r="AS5" s="72">
        <f>MIN(AS12:AS780)</f>
        <v>-0.24893754849002342</v>
      </c>
      <c r="AT5" s="72">
        <f>MIN(AT12:AT780)</f>
        <v>-0.38205540800012316</v>
      </c>
      <c r="AU5" s="72">
        <f>MIN(AU12:AU780)</f>
        <v>-0.71267054458219503</v>
      </c>
      <c r="AV5" s="72">
        <f>MIN(AV12:AV780)</f>
        <v>-2.8590427764076503</v>
      </c>
      <c r="AW5" s="71"/>
      <c r="AY5" s="188"/>
      <c r="AZ5" s="188"/>
      <c r="BA5" s="188"/>
      <c r="BB5" s="188"/>
      <c r="BC5" s="188"/>
      <c r="BD5" s="188"/>
      <c r="BE5" s="188"/>
      <c r="BF5" s="168"/>
      <c r="BG5" s="168"/>
      <c r="BH5" s="168"/>
      <c r="BI5" s="168"/>
    </row>
    <row r="6" spans="1:63" x14ac:dyDescent="0.2">
      <c r="A6" s="36"/>
      <c r="B6" s="36"/>
      <c r="F6" s="25">
        <f>I664*V7</f>
        <v>84.919227657203805</v>
      </c>
      <c r="H6" s="1" t="s">
        <v>8</v>
      </c>
      <c r="I6" s="3"/>
      <c r="J6" s="4"/>
      <c r="K6" s="8">
        <f>K4+K5</f>
        <v>1.34E-2</v>
      </c>
      <c r="L6" s="8">
        <f t="shared" ref="L6:W6" si="1">L4+L5</f>
        <v>1.0200000000000001E-2</v>
      </c>
      <c r="M6" s="8"/>
      <c r="N6" s="8"/>
      <c r="O6" s="8"/>
      <c r="P6" s="8"/>
      <c r="Q6" s="8"/>
      <c r="R6" s="8"/>
      <c r="S6" s="8"/>
      <c r="T6" s="8"/>
      <c r="U6" s="8">
        <f t="shared" si="1"/>
        <v>1.0699999999999999E-2</v>
      </c>
      <c r="V6" s="8">
        <f t="shared" si="1"/>
        <v>1.11E-2</v>
      </c>
      <c r="W6" s="8">
        <f t="shared" si="1"/>
        <v>1.0999999999999999E-2</v>
      </c>
      <c r="Y6" s="25"/>
      <c r="AA6" s="186" t="s">
        <v>711</v>
      </c>
      <c r="AB6" s="186"/>
      <c r="AC6" s="31">
        <v>0</v>
      </c>
      <c r="AD6" s="31">
        <f>AD8-AC8</f>
        <v>1418980.2454190105</v>
      </c>
      <c r="AE6" s="31">
        <f>AE8-AD8</f>
        <v>1635642.3359255437</v>
      </c>
      <c r="AF6" s="31">
        <f>AF8-AE8</f>
        <v>1885386.2551708575</v>
      </c>
      <c r="AG6" s="31">
        <f>AG8-AF8</f>
        <v>2173263.2208836395</v>
      </c>
      <c r="AH6" s="25"/>
      <c r="AL6" s="34"/>
      <c r="AM6" s="34"/>
      <c r="AN6" s="34"/>
      <c r="AO6" s="34"/>
      <c r="AP6" s="34"/>
      <c r="AQ6" s="34"/>
      <c r="AS6" s="189" t="s">
        <v>716</v>
      </c>
      <c r="AT6" s="189"/>
      <c r="AU6" s="189"/>
      <c r="AV6" s="189"/>
      <c r="BB6" s="157"/>
      <c r="BC6" s="157"/>
      <c r="BD6" s="157"/>
      <c r="BE6" s="157"/>
      <c r="BF6" s="157"/>
      <c r="BG6" s="157"/>
      <c r="BH6" s="157"/>
      <c r="BI6" s="157"/>
      <c r="BJ6" s="157"/>
      <c r="BK6" s="25"/>
    </row>
    <row r="7" spans="1:63" x14ac:dyDescent="0.2">
      <c r="A7" s="36"/>
      <c r="B7" s="36"/>
      <c r="D7" s="25"/>
      <c r="F7" s="25">
        <f>F6*U8</f>
        <v>30.715284643610619</v>
      </c>
      <c r="H7" s="1" t="s">
        <v>9</v>
      </c>
      <c r="I7" s="3"/>
      <c r="J7" s="4"/>
      <c r="K7" s="9">
        <f>1*(1+K6)</f>
        <v>1.0134000000000001</v>
      </c>
      <c r="L7" s="9">
        <f>K7*(1+L6)</f>
        <v>1.0237366800000001</v>
      </c>
      <c r="M7" s="9"/>
      <c r="N7" s="9"/>
      <c r="O7" s="9"/>
      <c r="P7" s="9"/>
      <c r="Q7" s="9"/>
      <c r="R7" s="9"/>
      <c r="S7" s="9"/>
      <c r="T7" s="9"/>
      <c r="U7" s="9">
        <f>L7*(1+U6)</f>
        <v>1.0346906624759999</v>
      </c>
      <c r="V7" s="9">
        <f t="shared" ref="V7:W7" si="2">U7*(1+V6)</f>
        <v>1.0461757288294837</v>
      </c>
      <c r="W7" s="9">
        <f t="shared" si="2"/>
        <v>1.0576836618466079</v>
      </c>
      <c r="Y7" s="25"/>
      <c r="AA7" s="186" t="s">
        <v>710</v>
      </c>
      <c r="AB7" s="186"/>
      <c r="AC7" s="46"/>
      <c r="AD7" s="47">
        <f>(AD8-AC8)/AC8</f>
        <v>0.15268858830558027</v>
      </c>
      <c r="AE7" s="47">
        <f>(AE8-AD8)/AD8</f>
        <v>0.15268858830558013</v>
      </c>
      <c r="AF7" s="47">
        <f>(AF8-AE8)/AE8</f>
        <v>0.15268858830558021</v>
      </c>
      <c r="AG7" s="47">
        <f>(AG8-AF8)/AF8</f>
        <v>0.15268858830558019</v>
      </c>
      <c r="AH7" s="77" t="s">
        <v>690</v>
      </c>
      <c r="AL7" s="58" t="s">
        <v>1</v>
      </c>
      <c r="AM7" s="58" t="s">
        <v>2</v>
      </c>
      <c r="AN7" s="58" t="s">
        <v>3</v>
      </c>
      <c r="AO7" s="58" t="s">
        <v>4</v>
      </c>
      <c r="AP7" s="58" t="s">
        <v>5</v>
      </c>
      <c r="AQ7" s="58" t="s">
        <v>690</v>
      </c>
      <c r="AS7" s="72">
        <f>(AM8-AL8)/AL8</f>
        <v>0.15268858830558046</v>
      </c>
      <c r="AT7" s="72">
        <f>(AN8-AM8)/AM8</f>
        <v>0.15268858830558166</v>
      </c>
      <c r="AU7" s="72">
        <f>(AO8-AN8)/AN8</f>
        <v>0.15268858830557894</v>
      </c>
      <c r="AV7" s="72">
        <f>(AP8-AO8)/AO8</f>
        <v>0.15268858830558182</v>
      </c>
    </row>
    <row r="8" spans="1:63" x14ac:dyDescent="0.2">
      <c r="A8" s="36"/>
      <c r="B8" s="36"/>
      <c r="F8" s="25">
        <f>F6+F7+G664</f>
        <v>428.63235724183903</v>
      </c>
      <c r="H8" s="1" t="s">
        <v>10</v>
      </c>
      <c r="I8" s="3"/>
      <c r="J8" s="4"/>
      <c r="K8" s="7">
        <v>0.40937397978544776</v>
      </c>
      <c r="L8" s="7">
        <v>0.37270000000000003</v>
      </c>
      <c r="M8" s="7"/>
      <c r="N8" s="7"/>
      <c r="O8" s="7"/>
      <c r="P8" s="7"/>
      <c r="Q8" s="7"/>
      <c r="R8" s="7"/>
      <c r="S8" s="7"/>
      <c r="T8" s="7"/>
      <c r="U8" s="7">
        <v>0.36170000000000002</v>
      </c>
      <c r="V8" s="7">
        <v>0.34360000000000002</v>
      </c>
      <c r="W8" s="7">
        <v>0.34140000000000004</v>
      </c>
      <c r="Y8" s="25"/>
      <c r="AA8" s="186" t="s">
        <v>694</v>
      </c>
      <c r="AB8" s="186"/>
      <c r="AC8" s="22">
        <f>AC9</f>
        <v>9293295.9900000039</v>
      </c>
      <c r="AD8" s="22">
        <f>(AC8*(1+$AC$4))</f>
        <v>10712276.235419014</v>
      </c>
      <c r="AE8" s="22">
        <f>(AD8*(1+$AC$4))</f>
        <v>12347918.571344558</v>
      </c>
      <c r="AF8" s="22">
        <f>AE8*(1+$AC$4)</f>
        <v>14233304.826515416</v>
      </c>
      <c r="AG8" s="22">
        <f>AF8*(1+$AC$4)</f>
        <v>16406568.047399055</v>
      </c>
      <c r="AH8" s="52">
        <f>NPV($AC$3,AC8:AG8)</f>
        <v>51158214.537106544</v>
      </c>
      <c r="AI8" s="78" t="s">
        <v>709</v>
      </c>
      <c r="AJ8" s="37"/>
      <c r="AK8" s="66" t="s">
        <v>713</v>
      </c>
      <c r="AL8" s="33">
        <f>SUM(AL12:AL780)</f>
        <v>9293295.9900000039</v>
      </c>
      <c r="AM8" s="33">
        <f>SUM(AM12:AM780)</f>
        <v>10712276.235419016</v>
      </c>
      <c r="AN8" s="33">
        <f>SUM(AN12:AN780)</f>
        <v>12347918.571344577</v>
      </c>
      <c r="AO8" s="33">
        <f>SUM(AO12:AO780)</f>
        <v>14233304.826515421</v>
      </c>
      <c r="AP8" s="33">
        <f>SUM(AP12:AP780)</f>
        <v>16406568.047399085</v>
      </c>
      <c r="AQ8" s="62">
        <f>NPV($AC$3,AL8:AP8)</f>
        <v>51158214.537106581</v>
      </c>
      <c r="AS8" s="189" t="s">
        <v>715</v>
      </c>
      <c r="AT8" s="189"/>
      <c r="AU8" s="189"/>
      <c r="AV8" s="189"/>
      <c r="AX8" s="89" t="s">
        <v>1333</v>
      </c>
      <c r="AY8" s="89">
        <f>COUNTIF(AY12:AY780,"&lt;0")</f>
        <v>0</v>
      </c>
      <c r="AZ8" s="89">
        <f>COUNTIF(AZ12:AZ780,"&lt;0")</f>
        <v>0</v>
      </c>
      <c r="BA8" s="89">
        <f>COUNTIF(BA12:BA780,"&lt;0")</f>
        <v>0</v>
      </c>
      <c r="BB8" s="89"/>
      <c r="BC8" s="89"/>
      <c r="BD8" s="89"/>
      <c r="BE8" s="89">
        <f>COUNTIF(BE12:BE780,"&lt;0")</f>
        <v>0</v>
      </c>
      <c r="BF8" s="89"/>
      <c r="BG8" s="89"/>
      <c r="BH8" s="89"/>
      <c r="BI8" s="89"/>
      <c r="BJ8" s="89">
        <f>COUNTIF(BJ12:BJ780,"&lt;0")</f>
        <v>0</v>
      </c>
    </row>
    <row r="9" spans="1:63" x14ac:dyDescent="0.2">
      <c r="H9" s="187" t="s">
        <v>732</v>
      </c>
      <c r="I9" s="187"/>
      <c r="J9" s="2"/>
      <c r="L9" s="87">
        <f>L2*0.3727</f>
        <v>3018870</v>
      </c>
      <c r="M9" s="87"/>
      <c r="N9" s="87"/>
      <c r="O9" s="87"/>
      <c r="P9" s="87"/>
      <c r="Q9" s="87"/>
      <c r="R9" s="87"/>
      <c r="S9" s="87"/>
      <c r="T9" s="87"/>
      <c r="U9" s="87">
        <f t="shared" ref="U9:W9" si="3">U2*0.3727</f>
        <v>3391570</v>
      </c>
      <c r="V9" s="87">
        <f t="shared" si="3"/>
        <v>3820174.9999999995</v>
      </c>
      <c r="W9" s="87">
        <f t="shared" si="3"/>
        <v>4319593</v>
      </c>
      <c r="Y9" s="25"/>
      <c r="AA9" s="186" t="s">
        <v>688</v>
      </c>
      <c r="AB9" s="186"/>
      <c r="AC9" s="31">
        <f>SUM(AC12:AC780)</f>
        <v>9293295.9900000039</v>
      </c>
      <c r="AD9" s="31">
        <f>SUM(AD12:AD780)</f>
        <v>13238118.298380207</v>
      </c>
      <c r="AE9" s="31">
        <f>SUM(AE12:AE780)</f>
        <v>13268602.594538305</v>
      </c>
      <c r="AF9" s="31">
        <f>SUM(AF12:AF780)</f>
        <v>13241107.30276625</v>
      </c>
      <c r="AG9" s="31">
        <f>SUM(AG12:AG780)</f>
        <v>13350662.194105683</v>
      </c>
      <c r="AH9" s="52">
        <f>NPV($AC$3,AC9:AG9)</f>
        <v>51158214.537106358</v>
      </c>
      <c r="AI9" s="53">
        <f>AH9-AH8</f>
        <v>-1.862645149230957E-7</v>
      </c>
      <c r="AJ9" s="54"/>
      <c r="AK9" s="63" t="s">
        <v>712</v>
      </c>
      <c r="AL9" s="64">
        <f>AL8-AC8</f>
        <v>0</v>
      </c>
      <c r="AM9" s="64">
        <f>AM8-AD8</f>
        <v>0</v>
      </c>
      <c r="AN9" s="64">
        <f>AN8-AE8</f>
        <v>1.862645149230957E-8</v>
      </c>
      <c r="AO9" s="64">
        <f>AO8-AF8</f>
        <v>0</v>
      </c>
      <c r="AP9" s="64">
        <f>AP8-AG8</f>
        <v>2.9802322387695313E-8</v>
      </c>
      <c r="AQ9" s="65">
        <f>SUM(AQ12:AQ780)-AQ8</f>
        <v>0</v>
      </c>
      <c r="AS9" s="72">
        <f>MAX(AS12:AS780)</f>
        <v>0.56304975312915229</v>
      </c>
      <c r="AT9" s="72">
        <f>MAX(AT12:AT780)</f>
        <v>0.41522736162488622</v>
      </c>
      <c r="AU9" s="72">
        <f>MAX(AU12:AU780)</f>
        <v>0.33819854977062247</v>
      </c>
      <c r="AV9" s="72">
        <f>MAX(AV12:AV780)</f>
        <v>0.29131522296815698</v>
      </c>
      <c r="AW9" s="44"/>
    </row>
    <row r="10" spans="1:63" ht="13.5" thickBot="1" x14ac:dyDescent="0.25">
      <c r="J10" s="10" t="s">
        <v>11</v>
      </c>
      <c r="L10" s="25">
        <f>L2+L9</f>
        <v>11118870</v>
      </c>
      <c r="M10" s="25"/>
      <c r="N10" s="25"/>
      <c r="O10" s="25"/>
      <c r="P10" s="25"/>
      <c r="Q10" s="25"/>
      <c r="R10" s="25"/>
      <c r="S10" s="25"/>
      <c r="T10" s="25"/>
      <c r="U10" s="25">
        <f t="shared" ref="U10:W10" si="4">U2+U9</f>
        <v>12491570</v>
      </c>
      <c r="V10" s="25">
        <f t="shared" si="4"/>
        <v>14070175</v>
      </c>
      <c r="W10" s="25">
        <f t="shared" si="4"/>
        <v>15909593</v>
      </c>
      <c r="AA10" s="6"/>
      <c r="AC10" s="25"/>
      <c r="AD10" s="93"/>
      <c r="AE10" s="93"/>
      <c r="AF10" s="25"/>
      <c r="AG10" s="55" t="s">
        <v>712</v>
      </c>
      <c r="AH10" s="56">
        <f>SUM(AH12:AH780)-AH9</f>
        <v>0</v>
      </c>
      <c r="AI10" s="37"/>
      <c r="AJ10" s="37"/>
      <c r="AK10" s="59"/>
      <c r="AQ10" s="59"/>
      <c r="AS10" s="44"/>
      <c r="AT10" s="44"/>
      <c r="AU10" s="44"/>
      <c r="AV10" s="44"/>
      <c r="AW10" s="44"/>
    </row>
    <row r="11" spans="1:63" ht="76.5" x14ac:dyDescent="0.2">
      <c r="A11" s="11" t="s">
        <v>12</v>
      </c>
      <c r="B11" s="11" t="s">
        <v>683</v>
      </c>
      <c r="C11" s="11" t="s">
        <v>13</v>
      </c>
      <c r="D11" s="11" t="s">
        <v>14</v>
      </c>
      <c r="E11" s="11" t="s">
        <v>15</v>
      </c>
      <c r="F11" s="12" t="s">
        <v>16</v>
      </c>
      <c r="G11" s="13" t="s">
        <v>17</v>
      </c>
      <c r="H11" s="13" t="s">
        <v>18</v>
      </c>
      <c r="I11" s="13" t="s">
        <v>19</v>
      </c>
      <c r="J11" s="14" t="s">
        <v>20</v>
      </c>
      <c r="K11" s="38" t="s">
        <v>695</v>
      </c>
      <c r="L11" s="15" t="s">
        <v>1374</v>
      </c>
      <c r="M11" s="158" t="s">
        <v>1376</v>
      </c>
      <c r="N11" s="158" t="s">
        <v>1377</v>
      </c>
      <c r="O11" s="158" t="s">
        <v>1375</v>
      </c>
      <c r="P11" s="170" t="s">
        <v>1386</v>
      </c>
      <c r="Q11" s="170" t="s">
        <v>1382</v>
      </c>
      <c r="R11" s="170" t="s">
        <v>1383</v>
      </c>
      <c r="S11" s="170" t="s">
        <v>1384</v>
      </c>
      <c r="T11" s="170" t="s">
        <v>1385</v>
      </c>
      <c r="U11" s="15" t="s">
        <v>23</v>
      </c>
      <c r="V11" s="15" t="s">
        <v>24</v>
      </c>
      <c r="W11" s="16" t="s">
        <v>25</v>
      </c>
      <c r="X11" s="30" t="s">
        <v>680</v>
      </c>
      <c r="Y11" s="30" t="s">
        <v>681</v>
      </c>
      <c r="Z11" s="16" t="s">
        <v>22</v>
      </c>
      <c r="AA11" s="2" t="s">
        <v>682</v>
      </c>
      <c r="AC11" s="68" t="s">
        <v>704</v>
      </c>
      <c r="AD11" s="68" t="s">
        <v>705</v>
      </c>
      <c r="AE11" s="68" t="s">
        <v>706</v>
      </c>
      <c r="AF11" s="68" t="s">
        <v>707</v>
      </c>
      <c r="AG11" s="68" t="s">
        <v>708</v>
      </c>
      <c r="AH11" s="68" t="s">
        <v>690</v>
      </c>
      <c r="AI11" s="68" t="s">
        <v>693</v>
      </c>
      <c r="AJ11" s="68" t="s">
        <v>692</v>
      </c>
      <c r="AK11" s="60"/>
      <c r="AL11" s="67" t="s">
        <v>704</v>
      </c>
      <c r="AM11" s="67" t="s">
        <v>1334</v>
      </c>
      <c r="AN11" s="67" t="s">
        <v>696</v>
      </c>
      <c r="AO11" s="67" t="s">
        <v>697</v>
      </c>
      <c r="AP11" s="67" t="s">
        <v>698</v>
      </c>
      <c r="AQ11" s="67" t="s">
        <v>690</v>
      </c>
      <c r="AS11" s="73" t="s">
        <v>684</v>
      </c>
      <c r="AT11" s="73" t="s">
        <v>685</v>
      </c>
      <c r="AU11" s="73" t="s">
        <v>686</v>
      </c>
      <c r="AV11" s="73" t="s">
        <v>687</v>
      </c>
      <c r="AW11" s="39"/>
      <c r="AX11" s="75" t="s">
        <v>703</v>
      </c>
      <c r="AY11" s="75" t="s">
        <v>702</v>
      </c>
      <c r="AZ11" s="75" t="s">
        <v>684</v>
      </c>
      <c r="BA11" s="75" t="s">
        <v>685</v>
      </c>
      <c r="BB11" s="165" t="s">
        <v>1372</v>
      </c>
      <c r="BC11" s="165" t="s">
        <v>1335</v>
      </c>
      <c r="BD11" s="165" t="s">
        <v>1373</v>
      </c>
      <c r="BE11" s="75" t="s">
        <v>686</v>
      </c>
      <c r="BF11" s="165" t="s">
        <v>1378</v>
      </c>
      <c r="BG11" s="165" t="s">
        <v>1379</v>
      </c>
      <c r="BH11" s="165" t="s">
        <v>1380</v>
      </c>
      <c r="BI11" s="165" t="s">
        <v>1381</v>
      </c>
      <c r="BJ11" s="75" t="s">
        <v>687</v>
      </c>
    </row>
    <row r="12" spans="1:63" x14ac:dyDescent="0.2">
      <c r="A12" s="17" t="s">
        <v>26</v>
      </c>
      <c r="B12" s="17">
        <f>IF(ISERROR(VLOOKUP('Prices updated for CPI'!A12,Quantities!$A$1:$B$576,2,FALSE)),0,VLOOKUP('Prices updated for CPI'!A12,Quantities!$A$1:$B$576,2,FALSE))</f>
        <v>1</v>
      </c>
      <c r="C12" s="18">
        <f t="shared" ref="C12:C75" si="5">I12/J12</f>
        <v>0.32442286607267046</v>
      </c>
      <c r="D12" s="19">
        <v>1</v>
      </c>
      <c r="E12" s="20">
        <v>990</v>
      </c>
      <c r="F12" s="21">
        <v>86.253661186307269</v>
      </c>
      <c r="G12" s="22">
        <v>0</v>
      </c>
      <c r="H12" s="22">
        <v>0</v>
      </c>
      <c r="I12" s="22">
        <v>41.420377579465104</v>
      </c>
      <c r="J12" s="23">
        <f t="shared" ref="J12:J75" si="6">SUM(F12:I12)</f>
        <v>127.67403876577237</v>
      </c>
      <c r="K12" s="24">
        <f>IF(ISERROR(VLOOKUP($A12,'14-15 pricing'!$A$1:$D$1208,4,FALSE)),L12,VLOOKUP($A12,'14-15 pricing'!$A$1:$D$1208,4,FALSE))</f>
        <v>188.12</v>
      </c>
      <c r="L12" s="24">
        <f t="shared" ref="L12:L75" si="7">IF($D12=1,($I12*(1+L$8)*L$7)+$F12,$J12*(1+L$8)*L$7)</f>
        <v>144.46102776158247</v>
      </c>
      <c r="M12" s="24"/>
      <c r="N12" s="24"/>
      <c r="O12" s="24"/>
      <c r="P12" s="24"/>
      <c r="Q12" s="24"/>
      <c r="R12" s="24"/>
      <c r="S12" s="24"/>
      <c r="T12" s="24"/>
      <c r="U12" s="24">
        <f t="shared" ref="U12:W31" si="8">IF($D12=1,($I12*(1+U$8)*U$7)+$F12,$J12*(1+U$8)*U$7)</f>
        <v>144.61241652684316</v>
      </c>
      <c r="V12" s="24">
        <f t="shared" si="8"/>
        <v>144.47587152510627</v>
      </c>
      <c r="W12" s="24">
        <f t="shared" si="8"/>
        <v>145.01993459423974</v>
      </c>
      <c r="X12" s="22">
        <f t="shared" ref="X12:X43" si="9">IF($D12=1,($I12*(1+L$8)*L$7))</f>
        <v>58.207366575275202</v>
      </c>
      <c r="Y12" s="22">
        <f t="shared" ref="Y12:Y43" si="10">IF($D12=1,$F12,$J12*(1+L$8)*L$7)</f>
        <v>86.253661186307269</v>
      </c>
      <c r="Z12" s="31">
        <f t="shared" ref="Z12:Z75" si="11">SUM(X12:Y12)</f>
        <v>144.46102776158247</v>
      </c>
      <c r="AA12" s="25">
        <f t="shared" ref="AA12:AA75" si="12">Z12-L12</f>
        <v>0</v>
      </c>
      <c r="AB12" s="25"/>
      <c r="AC12" s="49">
        <f t="shared" ref="AC12:AC75" si="13">K12*$B12</f>
        <v>188.12</v>
      </c>
      <c r="AD12" s="49">
        <f t="shared" ref="AD12:AD75" si="14">L12*$B12</f>
        <v>144.46102776158247</v>
      </c>
      <c r="AE12" s="49">
        <f t="shared" ref="AE12:AE75" si="15">U12*$B12</f>
        <v>144.61241652684316</v>
      </c>
      <c r="AF12" s="49">
        <f t="shared" ref="AF12:AF75" si="16">V12*$B12</f>
        <v>144.47587152510627</v>
      </c>
      <c r="AG12" s="49">
        <f t="shared" ref="AG12:AG75" si="17">W12*$B12</f>
        <v>145.01993459423974</v>
      </c>
      <c r="AH12" s="50">
        <f t="shared" ref="AH12:AH75" si="18">NPV($AC$3,AC12:AG12)</f>
        <v>638.89440019400877</v>
      </c>
      <c r="AI12" s="49">
        <f t="shared" ref="AI12:AI75" si="19">AG12-AC12</f>
        <v>-43.100065405760262</v>
      </c>
      <c r="AJ12" s="51">
        <f t="shared" ref="AJ12:AJ75" si="20">AI12/($AG$9-$AC$9)</f>
        <v>-1.062267077646257E-5</v>
      </c>
      <c r="AK12" s="61"/>
      <c r="AL12" s="69">
        <f t="shared" ref="AL12:AL75" si="21">AC12</f>
        <v>188.12</v>
      </c>
      <c r="AM12" s="69">
        <f t="shared" ref="AM12:AM75" si="22">AL12+($AJ12*AD$6)</f>
        <v>173.04664001460981</v>
      </c>
      <c r="AN12" s="69">
        <f t="shared" ref="AN12:AN75" si="23">AM12+($AJ12*AE$6)</f>
        <v>155.67174997202855</v>
      </c>
      <c r="AO12" s="69">
        <f t="shared" ref="AO12:AO75" si="24">AN12+($AJ12*AF$6)</f>
        <v>135.64391249688089</v>
      </c>
      <c r="AP12" s="69">
        <f t="shared" ref="AP12:AP75" si="25">AO12+($AJ12*AG$6)</f>
        <v>112.55805279083933</v>
      </c>
      <c r="AQ12" s="70">
        <f t="shared" ref="AQ12:AQ75" si="26">NPV($AC$3,AL12:AP12)</f>
        <v>642.80822769570182</v>
      </c>
      <c r="AS12" s="74">
        <f t="shared" ref="AS12:AS75" si="27">IF(AL12=0,0,(AM12-AL12)/AL12)</f>
        <v>-8.0126302282533479E-2</v>
      </c>
      <c r="AT12" s="74">
        <f t="shared" ref="AT12:AT75" si="28">IF(AM12=0,0,(AN12-AM12)/AM12)</f>
        <v>-0.10040582146590275</v>
      </c>
      <c r="AU12" s="74">
        <f t="shared" ref="AU12:AU75" si="29">IF(AN12=0,0,(AO12-AN12)/AN12)</f>
        <v>-0.12865428363685968</v>
      </c>
      <c r="AV12" s="74">
        <f t="shared" ref="AV12:AV75" si="30">IF(AO12=0,0,(AP12-AO12)/AO12)</f>
        <v>-0.17019458729172543</v>
      </c>
      <c r="AW12" s="45"/>
      <c r="AX12" s="42" t="str">
        <f t="shared" ref="AX12:AX75" si="31">A12</f>
        <v>FLU0010-ST-0990-001-B</v>
      </c>
      <c r="AY12" s="42">
        <f t="shared" ref="AY12:AY75" si="32">K12</f>
        <v>188.12</v>
      </c>
      <c r="AZ12" s="43">
        <f t="shared" ref="AZ12:AZ75" si="33">IF($B12=0,L12,AY12*(1+AS12))</f>
        <v>173.04664001460981</v>
      </c>
      <c r="BA12" s="43">
        <f t="shared" ref="BA12:BA75" si="34">IF($B12=0,U12,AZ12*(1+AT12))</f>
        <v>155.67174997202855</v>
      </c>
      <c r="BB12" s="43">
        <f t="shared" ref="BB12:BB75" si="35">BA12*(1+$AY$3)</f>
        <v>159.48570784634325</v>
      </c>
      <c r="BC12" s="43">
        <f t="shared" ref="BC12:BC75" si="36">BB12*(1+$AZ$3)</f>
        <v>163.45358898358316</v>
      </c>
      <c r="BD12" s="43">
        <f t="shared" ref="BD12:BD75" si="37">BC12*(1+$BA$3)</f>
        <v>165.91906852516917</v>
      </c>
      <c r="BE12" s="43">
        <f t="shared" ref="BE12:BE75" si="38">IF($B12=0,V12,BA12*(1+AU12))</f>
        <v>135.64391249688089</v>
      </c>
      <c r="BF12" s="43">
        <f t="shared" ref="BF12:BF75" si="39">BE12*(1+$AY$3)</f>
        <v>138.96718835305447</v>
      </c>
      <c r="BG12" s="43">
        <f t="shared" ref="BG12:BG75" si="40">BF12*(1+$AZ$3)</f>
        <v>142.42458458502657</v>
      </c>
      <c r="BH12" s="43">
        <f t="shared" ref="BH12:BH75" si="41">BG12*(1+$BA$3)</f>
        <v>144.5728696223685</v>
      </c>
      <c r="BI12" s="43">
        <f t="shared" ref="BI12:BI75" si="42">BH12*(1+$BB$3)</f>
        <v>146.4190520763342</v>
      </c>
      <c r="BJ12" s="43">
        <f t="shared" ref="BJ12:BJ43" si="43">IF($B12=0,W12,BE12*(1+AV12))</f>
        <v>112.55805279083933</v>
      </c>
    </row>
    <row r="13" spans="1:63" x14ac:dyDescent="0.2">
      <c r="A13" s="17" t="s">
        <v>27</v>
      </c>
      <c r="B13" s="17">
        <f>IF(ISERROR(VLOOKUP('Prices updated for CPI'!A13,Quantities!$A$1:$B$576,2,FALSE)),0,VLOOKUP('Prices updated for CPI'!A13,Quantities!$A$1:$B$576,2,FALSE))</f>
        <v>29</v>
      </c>
      <c r="C13" s="18">
        <f t="shared" si="5"/>
        <v>0.64692144249079608</v>
      </c>
      <c r="D13" s="19">
        <v>1</v>
      </c>
      <c r="E13" s="20">
        <v>10</v>
      </c>
      <c r="F13" s="21">
        <v>17.255027166785979</v>
      </c>
      <c r="G13" s="22">
        <v>0</v>
      </c>
      <c r="H13" s="22">
        <v>0</v>
      </c>
      <c r="I13" s="22">
        <v>31.615193920871498</v>
      </c>
      <c r="J13" s="23">
        <f t="shared" si="6"/>
        <v>48.870221087657477</v>
      </c>
      <c r="K13" s="24">
        <f>IF(ISERROR(VLOOKUP($A13,'14-15 pricing'!$A$1:$D$1208,4,FALSE)),L13,VLOOKUP($A13,'14-15 pricing'!$A$1:$D$1208,4,FALSE))</f>
        <v>70.150000000000006</v>
      </c>
      <c r="L13" s="24">
        <f t="shared" si="7"/>
        <v>61.683332494763235</v>
      </c>
      <c r="M13" s="24"/>
      <c r="N13" s="24"/>
      <c r="O13" s="24"/>
      <c r="P13" s="24"/>
      <c r="Q13" s="24"/>
      <c r="R13" s="24"/>
      <c r="S13" s="24"/>
      <c r="T13" s="24"/>
      <c r="U13" s="24">
        <f t="shared" si="8"/>
        <v>61.798883956407359</v>
      </c>
      <c r="V13" s="24">
        <f t="shared" si="8"/>
        <v>61.694662388157376</v>
      </c>
      <c r="W13" s="24">
        <f t="shared" si="8"/>
        <v>62.109932852624787</v>
      </c>
      <c r="X13" s="22">
        <f t="shared" si="9"/>
        <v>44.428305327977256</v>
      </c>
      <c r="Y13" s="22">
        <f t="shared" si="10"/>
        <v>17.255027166785979</v>
      </c>
      <c r="Z13" s="31">
        <f t="shared" si="11"/>
        <v>61.683332494763235</v>
      </c>
      <c r="AA13" s="25">
        <f t="shared" si="12"/>
        <v>0</v>
      </c>
      <c r="AC13" s="49">
        <f t="shared" si="13"/>
        <v>2034.3500000000001</v>
      </c>
      <c r="AD13" s="49">
        <f t="shared" si="14"/>
        <v>1788.8166423481339</v>
      </c>
      <c r="AE13" s="49">
        <f t="shared" si="15"/>
        <v>1792.1676347358134</v>
      </c>
      <c r="AF13" s="49">
        <f t="shared" si="16"/>
        <v>1789.1452092565639</v>
      </c>
      <c r="AG13" s="49">
        <f t="shared" si="17"/>
        <v>1801.1880527261189</v>
      </c>
      <c r="AH13" s="50">
        <f t="shared" si="18"/>
        <v>7639.9011844627184</v>
      </c>
      <c r="AI13" s="49">
        <f t="shared" si="19"/>
        <v>-233.1619472738812</v>
      </c>
      <c r="AJ13" s="51">
        <f t="shared" si="20"/>
        <v>-5.7466330507200189E-5</v>
      </c>
      <c r="AK13" s="61"/>
      <c r="AL13" s="69">
        <f t="shared" si="21"/>
        <v>2034.3500000000001</v>
      </c>
      <c r="AM13" s="69">
        <f t="shared" si="22"/>
        <v>1952.8064122335632</v>
      </c>
      <c r="AN13" s="69">
        <f t="shared" si="23"/>
        <v>1858.8120491656969</v>
      </c>
      <c r="AO13" s="69">
        <f t="shared" si="24"/>
        <v>1750.4658194923159</v>
      </c>
      <c r="AP13" s="69">
        <f t="shared" si="25"/>
        <v>1625.5763569618741</v>
      </c>
      <c r="AQ13" s="70">
        <f t="shared" si="26"/>
        <v>7681.9276291178539</v>
      </c>
      <c r="AS13" s="74">
        <f t="shared" si="27"/>
        <v>-4.0083362138489925E-2</v>
      </c>
      <c r="AT13" s="74">
        <f t="shared" si="28"/>
        <v>-4.8132965192570355E-2</v>
      </c>
      <c r="AU13" s="74">
        <f t="shared" si="29"/>
        <v>-5.828788861252044E-2</v>
      </c>
      <c r="AV13" s="74">
        <f t="shared" si="30"/>
        <v>-7.1346415988095768E-2</v>
      </c>
      <c r="AW13" s="45"/>
      <c r="AX13" s="42" t="str">
        <f t="shared" si="31"/>
        <v>FLU0050-ST-0010-001-B</v>
      </c>
      <c r="AY13" s="42">
        <f t="shared" si="32"/>
        <v>70.150000000000006</v>
      </c>
      <c r="AZ13" s="43">
        <f t="shared" si="33"/>
        <v>67.338152145984935</v>
      </c>
      <c r="BA13" s="43">
        <f t="shared" si="34"/>
        <v>64.096967212610238</v>
      </c>
      <c r="BB13" s="43">
        <f t="shared" si="35"/>
        <v>65.667342909319188</v>
      </c>
      <c r="BC13" s="43">
        <f t="shared" si="36"/>
        <v>67.301095643536542</v>
      </c>
      <c r="BD13" s="43">
        <f t="shared" si="37"/>
        <v>68.316242973535694</v>
      </c>
      <c r="BE13" s="43">
        <f t="shared" si="38"/>
        <v>60.360890327321236</v>
      </c>
      <c r="BF13" s="43">
        <f t="shared" si="39"/>
        <v>61.839732140340601</v>
      </c>
      <c r="BG13" s="43">
        <f t="shared" si="40"/>
        <v>63.378256877165491</v>
      </c>
      <c r="BH13" s="43">
        <f t="shared" si="41"/>
        <v>64.334233412668354</v>
      </c>
      <c r="BI13" s="43">
        <f t="shared" si="42"/>
        <v>65.155775747866102</v>
      </c>
      <c r="BJ13" s="43">
        <f t="shared" si="43"/>
        <v>56.054357136616346</v>
      </c>
    </row>
    <row r="14" spans="1:63" x14ac:dyDescent="0.2">
      <c r="A14" s="17" t="s">
        <v>28</v>
      </c>
      <c r="B14" s="17">
        <f>IF(ISERROR(VLOOKUP('Prices updated for CPI'!A14,Quantities!$A$1:$B$576,2,FALSE)),0,VLOOKUP('Prices updated for CPI'!A14,Quantities!$A$1:$B$576,2,FALSE))</f>
        <v>2</v>
      </c>
      <c r="C14" s="18">
        <f t="shared" si="5"/>
        <v>0.56928438242395873</v>
      </c>
      <c r="D14" s="19">
        <v>1</v>
      </c>
      <c r="E14" s="20">
        <v>740</v>
      </c>
      <c r="F14" s="21">
        <v>23.919781035330548</v>
      </c>
      <c r="G14" s="22">
        <v>0</v>
      </c>
      <c r="H14" s="22">
        <v>0</v>
      </c>
      <c r="I14" s="22">
        <v>31.615193920871498</v>
      </c>
      <c r="J14" s="23">
        <f t="shared" si="6"/>
        <v>55.534974956202049</v>
      </c>
      <c r="K14" s="24">
        <f>IF(ISERROR(VLOOKUP($A14,'14-15 pricing'!$A$1:$D$1208,4,FALSE)),L14,VLOOKUP($A14,'14-15 pricing'!$A$1:$D$1208,4,FALSE))</f>
        <v>80.430000000000007</v>
      </c>
      <c r="L14" s="24">
        <f t="shared" si="7"/>
        <v>68.3480863633078</v>
      </c>
      <c r="M14" s="24"/>
      <c r="N14" s="24"/>
      <c r="O14" s="24"/>
      <c r="P14" s="24"/>
      <c r="Q14" s="24"/>
      <c r="R14" s="24"/>
      <c r="S14" s="24"/>
      <c r="T14" s="24"/>
      <c r="U14" s="24">
        <f t="shared" si="8"/>
        <v>68.463637824951931</v>
      </c>
      <c r="V14" s="24">
        <f t="shared" si="8"/>
        <v>68.359416256701948</v>
      </c>
      <c r="W14" s="24">
        <f t="shared" si="8"/>
        <v>68.77468672116936</v>
      </c>
      <c r="X14" s="22">
        <f t="shared" si="9"/>
        <v>44.428305327977256</v>
      </c>
      <c r="Y14" s="22">
        <f t="shared" si="10"/>
        <v>23.919781035330548</v>
      </c>
      <c r="Z14" s="31">
        <f t="shared" si="11"/>
        <v>68.3480863633078</v>
      </c>
      <c r="AA14" s="25">
        <f t="shared" si="12"/>
        <v>0</v>
      </c>
      <c r="AC14" s="49">
        <f t="shared" si="13"/>
        <v>160.86000000000001</v>
      </c>
      <c r="AD14" s="49">
        <f t="shared" si="14"/>
        <v>136.6961727266156</v>
      </c>
      <c r="AE14" s="49">
        <f t="shared" si="15"/>
        <v>136.92727564990386</v>
      </c>
      <c r="AF14" s="49">
        <f t="shared" si="16"/>
        <v>136.7188325134039</v>
      </c>
      <c r="AG14" s="49">
        <f t="shared" si="17"/>
        <v>137.54937344233872</v>
      </c>
      <c r="AH14" s="50">
        <f t="shared" si="18"/>
        <v>588.79257709007345</v>
      </c>
      <c r="AI14" s="49">
        <f t="shared" si="19"/>
        <v>-23.310626557661294</v>
      </c>
      <c r="AJ14" s="51">
        <f t="shared" si="20"/>
        <v>-5.7452606900686209E-6</v>
      </c>
      <c r="AK14" s="61"/>
      <c r="AL14" s="69">
        <f t="shared" si="21"/>
        <v>160.86000000000001</v>
      </c>
      <c r="AM14" s="69">
        <f t="shared" si="22"/>
        <v>152.70758857601024</v>
      </c>
      <c r="AN14" s="69">
        <f t="shared" si="23"/>
        <v>143.3103969604052</v>
      </c>
      <c r="AO14" s="69">
        <f t="shared" si="24"/>
        <v>132.47836142297638</v>
      </c>
      <c r="AP14" s="69">
        <f t="shared" si="25"/>
        <v>119.99239767086169</v>
      </c>
      <c r="AQ14" s="70">
        <f t="shared" si="26"/>
        <v>592.13836993869484</v>
      </c>
      <c r="AS14" s="74">
        <f t="shared" si="27"/>
        <v>-5.0680165510318134E-2</v>
      </c>
      <c r="AT14" s="74">
        <f t="shared" si="28"/>
        <v>-6.153716199196993E-2</v>
      </c>
      <c r="AU14" s="74">
        <f t="shared" si="29"/>
        <v>-7.5584436071456651E-2</v>
      </c>
      <c r="AV14" s="74">
        <f t="shared" si="30"/>
        <v>-9.4249080513983341E-2</v>
      </c>
      <c r="AW14" s="45"/>
      <c r="AX14" s="42" t="str">
        <f t="shared" si="31"/>
        <v>FLU0050-ST-0740-001-B</v>
      </c>
      <c r="AY14" s="42">
        <f t="shared" si="32"/>
        <v>80.430000000000007</v>
      </c>
      <c r="AZ14" s="43">
        <f t="shared" si="33"/>
        <v>76.353794288005119</v>
      </c>
      <c r="BA14" s="43">
        <f t="shared" si="34"/>
        <v>71.6551984802026</v>
      </c>
      <c r="BB14" s="43">
        <f t="shared" si="35"/>
        <v>73.410750842967559</v>
      </c>
      <c r="BC14" s="43">
        <f t="shared" si="36"/>
        <v>75.237153581331228</v>
      </c>
      <c r="BD14" s="43">
        <f t="shared" si="37"/>
        <v>76.372005768275656</v>
      </c>
      <c r="BE14" s="43">
        <f t="shared" si="38"/>
        <v>66.239180711488189</v>
      </c>
      <c r="BF14" s="43">
        <f t="shared" si="39"/>
        <v>67.862040638919652</v>
      </c>
      <c r="BG14" s="43">
        <f t="shared" si="40"/>
        <v>69.550395756264749</v>
      </c>
      <c r="BH14" s="43">
        <f t="shared" si="41"/>
        <v>70.599470780634533</v>
      </c>
      <c r="BI14" s="43">
        <f t="shared" si="42"/>
        <v>71.501019629702299</v>
      </c>
      <c r="BJ14" s="43">
        <f t="shared" si="43"/>
        <v>59.996198835430853</v>
      </c>
    </row>
    <row r="15" spans="1:63" x14ac:dyDescent="0.2">
      <c r="A15" s="17" t="s">
        <v>29</v>
      </c>
      <c r="B15" s="17">
        <f>IF(ISERROR(VLOOKUP('Prices updated for CPI'!A15,Quantities!$A$1:$B$576,2,FALSE)),0,VLOOKUP('Prices updated for CPI'!A15,Quantities!$A$1:$B$576,2,FALSE))</f>
        <v>208</v>
      </c>
      <c r="C15" s="18">
        <f t="shared" si="5"/>
        <v>0.65856654464484854</v>
      </c>
      <c r="D15" s="19">
        <v>1</v>
      </c>
      <c r="E15" s="20">
        <v>10</v>
      </c>
      <c r="F15" s="21">
        <v>17.255027166785979</v>
      </c>
      <c r="G15" s="22">
        <v>0</v>
      </c>
      <c r="H15" s="22">
        <v>0</v>
      </c>
      <c r="I15" s="22">
        <v>33.281986403948281</v>
      </c>
      <c r="J15" s="23">
        <f t="shared" si="6"/>
        <v>50.53701357073426</v>
      </c>
      <c r="K15" s="24">
        <f>IF(ISERROR(VLOOKUP($A15,'14-15 pricing'!$A$1:$D$1208,4,FALSE)),L15,VLOOKUP($A15,'14-15 pricing'!$A$1:$D$1208,4,FALSE))</f>
        <v>76.849999999999994</v>
      </c>
      <c r="L15" s="24">
        <f t="shared" si="7"/>
        <v>64.025648203528363</v>
      </c>
      <c r="M15" s="24"/>
      <c r="N15" s="24"/>
      <c r="O15" s="24"/>
      <c r="P15" s="24"/>
      <c r="Q15" s="24"/>
      <c r="R15" s="24"/>
      <c r="S15" s="24"/>
      <c r="T15" s="24"/>
      <c r="U15" s="24">
        <f t="shared" si="8"/>
        <v>64.147291682452476</v>
      </c>
      <c r="V15" s="24">
        <f t="shared" si="8"/>
        <v>64.037575423043307</v>
      </c>
      <c r="W15" s="24">
        <f t="shared" si="8"/>
        <v>64.474739464704982</v>
      </c>
      <c r="X15" s="22">
        <f t="shared" si="9"/>
        <v>46.770621036742376</v>
      </c>
      <c r="Y15" s="22">
        <f t="shared" si="10"/>
        <v>17.255027166785979</v>
      </c>
      <c r="Z15" s="31">
        <f t="shared" si="11"/>
        <v>64.025648203528363</v>
      </c>
      <c r="AA15" s="25">
        <f t="shared" si="12"/>
        <v>0</v>
      </c>
      <c r="AC15" s="49">
        <f t="shared" si="13"/>
        <v>15984.8</v>
      </c>
      <c r="AD15" s="49">
        <f t="shared" si="14"/>
        <v>13317.334826333899</v>
      </c>
      <c r="AE15" s="49">
        <f t="shared" si="15"/>
        <v>13342.636669950116</v>
      </c>
      <c r="AF15" s="49">
        <f t="shared" si="16"/>
        <v>13319.815687993008</v>
      </c>
      <c r="AG15" s="49">
        <f t="shared" si="17"/>
        <v>13410.745808658636</v>
      </c>
      <c r="AH15" s="50">
        <f t="shared" si="18"/>
        <v>57665.556428675896</v>
      </c>
      <c r="AI15" s="49">
        <f t="shared" si="19"/>
        <v>-2574.0541913413635</v>
      </c>
      <c r="AJ15" s="51">
        <f t="shared" si="20"/>
        <v>-6.3441505199522262E-4</v>
      </c>
      <c r="AK15" s="61"/>
      <c r="AL15" s="69">
        <f t="shared" si="21"/>
        <v>15984.8</v>
      </c>
      <c r="AM15" s="69">
        <f t="shared" si="22"/>
        <v>15084.577573822304</v>
      </c>
      <c r="AN15" s="69">
        <f t="shared" si="23"/>
        <v>14046.901456230513</v>
      </c>
      <c r="AO15" s="69">
        <f t="shared" si="24"/>
        <v>12850.784037125215</v>
      </c>
      <c r="AP15" s="69">
        <f t="shared" si="25"/>
        <v>11472.033137849015</v>
      </c>
      <c r="AQ15" s="70">
        <f t="shared" si="26"/>
        <v>58033.221322217789</v>
      </c>
      <c r="AS15" s="74">
        <f t="shared" si="27"/>
        <v>-5.6317403169116632E-2</v>
      </c>
      <c r="AT15" s="74">
        <f t="shared" si="28"/>
        <v>-6.8790532085735601E-2</v>
      </c>
      <c r="AU15" s="74">
        <f t="shared" si="29"/>
        <v>-8.5151691483872347E-2</v>
      </c>
      <c r="AV15" s="74">
        <f t="shared" si="30"/>
        <v>-0.10728924362070542</v>
      </c>
      <c r="AW15" s="45"/>
      <c r="AX15" s="42" t="str">
        <f t="shared" si="31"/>
        <v>FLU0060-ST-0010-001-B</v>
      </c>
      <c r="AY15" s="42">
        <f t="shared" si="32"/>
        <v>76.849999999999994</v>
      </c>
      <c r="AZ15" s="43">
        <f t="shared" si="33"/>
        <v>72.522007566453382</v>
      </c>
      <c r="BA15" s="43">
        <f t="shared" si="34"/>
        <v>67.533180078031307</v>
      </c>
      <c r="BB15" s="43">
        <f t="shared" si="35"/>
        <v>69.187742989943075</v>
      </c>
      <c r="BC15" s="43">
        <f t="shared" si="36"/>
        <v>70.909080557084167</v>
      </c>
      <c r="BD15" s="43">
        <f t="shared" si="37"/>
        <v>71.97864953084175</v>
      </c>
      <c r="BE15" s="43">
        <f t="shared" si="38"/>
        <v>61.782615563101992</v>
      </c>
      <c r="BF15" s="43">
        <f t="shared" si="39"/>
        <v>63.296289644397987</v>
      </c>
      <c r="BG15" s="43">
        <f t="shared" si="40"/>
        <v>64.871052406082271</v>
      </c>
      <c r="BH15" s="43">
        <f t="shared" si="41"/>
        <v>65.849545772565719</v>
      </c>
      <c r="BI15" s="43">
        <f t="shared" si="42"/>
        <v>66.69043850938742</v>
      </c>
      <c r="BJ15" s="43">
        <f t="shared" si="43"/>
        <v>55.154005470427954</v>
      </c>
    </row>
    <row r="16" spans="1:63" x14ac:dyDescent="0.2">
      <c r="A16" s="17" t="s">
        <v>30</v>
      </c>
      <c r="B16" s="17">
        <f>IF(ISERROR(VLOOKUP('Prices updated for CPI'!A16,Quantities!$A$1:$B$576,2,FALSE)),0,VLOOKUP('Prices updated for CPI'!A16,Quantities!$A$1:$B$576,2,FALSE))</f>
        <v>9</v>
      </c>
      <c r="C16" s="18">
        <f t="shared" si="5"/>
        <v>0.46291658765518368</v>
      </c>
      <c r="D16" s="19">
        <v>1</v>
      </c>
      <c r="E16" s="20">
        <v>810</v>
      </c>
      <c r="F16" s="21">
        <v>51.156145528662286</v>
      </c>
      <c r="G16" s="22">
        <v>0</v>
      </c>
      <c r="H16" s="22">
        <v>0</v>
      </c>
      <c r="I16" s="22">
        <v>44.09190040394828</v>
      </c>
      <c r="J16" s="23">
        <f t="shared" si="6"/>
        <v>95.248045932610566</v>
      </c>
      <c r="K16" s="24">
        <f>IF(ISERROR(VLOOKUP($A16,'14-15 pricing'!$A$1:$D$1208,4,FALSE)),L16,VLOOKUP($A16,'14-15 pricing'!$A$1:$D$1208,4,FALSE))</f>
        <v>141.63</v>
      </c>
      <c r="L16" s="24">
        <f t="shared" si="7"/>
        <v>113.11775862331253</v>
      </c>
      <c r="M16" s="24"/>
      <c r="N16" s="24"/>
      <c r="O16" s="24"/>
      <c r="P16" s="24"/>
      <c r="Q16" s="24"/>
      <c r="R16" s="24"/>
      <c r="S16" s="24"/>
      <c r="T16" s="24"/>
      <c r="U16" s="24">
        <f t="shared" si="8"/>
        <v>113.27891162939861</v>
      </c>
      <c r="V16" s="24">
        <f t="shared" si="8"/>
        <v>113.13355977678233</v>
      </c>
      <c r="W16" s="24">
        <f t="shared" si="8"/>
        <v>113.71271371162221</v>
      </c>
      <c r="X16" s="22">
        <f t="shared" si="9"/>
        <v>61.961613094650239</v>
      </c>
      <c r="Y16" s="22">
        <f t="shared" si="10"/>
        <v>51.156145528662286</v>
      </c>
      <c r="Z16" s="31">
        <f t="shared" si="11"/>
        <v>113.11775862331253</v>
      </c>
      <c r="AA16" s="25">
        <f t="shared" si="12"/>
        <v>0</v>
      </c>
      <c r="AC16" s="49">
        <f t="shared" si="13"/>
        <v>1274.67</v>
      </c>
      <c r="AD16" s="49">
        <f t="shared" si="14"/>
        <v>1018.0598276098127</v>
      </c>
      <c r="AE16" s="49">
        <f t="shared" si="15"/>
        <v>1019.5102046645875</v>
      </c>
      <c r="AF16" s="49">
        <f t="shared" si="16"/>
        <v>1018.202037991041</v>
      </c>
      <c r="AG16" s="49">
        <f t="shared" si="17"/>
        <v>1023.4144234045999</v>
      </c>
      <c r="AH16" s="50">
        <f t="shared" si="18"/>
        <v>4455.9785639712327</v>
      </c>
      <c r="AI16" s="49">
        <f t="shared" si="19"/>
        <v>-251.25557659540016</v>
      </c>
      <c r="AJ16" s="51">
        <f t="shared" si="20"/>
        <v>-6.1925782380982213E-5</v>
      </c>
      <c r="AK16" s="61"/>
      <c r="AL16" s="69">
        <f t="shared" si="21"/>
        <v>1274.67</v>
      </c>
      <c r="AM16" s="69">
        <f t="shared" si="22"/>
        <v>1186.7985381192698</v>
      </c>
      <c r="AN16" s="69">
        <f t="shared" si="23"/>
        <v>1085.5101067716232</v>
      </c>
      <c r="AO16" s="69">
        <f t="shared" si="24"/>
        <v>968.75608782981772</v>
      </c>
      <c r="AP16" s="69">
        <f t="shared" si="25"/>
        <v>834.17506255678495</v>
      </c>
      <c r="AQ16" s="70">
        <f t="shared" si="26"/>
        <v>4483.471281213494</v>
      </c>
      <c r="AS16" s="74">
        <f t="shared" si="27"/>
        <v>-6.8936636055394962E-2</v>
      </c>
      <c r="AT16" s="74">
        <f t="shared" si="28"/>
        <v>-8.5345935383573393E-2</v>
      </c>
      <c r="AU16" s="74">
        <f t="shared" si="29"/>
        <v>-0.10755682348185541</v>
      </c>
      <c r="AV16" s="74">
        <f t="shared" si="30"/>
        <v>-0.13892147565701257</v>
      </c>
      <c r="AW16" s="45"/>
      <c r="AX16" s="42" t="str">
        <f t="shared" si="31"/>
        <v>FLU0060-ST-0810-001-B</v>
      </c>
      <c r="AY16" s="42">
        <f t="shared" si="32"/>
        <v>141.63</v>
      </c>
      <c r="AZ16" s="43">
        <f t="shared" si="33"/>
        <v>131.86650423547442</v>
      </c>
      <c r="BA16" s="43">
        <f t="shared" si="34"/>
        <v>120.61223408573592</v>
      </c>
      <c r="BB16" s="43">
        <f t="shared" si="35"/>
        <v>123.56723382083645</v>
      </c>
      <c r="BC16" s="43">
        <f t="shared" si="36"/>
        <v>126.64149108739348</v>
      </c>
      <c r="BD16" s="43">
        <f t="shared" si="37"/>
        <v>128.55170919476873</v>
      </c>
      <c r="BE16" s="43">
        <f t="shared" si="38"/>
        <v>107.6395653144242</v>
      </c>
      <c r="BF16" s="43">
        <f t="shared" si="39"/>
        <v>110.2767346646276</v>
      </c>
      <c r="BG16" s="43">
        <f t="shared" si="40"/>
        <v>113.02033458502774</v>
      </c>
      <c r="BH16" s="43">
        <f t="shared" si="41"/>
        <v>114.72509570061619</v>
      </c>
      <c r="BI16" s="43">
        <f t="shared" si="42"/>
        <v>116.19012478432501</v>
      </c>
      <c r="BJ16" s="43">
        <f t="shared" si="43"/>
        <v>92.686118061865017</v>
      </c>
    </row>
    <row r="17" spans="1:62" x14ac:dyDescent="0.2">
      <c r="A17" s="17" t="s">
        <v>31</v>
      </c>
      <c r="B17" s="17">
        <f>IF(ISERROR(VLOOKUP('Prices updated for CPI'!A17,Quantities!$A$1:$B$576,2,FALSE)),0,VLOOKUP('Prices updated for CPI'!A17,Quantities!$A$1:$B$576,2,FALSE))</f>
        <v>14</v>
      </c>
      <c r="C17" s="18">
        <f t="shared" si="5"/>
        <v>0.33348808406077179</v>
      </c>
      <c r="D17" s="19">
        <v>1</v>
      </c>
      <c r="E17" s="20">
        <v>990</v>
      </c>
      <c r="F17" s="21">
        <v>86.253661186307269</v>
      </c>
      <c r="G17" s="22">
        <v>0</v>
      </c>
      <c r="H17" s="22">
        <v>0</v>
      </c>
      <c r="I17" s="22">
        <v>43.156870153948283</v>
      </c>
      <c r="J17" s="23">
        <f t="shared" si="6"/>
        <v>129.41053134025555</v>
      </c>
      <c r="K17" s="24">
        <f>IF(ISERROR(VLOOKUP($A17,'14-15 pricing'!$A$1:$D$1208,4,FALSE)),L17,VLOOKUP($A17,'14-15 pricing'!$A$1:$D$1208,4,FALSE))</f>
        <v>194.82</v>
      </c>
      <c r="L17" s="24">
        <f t="shared" si="7"/>
        <v>146.9012918476418</v>
      </c>
      <c r="M17" s="24"/>
      <c r="N17" s="24"/>
      <c r="O17" s="24"/>
      <c r="P17" s="24"/>
      <c r="Q17" s="24"/>
      <c r="R17" s="24"/>
      <c r="S17" s="24"/>
      <c r="T17" s="24"/>
      <c r="U17" s="24">
        <f t="shared" si="8"/>
        <v>147.05902737944828</v>
      </c>
      <c r="V17" s="24">
        <f t="shared" si="8"/>
        <v>146.91675791561192</v>
      </c>
      <c r="W17" s="24">
        <f t="shared" si="8"/>
        <v>147.48363008342608</v>
      </c>
      <c r="X17" s="22">
        <f t="shared" si="9"/>
        <v>60.647630661334532</v>
      </c>
      <c r="Y17" s="22">
        <f t="shared" si="10"/>
        <v>86.253661186307269</v>
      </c>
      <c r="Z17" s="31">
        <f t="shared" si="11"/>
        <v>146.9012918476418</v>
      </c>
      <c r="AA17" s="25">
        <f t="shared" si="12"/>
        <v>0</v>
      </c>
      <c r="AC17" s="49">
        <f t="shared" si="13"/>
        <v>2727.48</v>
      </c>
      <c r="AD17" s="49">
        <f t="shared" si="14"/>
        <v>2056.618085866985</v>
      </c>
      <c r="AE17" s="49">
        <f t="shared" si="15"/>
        <v>2058.826383312276</v>
      </c>
      <c r="AF17" s="49">
        <f t="shared" si="16"/>
        <v>2056.8346108185669</v>
      </c>
      <c r="AG17" s="49">
        <f t="shared" si="17"/>
        <v>2064.7708211679651</v>
      </c>
      <c r="AH17" s="50">
        <f t="shared" si="18"/>
        <v>9142.0273109257505</v>
      </c>
      <c r="AI17" s="49">
        <f t="shared" si="19"/>
        <v>-662.70917883203492</v>
      </c>
      <c r="AJ17" s="51">
        <f t="shared" si="20"/>
        <v>-1.6333482005184412E-4</v>
      </c>
      <c r="AK17" s="61"/>
      <c r="AL17" s="69">
        <f t="shared" si="21"/>
        <v>2727.48</v>
      </c>
      <c r="AM17" s="69">
        <f t="shared" si="22"/>
        <v>2495.7111169573645</v>
      </c>
      <c r="AN17" s="69">
        <f t="shared" si="23"/>
        <v>2228.553770349788</v>
      </c>
      <c r="AO17" s="69">
        <f t="shared" si="24"/>
        <v>1920.6045456332358</v>
      </c>
      <c r="AP17" s="69">
        <f t="shared" si="25"/>
        <v>1565.6349885249153</v>
      </c>
      <c r="AQ17" s="70">
        <f t="shared" si="26"/>
        <v>9201.2226480476493</v>
      </c>
      <c r="AS17" s="74">
        <f t="shared" si="27"/>
        <v>-8.4975465646910511E-2</v>
      </c>
      <c r="AT17" s="74">
        <f t="shared" si="28"/>
        <v>-0.10704658275244623</v>
      </c>
      <c r="AU17" s="74">
        <f t="shared" si="29"/>
        <v>-0.13818343932900362</v>
      </c>
      <c r="AV17" s="74">
        <f t="shared" si="30"/>
        <v>-0.18482178328453591</v>
      </c>
      <c r="AW17" s="45"/>
      <c r="AX17" s="42" t="str">
        <f t="shared" si="31"/>
        <v>FLU0060-ST-0990-001-B</v>
      </c>
      <c r="AY17" s="42">
        <f t="shared" si="32"/>
        <v>194.82</v>
      </c>
      <c r="AZ17" s="43">
        <f t="shared" si="33"/>
        <v>178.26507978266889</v>
      </c>
      <c r="BA17" s="43">
        <f t="shared" si="34"/>
        <v>159.18241216784199</v>
      </c>
      <c r="BB17" s="43">
        <f t="shared" si="35"/>
        <v>163.08238126595413</v>
      </c>
      <c r="BC17" s="43">
        <f t="shared" si="36"/>
        <v>167.13974485783655</v>
      </c>
      <c r="BD17" s="43">
        <f t="shared" si="37"/>
        <v>169.66082514793828</v>
      </c>
      <c r="BE17" s="43">
        <f t="shared" si="38"/>
        <v>137.18603897380257</v>
      </c>
      <c r="BF17" s="43">
        <f t="shared" si="39"/>
        <v>140.54709692866072</v>
      </c>
      <c r="BG17" s="43">
        <f t="shared" si="40"/>
        <v>144.04380006480855</v>
      </c>
      <c r="BH17" s="43">
        <f t="shared" si="41"/>
        <v>146.21650880959945</v>
      </c>
      <c r="BI17" s="43">
        <f t="shared" si="42"/>
        <v>148.08368038715409</v>
      </c>
      <c r="BJ17" s="43">
        <f t="shared" si="43"/>
        <v>111.83107060892253</v>
      </c>
    </row>
    <row r="18" spans="1:62" x14ac:dyDescent="0.2">
      <c r="A18" s="17" t="s">
        <v>32</v>
      </c>
      <c r="B18" s="17">
        <f>IF(ISERROR(VLOOKUP('Prices updated for CPI'!A18,Quantities!$A$1:$B$576,2,FALSE)),0,VLOOKUP('Prices updated for CPI'!A18,Quantities!$A$1:$B$576,2,FALSE))</f>
        <v>2</v>
      </c>
      <c r="C18" s="18">
        <f t="shared" si="5"/>
        <v>0.68277919629209183</v>
      </c>
      <c r="D18" s="19">
        <v>1</v>
      </c>
      <c r="E18" s="20">
        <v>10</v>
      </c>
      <c r="F18" s="21">
        <v>17.255027166785979</v>
      </c>
      <c r="G18" s="22">
        <v>0</v>
      </c>
      <c r="H18" s="22">
        <v>0</v>
      </c>
      <c r="I18" s="22">
        <v>37.139347240871501</v>
      </c>
      <c r="J18" s="23">
        <f t="shared" si="6"/>
        <v>54.39437440765748</v>
      </c>
      <c r="K18" s="24">
        <f>IF(ISERROR(VLOOKUP($A18,'14-15 pricing'!$A$1:$D$1208,4,FALSE)),L18,VLOOKUP($A18,'14-15 pricing'!$A$1:$D$1208,4,FALSE))</f>
        <v>90.25</v>
      </c>
      <c r="L18" s="24">
        <f t="shared" si="7"/>
        <v>69.446333126478294</v>
      </c>
      <c r="M18" s="24"/>
      <c r="N18" s="24"/>
      <c r="O18" s="24"/>
      <c r="P18" s="24"/>
      <c r="Q18" s="24"/>
      <c r="R18" s="24"/>
      <c r="S18" s="24"/>
      <c r="T18" s="24"/>
      <c r="U18" s="24">
        <f t="shared" si="8"/>
        <v>69.582075006440576</v>
      </c>
      <c r="V18" s="24">
        <f t="shared" si="8"/>
        <v>69.4596427030705</v>
      </c>
      <c r="W18" s="24">
        <f t="shared" si="8"/>
        <v>69.947473776235313</v>
      </c>
      <c r="X18" s="22">
        <f t="shared" si="9"/>
        <v>52.191305959692315</v>
      </c>
      <c r="Y18" s="22">
        <f t="shared" si="10"/>
        <v>17.255027166785979</v>
      </c>
      <c r="Z18" s="31">
        <f t="shared" si="11"/>
        <v>69.446333126478294</v>
      </c>
      <c r="AA18" s="25">
        <f t="shared" si="12"/>
        <v>0</v>
      </c>
      <c r="AC18" s="49">
        <f t="shared" si="13"/>
        <v>180.5</v>
      </c>
      <c r="AD18" s="49">
        <f t="shared" si="14"/>
        <v>138.89266625295659</v>
      </c>
      <c r="AE18" s="49">
        <f t="shared" si="15"/>
        <v>139.16415001288115</v>
      </c>
      <c r="AF18" s="49">
        <f t="shared" si="16"/>
        <v>138.919285406141</v>
      </c>
      <c r="AG18" s="49">
        <f t="shared" si="17"/>
        <v>139.89494755247063</v>
      </c>
      <c r="AH18" s="50">
        <f t="shared" si="18"/>
        <v>614.37178483698017</v>
      </c>
      <c r="AI18" s="49">
        <f t="shared" si="19"/>
        <v>-40.605052447529374</v>
      </c>
      <c r="AJ18" s="51">
        <f t="shared" si="20"/>
        <v>-1.0007736646113142E-5</v>
      </c>
      <c r="AK18" s="61"/>
      <c r="AL18" s="69">
        <f t="shared" si="21"/>
        <v>180.5</v>
      </c>
      <c r="AM18" s="69">
        <f t="shared" si="22"/>
        <v>166.29921939780954</v>
      </c>
      <c r="AN18" s="69">
        <f t="shared" si="23"/>
        <v>149.93014165263338</v>
      </c>
      <c r="AO18" s="69">
        <f t="shared" si="24"/>
        <v>131.06169253468198</v>
      </c>
      <c r="AP18" s="69">
        <f t="shared" si="25"/>
        <v>109.3122465573949</v>
      </c>
      <c r="AQ18" s="70">
        <f t="shared" si="26"/>
        <v>619.12031760096863</v>
      </c>
      <c r="AS18" s="74">
        <f t="shared" si="27"/>
        <v>-7.8674684776678466E-2</v>
      </c>
      <c r="AT18" s="74">
        <f t="shared" si="28"/>
        <v>-9.8431476734831672E-2</v>
      </c>
      <c r="AU18" s="74">
        <f t="shared" si="29"/>
        <v>-0.12584827113461206</v>
      </c>
      <c r="AV18" s="74">
        <f t="shared" si="30"/>
        <v>-0.1659481543131428</v>
      </c>
      <c r="AW18" s="45"/>
      <c r="AX18" s="42" t="str">
        <f t="shared" si="31"/>
        <v>FLU0080-ST-0010-001-B</v>
      </c>
      <c r="AY18" s="42">
        <f t="shared" si="32"/>
        <v>90.25</v>
      </c>
      <c r="AZ18" s="43">
        <f t="shared" si="33"/>
        <v>83.149609698904769</v>
      </c>
      <c r="BA18" s="43">
        <f t="shared" si="34"/>
        <v>74.96507082631669</v>
      </c>
      <c r="BB18" s="43">
        <f t="shared" si="35"/>
        <v>76.801715061561453</v>
      </c>
      <c r="BC18" s="43">
        <f t="shared" si="36"/>
        <v>78.712482368648594</v>
      </c>
      <c r="BD18" s="43">
        <f t="shared" si="37"/>
        <v>79.899755258489165</v>
      </c>
      <c r="BE18" s="43">
        <f t="shared" si="38"/>
        <v>65.530846267340991</v>
      </c>
      <c r="BF18" s="43">
        <f t="shared" si="39"/>
        <v>67.136352000890838</v>
      </c>
      <c r="BG18" s="43">
        <f t="shared" si="40"/>
        <v>68.806652545840521</v>
      </c>
      <c r="BH18" s="43">
        <f t="shared" si="41"/>
        <v>69.84450919512966</v>
      </c>
      <c r="BI18" s="43">
        <f t="shared" si="42"/>
        <v>70.736417253112506</v>
      </c>
      <c r="BJ18" s="43">
        <f t="shared" si="43"/>
        <v>54.65612327869745</v>
      </c>
    </row>
    <row r="19" spans="1:62" x14ac:dyDescent="0.2">
      <c r="A19" s="17" t="s">
        <v>33</v>
      </c>
      <c r="B19" s="17">
        <f>IF(ISERROR(VLOOKUP('Prices updated for CPI'!A19,Quantities!$A$1:$B$576,2,FALSE)),0,VLOOKUP('Prices updated for CPI'!A19,Quantities!$A$1:$B$576,2,FALSE))</f>
        <v>45</v>
      </c>
      <c r="C19" s="18">
        <f t="shared" si="5"/>
        <v>0.64618746968086904</v>
      </c>
      <c r="D19" s="19">
        <v>1</v>
      </c>
      <c r="E19" s="20">
        <v>10</v>
      </c>
      <c r="F19" s="21">
        <v>17.255027166785979</v>
      </c>
      <c r="G19" s="22">
        <v>0</v>
      </c>
      <c r="H19" s="22">
        <v>0</v>
      </c>
      <c r="I19" s="22">
        <v>31.513814205853745</v>
      </c>
      <c r="J19" s="23">
        <f t="shared" si="6"/>
        <v>48.768841372639727</v>
      </c>
      <c r="K19" s="24">
        <f>IF(ISERROR(VLOOKUP($A19,'14-15 pricing'!$A$1:$D$1208,4,FALSE)),L19,VLOOKUP($A19,'14-15 pricing'!$A$1:$D$1208,4,FALSE))</f>
        <v>70.150000000000006</v>
      </c>
      <c r="L19" s="24">
        <f t="shared" si="7"/>
        <v>61.540865270170364</v>
      </c>
      <c r="M19" s="24"/>
      <c r="N19" s="24"/>
      <c r="O19" s="24"/>
      <c r="P19" s="24"/>
      <c r="Q19" s="24"/>
      <c r="R19" s="24"/>
      <c r="S19" s="24"/>
      <c r="T19" s="24"/>
      <c r="U19" s="24">
        <f t="shared" si="8"/>
        <v>61.656046195600766</v>
      </c>
      <c r="V19" s="24">
        <f t="shared" si="8"/>
        <v>61.552158832256012</v>
      </c>
      <c r="W19" s="24">
        <f t="shared" si="8"/>
        <v>61.966097658478581</v>
      </c>
      <c r="X19" s="22">
        <f t="shared" si="9"/>
        <v>44.285838103384386</v>
      </c>
      <c r="Y19" s="22">
        <f t="shared" si="10"/>
        <v>17.255027166785979</v>
      </c>
      <c r="Z19" s="31">
        <f t="shared" si="11"/>
        <v>61.540865270170364</v>
      </c>
      <c r="AA19" s="25">
        <f t="shared" si="12"/>
        <v>0</v>
      </c>
      <c r="AC19" s="49">
        <f t="shared" si="13"/>
        <v>3156.7500000000005</v>
      </c>
      <c r="AD19" s="49">
        <f t="shared" si="14"/>
        <v>2769.3389371576664</v>
      </c>
      <c r="AE19" s="49">
        <f t="shared" si="15"/>
        <v>2774.5220788020342</v>
      </c>
      <c r="AF19" s="49">
        <f t="shared" si="16"/>
        <v>2769.8471474515204</v>
      </c>
      <c r="AG19" s="49">
        <f t="shared" si="17"/>
        <v>2788.4743946315361</v>
      </c>
      <c r="AH19" s="50">
        <f t="shared" si="18"/>
        <v>11834.455877648441</v>
      </c>
      <c r="AI19" s="49">
        <f t="shared" si="19"/>
        <v>-368.27560536846431</v>
      </c>
      <c r="AJ19" s="51">
        <f t="shared" si="20"/>
        <v>-9.0767159492727937E-5</v>
      </c>
      <c r="AK19" s="61"/>
      <c r="AL19" s="69">
        <f t="shared" si="21"/>
        <v>3156.7500000000005</v>
      </c>
      <c r="AM19" s="69">
        <f t="shared" si="22"/>
        <v>3027.9531937470229</v>
      </c>
      <c r="AN19" s="69">
        <f t="shared" si="23"/>
        <v>2879.4905849690108</v>
      </c>
      <c r="AO19" s="69">
        <f t="shared" si="24"/>
        <v>2708.3594300405207</v>
      </c>
      <c r="AP19" s="69">
        <f t="shared" si="25"/>
        <v>2511.0985006508959</v>
      </c>
      <c r="AQ19" s="70">
        <f t="shared" si="26"/>
        <v>11899.932517729252</v>
      </c>
      <c r="AS19" s="74">
        <f t="shared" si="27"/>
        <v>-4.080044547492756E-2</v>
      </c>
      <c r="AT19" s="74">
        <f t="shared" si="28"/>
        <v>-4.9030681545738482E-2</v>
      </c>
      <c r="AU19" s="74">
        <f t="shared" si="29"/>
        <v>-5.9431052083239171E-2</v>
      </c>
      <c r="AV19" s="74">
        <f t="shared" si="30"/>
        <v>-7.2834102889612978E-2</v>
      </c>
      <c r="AW19" s="45"/>
      <c r="AX19" s="42" t="str">
        <f t="shared" si="31"/>
        <v>FLU0100-ST-0010-001-B</v>
      </c>
      <c r="AY19" s="42">
        <f t="shared" si="32"/>
        <v>70.150000000000006</v>
      </c>
      <c r="AZ19" s="43">
        <f t="shared" si="33"/>
        <v>67.287848749933843</v>
      </c>
      <c r="BA19" s="43">
        <f t="shared" si="34"/>
        <v>63.988679665978019</v>
      </c>
      <c r="BB19" s="43">
        <f t="shared" si="35"/>
        <v>65.556402317794479</v>
      </c>
      <c r="BC19" s="43">
        <f t="shared" si="36"/>
        <v>67.187394935845873</v>
      </c>
      <c r="BD19" s="43">
        <f t="shared" si="37"/>
        <v>68.200827242207922</v>
      </c>
      <c r="BE19" s="43">
        <f t="shared" si="38"/>
        <v>60.185765112011573</v>
      </c>
      <c r="BF19" s="43">
        <f t="shared" si="39"/>
        <v>61.660316357255851</v>
      </c>
      <c r="BG19" s="43">
        <f t="shared" si="40"/>
        <v>63.194377368076459</v>
      </c>
      <c r="BH19" s="43">
        <f t="shared" si="41"/>
        <v>64.147580326256261</v>
      </c>
      <c r="BI19" s="43">
        <f t="shared" si="42"/>
        <v>64.966739118442021</v>
      </c>
      <c r="BJ19" s="43">
        <f t="shared" si="43"/>
        <v>55.80218890335324</v>
      </c>
    </row>
    <row r="20" spans="1:62" x14ac:dyDescent="0.2">
      <c r="A20" s="17" t="s">
        <v>34</v>
      </c>
      <c r="B20" s="17">
        <f>IF(ISERROR(VLOOKUP('Prices updated for CPI'!A20,Quantities!$A$1:$B$576,2,FALSE)),0,VLOOKUP('Prices updated for CPI'!A20,Quantities!$A$1:$B$576,2,FALSE))</f>
        <v>977</v>
      </c>
      <c r="C20" s="18">
        <f t="shared" si="5"/>
        <v>0.63898984087743871</v>
      </c>
      <c r="D20" s="19">
        <v>1</v>
      </c>
      <c r="E20" s="20">
        <v>10</v>
      </c>
      <c r="F20" s="21">
        <v>17.255027166785979</v>
      </c>
      <c r="G20" s="22">
        <v>0</v>
      </c>
      <c r="H20" s="22">
        <v>0</v>
      </c>
      <c r="I20" s="22">
        <v>30.541486949948279</v>
      </c>
      <c r="J20" s="23">
        <f t="shared" si="6"/>
        <v>47.796514116734258</v>
      </c>
      <c r="K20" s="24">
        <f>IF(ISERROR(VLOOKUP($A20,'14-15 pricing'!$A$1:$D$1208,4,FALSE)),L20,VLOOKUP($A20,'14-15 pricing'!$A$1:$D$1208,4,FALSE))</f>
        <v>68.73</v>
      </c>
      <c r="L20" s="24">
        <f t="shared" si="7"/>
        <v>60.174469975800093</v>
      </c>
      <c r="M20" s="24"/>
      <c r="N20" s="24"/>
      <c r="O20" s="24"/>
      <c r="P20" s="24"/>
      <c r="Q20" s="24"/>
      <c r="R20" s="24"/>
      <c r="S20" s="24"/>
      <c r="T20" s="24"/>
      <c r="U20" s="24">
        <f t="shared" si="8"/>
        <v>60.28609710883886</v>
      </c>
      <c r="V20" s="24">
        <f t="shared" si="8"/>
        <v>60.18541508630954</v>
      </c>
      <c r="W20" s="24">
        <f t="shared" si="8"/>
        <v>60.58658224356229</v>
      </c>
      <c r="X20" s="22">
        <f t="shared" si="9"/>
        <v>42.919442809014114</v>
      </c>
      <c r="Y20" s="22">
        <f t="shared" si="10"/>
        <v>17.255027166785979</v>
      </c>
      <c r="Z20" s="31">
        <f t="shared" si="11"/>
        <v>60.174469975800093</v>
      </c>
      <c r="AA20" s="25">
        <f t="shared" si="12"/>
        <v>0</v>
      </c>
      <c r="AC20" s="49">
        <f t="shared" si="13"/>
        <v>67149.210000000006</v>
      </c>
      <c r="AD20" s="49">
        <f t="shared" si="14"/>
        <v>58790.457166356689</v>
      </c>
      <c r="AE20" s="49">
        <f t="shared" si="15"/>
        <v>58899.516875335568</v>
      </c>
      <c r="AF20" s="49">
        <f t="shared" si="16"/>
        <v>58801.150539324422</v>
      </c>
      <c r="AG20" s="49">
        <f t="shared" si="17"/>
        <v>59193.090851960354</v>
      </c>
      <c r="AH20" s="50">
        <f t="shared" si="18"/>
        <v>251356.84089363148</v>
      </c>
      <c r="AI20" s="49">
        <f t="shared" si="19"/>
        <v>-7956.1191480396519</v>
      </c>
      <c r="AJ20" s="51">
        <f t="shared" si="20"/>
        <v>-1.9609073344153149E-3</v>
      </c>
      <c r="AK20" s="61"/>
      <c r="AL20" s="69">
        <f t="shared" si="21"/>
        <v>67149.210000000006</v>
      </c>
      <c r="AM20" s="69">
        <f t="shared" si="22"/>
        <v>64366.721229367424</v>
      </c>
      <c r="AN20" s="69">
        <f t="shared" si="23"/>
        <v>61159.378176370825</v>
      </c>
      <c r="AO20" s="69">
        <f t="shared" si="24"/>
        <v>57462.310440400463</v>
      </c>
      <c r="AP20" s="69">
        <f t="shared" si="25"/>
        <v>53200.742650954686</v>
      </c>
      <c r="AQ20" s="70">
        <f t="shared" si="26"/>
        <v>252747.36833859803</v>
      </c>
      <c r="AS20" s="74">
        <f t="shared" si="27"/>
        <v>-4.1437401432311449E-2</v>
      </c>
      <c r="AT20" s="74">
        <f t="shared" si="28"/>
        <v>-4.9829212856242915E-2</v>
      </c>
      <c r="AU20" s="74">
        <f t="shared" si="29"/>
        <v>-6.0449727355121143E-2</v>
      </c>
      <c r="AV20" s="74">
        <f t="shared" si="30"/>
        <v>-7.4162833982560572E-2</v>
      </c>
      <c r="AW20" s="45"/>
      <c r="AX20" s="42" t="str">
        <f t="shared" si="31"/>
        <v>FLU0130-ST-0010-001-B</v>
      </c>
      <c r="AY20" s="42">
        <f t="shared" si="32"/>
        <v>68.73</v>
      </c>
      <c r="AZ20" s="43">
        <f t="shared" si="33"/>
        <v>65.882007399557239</v>
      </c>
      <c r="BA20" s="43">
        <f t="shared" si="34"/>
        <v>62.599158829448136</v>
      </c>
      <c r="BB20" s="43">
        <f t="shared" si="35"/>
        <v>64.132838220769614</v>
      </c>
      <c r="BC20" s="43">
        <f t="shared" si="36"/>
        <v>65.728413664426427</v>
      </c>
      <c r="BD20" s="43">
        <f t="shared" si="37"/>
        <v>66.71983918281515</v>
      </c>
      <c r="BE20" s="43">
        <f t="shared" si="38"/>
        <v>58.815056745548077</v>
      </c>
      <c r="BF20" s="43">
        <f t="shared" si="39"/>
        <v>60.256025635814005</v>
      </c>
      <c r="BG20" s="43">
        <f t="shared" si="40"/>
        <v>61.755148978927245</v>
      </c>
      <c r="BH20" s="43">
        <f t="shared" si="41"/>
        <v>62.686643095036452</v>
      </c>
      <c r="BI20" s="43">
        <f t="shared" si="42"/>
        <v>63.487145851067794</v>
      </c>
      <c r="BJ20" s="43">
        <f t="shared" si="43"/>
        <v>54.453165456453114</v>
      </c>
    </row>
    <row r="21" spans="1:62" x14ac:dyDescent="0.2">
      <c r="A21" s="17" t="s">
        <v>35</v>
      </c>
      <c r="B21" s="17">
        <f>IF(ISERROR(VLOOKUP('Prices updated for CPI'!A21,Quantities!$A$1:$B$576,2,FALSE)),0,VLOOKUP('Prices updated for CPI'!A21,Quantities!$A$1:$B$576,2,FALSE))</f>
        <v>1</v>
      </c>
      <c r="C21" s="18">
        <f t="shared" si="5"/>
        <v>0.56079279972335216</v>
      </c>
      <c r="D21" s="19">
        <v>1</v>
      </c>
      <c r="E21" s="20">
        <v>740</v>
      </c>
      <c r="F21" s="21">
        <v>23.919781035330548</v>
      </c>
      <c r="G21" s="22">
        <v>0</v>
      </c>
      <c r="H21" s="22">
        <v>0</v>
      </c>
      <c r="I21" s="22">
        <v>30.541486949948279</v>
      </c>
      <c r="J21" s="23">
        <f t="shared" si="6"/>
        <v>54.461267985278823</v>
      </c>
      <c r="K21" s="24">
        <f>IF(ISERROR(VLOOKUP($A21,'14-15 pricing'!$A$1:$D$1208,4,FALSE)),L21,VLOOKUP($A21,'14-15 pricing'!$A$1:$D$1208,4,FALSE))</f>
        <v>79.010000000000005</v>
      </c>
      <c r="L21" s="24">
        <f t="shared" si="7"/>
        <v>66.839223844344659</v>
      </c>
      <c r="M21" s="24"/>
      <c r="N21" s="24"/>
      <c r="O21" s="24"/>
      <c r="P21" s="24"/>
      <c r="Q21" s="24"/>
      <c r="R21" s="24"/>
      <c r="S21" s="24"/>
      <c r="T21" s="24"/>
      <c r="U21" s="24">
        <f t="shared" si="8"/>
        <v>66.950850977383425</v>
      </c>
      <c r="V21" s="24">
        <f t="shared" si="8"/>
        <v>66.850168954854112</v>
      </c>
      <c r="W21" s="24">
        <f t="shared" si="8"/>
        <v>67.251336112106856</v>
      </c>
      <c r="X21" s="22">
        <f t="shared" si="9"/>
        <v>42.919442809014114</v>
      </c>
      <c r="Y21" s="22">
        <f t="shared" si="10"/>
        <v>23.919781035330548</v>
      </c>
      <c r="Z21" s="31">
        <f t="shared" si="11"/>
        <v>66.839223844344659</v>
      </c>
      <c r="AA21" s="25">
        <f t="shared" si="12"/>
        <v>0</v>
      </c>
      <c r="AC21" s="49">
        <f t="shared" si="13"/>
        <v>79.010000000000005</v>
      </c>
      <c r="AD21" s="49">
        <f t="shared" si="14"/>
        <v>66.839223844344659</v>
      </c>
      <c r="AE21" s="49">
        <f t="shared" si="15"/>
        <v>66.950850977383425</v>
      </c>
      <c r="AF21" s="49">
        <f t="shared" si="16"/>
        <v>66.850168954854112</v>
      </c>
      <c r="AG21" s="49">
        <f t="shared" si="17"/>
        <v>67.251336112106856</v>
      </c>
      <c r="AH21" s="50">
        <f t="shared" si="18"/>
        <v>288.22556637284305</v>
      </c>
      <c r="AI21" s="49">
        <f t="shared" si="19"/>
        <v>-11.75866388789315</v>
      </c>
      <c r="AJ21" s="51">
        <f t="shared" si="20"/>
        <v>-2.8981026844445223E-6</v>
      </c>
      <c r="AK21" s="61"/>
      <c r="AL21" s="69">
        <f t="shared" si="21"/>
        <v>79.010000000000005</v>
      </c>
      <c r="AM21" s="69">
        <f t="shared" si="22"/>
        <v>74.897649541577422</v>
      </c>
      <c r="AN21" s="69">
        <f t="shared" si="23"/>
        <v>70.157390097040491</v>
      </c>
      <c r="AO21" s="69">
        <f t="shared" si="24"/>
        <v>64.693347129715022</v>
      </c>
      <c r="AP21" s="69">
        <f t="shared" si="25"/>
        <v>58.395007155267599</v>
      </c>
      <c r="AQ21" s="70">
        <f t="shared" si="26"/>
        <v>289.87253753247859</v>
      </c>
      <c r="AS21" s="74">
        <f t="shared" si="27"/>
        <v>-5.204848067868096E-2</v>
      </c>
      <c r="AT21" s="74">
        <f t="shared" si="28"/>
        <v>-6.3289829167542888E-2</v>
      </c>
      <c r="AU21" s="74">
        <f t="shared" si="29"/>
        <v>-7.7882643008351626E-2</v>
      </c>
      <c r="AV21" s="74">
        <f t="shared" si="30"/>
        <v>-9.7356841992095072E-2</v>
      </c>
      <c r="AW21" s="45"/>
      <c r="AX21" s="42" t="str">
        <f t="shared" si="31"/>
        <v>FLU0130-ST-0740-001-B</v>
      </c>
      <c r="AY21" s="42">
        <f t="shared" si="32"/>
        <v>79.010000000000005</v>
      </c>
      <c r="AZ21" s="43">
        <f t="shared" si="33"/>
        <v>74.897649541577422</v>
      </c>
      <c r="BA21" s="43">
        <f t="shared" si="34"/>
        <v>70.157390097040491</v>
      </c>
      <c r="BB21" s="43">
        <f t="shared" si="35"/>
        <v>71.876246154417984</v>
      </c>
      <c r="BC21" s="43">
        <f t="shared" si="36"/>
        <v>73.664471602221127</v>
      </c>
      <c r="BD21" s="43">
        <f t="shared" si="37"/>
        <v>74.775601977555127</v>
      </c>
      <c r="BE21" s="43">
        <f t="shared" si="38"/>
        <v>64.693347129715022</v>
      </c>
      <c r="BF21" s="43">
        <f t="shared" si="39"/>
        <v>66.278334134393035</v>
      </c>
      <c r="BG21" s="43">
        <f t="shared" si="40"/>
        <v>67.927287858026475</v>
      </c>
      <c r="BH21" s="43">
        <f t="shared" si="41"/>
        <v>68.95188046300261</v>
      </c>
      <c r="BI21" s="43">
        <f t="shared" si="42"/>
        <v>69.832389732903962</v>
      </c>
      <c r="BJ21" s="43">
        <f t="shared" si="43"/>
        <v>58.395007155267599</v>
      </c>
    </row>
    <row r="22" spans="1:62" x14ac:dyDescent="0.2">
      <c r="A22" s="17" t="s">
        <v>36</v>
      </c>
      <c r="B22" s="17">
        <f>IF(ISERROR(VLOOKUP('Prices updated for CPI'!A22,Quantities!$A$1:$B$576,2,FALSE)),0,VLOOKUP('Prices updated for CPI'!A22,Quantities!$A$1:$B$576,2,FALSE))</f>
        <v>4</v>
      </c>
      <c r="C22" s="18">
        <f t="shared" si="5"/>
        <v>0.4470057041185227</v>
      </c>
      <c r="D22" s="19">
        <v>1</v>
      </c>
      <c r="E22" s="20">
        <v>810</v>
      </c>
      <c r="F22" s="21">
        <v>51.156145528662286</v>
      </c>
      <c r="G22" s="22">
        <v>0</v>
      </c>
      <c r="H22" s="22">
        <v>0</v>
      </c>
      <c r="I22" s="22">
        <v>41.351400949948278</v>
      </c>
      <c r="J22" s="23">
        <f t="shared" si="6"/>
        <v>92.507546478610564</v>
      </c>
      <c r="K22" s="24">
        <f>IF(ISERROR(VLOOKUP($A22,'14-15 pricing'!$A$1:$D$1208,4,FALSE)),L22,VLOOKUP($A22,'14-15 pricing'!$A$1:$D$1208,4,FALSE))</f>
        <v>133.51</v>
      </c>
      <c r="L22" s="24">
        <f t="shared" si="7"/>
        <v>109.26658039558427</v>
      </c>
      <c r="M22" s="24"/>
      <c r="N22" s="24"/>
      <c r="O22" s="24"/>
      <c r="P22" s="24"/>
      <c r="Q22" s="24"/>
      <c r="R22" s="24"/>
      <c r="S22" s="24"/>
      <c r="T22" s="24"/>
      <c r="U22" s="24">
        <f t="shared" si="8"/>
        <v>109.41771705578498</v>
      </c>
      <c r="V22" s="24">
        <f t="shared" si="8"/>
        <v>109.28139944004857</v>
      </c>
      <c r="W22" s="24">
        <f t="shared" si="8"/>
        <v>109.82455649047952</v>
      </c>
      <c r="X22" s="22">
        <f t="shared" si="9"/>
        <v>58.110434866921985</v>
      </c>
      <c r="Y22" s="22">
        <f t="shared" si="10"/>
        <v>51.156145528662286</v>
      </c>
      <c r="Z22" s="31">
        <f t="shared" si="11"/>
        <v>109.26658039558427</v>
      </c>
      <c r="AA22" s="25">
        <f t="shared" si="12"/>
        <v>0</v>
      </c>
      <c r="AC22" s="49">
        <f t="shared" si="13"/>
        <v>534.04</v>
      </c>
      <c r="AD22" s="49">
        <f t="shared" si="14"/>
        <v>437.06632158233708</v>
      </c>
      <c r="AE22" s="49">
        <f t="shared" si="15"/>
        <v>437.67086822313991</v>
      </c>
      <c r="AF22" s="49">
        <f t="shared" si="16"/>
        <v>437.1255977601943</v>
      </c>
      <c r="AG22" s="49">
        <f t="shared" si="17"/>
        <v>439.29822596191809</v>
      </c>
      <c r="AH22" s="50">
        <f t="shared" si="18"/>
        <v>1900.5784941070019</v>
      </c>
      <c r="AI22" s="49">
        <f t="shared" si="19"/>
        <v>-94.741774038081871</v>
      </c>
      <c r="AJ22" s="51">
        <f t="shared" si="20"/>
        <v>-2.3350560258083672E-5</v>
      </c>
      <c r="AK22" s="61"/>
      <c r="AL22" s="69">
        <f t="shared" si="21"/>
        <v>534.04</v>
      </c>
      <c r="AM22" s="69">
        <f t="shared" si="22"/>
        <v>500.906016274313</v>
      </c>
      <c r="AN22" s="69">
        <f t="shared" si="23"/>
        <v>462.71285134861085</v>
      </c>
      <c r="AO22" s="69">
        <f t="shared" si="24"/>
        <v>418.68802598748101</v>
      </c>
      <c r="AP22" s="69">
        <f t="shared" si="25"/>
        <v>367.94111219156059</v>
      </c>
      <c r="AQ22" s="70">
        <f t="shared" si="26"/>
        <v>1911.4200507542616</v>
      </c>
      <c r="AS22" s="74">
        <f t="shared" si="27"/>
        <v>-6.2044011170861661E-2</v>
      </c>
      <c r="AT22" s="74">
        <f t="shared" si="28"/>
        <v>-7.6248165693394834E-2</v>
      </c>
      <c r="AU22" s="74">
        <f t="shared" si="29"/>
        <v>-9.5145024031245792E-2</v>
      </c>
      <c r="AV22" s="74">
        <f t="shared" si="30"/>
        <v>-0.12120459780580824</v>
      </c>
      <c r="AW22" s="45"/>
      <c r="AX22" s="42" t="str">
        <f t="shared" si="31"/>
        <v>FLU0130-ST-0810-001-B</v>
      </c>
      <c r="AY22" s="42">
        <f t="shared" si="32"/>
        <v>133.51</v>
      </c>
      <c r="AZ22" s="43">
        <f t="shared" si="33"/>
        <v>125.22650406857825</v>
      </c>
      <c r="BA22" s="43">
        <f t="shared" si="34"/>
        <v>115.67821283715271</v>
      </c>
      <c r="BB22" s="43">
        <f t="shared" si="35"/>
        <v>118.51232905166295</v>
      </c>
      <c r="BC22" s="43">
        <f t="shared" si="36"/>
        <v>121.46082419473571</v>
      </c>
      <c r="BD22" s="43">
        <f t="shared" si="37"/>
        <v>123.2928988467421</v>
      </c>
      <c r="BE22" s="43">
        <f t="shared" si="38"/>
        <v>104.67200649687025</v>
      </c>
      <c r="BF22" s="43">
        <f t="shared" si="39"/>
        <v>107.23647065604356</v>
      </c>
      <c r="BG22" s="43">
        <f t="shared" si="40"/>
        <v>109.90443115787265</v>
      </c>
      <c r="BH22" s="43">
        <f t="shared" si="41"/>
        <v>111.56219302308686</v>
      </c>
      <c r="BI22" s="43">
        <f t="shared" si="42"/>
        <v>112.98683212600531</v>
      </c>
      <c r="BJ22" s="43">
        <f t="shared" si="43"/>
        <v>91.985278047890148</v>
      </c>
    </row>
    <row r="23" spans="1:62" x14ac:dyDescent="0.2">
      <c r="A23" s="17" t="s">
        <v>37</v>
      </c>
      <c r="B23" s="17">
        <f>IF(ISERROR(VLOOKUP('Prices updated for CPI'!A23,Quantities!$A$1:$B$576,2,FALSE)),0,VLOOKUP('Prices updated for CPI'!A23,Quantities!$A$1:$B$576,2,FALSE))</f>
        <v>66</v>
      </c>
      <c r="C23" s="18">
        <f t="shared" si="5"/>
        <v>0.31906813393905603</v>
      </c>
      <c r="D23" s="19">
        <v>1</v>
      </c>
      <c r="E23" s="20">
        <v>990</v>
      </c>
      <c r="F23" s="21">
        <v>86.253661186307269</v>
      </c>
      <c r="G23" s="22">
        <v>0</v>
      </c>
      <c r="H23" s="22">
        <v>0</v>
      </c>
      <c r="I23" s="22">
        <v>40.416370699948281</v>
      </c>
      <c r="J23" s="23">
        <f t="shared" si="6"/>
        <v>126.67003188625554</v>
      </c>
      <c r="K23" s="24">
        <f>IF(ISERROR(VLOOKUP($A23,'14-15 pricing'!$A$1:$D$1208,4,FALSE)),L23,VLOOKUP($A23,'14-15 pricing'!$A$1:$D$1208,4,FALSE))</f>
        <v>186.7</v>
      </c>
      <c r="L23" s="24">
        <f t="shared" si="7"/>
        <v>143.05011361991353</v>
      </c>
      <c r="M23" s="24"/>
      <c r="N23" s="24"/>
      <c r="O23" s="24"/>
      <c r="P23" s="24"/>
      <c r="Q23" s="24"/>
      <c r="R23" s="24"/>
      <c r="S23" s="24"/>
      <c r="T23" s="24"/>
      <c r="U23" s="24">
        <f t="shared" si="8"/>
        <v>143.19783280583465</v>
      </c>
      <c r="V23" s="24">
        <f t="shared" si="8"/>
        <v>143.06459757887816</v>
      </c>
      <c r="W23" s="24">
        <f t="shared" si="8"/>
        <v>143.5954728622834</v>
      </c>
      <c r="X23" s="22">
        <f t="shared" si="9"/>
        <v>56.796452433606277</v>
      </c>
      <c r="Y23" s="22">
        <f t="shared" si="10"/>
        <v>86.253661186307269</v>
      </c>
      <c r="Z23" s="31">
        <f t="shared" si="11"/>
        <v>143.05011361991353</v>
      </c>
      <c r="AA23" s="25">
        <f t="shared" si="12"/>
        <v>0</v>
      </c>
      <c r="AC23" s="49">
        <f t="shared" si="13"/>
        <v>12322.199999999999</v>
      </c>
      <c r="AD23" s="49">
        <f t="shared" si="14"/>
        <v>9441.3074989142933</v>
      </c>
      <c r="AE23" s="49">
        <f t="shared" si="15"/>
        <v>9451.0569651850874</v>
      </c>
      <c r="AF23" s="49">
        <f t="shared" si="16"/>
        <v>9442.2634402059593</v>
      </c>
      <c r="AG23" s="49">
        <f t="shared" si="17"/>
        <v>9477.3012089107051</v>
      </c>
      <c r="AH23" s="50">
        <f t="shared" si="18"/>
        <v>41780.497768483598</v>
      </c>
      <c r="AI23" s="49">
        <f t="shared" si="19"/>
        <v>-2844.8987910892938</v>
      </c>
      <c r="AJ23" s="51">
        <f t="shared" si="20"/>
        <v>-7.0116884894701388E-4</v>
      </c>
      <c r="AK23" s="61"/>
      <c r="AL23" s="69">
        <f t="shared" si="21"/>
        <v>12322.199999999999</v>
      </c>
      <c r="AM23" s="69">
        <f t="shared" si="22"/>
        <v>11327.255254641001</v>
      </c>
      <c r="AN23" s="69">
        <f t="shared" si="23"/>
        <v>10180.393800671081</v>
      </c>
      <c r="AO23" s="69">
        <f t="shared" si="24"/>
        <v>8858.4196903124102</v>
      </c>
      <c r="AP23" s="69">
        <f t="shared" si="25"/>
        <v>7334.5952192665491</v>
      </c>
      <c r="AQ23" s="70">
        <f t="shared" si="26"/>
        <v>42036.833925532897</v>
      </c>
      <c r="AS23" s="74">
        <f t="shared" si="27"/>
        <v>-8.0744083472025968E-2</v>
      </c>
      <c r="AT23" s="74">
        <f t="shared" si="28"/>
        <v>-0.10124795709004857</v>
      </c>
      <c r="AU23" s="74">
        <f t="shared" si="29"/>
        <v>-0.1298549089792114</v>
      </c>
      <c r="AV23" s="74">
        <f t="shared" si="30"/>
        <v>-0.17201990019871372</v>
      </c>
      <c r="AW23" s="45"/>
      <c r="AX23" s="42" t="str">
        <f t="shared" si="31"/>
        <v>FLU0130-ST-0990-001-B</v>
      </c>
      <c r="AY23" s="42">
        <f t="shared" si="32"/>
        <v>186.7</v>
      </c>
      <c r="AZ23" s="43">
        <f t="shared" si="33"/>
        <v>171.62507961577273</v>
      </c>
      <c r="BA23" s="43">
        <f t="shared" si="34"/>
        <v>154.24839091925881</v>
      </c>
      <c r="BB23" s="43">
        <f t="shared" si="35"/>
        <v>158.02747649678065</v>
      </c>
      <c r="BC23" s="43">
        <f t="shared" si="36"/>
        <v>161.95907796517878</v>
      </c>
      <c r="BD23" s="43">
        <f t="shared" si="37"/>
        <v>164.40201479991163</v>
      </c>
      <c r="BE23" s="43">
        <f t="shared" si="38"/>
        <v>134.21848015624863</v>
      </c>
      <c r="BF23" s="43">
        <f t="shared" si="39"/>
        <v>137.50683292007673</v>
      </c>
      <c r="BG23" s="43">
        <f t="shared" si="40"/>
        <v>140.9278966376535</v>
      </c>
      <c r="BH23" s="43">
        <f t="shared" si="41"/>
        <v>143.05360613207017</v>
      </c>
      <c r="BI23" s="43">
        <f t="shared" si="42"/>
        <v>144.88038772883445</v>
      </c>
      <c r="BJ23" s="43">
        <f t="shared" si="43"/>
        <v>111.1302305949477</v>
      </c>
    </row>
    <row r="24" spans="1:62" x14ac:dyDescent="0.2">
      <c r="A24" s="17" t="s">
        <v>38</v>
      </c>
      <c r="B24" s="17">
        <f>IF(ISERROR(VLOOKUP('Prices updated for CPI'!A24,Quantities!$A$1:$B$576,2,FALSE)),0,VLOOKUP('Prices updated for CPI'!A24,Quantities!$A$1:$B$576,2,FALSE))</f>
        <v>3</v>
      </c>
      <c r="C24" s="18">
        <f t="shared" si="5"/>
        <v>0.27632136111913713</v>
      </c>
      <c r="D24" s="19">
        <v>1</v>
      </c>
      <c r="E24" s="20">
        <v>1000</v>
      </c>
      <c r="F24" s="21">
        <v>92.918415054851835</v>
      </c>
      <c r="G24" s="22">
        <v>0</v>
      </c>
      <c r="H24" s="22">
        <v>0</v>
      </c>
      <c r="I24" s="22">
        <v>35.478928824948277</v>
      </c>
      <c r="J24" s="23">
        <f t="shared" si="6"/>
        <v>128.3973438798001</v>
      </c>
      <c r="K24" s="24">
        <f>IF(ISERROR(VLOOKUP($A24,'14-15 pricing'!$A$1:$D$1208,4,FALSE)),L24,VLOOKUP($A24,'14-15 pricing'!$A$1:$D$1208,4,FALSE))</f>
        <v>196.98</v>
      </c>
      <c r="L24" s="24">
        <f t="shared" si="7"/>
        <v>142.77636267616202</v>
      </c>
      <c r="M24" s="24"/>
      <c r="N24" s="24"/>
      <c r="O24" s="24"/>
      <c r="P24" s="24"/>
      <c r="Q24" s="24"/>
      <c r="R24" s="24"/>
      <c r="S24" s="24"/>
      <c r="T24" s="24"/>
      <c r="U24" s="24">
        <f t="shared" si="8"/>
        <v>142.90603583564197</v>
      </c>
      <c r="V24" s="24">
        <f t="shared" si="8"/>
        <v>142.78907721089905</v>
      </c>
      <c r="W24" s="24">
        <f t="shared" si="8"/>
        <v>143.25509843122805</v>
      </c>
      <c r="X24" s="22">
        <f t="shared" si="9"/>
        <v>49.857947621310188</v>
      </c>
      <c r="Y24" s="22">
        <f t="shared" si="10"/>
        <v>92.918415054851835</v>
      </c>
      <c r="Z24" s="31">
        <f t="shared" si="11"/>
        <v>142.77636267616202</v>
      </c>
      <c r="AA24" s="25">
        <f t="shared" si="12"/>
        <v>0</v>
      </c>
      <c r="AC24" s="49">
        <f t="shared" si="13"/>
        <v>590.93999999999994</v>
      </c>
      <c r="AD24" s="49">
        <f t="shared" si="14"/>
        <v>428.32908802848607</v>
      </c>
      <c r="AE24" s="49">
        <f t="shared" si="15"/>
        <v>428.71810750692589</v>
      </c>
      <c r="AF24" s="49">
        <f t="shared" si="16"/>
        <v>428.36723163269716</v>
      </c>
      <c r="AG24" s="49">
        <f t="shared" si="17"/>
        <v>429.76529529368418</v>
      </c>
      <c r="AH24" s="50">
        <f t="shared" si="18"/>
        <v>1925.2025565623994</v>
      </c>
      <c r="AI24" s="49">
        <f t="shared" si="19"/>
        <v>-161.17470470631577</v>
      </c>
      <c r="AJ24" s="51">
        <f t="shared" si="20"/>
        <v>-3.9723972793784768E-5</v>
      </c>
      <c r="AK24" s="61"/>
      <c r="AL24" s="69">
        <f t="shared" si="21"/>
        <v>590.93999999999994</v>
      </c>
      <c r="AM24" s="69">
        <f t="shared" si="22"/>
        <v>534.57246733605712</v>
      </c>
      <c r="AN24" s="69">
        <f t="shared" si="23"/>
        <v>469.59825568338829</v>
      </c>
      <c r="AO24" s="69">
        <f t="shared" si="24"/>
        <v>394.7032233772054</v>
      </c>
      <c r="AP24" s="69">
        <f t="shared" si="25"/>
        <v>308.37257431709065</v>
      </c>
      <c r="AQ24" s="70">
        <f t="shared" si="26"/>
        <v>1938.3798643216512</v>
      </c>
      <c r="AS24" s="74">
        <f t="shared" si="27"/>
        <v>-9.5386219690565585E-2</v>
      </c>
      <c r="AT24" s="74">
        <f t="shared" si="28"/>
        <v>-0.12154425381549443</v>
      </c>
      <c r="AU24" s="74">
        <f t="shared" si="29"/>
        <v>-0.15948745848127358</v>
      </c>
      <c r="AV24" s="74">
        <f t="shared" si="30"/>
        <v>-0.21872293902604203</v>
      </c>
      <c r="AW24" s="45"/>
      <c r="AX24" s="42" t="str">
        <f t="shared" si="31"/>
        <v>FLU0130-ST-1000-001-B</v>
      </c>
      <c r="AY24" s="42">
        <f t="shared" si="32"/>
        <v>196.98</v>
      </c>
      <c r="AZ24" s="43">
        <f t="shared" si="33"/>
        <v>178.19082244535238</v>
      </c>
      <c r="BA24" s="43">
        <f t="shared" si="34"/>
        <v>156.53275189446279</v>
      </c>
      <c r="BB24" s="43">
        <f t="shared" si="35"/>
        <v>160.36780431587712</v>
      </c>
      <c r="BC24" s="43">
        <f t="shared" si="36"/>
        <v>164.35763133146534</v>
      </c>
      <c r="BD24" s="43">
        <f t="shared" si="37"/>
        <v>166.83674714697651</v>
      </c>
      <c r="BE24" s="43">
        <f t="shared" si="38"/>
        <v>131.56774112573515</v>
      </c>
      <c r="BF24" s="43">
        <f t="shared" si="39"/>
        <v>134.79115078331566</v>
      </c>
      <c r="BG24" s="43">
        <f t="shared" si="40"/>
        <v>138.1446504284078</v>
      </c>
      <c r="BH24" s="43">
        <f t="shared" si="41"/>
        <v>140.22837836322236</v>
      </c>
      <c r="BI24" s="43">
        <f t="shared" si="42"/>
        <v>142.0190820572036</v>
      </c>
      <c r="BJ24" s="43">
        <f t="shared" si="43"/>
        <v>102.7908581056969</v>
      </c>
    </row>
    <row r="25" spans="1:62" x14ac:dyDescent="0.2">
      <c r="A25" s="17" t="s">
        <v>39</v>
      </c>
      <c r="B25" s="17">
        <f>IF(ISERROR(VLOOKUP('Prices updated for CPI'!A25,Quantities!$A$1:$B$576,2,FALSE)),0,VLOOKUP('Prices updated for CPI'!A25,Quantities!$A$1:$B$576,2,FALSE))</f>
        <v>14</v>
      </c>
      <c r="C25" s="18">
        <f t="shared" si="5"/>
        <v>0.64601756041769398</v>
      </c>
      <c r="D25" s="19">
        <v>1</v>
      </c>
      <c r="E25" s="20">
        <v>10</v>
      </c>
      <c r="F25" s="21">
        <v>17.255027166785979</v>
      </c>
      <c r="G25" s="22">
        <v>0</v>
      </c>
      <c r="H25" s="22">
        <v>0</v>
      </c>
      <c r="I25" s="22">
        <v>31.490405479948279</v>
      </c>
      <c r="J25" s="23">
        <f t="shared" si="6"/>
        <v>48.745432646734258</v>
      </c>
      <c r="K25" s="24">
        <f>IF(ISERROR(VLOOKUP($A25,'14-15 pricing'!$A$1:$D$1208,4,FALSE)),L25,VLOOKUP($A25,'14-15 pricing'!$A$1:$D$1208,4,FALSE))</f>
        <v>74.010000000000005</v>
      </c>
      <c r="L25" s="24">
        <f t="shared" si="7"/>
        <v>61.507969377629905</v>
      </c>
      <c r="M25" s="24"/>
      <c r="N25" s="24"/>
      <c r="O25" s="24"/>
      <c r="P25" s="24"/>
      <c r="Q25" s="24"/>
      <c r="R25" s="24"/>
      <c r="S25" s="24"/>
      <c r="T25" s="24"/>
      <c r="U25" s="24">
        <f t="shared" si="8"/>
        <v>61.623064745701384</v>
      </c>
      <c r="V25" s="24">
        <f t="shared" si="8"/>
        <v>61.519254550762767</v>
      </c>
      <c r="W25" s="24">
        <f t="shared" si="8"/>
        <v>61.932885899748157</v>
      </c>
      <c r="X25" s="22">
        <f t="shared" si="9"/>
        <v>44.252942210843926</v>
      </c>
      <c r="Y25" s="22">
        <f t="shared" si="10"/>
        <v>17.255027166785979</v>
      </c>
      <c r="Z25" s="31">
        <f t="shared" si="11"/>
        <v>61.507969377629905</v>
      </c>
      <c r="AA25" s="25">
        <f t="shared" si="12"/>
        <v>0</v>
      </c>
      <c r="AC25" s="49">
        <f t="shared" si="13"/>
        <v>1036.1400000000001</v>
      </c>
      <c r="AD25" s="49">
        <f t="shared" si="14"/>
        <v>861.11157128681862</v>
      </c>
      <c r="AE25" s="49">
        <f t="shared" si="15"/>
        <v>862.72290643981933</v>
      </c>
      <c r="AF25" s="49">
        <f t="shared" si="16"/>
        <v>861.26956371067877</v>
      </c>
      <c r="AG25" s="49">
        <f t="shared" si="17"/>
        <v>867.0604025964742</v>
      </c>
      <c r="AH25" s="50">
        <f t="shared" si="18"/>
        <v>3731.0097070050783</v>
      </c>
      <c r="AI25" s="49">
        <f t="shared" si="19"/>
        <v>-169.0795974035259</v>
      </c>
      <c r="AJ25" s="51">
        <f t="shared" si="20"/>
        <v>-4.1672254585359586E-5</v>
      </c>
      <c r="AK25" s="61"/>
      <c r="AL25" s="69">
        <f t="shared" si="21"/>
        <v>1036.1400000000001</v>
      </c>
      <c r="AM25" s="69">
        <f t="shared" si="22"/>
        <v>977.00789396130313</v>
      </c>
      <c r="AN25" s="69">
        <f t="shared" si="23"/>
        <v>908.84699012802162</v>
      </c>
      <c r="AO25" s="69">
        <f t="shared" si="24"/>
        <v>830.27869411080394</v>
      </c>
      <c r="AP25" s="69">
        <f t="shared" si="25"/>
        <v>739.7139158891423</v>
      </c>
      <c r="AQ25" s="70">
        <f t="shared" si="26"/>
        <v>3754.7430779276001</v>
      </c>
      <c r="AS25" s="74">
        <f t="shared" si="27"/>
        <v>-5.7069610321671752E-2</v>
      </c>
      <c r="AT25" s="74">
        <f t="shared" si="28"/>
        <v>-6.9764946889959517E-2</v>
      </c>
      <c r="AU25" s="74">
        <f t="shared" si="29"/>
        <v>-8.6448320642125279E-2</v>
      </c>
      <c r="AV25" s="74">
        <f t="shared" si="30"/>
        <v>-0.10907756499599569</v>
      </c>
      <c r="AW25" s="45"/>
      <c r="AX25" s="42" t="str">
        <f t="shared" si="31"/>
        <v>FLU0140-ST-0010-001-B</v>
      </c>
      <c r="AY25" s="42">
        <f t="shared" si="32"/>
        <v>74.010000000000005</v>
      </c>
      <c r="AZ25" s="43">
        <f t="shared" si="33"/>
        <v>69.786278140093074</v>
      </c>
      <c r="BA25" s="43">
        <f t="shared" si="34"/>
        <v>64.917642152001534</v>
      </c>
      <c r="BB25" s="43">
        <f t="shared" si="35"/>
        <v>66.508124384725576</v>
      </c>
      <c r="BC25" s="43">
        <f t="shared" si="36"/>
        <v>68.162795112171636</v>
      </c>
      <c r="BD25" s="43">
        <f t="shared" si="37"/>
        <v>69.190940030196387</v>
      </c>
      <c r="BE25" s="43">
        <f t="shared" si="38"/>
        <v>59.30562100791456</v>
      </c>
      <c r="BF25" s="43">
        <f t="shared" si="39"/>
        <v>60.758608722608464</v>
      </c>
      <c r="BG25" s="43">
        <f t="shared" si="40"/>
        <v>62.27023594445113</v>
      </c>
      <c r="BH25" s="43">
        <f t="shared" si="41"/>
        <v>63.209499460935909</v>
      </c>
      <c r="BI25" s="43">
        <f t="shared" si="42"/>
        <v>64.016679045415003</v>
      </c>
      <c r="BJ25" s="43">
        <f t="shared" si="43"/>
        <v>52.836708277795879</v>
      </c>
    </row>
    <row r="26" spans="1:62" x14ac:dyDescent="0.2">
      <c r="A26" s="17" t="s">
        <v>40</v>
      </c>
      <c r="B26" s="17">
        <f>IF(ISERROR(VLOOKUP('Prices updated for CPI'!A26,Quantities!$A$1:$B$576,2,FALSE)),0,VLOOKUP('Prices updated for CPI'!A26,Quantities!$A$1:$B$576,2,FALSE))</f>
        <v>1</v>
      </c>
      <c r="C26" s="18">
        <f t="shared" si="5"/>
        <v>0.45262058088812751</v>
      </c>
      <c r="D26" s="19">
        <v>1</v>
      </c>
      <c r="E26" s="20">
        <v>810</v>
      </c>
      <c r="F26" s="21">
        <v>51.156145528662286</v>
      </c>
      <c r="G26" s="22">
        <v>0</v>
      </c>
      <c r="H26" s="22">
        <v>0</v>
      </c>
      <c r="I26" s="22">
        <v>42.300319479948278</v>
      </c>
      <c r="J26" s="23">
        <f t="shared" si="6"/>
        <v>93.456465008610564</v>
      </c>
      <c r="K26" s="24">
        <f>IF(ISERROR(VLOOKUP($A26,'14-15 pricing'!$A$1:$D$1208,4,FALSE)),L26,VLOOKUP($A26,'14-15 pricing'!$A$1:$D$1208,4,FALSE))</f>
        <v>138.79</v>
      </c>
      <c r="L26" s="24">
        <f t="shared" si="7"/>
        <v>110.60007979741408</v>
      </c>
      <c r="M26" s="24"/>
      <c r="N26" s="24"/>
      <c r="O26" s="24"/>
      <c r="P26" s="24"/>
      <c r="Q26" s="24"/>
      <c r="R26" s="24"/>
      <c r="S26" s="24"/>
      <c r="T26" s="24"/>
      <c r="U26" s="24">
        <f t="shared" si="8"/>
        <v>110.75468469264752</v>
      </c>
      <c r="V26" s="24">
        <f t="shared" si="8"/>
        <v>110.61523890450181</v>
      </c>
      <c r="W26" s="24">
        <f t="shared" si="8"/>
        <v>111.1708601466654</v>
      </c>
      <c r="X26" s="22">
        <f t="shared" si="9"/>
        <v>59.443934268751789</v>
      </c>
      <c r="Y26" s="22">
        <f t="shared" si="10"/>
        <v>51.156145528662286</v>
      </c>
      <c r="Z26" s="31">
        <f t="shared" si="11"/>
        <v>110.60007979741408</v>
      </c>
      <c r="AA26" s="25">
        <f t="shared" si="12"/>
        <v>0</v>
      </c>
      <c r="AC26" s="49">
        <f t="shared" si="13"/>
        <v>138.79</v>
      </c>
      <c r="AD26" s="49">
        <f t="shared" si="14"/>
        <v>110.60007979741408</v>
      </c>
      <c r="AE26" s="49">
        <f t="shared" si="15"/>
        <v>110.75468469264752</v>
      </c>
      <c r="AF26" s="49">
        <f t="shared" si="16"/>
        <v>110.61523890450181</v>
      </c>
      <c r="AG26" s="49">
        <f t="shared" si="17"/>
        <v>111.1708601466654</v>
      </c>
      <c r="AH26" s="50">
        <f t="shared" si="18"/>
        <v>484.37117062670103</v>
      </c>
      <c r="AI26" s="49">
        <f t="shared" si="19"/>
        <v>-27.619139853334588</v>
      </c>
      <c r="AJ26" s="51">
        <f t="shared" si="20"/>
        <v>-6.8071597346541149E-6</v>
      </c>
      <c r="AK26" s="61"/>
      <c r="AL26" s="69">
        <f t="shared" si="21"/>
        <v>138.79</v>
      </c>
      <c r="AM26" s="69">
        <f t="shared" si="22"/>
        <v>129.13077480911409</v>
      </c>
      <c r="AN26" s="69">
        <f t="shared" si="23"/>
        <v>117.99669615970612</v>
      </c>
      <c r="AO26" s="69">
        <f t="shared" si="24"/>
        <v>105.16257075923674</v>
      </c>
      <c r="AP26" s="69">
        <f t="shared" si="25"/>
        <v>90.36882086923292</v>
      </c>
      <c r="AQ26" s="70">
        <f t="shared" si="26"/>
        <v>487.35353808664217</v>
      </c>
      <c r="AS26" s="74">
        <f t="shared" si="27"/>
        <v>-6.9595973707658382E-2</v>
      </c>
      <c r="AT26" s="74">
        <f t="shared" si="28"/>
        <v>-8.6223277649086966E-2</v>
      </c>
      <c r="AU26" s="74">
        <f t="shared" si="29"/>
        <v>-0.10876681990399671</v>
      </c>
      <c r="AV26" s="74">
        <f t="shared" si="30"/>
        <v>-0.14067504990794877</v>
      </c>
      <c r="AW26" s="45"/>
      <c r="AX26" s="42" t="str">
        <f t="shared" si="31"/>
        <v>FLU0140-ST-0810-001-B</v>
      </c>
      <c r="AY26" s="42">
        <f t="shared" si="32"/>
        <v>138.79</v>
      </c>
      <c r="AZ26" s="43">
        <f t="shared" si="33"/>
        <v>129.13077480911409</v>
      </c>
      <c r="BA26" s="43">
        <f t="shared" si="34"/>
        <v>117.99669615970612</v>
      </c>
      <c r="BB26" s="43">
        <f t="shared" si="35"/>
        <v>120.88761521561891</v>
      </c>
      <c r="BC26" s="43">
        <f t="shared" si="36"/>
        <v>123.8952056424809</v>
      </c>
      <c r="BD26" s="43">
        <f t="shared" si="37"/>
        <v>125.76399969412334</v>
      </c>
      <c r="BE26" s="43">
        <f t="shared" si="38"/>
        <v>105.16257075923674</v>
      </c>
      <c r="BF26" s="43">
        <f t="shared" si="39"/>
        <v>107.73905374283804</v>
      </c>
      <c r="BG26" s="43">
        <f t="shared" si="40"/>
        <v>110.41951812339656</v>
      </c>
      <c r="BH26" s="43">
        <f t="shared" si="41"/>
        <v>112.08504938898633</v>
      </c>
      <c r="BI26" s="43">
        <f t="shared" si="42"/>
        <v>113.51636532035253</v>
      </c>
      <c r="BJ26" s="43">
        <f t="shared" si="43"/>
        <v>90.36882086923292</v>
      </c>
    </row>
    <row r="27" spans="1:62" x14ac:dyDescent="0.2">
      <c r="A27" s="17" t="s">
        <v>41</v>
      </c>
      <c r="B27" s="17">
        <f>IF(ISERROR(VLOOKUP('Prices updated for CPI'!A27,Quantities!$A$1:$B$576,2,FALSE)),0,VLOOKUP('Prices updated for CPI'!A27,Quantities!$A$1:$B$576,2,FALSE))</f>
        <v>4</v>
      </c>
      <c r="C27" s="18">
        <f t="shared" si="5"/>
        <v>0.67079610887274099</v>
      </c>
      <c r="D27" s="19">
        <v>1</v>
      </c>
      <c r="E27" s="20">
        <v>10</v>
      </c>
      <c r="F27" s="21">
        <v>17.255027166785979</v>
      </c>
      <c r="G27" s="22">
        <v>0</v>
      </c>
      <c r="H27" s="22">
        <v>0</v>
      </c>
      <c r="I27" s="22">
        <v>35.159381143217175</v>
      </c>
      <c r="J27" s="23">
        <f t="shared" si="6"/>
        <v>52.414408310003154</v>
      </c>
      <c r="K27" s="24">
        <f>IF(ISERROR(VLOOKUP($A27,'14-15 pricing'!$A$1:$D$1208,4,FALSE)),L27,VLOOKUP($A27,'14-15 pricing'!$A$1:$D$1208,4,FALSE))</f>
        <v>74.010000000000005</v>
      </c>
      <c r="L27" s="24">
        <f t="shared" si="7"/>
        <v>66.663919754420604</v>
      </c>
      <c r="M27" s="24"/>
      <c r="N27" s="24"/>
      <c r="O27" s="24"/>
      <c r="P27" s="24"/>
      <c r="Q27" s="24"/>
      <c r="R27" s="24"/>
      <c r="S27" s="24"/>
      <c r="T27" s="24"/>
      <c r="U27" s="24">
        <f t="shared" si="8"/>
        <v>66.792424988067751</v>
      </c>
      <c r="V27" s="24">
        <f t="shared" si="8"/>
        <v>66.676519773296135</v>
      </c>
      <c r="W27" s="24">
        <f t="shared" si="8"/>
        <v>67.138343685376952</v>
      </c>
      <c r="X27" s="22">
        <f t="shared" si="9"/>
        <v>49.408892587634625</v>
      </c>
      <c r="Y27" s="22">
        <f t="shared" si="10"/>
        <v>17.255027166785979</v>
      </c>
      <c r="Z27" s="31">
        <f t="shared" si="11"/>
        <v>66.663919754420604</v>
      </c>
      <c r="AA27" s="25">
        <f t="shared" si="12"/>
        <v>0</v>
      </c>
      <c r="AC27" s="49">
        <f t="shared" si="13"/>
        <v>296.04000000000002</v>
      </c>
      <c r="AD27" s="49">
        <f t="shared" si="14"/>
        <v>266.65567901768242</v>
      </c>
      <c r="AE27" s="49">
        <f t="shared" si="15"/>
        <v>267.169699952271</v>
      </c>
      <c r="AF27" s="49">
        <f t="shared" si="16"/>
        <v>266.70607909318454</v>
      </c>
      <c r="AG27" s="49">
        <f t="shared" si="17"/>
        <v>268.55337474150781</v>
      </c>
      <c r="AH27" s="50">
        <f t="shared" si="18"/>
        <v>1132.1530977470989</v>
      </c>
      <c r="AI27" s="49">
        <f t="shared" si="19"/>
        <v>-27.486625258492211</v>
      </c>
      <c r="AJ27" s="51">
        <f t="shared" si="20"/>
        <v>-6.774499484586403E-6</v>
      </c>
      <c r="AK27" s="61"/>
      <c r="AL27" s="69">
        <f t="shared" si="21"/>
        <v>296.04000000000002</v>
      </c>
      <c r="AM27" s="69">
        <f t="shared" si="22"/>
        <v>286.42711905877064</v>
      </c>
      <c r="AN27" s="69">
        <f t="shared" si="23"/>
        <v>275.34646089707536</v>
      </c>
      <c r="AO27" s="69">
        <f t="shared" si="24"/>
        <v>262.57391268317411</v>
      </c>
      <c r="AP27" s="69">
        <f t="shared" si="25"/>
        <v>247.8511421134273</v>
      </c>
      <c r="AQ27" s="70">
        <f t="shared" si="26"/>
        <v>1138.0873930244204</v>
      </c>
      <c r="AS27" s="74">
        <f t="shared" si="27"/>
        <v>-3.2471561076980737E-2</v>
      </c>
      <c r="AT27" s="74">
        <f t="shared" si="28"/>
        <v>-3.8685785752785841E-2</v>
      </c>
      <c r="AU27" s="74">
        <f t="shared" si="29"/>
        <v>-4.6387188606995138E-2</v>
      </c>
      <c r="AV27" s="74">
        <f t="shared" si="30"/>
        <v>-5.6070957009013857E-2</v>
      </c>
      <c r="AW27" s="45"/>
      <c r="AX27" s="42" t="str">
        <f t="shared" si="31"/>
        <v>FLU0190-ST-0010-001-B</v>
      </c>
      <c r="AY27" s="42">
        <f t="shared" si="32"/>
        <v>74.010000000000005</v>
      </c>
      <c r="AZ27" s="43">
        <f t="shared" si="33"/>
        <v>71.606779764692661</v>
      </c>
      <c r="BA27" s="43">
        <f t="shared" si="34"/>
        <v>68.83661522426884</v>
      </c>
      <c r="BB27" s="43">
        <f t="shared" si="35"/>
        <v>70.523112297263424</v>
      </c>
      <c r="BC27" s="43">
        <f t="shared" si="36"/>
        <v>72.277672820601126</v>
      </c>
      <c r="BD27" s="43">
        <f t="shared" si="37"/>
        <v>73.367885184616796</v>
      </c>
      <c r="BE27" s="43">
        <f t="shared" si="38"/>
        <v>65.643478170793529</v>
      </c>
      <c r="BF27" s="43">
        <f t="shared" si="39"/>
        <v>67.251743385977974</v>
      </c>
      <c r="BG27" s="43">
        <f t="shared" si="40"/>
        <v>68.924914779397227</v>
      </c>
      <c r="BH27" s="43">
        <f t="shared" si="41"/>
        <v>69.96455525686163</v>
      </c>
      <c r="BI27" s="43">
        <f t="shared" si="42"/>
        <v>70.857996292182591</v>
      </c>
      <c r="BJ27" s="43">
        <f t="shared" si="43"/>
        <v>61.962785528356825</v>
      </c>
    </row>
    <row r="28" spans="1:62" x14ac:dyDescent="0.2">
      <c r="A28" s="17" t="s">
        <v>42</v>
      </c>
      <c r="B28" s="17">
        <f>IF(ISERROR(VLOOKUP('Prices updated for CPI'!A28,Quantities!$A$1:$B$576,2,FALSE)),0,VLOOKUP('Prices updated for CPI'!A28,Quantities!$A$1:$B$576,2,FALSE))</f>
        <v>5</v>
      </c>
      <c r="C28" s="18">
        <f t="shared" si="5"/>
        <v>0.6637332130958945</v>
      </c>
      <c r="D28" s="19">
        <v>1</v>
      </c>
      <c r="E28" s="20">
        <v>10</v>
      </c>
      <c r="F28" s="21">
        <v>17.255027166785979</v>
      </c>
      <c r="G28" s="22">
        <v>0</v>
      </c>
      <c r="H28" s="22">
        <v>0</v>
      </c>
      <c r="I28" s="22">
        <v>34.058476987600407</v>
      </c>
      <c r="J28" s="23">
        <f t="shared" si="6"/>
        <v>51.313504154386386</v>
      </c>
      <c r="K28" s="24">
        <f>IF(ISERROR(VLOOKUP($A28,'14-15 pricing'!$A$1:$D$1208,4,FALSE)),L28,VLOOKUP($A28,'14-15 pricing'!$A$1:$D$1208,4,FALSE))</f>
        <v>68.73</v>
      </c>
      <c r="L28" s="24">
        <f t="shared" si="7"/>
        <v>65.116837484895413</v>
      </c>
      <c r="M28" s="24"/>
      <c r="N28" s="24"/>
      <c r="O28" s="24"/>
      <c r="P28" s="24"/>
      <c r="Q28" s="24"/>
      <c r="R28" s="24"/>
      <c r="S28" s="24"/>
      <c r="T28" s="24"/>
      <c r="U28" s="24">
        <f t="shared" si="8"/>
        <v>65.241318986009716</v>
      </c>
      <c r="V28" s="24">
        <f t="shared" si="8"/>
        <v>65.129042974268714</v>
      </c>
      <c r="W28" s="24">
        <f t="shared" si="8"/>
        <v>65.576406339905276</v>
      </c>
      <c r="X28" s="22">
        <f t="shared" si="9"/>
        <v>47.861810318109434</v>
      </c>
      <c r="Y28" s="22">
        <f t="shared" si="10"/>
        <v>17.255027166785979</v>
      </c>
      <c r="Z28" s="31">
        <f t="shared" si="11"/>
        <v>65.116837484895413</v>
      </c>
      <c r="AA28" s="25">
        <f t="shared" si="12"/>
        <v>0</v>
      </c>
      <c r="AC28" s="49">
        <f t="shared" si="13"/>
        <v>343.65000000000003</v>
      </c>
      <c r="AD28" s="49">
        <f t="shared" si="14"/>
        <v>325.58418742447708</v>
      </c>
      <c r="AE28" s="49">
        <f t="shared" si="15"/>
        <v>326.2065949300486</v>
      </c>
      <c r="AF28" s="49">
        <f t="shared" si="16"/>
        <v>325.64521487134357</v>
      </c>
      <c r="AG28" s="49">
        <f t="shared" si="17"/>
        <v>327.88203169952635</v>
      </c>
      <c r="AH28" s="50">
        <f t="shared" si="18"/>
        <v>1365.6333283185147</v>
      </c>
      <c r="AI28" s="49">
        <f t="shared" si="19"/>
        <v>-15.767968300473683</v>
      </c>
      <c r="AJ28" s="51">
        <f t="shared" si="20"/>
        <v>-3.8862571203254858E-6</v>
      </c>
      <c r="AK28" s="61"/>
      <c r="AL28" s="69">
        <f t="shared" si="21"/>
        <v>343.65000000000003</v>
      </c>
      <c r="AM28" s="69">
        <f t="shared" si="22"/>
        <v>338.13547791763921</v>
      </c>
      <c r="AN28" s="69">
        <f t="shared" si="23"/>
        <v>331.77895124334276</v>
      </c>
      <c r="AO28" s="69">
        <f t="shared" si="24"/>
        <v>324.45185548462121</v>
      </c>
      <c r="AP28" s="69">
        <f t="shared" si="25"/>
        <v>316.00599581812065</v>
      </c>
      <c r="AQ28" s="70">
        <f t="shared" si="26"/>
        <v>1371.7351469559553</v>
      </c>
      <c r="AS28" s="74">
        <f t="shared" si="27"/>
        <v>-1.6046914251013608E-2</v>
      </c>
      <c r="AT28" s="74">
        <f t="shared" si="28"/>
        <v>-1.8798756975879141E-2</v>
      </c>
      <c r="AU28" s="74">
        <f t="shared" si="29"/>
        <v>-2.2084269454898324E-2</v>
      </c>
      <c r="AV28" s="74">
        <f t="shared" si="30"/>
        <v>-2.6031164635767913E-2</v>
      </c>
      <c r="AW28" s="45"/>
      <c r="AX28" s="42" t="str">
        <f t="shared" si="31"/>
        <v>FLU0240-ST-0010-001-B</v>
      </c>
      <c r="AY28" s="42">
        <f t="shared" si="32"/>
        <v>68.73</v>
      </c>
      <c r="AZ28" s="43">
        <f t="shared" si="33"/>
        <v>67.627095583527847</v>
      </c>
      <c r="BA28" s="43">
        <f t="shared" si="34"/>
        <v>66.355790248668555</v>
      </c>
      <c r="BB28" s="43">
        <f t="shared" si="35"/>
        <v>67.981507109760926</v>
      </c>
      <c r="BC28" s="43">
        <f t="shared" si="36"/>
        <v>69.672834460559315</v>
      </c>
      <c r="BD28" s="43">
        <f t="shared" si="37"/>
        <v>70.723756309599111</v>
      </c>
      <c r="BE28" s="43">
        <f t="shared" si="38"/>
        <v>64.890371096924241</v>
      </c>
      <c r="BF28" s="43">
        <f t="shared" si="39"/>
        <v>66.480185188798885</v>
      </c>
      <c r="BG28" s="43">
        <f t="shared" si="40"/>
        <v>68.13416081064581</v>
      </c>
      <c r="BH28" s="43">
        <f t="shared" si="41"/>
        <v>69.161873818395364</v>
      </c>
      <c r="BI28" s="43">
        <f t="shared" si="42"/>
        <v>70.04506468443013</v>
      </c>
      <c r="BJ28" s="43">
        <f t="shared" si="43"/>
        <v>63.201199163624132</v>
      </c>
    </row>
    <row r="29" spans="1:62" x14ac:dyDescent="0.2">
      <c r="A29" s="17" t="s">
        <v>43</v>
      </c>
      <c r="B29" s="17">
        <f>IF(ISERROR(VLOOKUP('Prices updated for CPI'!A29,Quantities!$A$1:$B$576,2,FALSE)),0,VLOOKUP('Prices updated for CPI'!A29,Quantities!$A$1:$B$576,2,FALSE))</f>
        <v>673</v>
      </c>
      <c r="C29" s="18">
        <f t="shared" si="5"/>
        <v>0.69425151790860939</v>
      </c>
      <c r="D29" s="19">
        <v>1</v>
      </c>
      <c r="E29" s="20">
        <v>1620</v>
      </c>
      <c r="F29" s="21">
        <v>19.218771251383032</v>
      </c>
      <c r="G29" s="22">
        <v>0</v>
      </c>
      <c r="H29" s="22">
        <v>0</v>
      </c>
      <c r="I29" s="22">
        <v>43.639337217127348</v>
      </c>
      <c r="J29" s="23">
        <f t="shared" si="6"/>
        <v>62.85810846851038</v>
      </c>
      <c r="K29" s="24">
        <f>IF(ISERROR(VLOOKUP($A29,'14-15 pricing'!$A$1:$D$1208,4,FALSE)),L29,VLOOKUP($A29,'14-15 pricing'!$A$1:$D$1208,4,FALSE))</f>
        <v>69.73</v>
      </c>
      <c r="L29" s="24">
        <f t="shared" si="7"/>
        <v>80.544404839008678</v>
      </c>
      <c r="M29" s="24"/>
      <c r="N29" s="24"/>
      <c r="O29" s="24"/>
      <c r="P29" s="24"/>
      <c r="Q29" s="24"/>
      <c r="R29" s="24"/>
      <c r="S29" s="24"/>
      <c r="T29" s="24"/>
      <c r="U29" s="24">
        <f t="shared" si="8"/>
        <v>80.703903756309032</v>
      </c>
      <c r="V29" s="24">
        <f t="shared" si="8"/>
        <v>80.560043808034095</v>
      </c>
      <c r="W29" s="24">
        <f t="shared" si="8"/>
        <v>81.13325325538284</v>
      </c>
      <c r="X29" s="22">
        <f t="shared" si="9"/>
        <v>61.325633587625646</v>
      </c>
      <c r="Y29" s="22">
        <f t="shared" si="10"/>
        <v>19.218771251383032</v>
      </c>
      <c r="Z29" s="31">
        <f t="shared" si="11"/>
        <v>80.544404839008678</v>
      </c>
      <c r="AA29" s="25">
        <f t="shared" si="12"/>
        <v>0</v>
      </c>
      <c r="AC29" s="49">
        <f t="shared" si="13"/>
        <v>46928.29</v>
      </c>
      <c r="AD29" s="49">
        <f t="shared" si="14"/>
        <v>54206.384456652842</v>
      </c>
      <c r="AE29" s="49">
        <f t="shared" si="15"/>
        <v>54313.72722799598</v>
      </c>
      <c r="AF29" s="49">
        <f t="shared" si="16"/>
        <v>54216.909482806943</v>
      </c>
      <c r="AG29" s="49">
        <f t="shared" si="17"/>
        <v>54602.679440872649</v>
      </c>
      <c r="AH29" s="50">
        <f t="shared" si="18"/>
        <v>217735.2473454276</v>
      </c>
      <c r="AI29" s="49">
        <f t="shared" si="19"/>
        <v>7674.3894408726483</v>
      </c>
      <c r="AJ29" s="51">
        <f t="shared" si="20"/>
        <v>1.8914707361408188E-3</v>
      </c>
      <c r="AK29" s="61"/>
      <c r="AL29" s="69">
        <f t="shared" si="21"/>
        <v>46928.29</v>
      </c>
      <c r="AM29" s="69">
        <f t="shared" si="22"/>
        <v>49612.249609371975</v>
      </c>
      <c r="AN29" s="69">
        <f t="shared" si="23"/>
        <v>52706.019222568153</v>
      </c>
      <c r="AO29" s="69">
        <f t="shared" si="24"/>
        <v>56272.172150545957</v>
      </c>
      <c r="AP29" s="69">
        <f t="shared" si="25"/>
        <v>60382.835934778501</v>
      </c>
      <c r="AQ29" s="70">
        <f t="shared" si="26"/>
        <v>218144.43023209766</v>
      </c>
      <c r="AS29" s="74">
        <f t="shared" si="27"/>
        <v>5.7192785191447923E-2</v>
      </c>
      <c r="AT29" s="74">
        <f t="shared" si="28"/>
        <v>6.2358986692910442E-2</v>
      </c>
      <c r="AU29" s="74">
        <f t="shared" si="29"/>
        <v>6.7661207971684872E-2</v>
      </c>
      <c r="AV29" s="74">
        <f t="shared" si="30"/>
        <v>7.3049673171229471E-2</v>
      </c>
      <c r="AW29" s="45"/>
      <c r="AX29" s="42" t="str">
        <f t="shared" si="31"/>
        <v>FLU0350-ST-1620-001-B</v>
      </c>
      <c r="AY29" s="42">
        <f t="shared" si="32"/>
        <v>69.73</v>
      </c>
      <c r="AZ29" s="43">
        <f t="shared" si="33"/>
        <v>73.718052911399667</v>
      </c>
      <c r="BA29" s="43">
        <f t="shared" si="34"/>
        <v>78.315035991928909</v>
      </c>
      <c r="BB29" s="43">
        <f t="shared" si="35"/>
        <v>80.233754373731159</v>
      </c>
      <c r="BC29" s="43">
        <f t="shared" si="36"/>
        <v>82.229908166121078</v>
      </c>
      <c r="BD29" s="43">
        <f t="shared" si="37"/>
        <v>83.470236736149786</v>
      </c>
      <c r="BE29" s="43">
        <f t="shared" si="38"/>
        <v>83.613925929488801</v>
      </c>
      <c r="BF29" s="43">
        <f t="shared" si="39"/>
        <v>85.66246711476127</v>
      </c>
      <c r="BG29" s="43">
        <f t="shared" si="40"/>
        <v>87.793683084041547</v>
      </c>
      <c r="BH29" s="43">
        <f t="shared" si="41"/>
        <v>89.11793378340019</v>
      </c>
      <c r="BI29" s="43">
        <f t="shared" si="42"/>
        <v>90.255961728161495</v>
      </c>
      <c r="BJ29" s="43">
        <f t="shared" si="43"/>
        <v>89.721895891201356</v>
      </c>
    </row>
    <row r="30" spans="1:62" x14ac:dyDescent="0.2">
      <c r="A30" s="26" t="s">
        <v>44</v>
      </c>
      <c r="B30" s="17">
        <f>IF(ISERROR(VLOOKUP('Prices updated for CPI'!A30,Quantities!$A$1:$B$576,2,FALSE)),0,VLOOKUP('Prices updated for CPI'!A30,Quantities!$A$1:$B$576,2,FALSE))</f>
        <v>2</v>
      </c>
      <c r="C30" s="18">
        <f t="shared" si="5"/>
        <v>0.73000571606805154</v>
      </c>
      <c r="D30" s="19">
        <v>1</v>
      </c>
      <c r="E30" s="20">
        <v>40</v>
      </c>
      <c r="F30" s="21">
        <v>18.483521869130684</v>
      </c>
      <c r="G30" s="22">
        <v>0</v>
      </c>
      <c r="H30" s="22">
        <v>0</v>
      </c>
      <c r="I30" s="22">
        <v>49.975415853378351</v>
      </c>
      <c r="J30" s="23">
        <f t="shared" si="6"/>
        <v>68.458937722509035</v>
      </c>
      <c r="K30" s="24">
        <f>IF(ISERROR(VLOOKUP($A30,'14-15 pricing'!$A$1:$D$1208,4,FALSE)),L30,VLOOKUP($A30,'14-15 pricing'!$A$1:$D$1208,4,FALSE))</f>
        <v>67.849999999999994</v>
      </c>
      <c r="L30" s="24">
        <f t="shared" si="7"/>
        <v>88.713141209239538</v>
      </c>
      <c r="M30" s="24"/>
      <c r="N30" s="24"/>
      <c r="O30" s="24"/>
      <c r="P30" s="24"/>
      <c r="Q30" s="24"/>
      <c r="R30" s="24"/>
      <c r="S30" s="24"/>
      <c r="T30" s="24"/>
      <c r="U30" s="24">
        <f t="shared" si="8"/>
        <v>88.89579807867338</v>
      </c>
      <c r="V30" s="24">
        <f t="shared" si="8"/>
        <v>88.731050830017566</v>
      </c>
      <c r="W30" s="24">
        <f t="shared" si="8"/>
        <v>89.387485650734675</v>
      </c>
      <c r="X30" s="22">
        <f t="shared" si="9"/>
        <v>70.229619340108854</v>
      </c>
      <c r="Y30" s="22">
        <f t="shared" si="10"/>
        <v>18.483521869130684</v>
      </c>
      <c r="Z30" s="31">
        <f t="shared" si="11"/>
        <v>88.713141209239538</v>
      </c>
      <c r="AA30" s="25">
        <f t="shared" si="12"/>
        <v>0</v>
      </c>
      <c r="AC30" s="49">
        <f t="shared" si="13"/>
        <v>135.69999999999999</v>
      </c>
      <c r="AD30" s="49">
        <f t="shared" si="14"/>
        <v>177.42628241847908</v>
      </c>
      <c r="AE30" s="49">
        <f t="shared" si="15"/>
        <v>177.79159615734676</v>
      </c>
      <c r="AF30" s="49">
        <f t="shared" si="16"/>
        <v>177.46210166003513</v>
      </c>
      <c r="AG30" s="49">
        <f t="shared" si="17"/>
        <v>178.77497130146935</v>
      </c>
      <c r="AH30" s="50">
        <f t="shared" si="18"/>
        <v>695.94981651813202</v>
      </c>
      <c r="AI30" s="49">
        <f t="shared" si="19"/>
        <v>43.074971301469361</v>
      </c>
      <c r="AJ30" s="51">
        <f t="shared" si="20"/>
        <v>1.0616485950388575E-5</v>
      </c>
      <c r="AK30" s="61"/>
      <c r="AL30" s="69">
        <f t="shared" si="21"/>
        <v>135.69999999999999</v>
      </c>
      <c r="AM30" s="69">
        <f t="shared" si="22"/>
        <v>150.76458383936983</v>
      </c>
      <c r="AN30" s="69">
        <f t="shared" si="23"/>
        <v>168.12935771858412</v>
      </c>
      <c r="AO30" s="69">
        <f t="shared" si="24"/>
        <v>188.14553440766124</v>
      </c>
      <c r="AP30" s="69">
        <f t="shared" si="25"/>
        <v>211.21795285866864</v>
      </c>
      <c r="AQ30" s="70">
        <f t="shared" si="26"/>
        <v>696.29307089483314</v>
      </c>
      <c r="AS30" s="74">
        <f t="shared" si="27"/>
        <v>0.11101388238297602</v>
      </c>
      <c r="AT30" s="74">
        <f t="shared" si="28"/>
        <v>0.11517807058529976</v>
      </c>
      <c r="AU30" s="74">
        <f t="shared" si="29"/>
        <v>0.1190522402552701</v>
      </c>
      <c r="AV30" s="74">
        <f t="shared" si="30"/>
        <v>0.12263069928099175</v>
      </c>
      <c r="AW30" s="45"/>
      <c r="AX30" s="42" t="str">
        <f t="shared" si="31"/>
        <v>HPS0010-ST-0040-001-B</v>
      </c>
      <c r="AY30" s="42">
        <f t="shared" si="32"/>
        <v>67.849999999999994</v>
      </c>
      <c r="AZ30" s="43">
        <f t="shared" si="33"/>
        <v>75.382291919684917</v>
      </c>
      <c r="BA30" s="43">
        <f t="shared" si="34"/>
        <v>84.064678859292059</v>
      </c>
      <c r="BB30" s="43">
        <f t="shared" si="35"/>
        <v>86.124263491344706</v>
      </c>
      <c r="BC30" s="43">
        <f t="shared" si="36"/>
        <v>88.266968597530322</v>
      </c>
      <c r="BD30" s="43">
        <f t="shared" si="37"/>
        <v>89.598358178072857</v>
      </c>
      <c r="BE30" s="43">
        <f t="shared" si="38"/>
        <v>94.072767203830622</v>
      </c>
      <c r="BF30" s="43">
        <f t="shared" si="39"/>
        <v>96.377550000324476</v>
      </c>
      <c r="BG30" s="43">
        <f t="shared" si="40"/>
        <v>98.775348949607903</v>
      </c>
      <c r="BH30" s="43">
        <f t="shared" si="41"/>
        <v>100.26524344236655</v>
      </c>
      <c r="BI30" s="43">
        <f t="shared" si="42"/>
        <v>101.54562152208099</v>
      </c>
      <c r="BJ30" s="43">
        <f t="shared" si="43"/>
        <v>105.60897642933432</v>
      </c>
    </row>
    <row r="31" spans="1:62" x14ac:dyDescent="0.2">
      <c r="A31" s="26" t="s">
        <v>45</v>
      </c>
      <c r="B31" s="17">
        <f>IF(ISERROR(VLOOKUP('Prices updated for CPI'!A31,Quantities!$A$1:$B$576,2,FALSE)),0,VLOOKUP('Prices updated for CPI'!A31,Quantities!$A$1:$B$576,2,FALSE))</f>
        <v>13</v>
      </c>
      <c r="C31" s="18">
        <f t="shared" si="5"/>
        <v>0.4062261733404412</v>
      </c>
      <c r="D31" s="19">
        <v>1</v>
      </c>
      <c r="E31" s="20">
        <v>360</v>
      </c>
      <c r="F31" s="21">
        <v>87.482155888651974</v>
      </c>
      <c r="G31" s="22">
        <v>0</v>
      </c>
      <c r="H31" s="22">
        <v>0</v>
      </c>
      <c r="I31" s="22">
        <v>59.850299603378353</v>
      </c>
      <c r="J31" s="23">
        <f t="shared" si="6"/>
        <v>147.33245549203033</v>
      </c>
      <c r="K31" s="24">
        <f>IF(ISERROR(VLOOKUP($A31,'14-15 pricing'!$A$1:$D$1208,4,FALSE)),L31,VLOOKUP($A31,'14-15 pricing'!$A$1:$D$1208,4,FALSE))</f>
        <v>185.82</v>
      </c>
      <c r="L31" s="24">
        <f t="shared" si="7"/>
        <v>171.58878485335299</v>
      </c>
      <c r="M31" s="24"/>
      <c r="N31" s="24"/>
      <c r="O31" s="24"/>
      <c r="P31" s="24"/>
      <c r="Q31" s="24"/>
      <c r="R31" s="24"/>
      <c r="S31" s="24"/>
      <c r="T31" s="24"/>
      <c r="U31" s="24">
        <f t="shared" si="8"/>
        <v>171.80753377566919</v>
      </c>
      <c r="V31" s="24">
        <f t="shared" si="8"/>
        <v>171.61023332258617</v>
      </c>
      <c r="W31" s="24">
        <f t="shared" si="8"/>
        <v>172.3963762694558</v>
      </c>
      <c r="X31" s="22">
        <f t="shared" si="9"/>
        <v>84.106628964701002</v>
      </c>
      <c r="Y31" s="22">
        <f t="shared" si="10"/>
        <v>87.482155888651974</v>
      </c>
      <c r="Z31" s="31">
        <f t="shared" si="11"/>
        <v>171.58878485335299</v>
      </c>
      <c r="AA31" s="25">
        <f t="shared" si="12"/>
        <v>0</v>
      </c>
      <c r="AC31" s="49">
        <f t="shared" si="13"/>
        <v>2415.66</v>
      </c>
      <c r="AD31" s="49">
        <f t="shared" si="14"/>
        <v>2230.6542030935889</v>
      </c>
      <c r="AE31" s="49">
        <f t="shared" si="15"/>
        <v>2233.4979390836993</v>
      </c>
      <c r="AF31" s="49">
        <f t="shared" si="16"/>
        <v>2230.9330331936203</v>
      </c>
      <c r="AG31" s="49">
        <f t="shared" si="17"/>
        <v>2241.1528915029253</v>
      </c>
      <c r="AH31" s="50">
        <f t="shared" si="18"/>
        <v>9408.6018907209582</v>
      </c>
      <c r="AI31" s="49">
        <f t="shared" si="19"/>
        <v>-174.50710849707457</v>
      </c>
      <c r="AJ31" s="51">
        <f t="shared" si="20"/>
        <v>-4.3009947763770874E-5</v>
      </c>
      <c r="AK31" s="61"/>
      <c r="AL31" s="69">
        <f t="shared" si="21"/>
        <v>2415.66</v>
      </c>
      <c r="AM31" s="69">
        <f t="shared" si="22"/>
        <v>2354.6297337667056</v>
      </c>
      <c r="AN31" s="69">
        <f t="shared" si="23"/>
        <v>2284.2808423383358</v>
      </c>
      <c r="AO31" s="69">
        <f t="shared" si="24"/>
        <v>2203.1904779889055</v>
      </c>
      <c r="AP31" s="69">
        <f t="shared" si="25"/>
        <v>2109.7185403817757</v>
      </c>
      <c r="AQ31" s="70">
        <f t="shared" si="26"/>
        <v>9442.8210870791918</v>
      </c>
      <c r="AS31" s="74">
        <f t="shared" si="27"/>
        <v>-2.5264427209662887E-2</v>
      </c>
      <c r="AT31" s="74">
        <f t="shared" si="28"/>
        <v>-2.987683813702317E-2</v>
      </c>
      <c r="AU31" s="74">
        <f t="shared" si="29"/>
        <v>-3.5499297129516265E-2</v>
      </c>
      <c r="AV31" s="74">
        <f t="shared" si="30"/>
        <v>-4.2425717858245254E-2</v>
      </c>
      <c r="AW31" s="45"/>
      <c r="AX31" s="42" t="str">
        <f t="shared" si="31"/>
        <v>HPS0010-ST-0360-001-B</v>
      </c>
      <c r="AY31" s="42">
        <f t="shared" si="32"/>
        <v>185.82</v>
      </c>
      <c r="AZ31" s="43">
        <f t="shared" si="33"/>
        <v>181.12536413590044</v>
      </c>
      <c r="BA31" s="43">
        <f t="shared" si="34"/>
        <v>175.71391094910277</v>
      </c>
      <c r="BB31" s="43">
        <f t="shared" si="35"/>
        <v>180.01890176735577</v>
      </c>
      <c r="BC31" s="43">
        <f t="shared" si="36"/>
        <v>184.49763289828272</v>
      </c>
      <c r="BD31" s="43">
        <f t="shared" si="37"/>
        <v>187.28053379516939</v>
      </c>
      <c r="BE31" s="43">
        <f t="shared" si="38"/>
        <v>169.47619061453122</v>
      </c>
      <c r="BF31" s="43">
        <f t="shared" si="39"/>
        <v>173.62835728458722</v>
      </c>
      <c r="BG31" s="43">
        <f t="shared" si="40"/>
        <v>177.94809660833417</v>
      </c>
      <c r="BH31" s="43">
        <f t="shared" si="41"/>
        <v>180.63220647940028</v>
      </c>
      <c r="BI31" s="43">
        <f t="shared" si="42"/>
        <v>182.93886339984769</v>
      </c>
      <c r="BJ31" s="43">
        <f t="shared" si="43"/>
        <v>162.28604156782893</v>
      </c>
    </row>
    <row r="32" spans="1:62" x14ac:dyDescent="0.2">
      <c r="A32" s="26" t="s">
        <v>46</v>
      </c>
      <c r="B32" s="17">
        <f>IF(ISERROR(VLOOKUP('Prices updated for CPI'!A32,Quantities!$A$1:$B$576,2,FALSE)),0,VLOOKUP('Prices updated for CPI'!A32,Quantities!$A$1:$B$576,2,FALSE))</f>
        <v>1203</v>
      </c>
      <c r="C32" s="18">
        <f t="shared" si="5"/>
        <v>0.71669139689641159</v>
      </c>
      <c r="D32" s="19">
        <v>1</v>
      </c>
      <c r="E32" s="20">
        <v>90</v>
      </c>
      <c r="F32" s="21">
        <v>19.562845754409921</v>
      </c>
      <c r="G32" s="22">
        <v>0</v>
      </c>
      <c r="H32" s="22">
        <v>0</v>
      </c>
      <c r="I32" s="22">
        <v>49.488519223931391</v>
      </c>
      <c r="J32" s="23">
        <f t="shared" si="6"/>
        <v>69.051364978341311</v>
      </c>
      <c r="K32" s="24">
        <f>IF(ISERROR(VLOOKUP($A32,'14-15 pricing'!$A$1:$D$1208,4,FALSE)),L32,VLOOKUP($A32,'14-15 pricing'!$A$1:$D$1208,4,FALSE))</f>
        <v>61.1</v>
      </c>
      <c r="L32" s="24">
        <f t="shared" si="7"/>
        <v>89.108237372545148</v>
      </c>
      <c r="M32" s="24"/>
      <c r="N32" s="24"/>
      <c r="O32" s="24"/>
      <c r="P32" s="24"/>
      <c r="Q32" s="24"/>
      <c r="R32" s="24"/>
      <c r="S32" s="24"/>
      <c r="T32" s="24"/>
      <c r="U32" s="24">
        <f t="shared" ref="U32:W51" si="44">IF($D32=1,($I32*(1+U$8)*U$7)+$F32,$J32*(1+U$8)*U$7)</f>
        <v>89.289114666710745</v>
      </c>
      <c r="V32" s="24">
        <f t="shared" si="44"/>
        <v>89.125972504850324</v>
      </c>
      <c r="W32" s="24">
        <f t="shared" si="44"/>
        <v>89.77601186299448</v>
      </c>
      <c r="X32" s="22">
        <f t="shared" si="9"/>
        <v>69.545391618135227</v>
      </c>
      <c r="Y32" s="22">
        <f t="shared" si="10"/>
        <v>19.562845754409921</v>
      </c>
      <c r="Z32" s="31">
        <f t="shared" si="11"/>
        <v>89.108237372545148</v>
      </c>
      <c r="AA32" s="25">
        <f t="shared" si="12"/>
        <v>0</v>
      </c>
      <c r="AC32" s="49">
        <f t="shared" si="13"/>
        <v>73503.3</v>
      </c>
      <c r="AD32" s="49">
        <f t="shared" si="14"/>
        <v>107197.20955917181</v>
      </c>
      <c r="AE32" s="49">
        <f t="shared" si="15"/>
        <v>107414.80494405303</v>
      </c>
      <c r="AF32" s="49">
        <f t="shared" si="16"/>
        <v>107218.54492333494</v>
      </c>
      <c r="AG32" s="49">
        <f t="shared" si="17"/>
        <v>108000.54227118236</v>
      </c>
      <c r="AH32" s="50">
        <f t="shared" si="18"/>
        <v>412514.48626418744</v>
      </c>
      <c r="AI32" s="49">
        <f t="shared" si="19"/>
        <v>34497.24227118236</v>
      </c>
      <c r="AJ32" s="51">
        <f t="shared" si="20"/>
        <v>8.5023733465996593E-3</v>
      </c>
      <c r="AK32" s="61"/>
      <c r="AL32" s="69">
        <f t="shared" si="21"/>
        <v>73503.3</v>
      </c>
      <c r="AM32" s="69">
        <f t="shared" si="22"/>
        <v>85567.999818002048</v>
      </c>
      <c r="AN32" s="69">
        <f t="shared" si="23"/>
        <v>99474.84161954539</v>
      </c>
      <c r="AO32" s="69">
        <f t="shared" si="24"/>
        <v>115505.09946355544</v>
      </c>
      <c r="AP32" s="69">
        <f t="shared" si="25"/>
        <v>133982.99474794182</v>
      </c>
      <c r="AQ32" s="70">
        <f t="shared" si="26"/>
        <v>412171.92498054996</v>
      </c>
      <c r="AS32" s="74">
        <f t="shared" si="27"/>
        <v>0.16413820628464362</v>
      </c>
      <c r="AT32" s="74">
        <f t="shared" si="28"/>
        <v>0.16252386208772382</v>
      </c>
      <c r="AU32" s="74">
        <f t="shared" si="29"/>
        <v>0.1611488652107623</v>
      </c>
      <c r="AV32" s="74">
        <f t="shared" si="30"/>
        <v>0.15997471427845131</v>
      </c>
      <c r="AW32" s="45"/>
      <c r="AX32" s="42" t="str">
        <f t="shared" si="31"/>
        <v>HPS0010-TA-0090-001-B</v>
      </c>
      <c r="AY32" s="42">
        <f t="shared" si="32"/>
        <v>61.1</v>
      </c>
      <c r="AZ32" s="43">
        <f t="shared" si="33"/>
        <v>71.128844403991735</v>
      </c>
      <c r="BA32" s="43">
        <f t="shared" si="34"/>
        <v>82.68897890236525</v>
      </c>
      <c r="BB32" s="43">
        <f t="shared" si="35"/>
        <v>84.714858885473191</v>
      </c>
      <c r="BC32" s="43">
        <f t="shared" si="36"/>
        <v>86.822499094459587</v>
      </c>
      <c r="BD32" s="43">
        <f t="shared" si="37"/>
        <v>88.132100777713291</v>
      </c>
      <c r="BE32" s="43">
        <f t="shared" si="38"/>
        <v>96.014214017918064</v>
      </c>
      <c r="BF32" s="43">
        <f t="shared" si="39"/>
        <v>98.36656226135706</v>
      </c>
      <c r="BG32" s="43">
        <f t="shared" si="40"/>
        <v>100.81384629829419</v>
      </c>
      <c r="BH32" s="43">
        <f t="shared" si="41"/>
        <v>102.33448880668233</v>
      </c>
      <c r="BI32" s="43">
        <f t="shared" si="42"/>
        <v>103.64129096232837</v>
      </c>
      <c r="BJ32" s="43">
        <f t="shared" si="43"/>
        <v>111.37406047210459</v>
      </c>
    </row>
    <row r="33" spans="1:62" x14ac:dyDescent="0.2">
      <c r="A33" s="26" t="s">
        <v>47</v>
      </c>
      <c r="B33" s="17">
        <f>IF(ISERROR(VLOOKUP('Prices updated for CPI'!A33,Quantities!$A$1:$B$576,2,FALSE)),0,VLOOKUP('Prices updated for CPI'!A33,Quantities!$A$1:$B$576,2,FALSE))</f>
        <v>241</v>
      </c>
      <c r="C33" s="18">
        <f t="shared" si="5"/>
        <v>0.53003834864347144</v>
      </c>
      <c r="D33" s="19">
        <v>1</v>
      </c>
      <c r="E33" s="20">
        <v>140</v>
      </c>
      <c r="F33" s="21">
        <v>53.463964116286228</v>
      </c>
      <c r="G33" s="22">
        <v>0</v>
      </c>
      <c r="H33" s="22">
        <v>0</v>
      </c>
      <c r="I33" s="22">
        <v>60.29843322393139</v>
      </c>
      <c r="J33" s="23">
        <f t="shared" si="6"/>
        <v>113.76239734021762</v>
      </c>
      <c r="K33" s="24">
        <f>IF(ISERROR(VLOOKUP($A33,'14-15 pricing'!$A$1:$D$1208,4,FALSE)),L33,VLOOKUP($A33,'14-15 pricing'!$A$1:$D$1208,4,FALSE))</f>
        <v>125.88</v>
      </c>
      <c r="L33" s="24">
        <f t="shared" si="7"/>
        <v>138.2003477923293</v>
      </c>
      <c r="M33" s="24"/>
      <c r="N33" s="24"/>
      <c r="O33" s="24"/>
      <c r="P33" s="24"/>
      <c r="Q33" s="24"/>
      <c r="R33" s="24"/>
      <c r="S33" s="24"/>
      <c r="T33" s="24"/>
      <c r="U33" s="24">
        <f t="shared" si="44"/>
        <v>138.42073461365686</v>
      </c>
      <c r="V33" s="24">
        <f t="shared" si="44"/>
        <v>138.22195685858938</v>
      </c>
      <c r="W33" s="24">
        <f t="shared" si="44"/>
        <v>139.01398610991174</v>
      </c>
      <c r="X33" s="22">
        <f t="shared" si="9"/>
        <v>84.736383676043076</v>
      </c>
      <c r="Y33" s="22">
        <f t="shared" si="10"/>
        <v>53.463964116286228</v>
      </c>
      <c r="Z33" s="31">
        <f t="shared" si="11"/>
        <v>138.2003477923293</v>
      </c>
      <c r="AA33" s="25">
        <f t="shared" si="12"/>
        <v>0</v>
      </c>
      <c r="AC33" s="49">
        <f t="shared" si="13"/>
        <v>30337.079999999998</v>
      </c>
      <c r="AD33" s="49">
        <f t="shared" si="14"/>
        <v>33306.283817951364</v>
      </c>
      <c r="AE33" s="49">
        <f t="shared" si="15"/>
        <v>33359.397041891301</v>
      </c>
      <c r="AF33" s="49">
        <f t="shared" si="16"/>
        <v>33311.491602920039</v>
      </c>
      <c r="AG33" s="49">
        <f t="shared" si="17"/>
        <v>33502.370652488731</v>
      </c>
      <c r="AH33" s="50">
        <f t="shared" si="18"/>
        <v>135146.84419865842</v>
      </c>
      <c r="AI33" s="49">
        <f t="shared" si="19"/>
        <v>3165.290652488733</v>
      </c>
      <c r="AJ33" s="51">
        <f t="shared" si="20"/>
        <v>7.8013432686597323E-4</v>
      </c>
      <c r="AK33" s="61"/>
      <c r="AL33" s="69">
        <f t="shared" si="21"/>
        <v>30337.079999999998</v>
      </c>
      <c r="AM33" s="69">
        <f t="shared" si="22"/>
        <v>31444.075198596071</v>
      </c>
      <c r="AN33" s="69">
        <f t="shared" si="23"/>
        <v>32720.095931326832</v>
      </c>
      <c r="AO33" s="69">
        <f t="shared" si="24"/>
        <v>34190.950468386909</v>
      </c>
      <c r="AP33" s="69">
        <f t="shared" si="25"/>
        <v>35886.387708313545</v>
      </c>
      <c r="AQ33" s="70">
        <f t="shared" si="26"/>
        <v>135388.41556941468</v>
      </c>
      <c r="AS33" s="74">
        <f t="shared" si="27"/>
        <v>3.6489840109729499E-2</v>
      </c>
      <c r="AT33" s="74">
        <f t="shared" si="28"/>
        <v>4.0580641175534844E-2</v>
      </c>
      <c r="AU33" s="74">
        <f t="shared" si="29"/>
        <v>4.4952635229038349E-2</v>
      </c>
      <c r="AV33" s="74">
        <f t="shared" si="30"/>
        <v>4.9587309410840857E-2</v>
      </c>
      <c r="AW33" s="45"/>
      <c r="AX33" s="42" t="str">
        <f t="shared" si="31"/>
        <v>HPS0010-TA-0140-001-B</v>
      </c>
      <c r="AY33" s="42">
        <f t="shared" si="32"/>
        <v>125.88</v>
      </c>
      <c r="AZ33" s="43">
        <f t="shared" si="33"/>
        <v>130.47334107301276</v>
      </c>
      <c r="BA33" s="43">
        <f t="shared" si="34"/>
        <v>135.76803291006988</v>
      </c>
      <c r="BB33" s="43">
        <f t="shared" si="35"/>
        <v>139.09434971636659</v>
      </c>
      <c r="BC33" s="43">
        <f t="shared" si="36"/>
        <v>142.55490962476892</v>
      </c>
      <c r="BD33" s="43">
        <f t="shared" si="37"/>
        <v>144.70516044164032</v>
      </c>
      <c r="BE33" s="43">
        <f t="shared" si="38"/>
        <v>141.87116376924033</v>
      </c>
      <c r="BF33" s="43">
        <f t="shared" si="39"/>
        <v>145.34700728158671</v>
      </c>
      <c r="BG33" s="43">
        <f t="shared" si="40"/>
        <v>148.96312847723971</v>
      </c>
      <c r="BH33" s="43">
        <f t="shared" si="41"/>
        <v>151.21003873473285</v>
      </c>
      <c r="BI33" s="43">
        <f t="shared" si="42"/>
        <v>153.14097723726599</v>
      </c>
      <c r="BJ33" s="43">
        <f t="shared" si="43"/>
        <v>148.9061730635417</v>
      </c>
    </row>
    <row r="34" spans="1:62" x14ac:dyDescent="0.2">
      <c r="A34" s="26" t="s">
        <v>48</v>
      </c>
      <c r="B34" s="17">
        <f>IF(ISERROR(VLOOKUP('Prices updated for CPI'!A34,Quantities!$A$1:$B$576,2,FALSE)),0,VLOOKUP('Prices updated for CPI'!A34,Quantities!$A$1:$B$576,2,FALSE))</f>
        <v>14</v>
      </c>
      <c r="C34" s="18">
        <f t="shared" si="5"/>
        <v>0.40130775749956882</v>
      </c>
      <c r="D34" s="19">
        <v>1</v>
      </c>
      <c r="E34" s="20">
        <v>170</v>
      </c>
      <c r="F34" s="21">
        <v>88.561479773931197</v>
      </c>
      <c r="G34" s="22">
        <v>0</v>
      </c>
      <c r="H34" s="22">
        <v>0</v>
      </c>
      <c r="I34" s="22">
        <v>59.363402973931393</v>
      </c>
      <c r="J34" s="23">
        <f t="shared" si="6"/>
        <v>147.9248827478626</v>
      </c>
      <c r="K34" s="24">
        <f>IF(ISERROR(VLOOKUP($A34,'14-15 pricing'!$A$1:$D$1208,4,FALSE)),L34,VLOOKUP($A34,'14-15 pricing'!$A$1:$D$1208,4,FALSE))</f>
        <v>179.06</v>
      </c>
      <c r="L34" s="24">
        <f t="shared" si="7"/>
        <v>171.98388101665859</v>
      </c>
      <c r="M34" s="24"/>
      <c r="N34" s="24"/>
      <c r="O34" s="24"/>
      <c r="P34" s="24"/>
      <c r="Q34" s="24"/>
      <c r="R34" s="24"/>
      <c r="S34" s="24"/>
      <c r="T34" s="24"/>
      <c r="U34" s="24">
        <f t="shared" si="44"/>
        <v>172.20085036370654</v>
      </c>
      <c r="V34" s="24">
        <f t="shared" si="44"/>
        <v>172.00515499741894</v>
      </c>
      <c r="W34" s="24">
        <f t="shared" si="44"/>
        <v>172.78490248171559</v>
      </c>
      <c r="X34" s="22">
        <f t="shared" si="9"/>
        <v>83.422401242727375</v>
      </c>
      <c r="Y34" s="22">
        <f t="shared" si="10"/>
        <v>88.561479773931197</v>
      </c>
      <c r="Z34" s="31">
        <f t="shared" si="11"/>
        <v>171.98388101665859</v>
      </c>
      <c r="AA34" s="25">
        <f t="shared" si="12"/>
        <v>0</v>
      </c>
      <c r="AC34" s="49">
        <f t="shared" si="13"/>
        <v>2506.84</v>
      </c>
      <c r="AD34" s="49">
        <f t="shared" si="14"/>
        <v>2407.7743342332201</v>
      </c>
      <c r="AE34" s="49">
        <f t="shared" si="15"/>
        <v>2410.8119050918913</v>
      </c>
      <c r="AF34" s="49">
        <f t="shared" si="16"/>
        <v>2408.0721699638652</v>
      </c>
      <c r="AG34" s="49">
        <f t="shared" si="17"/>
        <v>2418.9886347440183</v>
      </c>
      <c r="AH34" s="50">
        <f t="shared" si="18"/>
        <v>10061.227886547109</v>
      </c>
      <c r="AI34" s="49">
        <f t="shared" si="19"/>
        <v>-87.851365255981818</v>
      </c>
      <c r="AJ34" s="51">
        <f t="shared" si="20"/>
        <v>-2.1652313554316191E-5</v>
      </c>
      <c r="AK34" s="61"/>
      <c r="AL34" s="69">
        <f t="shared" si="21"/>
        <v>2506.84</v>
      </c>
      <c r="AM34" s="69">
        <f t="shared" si="22"/>
        <v>2476.1157947988072</v>
      </c>
      <c r="AN34" s="69">
        <f t="shared" si="23"/>
        <v>2440.7003540786332</v>
      </c>
      <c r="AO34" s="69">
        <f t="shared" si="24"/>
        <v>2399.8773797106755</v>
      </c>
      <c r="AP34" s="69">
        <f t="shared" si="25"/>
        <v>2352.8212030160398</v>
      </c>
      <c r="AQ34" s="70">
        <f t="shared" si="26"/>
        <v>10091.681303194291</v>
      </c>
      <c r="AS34" s="74">
        <f t="shared" si="27"/>
        <v>-1.2256149256112453E-2</v>
      </c>
      <c r="AT34" s="74">
        <f t="shared" si="28"/>
        <v>-1.4302820891723148E-2</v>
      </c>
      <c r="AU34" s="74">
        <f t="shared" si="29"/>
        <v>-1.6725926351319077E-2</v>
      </c>
      <c r="AV34" s="74">
        <f t="shared" si="30"/>
        <v>-1.9607742084017943E-2</v>
      </c>
      <c r="AW34" s="45"/>
      <c r="AX34" s="42" t="str">
        <f t="shared" si="31"/>
        <v>HPS0010-TA-0170-001-B</v>
      </c>
      <c r="AY34" s="42">
        <f t="shared" si="32"/>
        <v>179.06</v>
      </c>
      <c r="AZ34" s="43">
        <f t="shared" si="33"/>
        <v>176.8654139142005</v>
      </c>
      <c r="BA34" s="43">
        <f t="shared" si="34"/>
        <v>174.33573957704522</v>
      </c>
      <c r="BB34" s="43">
        <f t="shared" si="35"/>
        <v>178.60696519668281</v>
      </c>
      <c r="BC34" s="43">
        <f t="shared" si="36"/>
        <v>183.05056843708334</v>
      </c>
      <c r="BD34" s="43">
        <f t="shared" si="37"/>
        <v>185.81164229519632</v>
      </c>
      <c r="BE34" s="43">
        <f t="shared" si="38"/>
        <v>171.41981283647681</v>
      </c>
      <c r="BF34" s="43">
        <f t="shared" si="39"/>
        <v>175.61959825097048</v>
      </c>
      <c r="BG34" s="43">
        <f t="shared" si="40"/>
        <v>179.98887811083759</v>
      </c>
      <c r="BH34" s="43">
        <f t="shared" si="41"/>
        <v>182.70377045094924</v>
      </c>
      <c r="BI34" s="43">
        <f t="shared" si="42"/>
        <v>185.03688105573264</v>
      </c>
      <c r="BJ34" s="43">
        <f t="shared" si="43"/>
        <v>168.05865735828854</v>
      </c>
    </row>
    <row r="35" spans="1:62" x14ac:dyDescent="0.2">
      <c r="A35" s="26" t="s">
        <v>49</v>
      </c>
      <c r="B35" s="17">
        <f>IF(ISERROR(VLOOKUP('Prices updated for CPI'!A35,Quantities!$A$1:$B$576,2,FALSE)),0,VLOOKUP('Prices updated for CPI'!A35,Quantities!$A$1:$B$576,2,FALSE))</f>
        <v>2</v>
      </c>
      <c r="C35" s="18">
        <f t="shared" si="5"/>
        <v>0.46785536722980869</v>
      </c>
      <c r="D35" s="19">
        <v>1</v>
      </c>
      <c r="E35" s="20">
        <v>1210</v>
      </c>
      <c r="F35" s="21">
        <v>62.436536572454742</v>
      </c>
      <c r="G35" s="22">
        <v>0</v>
      </c>
      <c r="H35" s="22">
        <v>0</v>
      </c>
      <c r="I35" s="22">
        <v>54.893476223931394</v>
      </c>
      <c r="J35" s="23">
        <f t="shared" si="6"/>
        <v>117.33001279638614</v>
      </c>
      <c r="K35" s="24">
        <f>IF(ISERROR(VLOOKUP($A35,'14-15 pricing'!$A$1:$D$1208,4,FALSE)),L35,VLOOKUP($A35,'14-15 pricing'!$A$1:$D$1208,4,FALSE))</f>
        <v>139.72</v>
      </c>
      <c r="L35" s="24">
        <f t="shared" si="7"/>
        <v>139.5774242195439</v>
      </c>
      <c r="M35" s="24"/>
      <c r="N35" s="24"/>
      <c r="O35" s="24"/>
      <c r="P35" s="24"/>
      <c r="Q35" s="24"/>
      <c r="R35" s="24"/>
      <c r="S35" s="24"/>
      <c r="T35" s="24"/>
      <c r="U35" s="24">
        <f t="shared" si="44"/>
        <v>139.77805627729049</v>
      </c>
      <c r="V35" s="24">
        <f t="shared" si="44"/>
        <v>139.59709631882652</v>
      </c>
      <c r="W35" s="24">
        <f t="shared" si="44"/>
        <v>140.3181306235598</v>
      </c>
      <c r="X35" s="22">
        <f t="shared" si="9"/>
        <v>77.140887647089144</v>
      </c>
      <c r="Y35" s="22">
        <f t="shared" si="10"/>
        <v>62.436536572454742</v>
      </c>
      <c r="Z35" s="31">
        <f t="shared" si="11"/>
        <v>139.5774242195439</v>
      </c>
      <c r="AA35" s="25">
        <f t="shared" si="12"/>
        <v>0</v>
      </c>
      <c r="AC35" s="49">
        <f t="shared" si="13"/>
        <v>279.44</v>
      </c>
      <c r="AD35" s="49">
        <f t="shared" si="14"/>
        <v>279.1548484390878</v>
      </c>
      <c r="AE35" s="49">
        <f t="shared" si="15"/>
        <v>279.55611255458098</v>
      </c>
      <c r="AF35" s="49">
        <f t="shared" si="16"/>
        <v>279.19419263765303</v>
      </c>
      <c r="AG35" s="49">
        <f t="shared" si="17"/>
        <v>280.63626124711959</v>
      </c>
      <c r="AH35" s="50">
        <f t="shared" si="18"/>
        <v>1156.1645231667965</v>
      </c>
      <c r="AI35" s="49">
        <f t="shared" si="19"/>
        <v>1.1962612471195939</v>
      </c>
      <c r="AJ35" s="51">
        <f t="shared" si="20"/>
        <v>2.948368934283251E-7</v>
      </c>
      <c r="AK35" s="61"/>
      <c r="AL35" s="69">
        <f t="shared" si="21"/>
        <v>279.44</v>
      </c>
      <c r="AM35" s="69">
        <f t="shared" si="22"/>
        <v>279.85836772739549</v>
      </c>
      <c r="AN35" s="69">
        <f t="shared" si="23"/>
        <v>280.34061543247964</v>
      </c>
      <c r="AO35" s="69">
        <f t="shared" si="24"/>
        <v>280.89649685886667</v>
      </c>
      <c r="AP35" s="69">
        <f t="shared" si="25"/>
        <v>281.53725503551402</v>
      </c>
      <c r="AQ35" s="70">
        <f t="shared" si="26"/>
        <v>1159.395285254039</v>
      </c>
      <c r="AS35" s="74">
        <f t="shared" si="27"/>
        <v>1.4971647845530036E-3</v>
      </c>
      <c r="AT35" s="74">
        <f t="shared" si="28"/>
        <v>1.7231848702622908E-3</v>
      </c>
      <c r="AU35" s="74">
        <f t="shared" si="29"/>
        <v>1.9828786689701635E-3</v>
      </c>
      <c r="AV35" s="74">
        <f t="shared" si="30"/>
        <v>2.2811184326349734E-3</v>
      </c>
      <c r="AW35" s="45"/>
      <c r="AX35" s="42" t="str">
        <f t="shared" si="31"/>
        <v>HPS0010-TA-1210-001-B</v>
      </c>
      <c r="AY35" s="42">
        <f t="shared" si="32"/>
        <v>139.72</v>
      </c>
      <c r="AZ35" s="43">
        <f t="shared" si="33"/>
        <v>139.92918386369774</v>
      </c>
      <c r="BA35" s="43">
        <f t="shared" si="34"/>
        <v>140.17030771623982</v>
      </c>
      <c r="BB35" s="43">
        <f t="shared" si="35"/>
        <v>143.60448025528768</v>
      </c>
      <c r="BC35" s="43">
        <f t="shared" si="36"/>
        <v>147.17724872540714</v>
      </c>
      <c r="BD35" s="43">
        <f t="shared" si="37"/>
        <v>149.3972213670348</v>
      </c>
      <c r="BE35" s="43">
        <f t="shared" si="38"/>
        <v>140.44824842943333</v>
      </c>
      <c r="BF35" s="43">
        <f t="shared" si="39"/>
        <v>143.88923051595444</v>
      </c>
      <c r="BG35" s="43">
        <f t="shared" si="40"/>
        <v>147.46908335246246</v>
      </c>
      <c r="BH35" s="43">
        <f t="shared" si="41"/>
        <v>149.69345793048689</v>
      </c>
      <c r="BI35" s="43">
        <f t="shared" si="42"/>
        <v>151.60502983347661</v>
      </c>
      <c r="BJ35" s="43">
        <f t="shared" si="43"/>
        <v>140.76862751775701</v>
      </c>
    </row>
    <row r="36" spans="1:62" x14ac:dyDescent="0.2">
      <c r="A36" s="26" t="s">
        <v>50</v>
      </c>
      <c r="B36" s="17">
        <f>IF(ISERROR(VLOOKUP('Prices updated for CPI'!A36,Quantities!$A$1:$B$576,2,FALSE)),0,VLOOKUP('Prices updated for CPI'!A36,Quantities!$A$1:$B$576,2,FALSE))</f>
        <v>3615</v>
      </c>
      <c r="C36" s="18">
        <f t="shared" si="5"/>
        <v>0.73872129286605259</v>
      </c>
      <c r="D36" s="19">
        <v>1</v>
      </c>
      <c r="E36" s="20">
        <v>40</v>
      </c>
      <c r="F36" s="21">
        <v>18.483521869130684</v>
      </c>
      <c r="G36" s="22">
        <v>0</v>
      </c>
      <c r="H36" s="22">
        <v>0</v>
      </c>
      <c r="I36" s="22">
        <v>52.259027617134578</v>
      </c>
      <c r="J36" s="23">
        <f t="shared" si="6"/>
        <v>70.742549486265261</v>
      </c>
      <c r="K36" s="24">
        <f>IF(ISERROR(VLOOKUP($A36,'14-15 pricing'!$A$1:$D$1208,4,FALSE)),L36,VLOOKUP($A36,'14-15 pricing'!$A$1:$D$1208,4,FALSE))</f>
        <v>67.72</v>
      </c>
      <c r="L36" s="24">
        <f t="shared" si="7"/>
        <v>91.922262777326551</v>
      </c>
      <c r="M36" s="24"/>
      <c r="N36" s="24"/>
      <c r="O36" s="24"/>
      <c r="P36" s="24"/>
      <c r="Q36" s="24"/>
      <c r="R36" s="24"/>
      <c r="S36" s="24"/>
      <c r="T36" s="24"/>
      <c r="U36" s="24">
        <f t="shared" si="44"/>
        <v>92.113266098083457</v>
      </c>
      <c r="V36" s="24">
        <f t="shared" si="44"/>
        <v>91.940990772899355</v>
      </c>
      <c r="W36" s="24">
        <f t="shared" si="44"/>
        <v>92.627421187512624</v>
      </c>
      <c r="X36" s="22">
        <f t="shared" si="9"/>
        <v>73.438740908195868</v>
      </c>
      <c r="Y36" s="22">
        <f t="shared" si="10"/>
        <v>18.483521869130684</v>
      </c>
      <c r="Z36" s="31">
        <f t="shared" si="11"/>
        <v>91.922262777326551</v>
      </c>
      <c r="AA36" s="25">
        <f t="shared" si="12"/>
        <v>0</v>
      </c>
      <c r="AC36" s="49">
        <f t="shared" si="13"/>
        <v>244807.8</v>
      </c>
      <c r="AD36" s="49">
        <f t="shared" si="14"/>
        <v>332298.9799400355</v>
      </c>
      <c r="AE36" s="49">
        <f t="shared" si="15"/>
        <v>332989.45694457169</v>
      </c>
      <c r="AF36" s="49">
        <f t="shared" si="16"/>
        <v>332366.68164403114</v>
      </c>
      <c r="AG36" s="49">
        <f t="shared" si="17"/>
        <v>334848.12759285816</v>
      </c>
      <c r="AH36" s="50">
        <f t="shared" si="18"/>
        <v>1294698.6039557382</v>
      </c>
      <c r="AI36" s="49">
        <f t="shared" si="19"/>
        <v>90040.327592858172</v>
      </c>
      <c r="AJ36" s="51">
        <f t="shared" si="20"/>
        <v>2.2191816824851968E-2</v>
      </c>
      <c r="AK36" s="61"/>
      <c r="AL36" s="69">
        <f t="shared" si="21"/>
        <v>244807.8</v>
      </c>
      <c r="AM36" s="69">
        <f t="shared" si="22"/>
        <v>276297.54968442215</v>
      </c>
      <c r="AN36" s="69">
        <f t="shared" si="23"/>
        <v>312595.42479425482</v>
      </c>
      <c r="AO36" s="69">
        <f t="shared" si="24"/>
        <v>354435.57121310011</v>
      </c>
      <c r="AP36" s="69">
        <f t="shared" si="25"/>
        <v>402664.23052313761</v>
      </c>
      <c r="AQ36" s="70">
        <f t="shared" si="26"/>
        <v>1294813.7018960686</v>
      </c>
      <c r="AS36" s="74">
        <f t="shared" si="27"/>
        <v>0.12863049986324848</v>
      </c>
      <c r="AT36" s="74">
        <f t="shared" si="28"/>
        <v>0.13137241047302409</v>
      </c>
      <c r="AU36" s="74">
        <f t="shared" si="29"/>
        <v>0.13384759692623069</v>
      </c>
      <c r="AV36" s="74">
        <f t="shared" si="30"/>
        <v>0.13607172424869457</v>
      </c>
      <c r="AW36" s="45"/>
      <c r="AX36" s="42" t="str">
        <f t="shared" si="31"/>
        <v>HPS0020-ST-0040-001-B</v>
      </c>
      <c r="AY36" s="42">
        <f t="shared" si="32"/>
        <v>67.72</v>
      </c>
      <c r="AZ36" s="43">
        <f t="shared" si="33"/>
        <v>76.430857450739182</v>
      </c>
      <c r="BA36" s="43">
        <f t="shared" si="34"/>
        <v>86.47176342856288</v>
      </c>
      <c r="BB36" s="43">
        <f t="shared" si="35"/>
        <v>88.590321632562663</v>
      </c>
      <c r="BC36" s="43">
        <f t="shared" si="36"/>
        <v>90.794380359169878</v>
      </c>
      <c r="BD36" s="43">
        <f t="shared" si="37"/>
        <v>92.16389257764429</v>
      </c>
      <c r="BE36" s="43">
        <f t="shared" si="38"/>
        <v>98.045801165449546</v>
      </c>
      <c r="BF36" s="43">
        <f t="shared" si="39"/>
        <v>100.44792329400306</v>
      </c>
      <c r="BG36" s="43">
        <f t="shared" si="40"/>
        <v>102.94698998465095</v>
      </c>
      <c r="BH36" s="43">
        <f t="shared" si="41"/>
        <v>104.49980812252927</v>
      </c>
      <c r="BI36" s="43">
        <f t="shared" si="42"/>
        <v>105.83426120976843</v>
      </c>
      <c r="BJ36" s="43">
        <f t="shared" si="43"/>
        <v>111.38706238537694</v>
      </c>
    </row>
    <row r="37" spans="1:62" x14ac:dyDescent="0.2">
      <c r="A37" s="26" t="s">
        <v>51</v>
      </c>
      <c r="B37" s="17">
        <f>IF(ISERROR(VLOOKUP('Prices updated for CPI'!A37,Quantities!$A$1:$B$576,2,FALSE)),0,VLOOKUP('Prices updated for CPI'!A37,Quantities!$A$1:$B$576,2,FALSE))</f>
        <v>174</v>
      </c>
      <c r="C37" s="18">
        <f t="shared" si="5"/>
        <v>0.5462709827408424</v>
      </c>
      <c r="D37" s="19">
        <v>1</v>
      </c>
      <c r="E37" s="20">
        <v>350</v>
      </c>
      <c r="F37" s="21">
        <v>52.384640231006998</v>
      </c>
      <c r="G37" s="22">
        <v>0</v>
      </c>
      <c r="H37" s="22">
        <v>0</v>
      </c>
      <c r="I37" s="22">
        <v>63.068941617134577</v>
      </c>
      <c r="J37" s="23">
        <f t="shared" si="6"/>
        <v>115.45358184814157</v>
      </c>
      <c r="K37" s="24">
        <f>IF(ISERROR(VLOOKUP($A37,'14-15 pricing'!$A$1:$D$1208,4,FALSE)),L37,VLOOKUP($A37,'14-15 pricing'!$A$1:$D$1208,4,FALSE))</f>
        <v>132.5</v>
      </c>
      <c r="L37" s="24">
        <f t="shared" si="7"/>
        <v>141.01437319711073</v>
      </c>
      <c r="M37" s="24"/>
      <c r="N37" s="24"/>
      <c r="O37" s="24"/>
      <c r="P37" s="24"/>
      <c r="Q37" s="24"/>
      <c r="R37" s="24"/>
      <c r="S37" s="24"/>
      <c r="T37" s="24"/>
      <c r="U37" s="24">
        <f t="shared" si="44"/>
        <v>141.2448860450296</v>
      </c>
      <c r="V37" s="24">
        <f t="shared" si="44"/>
        <v>141.03697512663842</v>
      </c>
      <c r="W37" s="24">
        <f t="shared" si="44"/>
        <v>141.86539543442987</v>
      </c>
      <c r="X37" s="22">
        <f t="shared" si="9"/>
        <v>88.629732966103731</v>
      </c>
      <c r="Y37" s="22">
        <f t="shared" si="10"/>
        <v>52.384640231006998</v>
      </c>
      <c r="Z37" s="31">
        <f t="shared" si="11"/>
        <v>141.01437319711073</v>
      </c>
      <c r="AA37" s="25">
        <f t="shared" si="12"/>
        <v>0</v>
      </c>
      <c r="AC37" s="49">
        <f t="shared" si="13"/>
        <v>23055</v>
      </c>
      <c r="AD37" s="49">
        <f t="shared" si="14"/>
        <v>24536.500936297267</v>
      </c>
      <c r="AE37" s="49">
        <f t="shared" si="15"/>
        <v>24576.610171835149</v>
      </c>
      <c r="AF37" s="49">
        <f t="shared" si="16"/>
        <v>24540.433672035088</v>
      </c>
      <c r="AG37" s="49">
        <f t="shared" si="17"/>
        <v>24684.578805590798</v>
      </c>
      <c r="AH37" s="50">
        <f t="shared" si="18"/>
        <v>100226.90622279255</v>
      </c>
      <c r="AI37" s="49">
        <f t="shared" si="19"/>
        <v>1629.5788055907979</v>
      </c>
      <c r="AJ37" s="51">
        <f t="shared" si="20"/>
        <v>4.0163463774648073E-4</v>
      </c>
      <c r="AK37" s="61"/>
      <c r="AL37" s="69">
        <f t="shared" si="21"/>
        <v>23055</v>
      </c>
      <c r="AM37" s="69">
        <f t="shared" si="22"/>
        <v>23624.911616838275</v>
      </c>
      <c r="AN37" s="69">
        <f t="shared" si="23"/>
        <v>24281.842233910538</v>
      </c>
      <c r="AO37" s="69">
        <f t="shared" si="24"/>
        <v>25039.07865951828</v>
      </c>
      <c r="AP37" s="69">
        <f t="shared" si="25"/>
        <v>25911.936445965632</v>
      </c>
      <c r="AQ37" s="70">
        <f t="shared" si="26"/>
        <v>100456.4062489209</v>
      </c>
      <c r="AS37" s="74">
        <f t="shared" si="27"/>
        <v>2.4719653734039265E-2</v>
      </c>
      <c r="AT37" s="74">
        <f t="shared" si="28"/>
        <v>2.780669099324995E-2</v>
      </c>
      <c r="AU37" s="74">
        <f t="shared" si="29"/>
        <v>3.11852955106607E-2</v>
      </c>
      <c r="AV37" s="74">
        <f t="shared" si="30"/>
        <v>3.4859820455715784E-2</v>
      </c>
      <c r="AW37" s="45"/>
      <c r="AX37" s="42" t="str">
        <f t="shared" si="31"/>
        <v>HPS0020-ST-0350-001-B</v>
      </c>
      <c r="AY37" s="42">
        <f t="shared" si="32"/>
        <v>132.5</v>
      </c>
      <c r="AZ37" s="43">
        <f t="shared" si="33"/>
        <v>135.77535411976021</v>
      </c>
      <c r="BA37" s="43">
        <f t="shared" si="34"/>
        <v>139.55081743626747</v>
      </c>
      <c r="BB37" s="43">
        <f t="shared" si="35"/>
        <v>142.96981246345601</v>
      </c>
      <c r="BC37" s="43">
        <f t="shared" si="36"/>
        <v>146.52679088947917</v>
      </c>
      <c r="BD37" s="43">
        <f t="shared" si="37"/>
        <v>148.73695224157126</v>
      </c>
      <c r="BE37" s="43">
        <f t="shared" si="38"/>
        <v>143.90275091677171</v>
      </c>
      <c r="BF37" s="43">
        <f t="shared" si="39"/>
        <v>147.42836831423261</v>
      </c>
      <c r="BG37" s="43">
        <f t="shared" si="40"/>
        <v>151.09627216359635</v>
      </c>
      <c r="BH37" s="43">
        <f t="shared" si="41"/>
        <v>153.37535805057968</v>
      </c>
      <c r="BI37" s="43">
        <f t="shared" si="42"/>
        <v>155.33394748470593</v>
      </c>
      <c r="BJ37" s="43">
        <f t="shared" si="43"/>
        <v>148.91917497681396</v>
      </c>
    </row>
    <row r="38" spans="1:62" x14ac:dyDescent="0.2">
      <c r="A38" s="26" t="s">
        <v>52</v>
      </c>
      <c r="B38" s="17">
        <f>IF(ISERROR(VLOOKUP('Prices updated for CPI'!A38,Quantities!$A$1:$B$576,2,FALSE)),0,VLOOKUP('Prices updated for CPI'!A38,Quantities!$A$1:$B$576,2,FALSE))</f>
        <v>864</v>
      </c>
      <c r="C38" s="18">
        <f t="shared" si="5"/>
        <v>0.41528902949246238</v>
      </c>
      <c r="D38" s="19">
        <v>1</v>
      </c>
      <c r="E38" s="20">
        <v>360</v>
      </c>
      <c r="F38" s="21">
        <v>87.482155888651974</v>
      </c>
      <c r="G38" s="22">
        <v>0</v>
      </c>
      <c r="H38" s="22">
        <v>0</v>
      </c>
      <c r="I38" s="22">
        <v>62.13391136713458</v>
      </c>
      <c r="J38" s="23">
        <f t="shared" si="6"/>
        <v>149.61606725578656</v>
      </c>
      <c r="K38" s="24">
        <f>IF(ISERROR(VLOOKUP($A38,'14-15 pricing'!$A$1:$D$1208,4,FALSE)),L38,VLOOKUP($A38,'14-15 pricing'!$A$1:$D$1208,4,FALSE))</f>
        <v>185.69</v>
      </c>
      <c r="L38" s="24">
        <f t="shared" si="7"/>
        <v>174.79790642144002</v>
      </c>
      <c r="M38" s="24"/>
      <c r="N38" s="24"/>
      <c r="O38" s="24"/>
      <c r="P38" s="24"/>
      <c r="Q38" s="24"/>
      <c r="R38" s="24"/>
      <c r="S38" s="24"/>
      <c r="T38" s="24"/>
      <c r="U38" s="24">
        <f t="shared" si="44"/>
        <v>175.02500179507928</v>
      </c>
      <c r="V38" s="24">
        <f t="shared" si="44"/>
        <v>174.82017326546799</v>
      </c>
      <c r="W38" s="24">
        <f t="shared" si="44"/>
        <v>175.63631180623375</v>
      </c>
      <c r="X38" s="22">
        <f t="shared" si="9"/>
        <v>87.31575053278803</v>
      </c>
      <c r="Y38" s="22">
        <f t="shared" si="10"/>
        <v>87.482155888651974</v>
      </c>
      <c r="Z38" s="31">
        <f t="shared" si="11"/>
        <v>174.79790642144002</v>
      </c>
      <c r="AA38" s="25">
        <f t="shared" si="12"/>
        <v>0</v>
      </c>
      <c r="AC38" s="49">
        <f t="shared" si="13"/>
        <v>160436.16</v>
      </c>
      <c r="AD38" s="49">
        <f t="shared" si="14"/>
        <v>151025.39114812418</v>
      </c>
      <c r="AE38" s="49">
        <f t="shared" si="15"/>
        <v>151221.60155094849</v>
      </c>
      <c r="AF38" s="49">
        <f t="shared" si="16"/>
        <v>151044.62970136435</v>
      </c>
      <c r="AG38" s="49">
        <f t="shared" si="17"/>
        <v>151749.77340058595</v>
      </c>
      <c r="AH38" s="50">
        <f t="shared" si="18"/>
        <v>634098.17423242016</v>
      </c>
      <c r="AI38" s="49">
        <f t="shared" si="19"/>
        <v>-8686.3865994140506</v>
      </c>
      <c r="AJ38" s="51">
        <f t="shared" si="20"/>
        <v>-2.1408929247313767E-3</v>
      </c>
      <c r="AK38" s="61"/>
      <c r="AL38" s="69">
        <f t="shared" si="21"/>
        <v>160436.16</v>
      </c>
      <c r="AM38" s="69">
        <f t="shared" si="22"/>
        <v>157398.27523224885</v>
      </c>
      <c r="AN38" s="69">
        <f t="shared" si="23"/>
        <v>153896.54012787476</v>
      </c>
      <c r="AO38" s="69">
        <f t="shared" si="24"/>
        <v>149860.13003379368</v>
      </c>
      <c r="AP38" s="69">
        <f t="shared" si="25"/>
        <v>145207.40618062497</v>
      </c>
      <c r="AQ38" s="70">
        <f t="shared" si="26"/>
        <v>636251.6576618948</v>
      </c>
      <c r="AS38" s="74">
        <f t="shared" si="27"/>
        <v>-1.8935162545346083E-2</v>
      </c>
      <c r="AT38" s="74">
        <f t="shared" si="28"/>
        <v>-2.2247607854705597E-2</v>
      </c>
      <c r="AU38" s="74">
        <f t="shared" si="29"/>
        <v>-2.6228075632676123E-2</v>
      </c>
      <c r="AV38" s="74">
        <f t="shared" si="30"/>
        <v>-3.1047109408750159E-2</v>
      </c>
      <c r="AW38" s="45"/>
      <c r="AX38" s="42" t="str">
        <f t="shared" si="31"/>
        <v>HPS0020-ST-0360-001-B</v>
      </c>
      <c r="AY38" s="42">
        <f t="shared" si="32"/>
        <v>185.69</v>
      </c>
      <c r="AZ38" s="43">
        <f t="shared" si="33"/>
        <v>182.17392966695468</v>
      </c>
      <c r="BA38" s="43">
        <f t="shared" si="34"/>
        <v>178.12099551837355</v>
      </c>
      <c r="BB38" s="43">
        <f t="shared" si="35"/>
        <v>182.4849599085737</v>
      </c>
      <c r="BC38" s="43">
        <f t="shared" si="36"/>
        <v>187.02504465992223</v>
      </c>
      <c r="BD38" s="43">
        <f t="shared" si="37"/>
        <v>189.84606819474078</v>
      </c>
      <c r="BE38" s="43">
        <f t="shared" si="38"/>
        <v>173.44922457615007</v>
      </c>
      <c r="BF38" s="43">
        <f t="shared" si="39"/>
        <v>177.69873057826575</v>
      </c>
      <c r="BG38" s="43">
        <f t="shared" si="40"/>
        <v>182.11973764337716</v>
      </c>
      <c r="BH38" s="43">
        <f t="shared" si="41"/>
        <v>184.86677115956294</v>
      </c>
      <c r="BI38" s="43">
        <f t="shared" si="42"/>
        <v>187.22750308753504</v>
      </c>
      <c r="BJ38" s="43">
        <f t="shared" si="43"/>
        <v>168.06412752387146</v>
      </c>
    </row>
    <row r="39" spans="1:62" x14ac:dyDescent="0.2">
      <c r="A39" s="26" t="s">
        <v>53</v>
      </c>
      <c r="B39" s="17">
        <f>IF(ISERROR(VLOOKUP('Prices updated for CPI'!A39,Quantities!$A$1:$B$576,2,FALSE)),0,VLOOKUP('Prices updated for CPI'!A39,Quantities!$A$1:$B$576,2,FALSE))</f>
        <v>51</v>
      </c>
      <c r="C39" s="18">
        <f t="shared" si="5"/>
        <v>0.3748821326678497</v>
      </c>
      <c r="D39" s="19">
        <v>1</v>
      </c>
      <c r="E39" s="20">
        <v>730</v>
      </c>
      <c r="F39" s="21">
        <v>95.375404459541258</v>
      </c>
      <c r="G39" s="22">
        <v>0</v>
      </c>
      <c r="H39" s="22">
        <v>0</v>
      </c>
      <c r="I39" s="22">
        <v>57.196469492134575</v>
      </c>
      <c r="J39" s="23">
        <f t="shared" si="6"/>
        <v>152.57187395167583</v>
      </c>
      <c r="K39" s="24">
        <f>IF(ISERROR(VLOOKUP($A39,'14-15 pricing'!$A$1:$D$1208,4,FALSE)),L39,VLOOKUP($A39,'14-15 pricing'!$A$1:$D$1208,4,FALSE))</f>
        <v>197.86</v>
      </c>
      <c r="L39" s="24">
        <f t="shared" si="7"/>
        <v>175.75265018003319</v>
      </c>
      <c r="M39" s="24"/>
      <c r="N39" s="24"/>
      <c r="O39" s="24"/>
      <c r="P39" s="24"/>
      <c r="Q39" s="24"/>
      <c r="R39" s="24"/>
      <c r="S39" s="24"/>
      <c r="T39" s="24"/>
      <c r="U39" s="24">
        <f t="shared" si="44"/>
        <v>175.9616995272313</v>
      </c>
      <c r="V39" s="24">
        <f t="shared" si="44"/>
        <v>175.77314759983358</v>
      </c>
      <c r="W39" s="24">
        <f t="shared" si="44"/>
        <v>176.5244320775231</v>
      </c>
      <c r="X39" s="22">
        <f t="shared" si="9"/>
        <v>80.377245720491942</v>
      </c>
      <c r="Y39" s="22">
        <f t="shared" si="10"/>
        <v>95.375404459541258</v>
      </c>
      <c r="Z39" s="31">
        <f t="shared" si="11"/>
        <v>175.75265018003319</v>
      </c>
      <c r="AA39" s="25">
        <f t="shared" si="12"/>
        <v>0</v>
      </c>
      <c r="AC39" s="49">
        <f t="shared" si="13"/>
        <v>10090.86</v>
      </c>
      <c r="AD39" s="49">
        <f t="shared" si="14"/>
        <v>8963.3851591816929</v>
      </c>
      <c r="AE39" s="49">
        <f t="shared" si="15"/>
        <v>8974.046675888796</v>
      </c>
      <c r="AF39" s="49">
        <f t="shared" si="16"/>
        <v>8964.4305275915121</v>
      </c>
      <c r="AG39" s="49">
        <f t="shared" si="17"/>
        <v>9002.7460359536781</v>
      </c>
      <c r="AH39" s="50">
        <f t="shared" si="18"/>
        <v>38163.650518874463</v>
      </c>
      <c r="AI39" s="49">
        <f t="shared" si="19"/>
        <v>-1088.1139640463225</v>
      </c>
      <c r="AJ39" s="51">
        <f t="shared" si="20"/>
        <v>-2.6818234029387142E-4</v>
      </c>
      <c r="AK39" s="61"/>
      <c r="AL39" s="69">
        <f t="shared" si="21"/>
        <v>10090.86</v>
      </c>
      <c r="AM39" s="69">
        <f t="shared" si="22"/>
        <v>9710.3145569527587</v>
      </c>
      <c r="AN39" s="69">
        <f t="shared" si="23"/>
        <v>9271.6641674205111</v>
      </c>
      <c r="AO39" s="69">
        <f t="shared" si="24"/>
        <v>8766.036869150892</v>
      </c>
      <c r="AP39" s="69">
        <f t="shared" si="25"/>
        <v>8183.2060524997205</v>
      </c>
      <c r="AQ39" s="70">
        <f t="shared" si="26"/>
        <v>38318.789758214807</v>
      </c>
      <c r="AS39" s="74">
        <f t="shared" si="27"/>
        <v>-3.7711894035517474E-2</v>
      </c>
      <c r="AT39" s="74">
        <f t="shared" si="28"/>
        <v>-4.5173653949054211E-2</v>
      </c>
      <c r="AU39" s="74">
        <f t="shared" si="29"/>
        <v>-5.4534686453196972E-2</v>
      </c>
      <c r="AV39" s="74">
        <f t="shared" si="30"/>
        <v>-6.6487379114528691E-2</v>
      </c>
      <c r="AW39" s="45"/>
      <c r="AX39" s="42" t="str">
        <f t="shared" si="31"/>
        <v>HPS0020-ST-0730-001-B</v>
      </c>
      <c r="AY39" s="42">
        <f t="shared" si="32"/>
        <v>197.86</v>
      </c>
      <c r="AZ39" s="43">
        <f t="shared" si="33"/>
        <v>190.39832464613252</v>
      </c>
      <c r="BA39" s="43">
        <f t="shared" si="34"/>
        <v>181.79733661608844</v>
      </c>
      <c r="BB39" s="43">
        <f t="shared" si="35"/>
        <v>186.25137136318261</v>
      </c>
      <c r="BC39" s="43">
        <f t="shared" si="36"/>
        <v>190.88516152028592</v>
      </c>
      <c r="BD39" s="43">
        <f t="shared" si="37"/>
        <v>193.76440977324336</v>
      </c>
      <c r="BE39" s="43">
        <f t="shared" si="38"/>
        <v>171.88307586570377</v>
      </c>
      <c r="BF39" s="43">
        <f t="shared" si="39"/>
        <v>176.0942112244135</v>
      </c>
      <c r="BG39" s="43">
        <f t="shared" si="40"/>
        <v>180.47529908820925</v>
      </c>
      <c r="BH39" s="43">
        <f t="shared" si="41"/>
        <v>183.19752844047073</v>
      </c>
      <c r="BI39" s="43">
        <f t="shared" si="42"/>
        <v>185.53694429007041</v>
      </c>
      <c r="BJ39" s="43">
        <f t="shared" si="43"/>
        <v>160.45502063724942</v>
      </c>
    </row>
    <row r="40" spans="1:62" x14ac:dyDescent="0.2">
      <c r="A40" s="26" t="s">
        <v>54</v>
      </c>
      <c r="B40" s="17">
        <f>IF(ISERROR(VLOOKUP('Prices updated for CPI'!A40,Quantities!$A$1:$B$576,2,FALSE)),0,VLOOKUP('Prices updated for CPI'!A40,Quantities!$A$1:$B$576,2,FALSE))</f>
        <v>3</v>
      </c>
      <c r="C40" s="18">
        <f t="shared" si="5"/>
        <v>0.60394780312068719</v>
      </c>
      <c r="D40" s="19">
        <v>1</v>
      </c>
      <c r="E40" s="20">
        <v>750</v>
      </c>
      <c r="F40" s="21">
        <v>34.270019010909252</v>
      </c>
      <c r="G40" s="22">
        <v>0</v>
      </c>
      <c r="H40" s="22">
        <v>0</v>
      </c>
      <c r="I40" s="22">
        <v>52.259027617134578</v>
      </c>
      <c r="J40" s="23">
        <f t="shared" si="6"/>
        <v>86.52904662804383</v>
      </c>
      <c r="K40" s="24">
        <f>IF(ISERROR(VLOOKUP($A40,'14-15 pricing'!$A$1:$D$1208,4,FALSE)),L40,VLOOKUP($A40,'14-15 pricing'!$A$1:$D$1208,4,FALSE))</f>
        <v>92.07</v>
      </c>
      <c r="L40" s="24">
        <f t="shared" si="7"/>
        <v>107.70875991910512</v>
      </c>
      <c r="M40" s="24"/>
      <c r="N40" s="24"/>
      <c r="O40" s="24"/>
      <c r="P40" s="24"/>
      <c r="Q40" s="24"/>
      <c r="R40" s="24"/>
      <c r="S40" s="24"/>
      <c r="T40" s="24"/>
      <c r="U40" s="24">
        <f t="shared" si="44"/>
        <v>107.89976323986203</v>
      </c>
      <c r="V40" s="24">
        <f t="shared" si="44"/>
        <v>107.72748791467792</v>
      </c>
      <c r="W40" s="24">
        <f t="shared" si="44"/>
        <v>108.41391832929119</v>
      </c>
      <c r="X40" s="22">
        <f t="shared" si="9"/>
        <v>73.438740908195868</v>
      </c>
      <c r="Y40" s="22">
        <f t="shared" si="10"/>
        <v>34.270019010909252</v>
      </c>
      <c r="Z40" s="31">
        <f t="shared" si="11"/>
        <v>107.70875991910512</v>
      </c>
      <c r="AA40" s="25">
        <f t="shared" si="12"/>
        <v>0</v>
      </c>
      <c r="AC40" s="49">
        <f t="shared" si="13"/>
        <v>276.20999999999998</v>
      </c>
      <c r="AD40" s="49">
        <f t="shared" si="14"/>
        <v>323.12627975731539</v>
      </c>
      <c r="AE40" s="49">
        <f t="shared" si="15"/>
        <v>323.69928971958609</v>
      </c>
      <c r="AF40" s="49">
        <f t="shared" si="16"/>
        <v>323.18246374403378</v>
      </c>
      <c r="AG40" s="49">
        <f t="shared" si="17"/>
        <v>325.24175498787361</v>
      </c>
      <c r="AH40" s="50">
        <f t="shared" si="18"/>
        <v>1294.3789686297762</v>
      </c>
      <c r="AI40" s="49">
        <f t="shared" si="19"/>
        <v>49.031754987873626</v>
      </c>
      <c r="AJ40" s="51">
        <f t="shared" si="20"/>
        <v>1.20846264599577E-5</v>
      </c>
      <c r="AK40" s="61"/>
      <c r="AL40" s="69">
        <f t="shared" si="21"/>
        <v>276.20999999999998</v>
      </c>
      <c r="AM40" s="69">
        <f t="shared" si="22"/>
        <v>293.35784621994782</v>
      </c>
      <c r="AN40" s="69">
        <f t="shared" si="23"/>
        <v>313.12397287170069</v>
      </c>
      <c r="AO40" s="69">
        <f t="shared" si="24"/>
        <v>335.90816149817897</v>
      </c>
      <c r="AP40" s="69">
        <f t="shared" si="25"/>
        <v>362.17123572172227</v>
      </c>
      <c r="AQ40" s="70">
        <f t="shared" si="26"/>
        <v>1296.0641946998228</v>
      </c>
      <c r="AS40" s="74">
        <f t="shared" si="27"/>
        <v>6.2082640816580999E-2</v>
      </c>
      <c r="AT40" s="74">
        <f t="shared" si="28"/>
        <v>6.7378892047540564E-2</v>
      </c>
      <c r="AU40" s="74">
        <f t="shared" si="29"/>
        <v>7.276411453751537E-2</v>
      </c>
      <c r="AV40" s="74">
        <f t="shared" si="30"/>
        <v>7.8185281674633192E-2</v>
      </c>
      <c r="AW40" s="45"/>
      <c r="AX40" s="42" t="str">
        <f t="shared" si="31"/>
        <v>HPS0020-ST-0750-001-B</v>
      </c>
      <c r="AY40" s="42">
        <f t="shared" si="32"/>
        <v>92.07</v>
      </c>
      <c r="AZ40" s="43">
        <f t="shared" si="33"/>
        <v>97.785948739982615</v>
      </c>
      <c r="BA40" s="43">
        <f t="shared" si="34"/>
        <v>104.37465762390025</v>
      </c>
      <c r="BB40" s="43">
        <f t="shared" si="35"/>
        <v>106.93183673568581</v>
      </c>
      <c r="BC40" s="43">
        <f t="shared" si="36"/>
        <v>109.59221818104223</v>
      </c>
      <c r="BD40" s="43">
        <f t="shared" si="37"/>
        <v>111.24527072961322</v>
      </c>
      <c r="BE40" s="43">
        <f t="shared" si="38"/>
        <v>111.96938716605968</v>
      </c>
      <c r="BF40" s="43">
        <f t="shared" si="39"/>
        <v>114.71263715162813</v>
      </c>
      <c r="BG40" s="43">
        <f t="shared" si="40"/>
        <v>117.56659889718794</v>
      </c>
      <c r="BH40" s="43">
        <f t="shared" si="41"/>
        <v>119.3399343507397</v>
      </c>
      <c r="BI40" s="43">
        <f t="shared" si="42"/>
        <v>120.86389450613571</v>
      </c>
      <c r="BJ40" s="43">
        <f t="shared" si="43"/>
        <v>120.7237452405741</v>
      </c>
    </row>
    <row r="41" spans="1:62" x14ac:dyDescent="0.2">
      <c r="A41" s="26" t="s">
        <v>55</v>
      </c>
      <c r="B41" s="17">
        <f>IF(ISERROR(VLOOKUP('Prices updated for CPI'!A41,Quantities!$A$1:$B$576,2,FALSE)),0,VLOOKUP('Prices updated for CPI'!A41,Quantities!$A$1:$B$576,2,FALSE))</f>
        <v>76</v>
      </c>
      <c r="C41" s="18">
        <f t="shared" si="5"/>
        <v>0.664570448934102</v>
      </c>
      <c r="D41" s="19">
        <v>1</v>
      </c>
      <c r="E41" s="20">
        <v>890</v>
      </c>
      <c r="F41" s="21">
        <v>26.376770440019968</v>
      </c>
      <c r="G41" s="22">
        <v>0</v>
      </c>
      <c r="H41" s="22">
        <v>0</v>
      </c>
      <c r="I41" s="22">
        <v>52.259027617134578</v>
      </c>
      <c r="J41" s="23">
        <f t="shared" si="6"/>
        <v>78.635798057154545</v>
      </c>
      <c r="K41" s="24">
        <f>IF(ISERROR(VLOOKUP($A41,'14-15 pricing'!$A$1:$D$1208,4,FALSE)),L41,VLOOKUP($A41,'14-15 pricing'!$A$1:$D$1208,4,FALSE))</f>
        <v>79.900000000000006</v>
      </c>
      <c r="L41" s="24">
        <f t="shared" si="7"/>
        <v>99.815511348215836</v>
      </c>
      <c r="M41" s="24"/>
      <c r="N41" s="24"/>
      <c r="O41" s="24"/>
      <c r="P41" s="24"/>
      <c r="Q41" s="24"/>
      <c r="R41" s="24"/>
      <c r="S41" s="24"/>
      <c r="T41" s="24"/>
      <c r="U41" s="24">
        <f t="shared" si="44"/>
        <v>100.00651466897274</v>
      </c>
      <c r="V41" s="24">
        <f t="shared" si="44"/>
        <v>99.834239343788639</v>
      </c>
      <c r="W41" s="24">
        <f t="shared" si="44"/>
        <v>100.52066975840191</v>
      </c>
      <c r="X41" s="22">
        <f t="shared" si="9"/>
        <v>73.438740908195868</v>
      </c>
      <c r="Y41" s="22">
        <f t="shared" si="10"/>
        <v>26.376770440019968</v>
      </c>
      <c r="Z41" s="31">
        <f t="shared" si="11"/>
        <v>99.815511348215836</v>
      </c>
      <c r="AA41" s="25">
        <f t="shared" si="12"/>
        <v>0</v>
      </c>
      <c r="AC41" s="49">
        <f t="shared" si="13"/>
        <v>6072.4000000000005</v>
      </c>
      <c r="AD41" s="49">
        <f t="shared" si="14"/>
        <v>7585.9788624644034</v>
      </c>
      <c r="AE41" s="49">
        <f t="shared" si="15"/>
        <v>7600.4951148419286</v>
      </c>
      <c r="AF41" s="49">
        <f t="shared" si="16"/>
        <v>7587.4021901279366</v>
      </c>
      <c r="AG41" s="49">
        <f t="shared" si="17"/>
        <v>7639.5709016385454</v>
      </c>
      <c r="AH41" s="50">
        <f t="shared" si="18"/>
        <v>30005.379697556065</v>
      </c>
      <c r="AI41" s="49">
        <f t="shared" si="19"/>
        <v>1567.1709016385448</v>
      </c>
      <c r="AJ41" s="51">
        <f t="shared" si="20"/>
        <v>3.8625325464896736E-4</v>
      </c>
      <c r="AK41" s="61"/>
      <c r="AL41" s="69">
        <f t="shared" si="21"/>
        <v>6072.4000000000005</v>
      </c>
      <c r="AM41" s="69">
        <f t="shared" si="22"/>
        <v>6620.4857380756839</v>
      </c>
      <c r="AN41" s="69">
        <f t="shared" si="23"/>
        <v>7252.2579137685643</v>
      </c>
      <c r="AO41" s="69">
        <f t="shared" si="24"/>
        <v>7980.494491098736</v>
      </c>
      <c r="AP41" s="69">
        <f t="shared" si="25"/>
        <v>8819.9244833739394</v>
      </c>
      <c r="AQ41" s="70">
        <f t="shared" si="26"/>
        <v>30027.959290084382</v>
      </c>
      <c r="AS41" s="74">
        <f t="shared" si="27"/>
        <v>9.0258503734220952E-2</v>
      </c>
      <c r="AT41" s="74">
        <f t="shared" si="28"/>
        <v>9.5426861515528594E-2</v>
      </c>
      <c r="AU41" s="74">
        <f t="shared" si="29"/>
        <v>0.10041515152785717</v>
      </c>
      <c r="AV41" s="74">
        <f t="shared" si="30"/>
        <v>0.10518521041665836</v>
      </c>
      <c r="AW41" s="45"/>
      <c r="AX41" s="42" t="str">
        <f t="shared" si="31"/>
        <v>HPS0020-ST-0890-001-B</v>
      </c>
      <c r="AY41" s="42">
        <f t="shared" si="32"/>
        <v>79.900000000000006</v>
      </c>
      <c r="AZ41" s="43">
        <f t="shared" si="33"/>
        <v>87.111654448364263</v>
      </c>
      <c r="BA41" s="43">
        <f t="shared" si="34"/>
        <v>95.424446233796886</v>
      </c>
      <c r="BB41" s="43">
        <f t="shared" si="35"/>
        <v>97.762345166524909</v>
      </c>
      <c r="BC41" s="43">
        <f t="shared" si="36"/>
        <v>100.19459674917032</v>
      </c>
      <c r="BD41" s="43">
        <f t="shared" si="37"/>
        <v>101.70589870343545</v>
      </c>
      <c r="BE41" s="43">
        <f t="shared" si="38"/>
        <v>105.00650646182545</v>
      </c>
      <c r="BF41" s="43">
        <f t="shared" si="39"/>
        <v>107.57916587014017</v>
      </c>
      <c r="BG41" s="43">
        <f t="shared" si="40"/>
        <v>110.2556523640108</v>
      </c>
      <c r="BH41" s="43">
        <f t="shared" si="41"/>
        <v>111.91871193301782</v>
      </c>
      <c r="BI41" s="43">
        <f t="shared" si="42"/>
        <v>113.3479037501332</v>
      </c>
      <c r="BJ41" s="43">
        <f t="shared" si="43"/>
        <v>116.05163793913076</v>
      </c>
    </row>
    <row r="42" spans="1:62" x14ac:dyDescent="0.2">
      <c r="A42" s="26" t="s">
        <v>56</v>
      </c>
      <c r="B42" s="17">
        <f>IF(ISERROR(VLOOKUP('Prices updated for CPI'!A42,Quantities!$A$1:$B$576,2,FALSE)),0,VLOOKUP('Prices updated for CPI'!A42,Quantities!$A$1:$B$576,2,FALSE))</f>
        <v>2</v>
      </c>
      <c r="C42" s="18">
        <f t="shared" si="5"/>
        <v>0.48891867617078261</v>
      </c>
      <c r="D42" s="19">
        <v>1</v>
      </c>
      <c r="E42" s="20">
        <v>910</v>
      </c>
      <c r="F42" s="21">
        <v>60.277888801896275</v>
      </c>
      <c r="G42" s="22">
        <v>0</v>
      </c>
      <c r="H42" s="22">
        <v>0</v>
      </c>
      <c r="I42" s="22">
        <v>57.663984617134581</v>
      </c>
      <c r="J42" s="23">
        <f t="shared" si="6"/>
        <v>117.94187341903086</v>
      </c>
      <c r="K42" s="24">
        <f>IF(ISERROR(VLOOKUP($A42,'14-15 pricing'!$A$1:$D$1208,4,FALSE)),L42,VLOOKUP($A42,'14-15 pricing'!$A$1:$D$1208,4,FALSE))</f>
        <v>144.68</v>
      </c>
      <c r="L42" s="24">
        <f t="shared" si="7"/>
        <v>141.31212573904608</v>
      </c>
      <c r="M42" s="24"/>
      <c r="N42" s="24"/>
      <c r="O42" s="24"/>
      <c r="P42" s="24"/>
      <c r="Q42" s="24"/>
      <c r="R42" s="24"/>
      <c r="S42" s="24"/>
      <c r="T42" s="24"/>
      <c r="U42" s="24">
        <f t="shared" si="44"/>
        <v>141.52288382338398</v>
      </c>
      <c r="V42" s="24">
        <f t="shared" si="44"/>
        <v>141.33279070159631</v>
      </c>
      <c r="W42" s="24">
        <f t="shared" si="44"/>
        <v>142.0902160627987</v>
      </c>
      <c r="X42" s="22">
        <f t="shared" si="9"/>
        <v>81.034236937149799</v>
      </c>
      <c r="Y42" s="22">
        <f t="shared" si="10"/>
        <v>60.277888801896275</v>
      </c>
      <c r="Z42" s="31">
        <f t="shared" si="11"/>
        <v>141.31212573904608</v>
      </c>
      <c r="AA42" s="25">
        <f t="shared" si="12"/>
        <v>0</v>
      </c>
      <c r="AC42" s="49">
        <f t="shared" si="13"/>
        <v>289.36</v>
      </c>
      <c r="AD42" s="49">
        <f t="shared" si="14"/>
        <v>282.62425147809216</v>
      </c>
      <c r="AE42" s="49">
        <f t="shared" si="15"/>
        <v>283.04576764676796</v>
      </c>
      <c r="AF42" s="49">
        <f t="shared" si="16"/>
        <v>282.66558140319262</v>
      </c>
      <c r="AG42" s="49">
        <f t="shared" si="17"/>
        <v>284.18043212559741</v>
      </c>
      <c r="AH42" s="50">
        <f t="shared" si="18"/>
        <v>1176.63148500694</v>
      </c>
      <c r="AI42" s="49">
        <f t="shared" si="19"/>
        <v>-5.1795678744026077</v>
      </c>
      <c r="AJ42" s="51">
        <f t="shared" si="20"/>
        <v>-1.2765837772201495E-6</v>
      </c>
      <c r="AK42" s="61"/>
      <c r="AL42" s="69">
        <f t="shared" si="21"/>
        <v>289.36</v>
      </c>
      <c r="AM42" s="69">
        <f t="shared" si="22"/>
        <v>287.54855283850225</v>
      </c>
      <c r="AN42" s="69">
        <f t="shared" si="23"/>
        <v>285.46051836712525</v>
      </c>
      <c r="AO42" s="69">
        <f t="shared" si="24"/>
        <v>283.0536648599803</v>
      </c>
      <c r="AP42" s="69">
        <f t="shared" si="25"/>
        <v>280.27931228857102</v>
      </c>
      <c r="AQ42" s="70">
        <f t="shared" si="26"/>
        <v>1180.4235731713834</v>
      </c>
      <c r="AS42" s="74">
        <f t="shared" si="27"/>
        <v>-6.2601851033237746E-3</v>
      </c>
      <c r="AT42" s="74">
        <f t="shared" si="28"/>
        <v>-7.2615022776682742E-3</v>
      </c>
      <c r="AU42" s="74">
        <f t="shared" si="29"/>
        <v>-8.431475991539877E-3</v>
      </c>
      <c r="AV42" s="74">
        <f t="shared" si="30"/>
        <v>-9.8015073317693491E-3</v>
      </c>
      <c r="AW42" s="45"/>
      <c r="AX42" s="42" t="str">
        <f t="shared" si="31"/>
        <v>HPS0020-ST-0910-001-B</v>
      </c>
      <c r="AY42" s="42">
        <f t="shared" si="32"/>
        <v>144.68</v>
      </c>
      <c r="AZ42" s="43">
        <f t="shared" si="33"/>
        <v>143.77427641925112</v>
      </c>
      <c r="BA42" s="43">
        <f t="shared" si="34"/>
        <v>142.73025918356262</v>
      </c>
      <c r="BB42" s="43">
        <f t="shared" si="35"/>
        <v>146.22715053355989</v>
      </c>
      <c r="BC42" s="43">
        <f t="shared" si="36"/>
        <v>149.865169013018</v>
      </c>
      <c r="BD42" s="43">
        <f t="shared" si="37"/>
        <v>152.1256853497687</v>
      </c>
      <c r="BE42" s="43">
        <f t="shared" si="38"/>
        <v>141.52683242999015</v>
      </c>
      <c r="BF42" s="43">
        <f t="shared" si="39"/>
        <v>144.9942398245249</v>
      </c>
      <c r="BG42" s="43">
        <f t="shared" si="40"/>
        <v>148.60158443851668</v>
      </c>
      <c r="BH42" s="43">
        <f t="shared" si="41"/>
        <v>150.84304128604558</v>
      </c>
      <c r="BI42" s="43">
        <f t="shared" si="42"/>
        <v>152.76929326439071</v>
      </c>
      <c r="BJ42" s="43">
        <f t="shared" si="43"/>
        <v>140.13965614428551</v>
      </c>
    </row>
    <row r="43" spans="1:62" x14ac:dyDescent="0.2">
      <c r="A43" s="26" t="s">
        <v>57</v>
      </c>
      <c r="B43" s="17">
        <f>IF(ISERROR(VLOOKUP('Prices updated for CPI'!A43,Quantities!$A$1:$B$576,2,FALSE)),0,VLOOKUP('Prices updated for CPI'!A43,Quantities!$A$1:$B$576,2,FALSE))</f>
        <v>27</v>
      </c>
      <c r="C43" s="18">
        <f t="shared" si="5"/>
        <v>0.72297998280895304</v>
      </c>
      <c r="D43" s="19">
        <v>1</v>
      </c>
      <c r="E43" s="20">
        <v>90</v>
      </c>
      <c r="F43" s="21">
        <v>19.562845754409921</v>
      </c>
      <c r="G43" s="22">
        <v>0</v>
      </c>
      <c r="H43" s="22">
        <v>0</v>
      </c>
      <c r="I43" s="22">
        <v>51.056042919322252</v>
      </c>
      <c r="J43" s="23">
        <f t="shared" si="6"/>
        <v>70.618888673732172</v>
      </c>
      <c r="K43" s="24">
        <f>IF(ISERROR(VLOOKUP($A43,'14-15 pricing'!$A$1:$D$1208,4,FALSE)),L43,VLOOKUP($A43,'14-15 pricing'!$A$1:$D$1208,4,FALSE))</f>
        <v>66.62</v>
      </c>
      <c r="L43" s="24">
        <f t="shared" si="7"/>
        <v>91.311052307730094</v>
      </c>
      <c r="M43" s="24"/>
      <c r="N43" s="24"/>
      <c r="O43" s="24"/>
      <c r="P43" s="24"/>
      <c r="Q43" s="24"/>
      <c r="R43" s="24"/>
      <c r="S43" s="24"/>
      <c r="T43" s="24"/>
      <c r="U43" s="24">
        <f t="shared" si="44"/>
        <v>91.497658798263032</v>
      </c>
      <c r="V43" s="24">
        <f t="shared" si="44"/>
        <v>91.329349191337712</v>
      </c>
      <c r="W43" s="24">
        <f t="shared" si="44"/>
        <v>91.999978215788445</v>
      </c>
      <c r="X43" s="22">
        <f t="shared" si="9"/>
        <v>71.748206553320173</v>
      </c>
      <c r="Y43" s="22">
        <f t="shared" si="10"/>
        <v>19.562845754409921</v>
      </c>
      <c r="Z43" s="31">
        <f t="shared" si="11"/>
        <v>91.311052307730094</v>
      </c>
      <c r="AA43" s="25">
        <f t="shared" si="12"/>
        <v>0</v>
      </c>
      <c r="AC43" s="49">
        <f t="shared" si="13"/>
        <v>1798.7400000000002</v>
      </c>
      <c r="AD43" s="49">
        <f t="shared" si="14"/>
        <v>2465.3984123087125</v>
      </c>
      <c r="AE43" s="49">
        <f t="shared" si="15"/>
        <v>2470.436787553102</v>
      </c>
      <c r="AF43" s="49">
        <f t="shared" si="16"/>
        <v>2465.8924281661184</v>
      </c>
      <c r="AG43" s="49">
        <f t="shared" si="17"/>
        <v>2483.999411826288</v>
      </c>
      <c r="AH43" s="50">
        <f t="shared" si="18"/>
        <v>9588.9051864918638</v>
      </c>
      <c r="AI43" s="49">
        <f t="shared" si="19"/>
        <v>685.25941182628776</v>
      </c>
      <c r="AJ43" s="51">
        <f t="shared" si="20"/>
        <v>1.6889267011019826E-4</v>
      </c>
      <c r="AK43" s="61"/>
      <c r="AL43" s="69">
        <f t="shared" si="21"/>
        <v>1798.7400000000002</v>
      </c>
      <c r="AM43" s="69">
        <f t="shared" si="22"/>
        <v>2038.3953624824412</v>
      </c>
      <c r="AN43" s="69">
        <f t="shared" si="23"/>
        <v>2314.643363942188</v>
      </c>
      <c r="AO43" s="69">
        <f t="shared" si="24"/>
        <v>2633.0712827670618</v>
      </c>
      <c r="AP43" s="69">
        <f t="shared" si="25"/>
        <v>3000.1195109943892</v>
      </c>
      <c r="AQ43" s="70">
        <f t="shared" si="26"/>
        <v>9587.997595087556</v>
      </c>
      <c r="AS43" s="74">
        <f t="shared" si="27"/>
        <v>0.13323513263864759</v>
      </c>
      <c r="AT43" s="74">
        <f t="shared" si="28"/>
        <v>0.13552228706178013</v>
      </c>
      <c r="AU43" s="74">
        <f t="shared" si="29"/>
        <v>0.13757105037665193</v>
      </c>
      <c r="AV43" s="74">
        <f t="shared" si="30"/>
        <v>0.13939927514670283</v>
      </c>
      <c r="AW43" s="45"/>
      <c r="AX43" s="42" t="str">
        <f t="shared" si="31"/>
        <v>HPS0020-TA-0090-001-B</v>
      </c>
      <c r="AY43" s="42">
        <f t="shared" si="32"/>
        <v>66.62</v>
      </c>
      <c r="AZ43" s="43">
        <f t="shared" si="33"/>
        <v>75.496124536386702</v>
      </c>
      <c r="BA43" s="43">
        <f t="shared" si="34"/>
        <v>85.72753199785879</v>
      </c>
      <c r="BB43" s="43">
        <f t="shared" si="35"/>
        <v>87.827856531806333</v>
      </c>
      <c r="BC43" s="43">
        <f t="shared" si="36"/>
        <v>90.012945716051746</v>
      </c>
      <c r="BD43" s="43">
        <f t="shared" si="37"/>
        <v>91.370671034417839</v>
      </c>
      <c r="BE43" s="43">
        <f t="shared" si="38"/>
        <v>97.521158621002257</v>
      </c>
      <c r="BF43" s="43">
        <f t="shared" si="39"/>
        <v>99.910427007216811</v>
      </c>
      <c r="BG43" s="43">
        <f t="shared" si="40"/>
        <v>102.39612120570553</v>
      </c>
      <c r="BH43" s="43">
        <f t="shared" si="41"/>
        <v>103.94063022224222</v>
      </c>
      <c r="BI43" s="43">
        <f t="shared" si="42"/>
        <v>105.26794265832842</v>
      </c>
      <c r="BJ43" s="43">
        <f t="shared" si="43"/>
        <v>111.11553744423659</v>
      </c>
    </row>
    <row r="44" spans="1:62" x14ac:dyDescent="0.2">
      <c r="A44" s="26" t="s">
        <v>58</v>
      </c>
      <c r="B44" s="17">
        <f>IF(ISERROR(VLOOKUP('Prices updated for CPI'!A44,Quantities!$A$1:$B$576,2,FALSE)),0,VLOOKUP('Prices updated for CPI'!A44,Quantities!$A$1:$B$576,2,FALSE))</f>
        <v>5</v>
      </c>
      <c r="C44" s="18">
        <f t="shared" si="5"/>
        <v>0.53642590200179663</v>
      </c>
      <c r="D44" s="19">
        <v>1</v>
      </c>
      <c r="E44" s="20">
        <v>140</v>
      </c>
      <c r="F44" s="21">
        <v>53.463964116286228</v>
      </c>
      <c r="G44" s="22">
        <v>0</v>
      </c>
      <c r="H44" s="22">
        <v>0</v>
      </c>
      <c r="I44" s="22">
        <v>61.865956919322251</v>
      </c>
      <c r="J44" s="23">
        <f t="shared" si="6"/>
        <v>115.32992103560848</v>
      </c>
      <c r="K44" s="24">
        <f>IF(ISERROR(VLOOKUP($A44,'14-15 pricing'!$A$1:$D$1208,4,FALSE)),L44,VLOOKUP($A44,'14-15 pricing'!$A$1:$D$1208,4,FALSE))</f>
        <v>131.4</v>
      </c>
      <c r="L44" s="24">
        <f t="shared" si="7"/>
        <v>140.40316272751426</v>
      </c>
      <c r="M44" s="24"/>
      <c r="N44" s="24"/>
      <c r="O44" s="24"/>
      <c r="P44" s="24"/>
      <c r="Q44" s="24"/>
      <c r="R44" s="24"/>
      <c r="S44" s="24"/>
      <c r="T44" s="24"/>
      <c r="U44" s="24">
        <f t="shared" si="44"/>
        <v>140.62927874520918</v>
      </c>
      <c r="V44" s="24">
        <f t="shared" si="44"/>
        <v>140.42533354507677</v>
      </c>
      <c r="W44" s="24">
        <f t="shared" si="44"/>
        <v>141.23795246270569</v>
      </c>
      <c r="X44" s="22">
        <f t="shared" ref="X44:X75" si="45">IF($D44=1,($I44*(1+L$8)*L$7))</f>
        <v>86.939198611228036</v>
      </c>
      <c r="Y44" s="22">
        <f t="shared" ref="Y44:Y75" si="46">IF($D44=1,$F44,$J44*(1+L$8)*L$7)</f>
        <v>53.463964116286228</v>
      </c>
      <c r="Z44" s="31">
        <f t="shared" si="11"/>
        <v>140.40316272751426</v>
      </c>
      <c r="AA44" s="25">
        <f t="shared" si="12"/>
        <v>0</v>
      </c>
      <c r="AC44" s="49">
        <f t="shared" si="13"/>
        <v>657</v>
      </c>
      <c r="AD44" s="49">
        <f t="shared" si="14"/>
        <v>702.01581363757123</v>
      </c>
      <c r="AE44" s="49">
        <f t="shared" si="15"/>
        <v>703.14639372604586</v>
      </c>
      <c r="AF44" s="49">
        <f t="shared" si="16"/>
        <v>702.12666772538387</v>
      </c>
      <c r="AG44" s="49">
        <f t="shared" si="17"/>
        <v>706.18976231352849</v>
      </c>
      <c r="AH44" s="50">
        <f t="shared" si="18"/>
        <v>2865.0755690296546</v>
      </c>
      <c r="AI44" s="49">
        <f t="shared" si="19"/>
        <v>49.18976231352849</v>
      </c>
      <c r="AJ44" s="51">
        <f t="shared" si="20"/>
        <v>1.2123569783706732E-5</v>
      </c>
      <c r="AK44" s="61"/>
      <c r="AL44" s="69">
        <f t="shared" si="21"/>
        <v>657</v>
      </c>
      <c r="AM44" s="69">
        <f t="shared" si="22"/>
        <v>674.20310602703864</v>
      </c>
      <c r="AN44" s="69">
        <f t="shared" si="23"/>
        <v>694.03293002781709</v>
      </c>
      <c r="AO44" s="69">
        <f t="shared" si="24"/>
        <v>716.89054186162252</v>
      </c>
      <c r="AP44" s="69">
        <f t="shared" si="25"/>
        <v>743.23825017836862</v>
      </c>
      <c r="AQ44" s="70">
        <f t="shared" si="26"/>
        <v>2871.3431299461822</v>
      </c>
      <c r="AS44" s="74">
        <f t="shared" si="27"/>
        <v>2.6184331852418027E-2</v>
      </c>
      <c r="AT44" s="74">
        <f t="shared" si="28"/>
        <v>2.941224064901175E-2</v>
      </c>
      <c r="AU44" s="74">
        <f t="shared" si="29"/>
        <v>3.293447737831301E-2</v>
      </c>
      <c r="AV44" s="74">
        <f t="shared" si="30"/>
        <v>3.675276318798449E-2</v>
      </c>
      <c r="AW44" s="45"/>
      <c r="AX44" s="42" t="str">
        <f t="shared" si="31"/>
        <v>HPS0020-TA-0140-001-B</v>
      </c>
      <c r="AY44" s="42">
        <f t="shared" si="32"/>
        <v>131.4</v>
      </c>
      <c r="AZ44" s="43">
        <f t="shared" si="33"/>
        <v>134.84062120540773</v>
      </c>
      <c r="BA44" s="43">
        <f t="shared" si="34"/>
        <v>138.80658600556342</v>
      </c>
      <c r="BB44" s="43">
        <f t="shared" si="35"/>
        <v>142.20734736269972</v>
      </c>
      <c r="BC44" s="43">
        <f t="shared" si="36"/>
        <v>145.74535624636107</v>
      </c>
      <c r="BD44" s="43">
        <f t="shared" si="37"/>
        <v>147.94373069834484</v>
      </c>
      <c r="BE44" s="43">
        <f t="shared" si="38"/>
        <v>143.37810837232448</v>
      </c>
      <c r="BF44" s="43">
        <f t="shared" si="39"/>
        <v>146.89087202744642</v>
      </c>
      <c r="BG44" s="43">
        <f t="shared" si="40"/>
        <v>150.545403384651</v>
      </c>
      <c r="BH44" s="43">
        <f t="shared" si="41"/>
        <v>152.81618015029269</v>
      </c>
      <c r="BI44" s="43">
        <f t="shared" si="42"/>
        <v>154.767628933266</v>
      </c>
      <c r="BJ44" s="43">
        <f t="shared" ref="BJ44:BJ75" si="47">IF($B44=0,W44,BE44*(1+AV44))</f>
        <v>148.64765003567371</v>
      </c>
    </row>
    <row r="45" spans="1:62" x14ac:dyDescent="0.2">
      <c r="A45" s="26" t="s">
        <v>59</v>
      </c>
      <c r="B45" s="17">
        <f>IF(ISERROR(VLOOKUP('Prices updated for CPI'!A45,Quantities!$A$1:$B$576,2,FALSE)),0,VLOOKUP('Prices updated for CPI'!A45,Quantities!$A$1:$B$576,2,FALSE))</f>
        <v>671</v>
      </c>
      <c r="C45" s="18">
        <f t="shared" si="5"/>
        <v>0.40758542938066433</v>
      </c>
      <c r="D45" s="19">
        <v>1</v>
      </c>
      <c r="E45" s="20">
        <v>170</v>
      </c>
      <c r="F45" s="21">
        <v>88.561479773931197</v>
      </c>
      <c r="G45" s="22">
        <v>0</v>
      </c>
      <c r="H45" s="22">
        <v>0</v>
      </c>
      <c r="I45" s="22">
        <v>60.930926669322254</v>
      </c>
      <c r="J45" s="23">
        <f t="shared" si="6"/>
        <v>149.49240644325346</v>
      </c>
      <c r="K45" s="24">
        <f>IF(ISERROR(VLOOKUP($A45,'14-15 pricing'!$A$1:$D$1208,4,FALSE)),L45,VLOOKUP($A45,'14-15 pricing'!$A$1:$D$1208,4,FALSE))</f>
        <v>184.58</v>
      </c>
      <c r="L45" s="24">
        <f t="shared" si="7"/>
        <v>174.18669595184355</v>
      </c>
      <c r="M45" s="24"/>
      <c r="N45" s="24"/>
      <c r="O45" s="24"/>
      <c r="P45" s="24"/>
      <c r="Q45" s="24"/>
      <c r="R45" s="24"/>
      <c r="S45" s="24"/>
      <c r="T45" s="24"/>
      <c r="U45" s="24">
        <f t="shared" si="44"/>
        <v>174.40939449525882</v>
      </c>
      <c r="V45" s="24">
        <f t="shared" si="44"/>
        <v>174.2085316839063</v>
      </c>
      <c r="W45" s="24">
        <f t="shared" si="44"/>
        <v>175.00886883450954</v>
      </c>
      <c r="X45" s="22">
        <f t="shared" si="45"/>
        <v>85.625216177912336</v>
      </c>
      <c r="Y45" s="22">
        <f t="shared" si="46"/>
        <v>88.561479773931197</v>
      </c>
      <c r="Z45" s="31">
        <f t="shared" si="11"/>
        <v>174.18669595184355</v>
      </c>
      <c r="AA45" s="25">
        <f t="shared" si="12"/>
        <v>0</v>
      </c>
      <c r="AC45" s="49">
        <f t="shared" si="13"/>
        <v>123853.18000000001</v>
      </c>
      <c r="AD45" s="49">
        <f t="shared" si="14"/>
        <v>116879.27298368701</v>
      </c>
      <c r="AE45" s="49">
        <f t="shared" si="15"/>
        <v>117028.70370631867</v>
      </c>
      <c r="AF45" s="49">
        <f t="shared" si="16"/>
        <v>116893.92475990113</v>
      </c>
      <c r="AG45" s="49">
        <f t="shared" si="17"/>
        <v>117430.9509879559</v>
      </c>
      <c r="AH45" s="50">
        <f t="shared" si="18"/>
        <v>490433.20311814314</v>
      </c>
      <c r="AI45" s="49">
        <f t="shared" si="19"/>
        <v>-6422.229012044103</v>
      </c>
      <c r="AJ45" s="51">
        <f t="shared" si="20"/>
        <v>-1.5828566338294537E-3</v>
      </c>
      <c r="AK45" s="61"/>
      <c r="AL45" s="69">
        <f t="shared" si="21"/>
        <v>123853.18000000001</v>
      </c>
      <c r="AM45" s="69">
        <f t="shared" si="22"/>
        <v>121607.13770526557</v>
      </c>
      <c r="AN45" s="69">
        <f t="shared" si="23"/>
        <v>119018.15038327352</v>
      </c>
      <c r="AO45" s="69">
        <f t="shared" si="24"/>
        <v>116033.85424194546</v>
      </c>
      <c r="AP45" s="69">
        <f t="shared" si="25"/>
        <v>112593.89013571222</v>
      </c>
      <c r="AQ45" s="70">
        <f t="shared" si="26"/>
        <v>492061.30771920749</v>
      </c>
      <c r="AS45" s="74">
        <f t="shared" si="27"/>
        <v>-1.8134716401584795E-2</v>
      </c>
      <c r="AT45" s="74">
        <f t="shared" si="28"/>
        <v>-2.128976448953911E-2</v>
      </c>
      <c r="AU45" s="74">
        <f t="shared" si="29"/>
        <v>-2.5074294397264149E-2</v>
      </c>
      <c r="AV45" s="74">
        <f t="shared" si="30"/>
        <v>-2.9646210829646937E-2</v>
      </c>
      <c r="AW45" s="45"/>
      <c r="AX45" s="42" t="str">
        <f t="shared" si="31"/>
        <v>HPS0020-TA-0170-001-B</v>
      </c>
      <c r="AY45" s="42">
        <f t="shared" si="32"/>
        <v>184.58</v>
      </c>
      <c r="AZ45" s="43">
        <f t="shared" si="33"/>
        <v>181.2326940465955</v>
      </c>
      <c r="BA45" s="43">
        <f t="shared" si="34"/>
        <v>177.37429267253879</v>
      </c>
      <c r="BB45" s="43">
        <f t="shared" si="35"/>
        <v>181.71996284301599</v>
      </c>
      <c r="BC45" s="43">
        <f t="shared" si="36"/>
        <v>186.24101505867554</v>
      </c>
      <c r="BD45" s="43">
        <f t="shared" si="37"/>
        <v>189.05021255190093</v>
      </c>
      <c r="BE45" s="43">
        <f t="shared" si="38"/>
        <v>172.92675743956104</v>
      </c>
      <c r="BF45" s="43">
        <f t="shared" si="39"/>
        <v>177.16346299683028</v>
      </c>
      <c r="BG45" s="43">
        <f t="shared" si="40"/>
        <v>181.57115301824896</v>
      </c>
      <c r="BH45" s="43">
        <f t="shared" si="41"/>
        <v>184.30991186650917</v>
      </c>
      <c r="BI45" s="43">
        <f t="shared" si="42"/>
        <v>186.66353275173273</v>
      </c>
      <c r="BJ45" s="43">
        <f t="shared" si="47"/>
        <v>167.8001343304206</v>
      </c>
    </row>
    <row r="46" spans="1:62" x14ac:dyDescent="0.2">
      <c r="A46" s="26" t="s">
        <v>60</v>
      </c>
      <c r="B46" s="17">
        <f>IF(ISERROR(VLOOKUP('Prices updated for CPI'!A46,Quantities!$A$1:$B$576,2,FALSE)),0,VLOOKUP('Prices updated for CPI'!A46,Quantities!$A$1:$B$576,2,FALSE))</f>
        <v>1</v>
      </c>
      <c r="C46" s="18">
        <f t="shared" si="5"/>
        <v>0.73872129286605259</v>
      </c>
      <c r="D46" s="19">
        <v>1</v>
      </c>
      <c r="E46" s="20">
        <v>40</v>
      </c>
      <c r="F46" s="21">
        <v>18.483521869130684</v>
      </c>
      <c r="G46" s="22">
        <v>0</v>
      </c>
      <c r="H46" s="22">
        <v>0</v>
      </c>
      <c r="I46" s="22">
        <v>52.259027617134578</v>
      </c>
      <c r="J46" s="23">
        <f t="shared" si="6"/>
        <v>70.742549486265261</v>
      </c>
      <c r="K46" s="24">
        <f>IF(ISERROR(VLOOKUP($A46,'14-15 pricing'!$A$1:$D$1208,4,FALSE)),L46,VLOOKUP($A46,'14-15 pricing'!$A$1:$D$1208,4,FALSE))</f>
        <v>67.72</v>
      </c>
      <c r="L46" s="24">
        <f t="shared" si="7"/>
        <v>91.922262777326551</v>
      </c>
      <c r="M46" s="24"/>
      <c r="N46" s="24"/>
      <c r="O46" s="24"/>
      <c r="P46" s="24"/>
      <c r="Q46" s="24"/>
      <c r="R46" s="24"/>
      <c r="S46" s="24"/>
      <c r="T46" s="24"/>
      <c r="U46" s="24">
        <f t="shared" si="44"/>
        <v>92.113266098083457</v>
      </c>
      <c r="V46" s="24">
        <f t="shared" si="44"/>
        <v>91.940990772899355</v>
      </c>
      <c r="W46" s="24">
        <f t="shared" si="44"/>
        <v>92.627421187512624</v>
      </c>
      <c r="X46" s="22">
        <f t="shared" si="45"/>
        <v>73.438740908195868</v>
      </c>
      <c r="Y46" s="22">
        <f t="shared" si="46"/>
        <v>18.483521869130684</v>
      </c>
      <c r="Z46" s="31">
        <f t="shared" si="11"/>
        <v>91.922262777326551</v>
      </c>
      <c r="AA46" s="25">
        <f t="shared" si="12"/>
        <v>0</v>
      </c>
      <c r="AC46" s="49">
        <f t="shared" si="13"/>
        <v>67.72</v>
      </c>
      <c r="AD46" s="49">
        <f t="shared" si="14"/>
        <v>91.922262777326551</v>
      </c>
      <c r="AE46" s="49">
        <f t="shared" si="15"/>
        <v>92.113266098083457</v>
      </c>
      <c r="AF46" s="49">
        <f t="shared" si="16"/>
        <v>91.940990772899355</v>
      </c>
      <c r="AG46" s="49">
        <f t="shared" si="17"/>
        <v>92.627421187512624</v>
      </c>
      <c r="AH46" s="50">
        <f t="shared" si="18"/>
        <v>358.14622516064685</v>
      </c>
      <c r="AI46" s="49">
        <f t="shared" si="19"/>
        <v>24.907421187512625</v>
      </c>
      <c r="AJ46" s="51">
        <f t="shared" si="20"/>
        <v>6.1388151659341522E-6</v>
      </c>
      <c r="AK46" s="61"/>
      <c r="AL46" s="69">
        <f t="shared" si="21"/>
        <v>67.72</v>
      </c>
      <c r="AM46" s="69">
        <f t="shared" si="22"/>
        <v>76.430857450739182</v>
      </c>
      <c r="AN46" s="69">
        <f t="shared" si="23"/>
        <v>86.471763428562866</v>
      </c>
      <c r="AO46" s="69">
        <f t="shared" si="24"/>
        <v>98.045801165449518</v>
      </c>
      <c r="AP46" s="69">
        <f t="shared" si="25"/>
        <v>111.38706238537691</v>
      </c>
      <c r="AQ46" s="70">
        <f t="shared" si="26"/>
        <v>358.17806414829005</v>
      </c>
      <c r="AS46" s="74">
        <f t="shared" si="27"/>
        <v>0.12863049986324843</v>
      </c>
      <c r="AT46" s="74">
        <f t="shared" si="28"/>
        <v>0.13137241047302389</v>
      </c>
      <c r="AU46" s="74">
        <f t="shared" si="29"/>
        <v>0.13384759692623061</v>
      </c>
      <c r="AV46" s="74">
        <f t="shared" si="30"/>
        <v>0.13607172424869463</v>
      </c>
      <c r="AW46" s="45"/>
      <c r="AX46" s="42" t="str">
        <f t="shared" si="31"/>
        <v>HPS0070-ST-0040-001-B</v>
      </c>
      <c r="AY46" s="42">
        <f t="shared" si="32"/>
        <v>67.72</v>
      </c>
      <c r="AZ46" s="43">
        <f t="shared" si="33"/>
        <v>76.430857450739182</v>
      </c>
      <c r="BA46" s="43">
        <f t="shared" si="34"/>
        <v>86.471763428562866</v>
      </c>
      <c r="BB46" s="43">
        <f t="shared" si="35"/>
        <v>88.590321632562649</v>
      </c>
      <c r="BC46" s="43">
        <f t="shared" si="36"/>
        <v>90.794380359169864</v>
      </c>
      <c r="BD46" s="43">
        <f t="shared" si="37"/>
        <v>92.163892577644276</v>
      </c>
      <c r="BE46" s="43">
        <f t="shared" si="38"/>
        <v>98.045801165449504</v>
      </c>
      <c r="BF46" s="43">
        <f t="shared" si="39"/>
        <v>100.44792329400302</v>
      </c>
      <c r="BG46" s="43">
        <f t="shared" si="40"/>
        <v>102.9469899846509</v>
      </c>
      <c r="BH46" s="43">
        <f t="shared" si="41"/>
        <v>104.49980812252922</v>
      </c>
      <c r="BI46" s="43">
        <f t="shared" si="42"/>
        <v>105.83426120976837</v>
      </c>
      <c r="BJ46" s="43">
        <f t="shared" si="47"/>
        <v>111.38706238537689</v>
      </c>
    </row>
    <row r="47" spans="1:62" x14ac:dyDescent="0.2">
      <c r="A47" s="26" t="s">
        <v>61</v>
      </c>
      <c r="B47" s="17">
        <f>IF(ISERROR(VLOOKUP('Prices updated for CPI'!A47,Quantities!$A$1:$B$576,2,FALSE)),0,VLOOKUP('Prices updated for CPI'!A47,Quantities!$A$1:$B$576,2,FALSE))</f>
        <v>1145</v>
      </c>
      <c r="C47" s="18">
        <f t="shared" si="5"/>
        <v>0.70572637948536909</v>
      </c>
      <c r="D47" s="19">
        <v>1</v>
      </c>
      <c r="E47" s="20">
        <v>50</v>
      </c>
      <c r="F47" s="21">
        <v>32.009790998230237</v>
      </c>
      <c r="G47" s="22">
        <v>0</v>
      </c>
      <c r="H47" s="22">
        <v>0</v>
      </c>
      <c r="I47" s="22">
        <v>76.765813632082711</v>
      </c>
      <c r="J47" s="23">
        <f t="shared" si="6"/>
        <v>108.77560463031296</v>
      </c>
      <c r="K47" s="24">
        <f>IF(ISERROR(VLOOKUP($A47,'14-15 pricing'!$A$1:$D$1208,4,FALSE)),L47,VLOOKUP($A47,'14-15 pricing'!$A$1:$D$1208,4,FALSE))</f>
        <v>91.12</v>
      </c>
      <c r="L47" s="24">
        <f t="shared" si="7"/>
        <v>139.88751002576402</v>
      </c>
      <c r="M47" s="24"/>
      <c r="N47" s="24"/>
      <c r="O47" s="24"/>
      <c r="P47" s="24"/>
      <c r="Q47" s="24"/>
      <c r="R47" s="24"/>
      <c r="S47" s="24"/>
      <c r="T47" s="24"/>
      <c r="U47" s="24">
        <f t="shared" si="44"/>
        <v>140.16808404317123</v>
      </c>
      <c r="V47" s="24">
        <f t="shared" si="44"/>
        <v>139.91502048440435</v>
      </c>
      <c r="W47" s="24">
        <f t="shared" si="44"/>
        <v>140.92335132564483</v>
      </c>
      <c r="X47" s="22">
        <f t="shared" si="45"/>
        <v>107.87771902753379</v>
      </c>
      <c r="Y47" s="22">
        <f t="shared" si="46"/>
        <v>32.009790998230237</v>
      </c>
      <c r="Z47" s="31">
        <f t="shared" si="11"/>
        <v>139.88751002576402</v>
      </c>
      <c r="AA47" s="25">
        <f t="shared" si="12"/>
        <v>0</v>
      </c>
      <c r="AC47" s="49">
        <f t="shared" si="13"/>
        <v>104332.40000000001</v>
      </c>
      <c r="AD47" s="49">
        <f t="shared" si="14"/>
        <v>160171.19897949981</v>
      </c>
      <c r="AE47" s="49">
        <f t="shared" si="15"/>
        <v>160492.45622943106</v>
      </c>
      <c r="AF47" s="49">
        <f t="shared" si="16"/>
        <v>160202.69845464299</v>
      </c>
      <c r="AG47" s="49">
        <f t="shared" si="17"/>
        <v>161357.23726786333</v>
      </c>
      <c r="AH47" s="50">
        <f t="shared" si="18"/>
        <v>611204.05467853765</v>
      </c>
      <c r="AI47" s="49">
        <f t="shared" si="19"/>
        <v>57024.837267863317</v>
      </c>
      <c r="AJ47" s="51">
        <f t="shared" si="20"/>
        <v>1.4054643923972024E-2</v>
      </c>
      <c r="AK47" s="61"/>
      <c r="AL47" s="69">
        <f t="shared" si="21"/>
        <v>104332.40000000001</v>
      </c>
      <c r="AM47" s="69">
        <f t="shared" si="22"/>
        <v>124275.66208451464</v>
      </c>
      <c r="AN47" s="69">
        <f t="shared" si="23"/>
        <v>147264.03270292201</v>
      </c>
      <c r="AO47" s="69">
        <f t="shared" si="24"/>
        <v>173762.46517849946</v>
      </c>
      <c r="AP47" s="69">
        <f t="shared" si="25"/>
        <v>204306.90590108358</v>
      </c>
      <c r="AQ47" s="70">
        <f t="shared" si="26"/>
        <v>610321.25552165939</v>
      </c>
      <c r="AS47" s="74">
        <f t="shared" si="27"/>
        <v>0.19115118682705112</v>
      </c>
      <c r="AT47" s="74">
        <f t="shared" si="28"/>
        <v>0.18497886257708243</v>
      </c>
      <c r="AU47" s="74">
        <f t="shared" si="29"/>
        <v>0.17993825097152644</v>
      </c>
      <c r="AV47" s="74">
        <f t="shared" si="30"/>
        <v>0.17578273127747693</v>
      </c>
      <c r="AW47" s="45"/>
      <c r="AX47" s="42" t="str">
        <f t="shared" si="31"/>
        <v>HPS0090-ST-0050-001-B</v>
      </c>
      <c r="AY47" s="42">
        <f t="shared" si="32"/>
        <v>91.12</v>
      </c>
      <c r="AZ47" s="43">
        <f t="shared" si="33"/>
        <v>108.53769614368092</v>
      </c>
      <c r="BA47" s="43">
        <f t="shared" si="34"/>
        <v>128.61487572307601</v>
      </c>
      <c r="BB47" s="43">
        <f t="shared" si="35"/>
        <v>131.76594017829137</v>
      </c>
      <c r="BC47" s="43">
        <f t="shared" si="36"/>
        <v>135.04417492185755</v>
      </c>
      <c r="BD47" s="43">
        <f t="shared" si="37"/>
        <v>137.08113631591812</v>
      </c>
      <c r="BE47" s="43">
        <f t="shared" si="38"/>
        <v>151.75761150960653</v>
      </c>
      <c r="BF47" s="43">
        <f t="shared" si="39"/>
        <v>155.47567299159189</v>
      </c>
      <c r="BG47" s="43">
        <f t="shared" si="40"/>
        <v>159.34378756118946</v>
      </c>
      <c r="BH47" s="43">
        <f t="shared" si="41"/>
        <v>161.7472762257938</v>
      </c>
      <c r="BI47" s="43">
        <f t="shared" si="42"/>
        <v>163.81277429693813</v>
      </c>
      <c r="BJ47" s="43">
        <f t="shared" si="47"/>
        <v>178.43397895291145</v>
      </c>
    </row>
    <row r="48" spans="1:62" x14ac:dyDescent="0.2">
      <c r="A48" s="26" t="s">
        <v>62</v>
      </c>
      <c r="B48" s="17">
        <f>IF(ISERROR(VLOOKUP('Prices updated for CPI'!A48,Quantities!$A$1:$B$576,2,FALSE)),0,VLOOKUP('Prices updated for CPI'!A48,Quantities!$A$1:$B$576,2,FALSE))</f>
        <v>371</v>
      </c>
      <c r="C48" s="18">
        <f t="shared" si="5"/>
        <v>0.57057558461287639</v>
      </c>
      <c r="D48" s="19">
        <v>1</v>
      </c>
      <c r="E48" s="20">
        <v>220</v>
      </c>
      <c r="F48" s="21">
        <v>65.91090936010653</v>
      </c>
      <c r="G48" s="22">
        <v>0</v>
      </c>
      <c r="H48" s="22">
        <v>0</v>
      </c>
      <c r="I48" s="22">
        <v>87.575727632082717</v>
      </c>
      <c r="J48" s="23">
        <f t="shared" si="6"/>
        <v>153.48663699218923</v>
      </c>
      <c r="K48" s="24">
        <f>IF(ISERROR(VLOOKUP($A48,'14-15 pricing'!$A$1:$D$1208,4,FALSE)),L48,VLOOKUP($A48,'14-15 pricing'!$A$1:$D$1208,4,FALSE))</f>
        <v>155.9</v>
      </c>
      <c r="L48" s="24">
        <f t="shared" si="7"/>
        <v>188.97962044554822</v>
      </c>
      <c r="M48" s="24"/>
      <c r="N48" s="24"/>
      <c r="O48" s="24"/>
      <c r="P48" s="24"/>
      <c r="Q48" s="24"/>
      <c r="R48" s="24"/>
      <c r="S48" s="24"/>
      <c r="T48" s="24"/>
      <c r="U48" s="24">
        <f t="shared" si="44"/>
        <v>189.29970399011737</v>
      </c>
      <c r="V48" s="24">
        <f t="shared" si="44"/>
        <v>189.01100483814338</v>
      </c>
      <c r="W48" s="24">
        <f t="shared" si="44"/>
        <v>190.16132557256208</v>
      </c>
      <c r="X48" s="22">
        <f t="shared" si="45"/>
        <v>123.06871108544168</v>
      </c>
      <c r="Y48" s="22">
        <f t="shared" si="46"/>
        <v>65.91090936010653</v>
      </c>
      <c r="Z48" s="31">
        <f t="shared" si="11"/>
        <v>188.97962044554822</v>
      </c>
      <c r="AA48" s="25">
        <f t="shared" si="12"/>
        <v>0</v>
      </c>
      <c r="AC48" s="49">
        <f t="shared" si="13"/>
        <v>57838.9</v>
      </c>
      <c r="AD48" s="49">
        <f t="shared" si="14"/>
        <v>70111.439185298397</v>
      </c>
      <c r="AE48" s="49">
        <f t="shared" si="15"/>
        <v>70230.19018033355</v>
      </c>
      <c r="AF48" s="49">
        <f t="shared" si="16"/>
        <v>70123.082794951188</v>
      </c>
      <c r="AG48" s="49">
        <f t="shared" si="17"/>
        <v>70549.851787420528</v>
      </c>
      <c r="AH48" s="50">
        <f t="shared" si="18"/>
        <v>278870.7368360745</v>
      </c>
      <c r="AI48" s="49">
        <f t="shared" si="19"/>
        <v>12710.951787420527</v>
      </c>
      <c r="AJ48" s="51">
        <f t="shared" si="20"/>
        <v>3.1328086122860243E-3</v>
      </c>
      <c r="AK48" s="61"/>
      <c r="AL48" s="69">
        <f t="shared" si="21"/>
        <v>57838.9</v>
      </c>
      <c r="AM48" s="69">
        <f t="shared" si="22"/>
        <v>62284.293533512413</v>
      </c>
      <c r="AN48" s="69">
        <f t="shared" si="23"/>
        <v>67408.447930119582</v>
      </c>
      <c r="AO48" s="69">
        <f t="shared" si="24"/>
        <v>73315.002227804536</v>
      </c>
      <c r="AP48" s="69">
        <f t="shared" si="25"/>
        <v>80123.419962953267</v>
      </c>
      <c r="AQ48" s="70">
        <f t="shared" si="26"/>
        <v>279062.21848736465</v>
      </c>
      <c r="AS48" s="74">
        <f t="shared" si="27"/>
        <v>7.6858196361141232E-2</v>
      </c>
      <c r="AT48" s="74">
        <f t="shared" si="28"/>
        <v>8.2270410498436322E-2</v>
      </c>
      <c r="AU48" s="74">
        <f t="shared" si="29"/>
        <v>8.7623354031353906E-2</v>
      </c>
      <c r="AV48" s="74">
        <f t="shared" si="30"/>
        <v>9.2865273521967578E-2</v>
      </c>
      <c r="AW48" s="45"/>
      <c r="AX48" s="42" t="str">
        <f t="shared" si="31"/>
        <v>HPS0090-ST-0220-001-B</v>
      </c>
      <c r="AY48" s="42">
        <f t="shared" si="32"/>
        <v>155.9</v>
      </c>
      <c r="AZ48" s="43">
        <f t="shared" si="33"/>
        <v>167.88219281270193</v>
      </c>
      <c r="BA48" s="43">
        <f t="shared" si="34"/>
        <v>181.69392973078058</v>
      </c>
      <c r="BB48" s="43">
        <f t="shared" si="35"/>
        <v>186.1454310091847</v>
      </c>
      <c r="BC48" s="43">
        <f t="shared" si="36"/>
        <v>190.77658545216681</v>
      </c>
      <c r="BD48" s="43">
        <f t="shared" si="37"/>
        <v>193.65419597984504</v>
      </c>
      <c r="BE48" s="43">
        <f t="shared" si="38"/>
        <v>197.6145612609287</v>
      </c>
      <c r="BF48" s="43">
        <f t="shared" si="39"/>
        <v>202.45611801182145</v>
      </c>
      <c r="BG48" s="43">
        <f t="shared" si="40"/>
        <v>207.49306974013484</v>
      </c>
      <c r="BH48" s="43">
        <f t="shared" si="41"/>
        <v>210.62282615384419</v>
      </c>
      <c r="BI48" s="43">
        <f t="shared" si="42"/>
        <v>213.31246057187562</v>
      </c>
      <c r="BJ48" s="43">
        <f t="shared" si="47"/>
        <v>215.96609154434844</v>
      </c>
    </row>
    <row r="49" spans="1:62" x14ac:dyDescent="0.2">
      <c r="A49" s="26" t="s">
        <v>63</v>
      </c>
      <c r="B49" s="17">
        <f>IF(ISERROR(VLOOKUP('Prices updated for CPI'!A49,Quantities!$A$1:$B$576,2,FALSE)),0,VLOOKUP('Prices updated for CPI'!A49,Quantities!$A$1:$B$576,2,FALSE))</f>
        <v>476</v>
      </c>
      <c r="C49" s="18">
        <f t="shared" si="5"/>
        <v>0.48447317043885041</v>
      </c>
      <c r="D49" s="19">
        <v>1</v>
      </c>
      <c r="E49" s="20">
        <v>310</v>
      </c>
      <c r="F49" s="21">
        <v>92.1941745337366</v>
      </c>
      <c r="G49" s="22">
        <v>0</v>
      </c>
      <c r="H49" s="22">
        <v>0</v>
      </c>
      <c r="I49" s="22">
        <v>86.640697382082706</v>
      </c>
      <c r="J49" s="23">
        <f t="shared" si="6"/>
        <v>178.83487191581929</v>
      </c>
      <c r="K49" s="24">
        <f>IF(ISERROR(VLOOKUP($A49,'14-15 pricing'!$A$1:$D$1208,4,FALSE)),L49,VLOOKUP($A49,'14-15 pricing'!$A$1:$D$1208,4,FALSE))</f>
        <v>195.49</v>
      </c>
      <c r="L49" s="24">
        <f t="shared" si="7"/>
        <v>213.94890318586255</v>
      </c>
      <c r="M49" s="24"/>
      <c r="N49" s="24"/>
      <c r="O49" s="24"/>
      <c r="P49" s="24"/>
      <c r="Q49" s="24"/>
      <c r="R49" s="24"/>
      <c r="S49" s="24"/>
      <c r="T49" s="24"/>
      <c r="U49" s="24">
        <f t="shared" si="44"/>
        <v>214.26556925615211</v>
      </c>
      <c r="V49" s="24">
        <f t="shared" si="44"/>
        <v>213.97995249295803</v>
      </c>
      <c r="W49" s="24">
        <f t="shared" si="44"/>
        <v>215.11799146035099</v>
      </c>
      <c r="X49" s="22">
        <f t="shared" si="45"/>
        <v>121.75472865212593</v>
      </c>
      <c r="Y49" s="22">
        <f t="shared" si="46"/>
        <v>92.1941745337366</v>
      </c>
      <c r="Z49" s="31">
        <f t="shared" si="11"/>
        <v>213.94890318586255</v>
      </c>
      <c r="AA49" s="25">
        <f t="shared" si="12"/>
        <v>0</v>
      </c>
      <c r="AC49" s="49">
        <f t="shared" si="13"/>
        <v>93053.24</v>
      </c>
      <c r="AD49" s="49">
        <f t="shared" si="14"/>
        <v>101839.67791647057</v>
      </c>
      <c r="AE49" s="49">
        <f t="shared" si="15"/>
        <v>101990.4109659284</v>
      </c>
      <c r="AF49" s="49">
        <f t="shared" si="16"/>
        <v>101854.45738664802</v>
      </c>
      <c r="AG49" s="49">
        <f t="shared" si="17"/>
        <v>102396.16393512707</v>
      </c>
      <c r="AH49" s="50">
        <f t="shared" si="18"/>
        <v>413467.092119042</v>
      </c>
      <c r="AI49" s="49">
        <f t="shared" si="19"/>
        <v>9342.9239351270662</v>
      </c>
      <c r="AJ49" s="51">
        <f t="shared" si="20"/>
        <v>2.3027065995849458E-3</v>
      </c>
      <c r="AK49" s="61"/>
      <c r="AL49" s="69">
        <f t="shared" si="21"/>
        <v>93053.24</v>
      </c>
      <c r="AM49" s="69">
        <f t="shared" si="22"/>
        <v>96320.735175807029</v>
      </c>
      <c r="AN49" s="69">
        <f t="shared" si="23"/>
        <v>100087.13957730331</v>
      </c>
      <c r="AO49" s="69">
        <f t="shared" si="24"/>
        <v>104428.630949852</v>
      </c>
      <c r="AP49" s="69">
        <f t="shared" si="25"/>
        <v>109433.018511216</v>
      </c>
      <c r="AQ49" s="70">
        <f t="shared" si="26"/>
        <v>414130.38694219437</v>
      </c>
      <c r="AS49" s="74">
        <f t="shared" si="27"/>
        <v>3.5114254762188005E-2</v>
      </c>
      <c r="AT49" s="74">
        <f t="shared" si="28"/>
        <v>3.9102737272735194E-2</v>
      </c>
      <c r="AU49" s="74">
        <f t="shared" si="29"/>
        <v>4.3377115090750387E-2</v>
      </c>
      <c r="AV49" s="74">
        <f t="shared" si="30"/>
        <v>4.7921604600630746E-2</v>
      </c>
      <c r="AW49" s="45"/>
      <c r="AX49" s="42" t="str">
        <f t="shared" si="31"/>
        <v>HPS0090-ST-0310-001-B</v>
      </c>
      <c r="AY49" s="42">
        <f t="shared" si="32"/>
        <v>195.49</v>
      </c>
      <c r="AZ49" s="43">
        <f t="shared" si="33"/>
        <v>202.35448566346017</v>
      </c>
      <c r="BA49" s="43">
        <f t="shared" si="34"/>
        <v>210.26709995231792</v>
      </c>
      <c r="BB49" s="43">
        <f t="shared" si="35"/>
        <v>215.41864390114969</v>
      </c>
      <c r="BC49" s="43">
        <f t="shared" si="36"/>
        <v>220.7780932542459</v>
      </c>
      <c r="BD49" s="43">
        <f t="shared" si="37"/>
        <v>224.10823654160669</v>
      </c>
      <c r="BE49" s="43">
        <f t="shared" si="38"/>
        <v>219.38788014674796</v>
      </c>
      <c r="BF49" s="43">
        <f t="shared" si="39"/>
        <v>224.76288321034329</v>
      </c>
      <c r="BG49" s="43">
        <f t="shared" si="40"/>
        <v>230.35481001485181</v>
      </c>
      <c r="BH49" s="43">
        <f t="shared" si="41"/>
        <v>233.82940531085714</v>
      </c>
      <c r="BI49" s="43">
        <f t="shared" si="42"/>
        <v>236.81538564336168</v>
      </c>
      <c r="BJ49" s="43">
        <f t="shared" si="47"/>
        <v>229.90129939331098</v>
      </c>
    </row>
    <row r="50" spans="1:62" x14ac:dyDescent="0.2">
      <c r="A50" s="26" t="s">
        <v>64</v>
      </c>
      <c r="B50" s="17">
        <f>IF(ISERROR(VLOOKUP('Prices updated for CPI'!A50,Quantities!$A$1:$B$576,2,FALSE)),0,VLOOKUP('Prices updated for CPI'!A50,Quantities!$A$1:$B$576,2,FALSE))</f>
        <v>61</v>
      </c>
      <c r="C50" s="18">
        <f t="shared" si="5"/>
        <v>0.43808082515067615</v>
      </c>
      <c r="D50" s="19">
        <v>1</v>
      </c>
      <c r="E50" s="20">
        <v>690</v>
      </c>
      <c r="F50" s="21">
        <v>104.79944174971051</v>
      </c>
      <c r="G50" s="22">
        <v>0</v>
      </c>
      <c r="H50" s="22">
        <v>0</v>
      </c>
      <c r="I50" s="22">
        <v>81.703255507082716</v>
      </c>
      <c r="J50" s="23">
        <f t="shared" si="6"/>
        <v>186.50269725679323</v>
      </c>
      <c r="K50" s="24">
        <f>IF(ISERROR(VLOOKUP($A50,'14-15 pricing'!$A$1:$D$1208,4,FALSE)),L50,VLOOKUP($A50,'14-15 pricing'!$A$1:$D$1208,4,FALSE))</f>
        <v>214.93</v>
      </c>
      <c r="L50" s="24">
        <f t="shared" si="7"/>
        <v>219.61566558954038</v>
      </c>
      <c r="M50" s="24"/>
      <c r="N50" s="24"/>
      <c r="O50" s="24"/>
      <c r="P50" s="24"/>
      <c r="Q50" s="24"/>
      <c r="R50" s="24"/>
      <c r="S50" s="24"/>
      <c r="T50" s="24"/>
      <c r="U50" s="24">
        <f t="shared" si="44"/>
        <v>219.91428563338877</v>
      </c>
      <c r="V50" s="24">
        <f t="shared" si="44"/>
        <v>219.64494547240827</v>
      </c>
      <c r="W50" s="24">
        <f t="shared" si="44"/>
        <v>220.71813037672501</v>
      </c>
      <c r="X50" s="22">
        <f t="shared" si="45"/>
        <v>114.81622383982987</v>
      </c>
      <c r="Y50" s="22">
        <f t="shared" si="46"/>
        <v>104.79944174971051</v>
      </c>
      <c r="Z50" s="31">
        <f t="shared" si="11"/>
        <v>219.61566558954038</v>
      </c>
      <c r="AA50" s="25">
        <f t="shared" si="12"/>
        <v>0</v>
      </c>
      <c r="AC50" s="49">
        <f t="shared" si="13"/>
        <v>13110.73</v>
      </c>
      <c r="AD50" s="49">
        <f t="shared" si="14"/>
        <v>13396.555600961963</v>
      </c>
      <c r="AE50" s="49">
        <f t="shared" si="15"/>
        <v>13414.771423636716</v>
      </c>
      <c r="AF50" s="49">
        <f t="shared" si="16"/>
        <v>13398.341673816903</v>
      </c>
      <c r="AG50" s="49">
        <f t="shared" si="17"/>
        <v>13463.805952980227</v>
      </c>
      <c r="AH50" s="50">
        <f t="shared" si="18"/>
        <v>55199.508813741719</v>
      </c>
      <c r="AI50" s="49">
        <f t="shared" si="19"/>
        <v>353.07595298022716</v>
      </c>
      <c r="AJ50" s="51">
        <f t="shared" si="20"/>
        <v>8.7020972527189426E-5</v>
      </c>
      <c r="AK50" s="61"/>
      <c r="AL50" s="69">
        <f t="shared" si="21"/>
        <v>13110.73</v>
      </c>
      <c r="AM50" s="69">
        <f t="shared" si="22"/>
        <v>13234.211040953232</v>
      </c>
      <c r="AN50" s="69">
        <f t="shared" si="23"/>
        <v>13376.546227732117</v>
      </c>
      <c r="AO50" s="69">
        <f t="shared" si="24"/>
        <v>13540.614373246481</v>
      </c>
      <c r="AP50" s="69">
        <f t="shared" si="25"/>
        <v>13729.733852285348</v>
      </c>
      <c r="AQ50" s="70">
        <f t="shared" si="26"/>
        <v>55327.685103633667</v>
      </c>
      <c r="AS50" s="74">
        <f t="shared" si="27"/>
        <v>9.4183192662218567E-3</v>
      </c>
      <c r="AT50" s="74">
        <f t="shared" si="28"/>
        <v>1.0755094228014678E-2</v>
      </c>
      <c r="AU50" s="74">
        <f t="shared" si="29"/>
        <v>1.2265359287901957E-2</v>
      </c>
      <c r="AV50" s="74">
        <f t="shared" si="30"/>
        <v>1.3966831476460115E-2</v>
      </c>
      <c r="AW50" s="45"/>
      <c r="AX50" s="42" t="str">
        <f t="shared" si="31"/>
        <v>HPS0090-ST-0690-001-B</v>
      </c>
      <c r="AY50" s="42">
        <f t="shared" si="32"/>
        <v>214.93</v>
      </c>
      <c r="AZ50" s="43">
        <f t="shared" si="33"/>
        <v>216.95427935988906</v>
      </c>
      <c r="BA50" s="43">
        <f t="shared" si="34"/>
        <v>219.28764307757567</v>
      </c>
      <c r="BB50" s="43">
        <f t="shared" si="35"/>
        <v>224.66019033297627</v>
      </c>
      <c r="BC50" s="43">
        <f t="shared" si="36"/>
        <v>230.24956221807201</v>
      </c>
      <c r="BD50" s="43">
        <f t="shared" si="37"/>
        <v>233.72256999133543</v>
      </c>
      <c r="BE50" s="43">
        <f t="shared" si="38"/>
        <v>221.97728480731936</v>
      </c>
      <c r="BF50" s="43">
        <f t="shared" si="39"/>
        <v>227.41572828509868</v>
      </c>
      <c r="BG50" s="43">
        <f t="shared" si="40"/>
        <v>233.07365582455884</v>
      </c>
      <c r="BH50" s="43">
        <f t="shared" si="41"/>
        <v>236.58926128597102</v>
      </c>
      <c r="BI50" s="43">
        <f t="shared" si="42"/>
        <v>239.61048472937208</v>
      </c>
      <c r="BJ50" s="43">
        <f t="shared" si="47"/>
        <v>225.07760413582537</v>
      </c>
    </row>
    <row r="51" spans="1:62" x14ac:dyDescent="0.2">
      <c r="A51" s="26" t="s">
        <v>65</v>
      </c>
      <c r="B51" s="17">
        <f>IF(ISERROR(VLOOKUP('Prices updated for CPI'!A51,Quantities!$A$1:$B$576,2,FALSE)),0,VLOOKUP('Prices updated for CPI'!A51,Quantities!$A$1:$B$576,2,FALSE))</f>
        <v>3</v>
      </c>
      <c r="C51" s="18">
        <f t="shared" si="5"/>
        <v>0.40543183258250531</v>
      </c>
      <c r="D51" s="19">
        <v>1</v>
      </c>
      <c r="E51" s="20">
        <v>710</v>
      </c>
      <c r="F51" s="21">
        <v>117.40470896568439</v>
      </c>
      <c r="G51" s="22">
        <v>0</v>
      </c>
      <c r="H51" s="22">
        <v>0</v>
      </c>
      <c r="I51" s="22">
        <v>80.057441548749381</v>
      </c>
      <c r="J51" s="23">
        <f t="shared" si="6"/>
        <v>197.46215051443377</v>
      </c>
      <c r="K51" s="24">
        <f>IF(ISERROR(VLOOKUP($A51,'14-15 pricing'!$A$1:$D$1208,4,FALSE)),L51,VLOOKUP($A51,'14-15 pricing'!$A$1:$D$1208,4,FALSE))</f>
        <v>234.38</v>
      </c>
      <c r="L51" s="24">
        <f t="shared" si="7"/>
        <v>229.90809786808222</v>
      </c>
      <c r="M51" s="24"/>
      <c r="N51" s="24"/>
      <c r="O51" s="24"/>
      <c r="P51" s="24"/>
      <c r="Q51" s="24"/>
      <c r="R51" s="24"/>
      <c r="S51" s="24"/>
      <c r="T51" s="24"/>
      <c r="U51" s="24">
        <f t="shared" si="44"/>
        <v>230.20070256978357</v>
      </c>
      <c r="V51" s="24">
        <f t="shared" si="44"/>
        <v>229.93678794287428</v>
      </c>
      <c r="W51" s="24">
        <f t="shared" si="44"/>
        <v>230.98835482616562</v>
      </c>
      <c r="X51" s="22">
        <f t="shared" si="45"/>
        <v>112.50338890239784</v>
      </c>
      <c r="Y51" s="22">
        <f t="shared" si="46"/>
        <v>117.40470896568439</v>
      </c>
      <c r="Z51" s="31">
        <f t="shared" si="11"/>
        <v>229.90809786808222</v>
      </c>
      <c r="AA51" s="25">
        <f t="shared" si="12"/>
        <v>0</v>
      </c>
      <c r="AC51" s="49">
        <f t="shared" si="13"/>
        <v>703.14</v>
      </c>
      <c r="AD51" s="49">
        <f t="shared" si="14"/>
        <v>689.72429360424667</v>
      </c>
      <c r="AE51" s="49">
        <f t="shared" si="15"/>
        <v>690.60210770935078</v>
      </c>
      <c r="AF51" s="49">
        <f t="shared" si="16"/>
        <v>689.81036382862283</v>
      </c>
      <c r="AG51" s="49">
        <f t="shared" si="17"/>
        <v>692.96506447849686</v>
      </c>
      <c r="AH51" s="50">
        <f t="shared" si="18"/>
        <v>2868.1131295829864</v>
      </c>
      <c r="AI51" s="49">
        <f t="shared" si="19"/>
        <v>-10.17493552150313</v>
      </c>
      <c r="AJ51" s="51">
        <f t="shared" si="20"/>
        <v>-2.5077685891914407E-6</v>
      </c>
      <c r="AK51" s="61"/>
      <c r="AL51" s="69">
        <f t="shared" si="21"/>
        <v>703.14</v>
      </c>
      <c r="AM51" s="69">
        <f t="shared" si="22"/>
        <v>699.58152591185501</v>
      </c>
      <c r="AN51" s="69">
        <f t="shared" si="23"/>
        <v>695.47971343866925</v>
      </c>
      <c r="AO51" s="69">
        <f t="shared" si="24"/>
        <v>690.75160100945845</v>
      </c>
      <c r="AP51" s="69">
        <f t="shared" si="25"/>
        <v>685.30155976808146</v>
      </c>
      <c r="AQ51" s="70">
        <f t="shared" si="26"/>
        <v>2875.9723681767459</v>
      </c>
      <c r="AS51" s="74">
        <f t="shared" si="27"/>
        <v>-5.0608329609252442E-3</v>
      </c>
      <c r="AT51" s="74">
        <f t="shared" si="28"/>
        <v>-5.8632372657916277E-3</v>
      </c>
      <c r="AU51" s="74">
        <f t="shared" si="29"/>
        <v>-6.7983470083311697E-3</v>
      </c>
      <c r="AV51" s="74">
        <f t="shared" si="30"/>
        <v>-7.8900160830787068E-3</v>
      </c>
      <c r="AW51" s="45"/>
      <c r="AX51" s="42" t="str">
        <f t="shared" si="31"/>
        <v>HPS0090-ST-0710-001-B</v>
      </c>
      <c r="AY51" s="42">
        <f t="shared" si="32"/>
        <v>234.38</v>
      </c>
      <c r="AZ51" s="43">
        <f t="shared" si="33"/>
        <v>233.19384197061834</v>
      </c>
      <c r="BA51" s="43">
        <f t="shared" si="34"/>
        <v>231.82657114622307</v>
      </c>
      <c r="BB51" s="43">
        <f t="shared" si="35"/>
        <v>237.50632213930552</v>
      </c>
      <c r="BC51" s="43">
        <f t="shared" si="36"/>
        <v>243.4152958543655</v>
      </c>
      <c r="BD51" s="43">
        <f t="shared" si="37"/>
        <v>247.08689117246107</v>
      </c>
      <c r="BE51" s="43">
        <f t="shared" si="38"/>
        <v>230.25053366981948</v>
      </c>
      <c r="BF51" s="43">
        <f t="shared" si="39"/>
        <v>235.89167174473005</v>
      </c>
      <c r="BG51" s="43">
        <f t="shared" si="40"/>
        <v>241.76047420601193</v>
      </c>
      <c r="BH51" s="43">
        <f t="shared" si="41"/>
        <v>245.40710874506092</v>
      </c>
      <c r="BI51" s="43">
        <f t="shared" si="42"/>
        <v>248.54093530205611</v>
      </c>
      <c r="BJ51" s="43">
        <f t="shared" si="47"/>
        <v>228.43385325602713</v>
      </c>
    </row>
    <row r="52" spans="1:62" x14ac:dyDescent="0.2">
      <c r="A52" s="26" t="s">
        <v>66</v>
      </c>
      <c r="B52" s="17">
        <f>IF(ISERROR(VLOOKUP('Prices updated for CPI'!A52,Quantities!$A$1:$B$576,2,FALSE)),0,VLOOKUP('Prices updated for CPI'!A52,Quantities!$A$1:$B$576,2,FALSE))</f>
        <v>12</v>
      </c>
      <c r="C52" s="18">
        <f t="shared" si="5"/>
        <v>0.51137178258563798</v>
      </c>
      <c r="D52" s="19">
        <v>1</v>
      </c>
      <c r="E52" s="20">
        <v>980</v>
      </c>
      <c r="F52" s="21">
        <v>78.516176576080454</v>
      </c>
      <c r="G52" s="22">
        <v>0</v>
      </c>
      <c r="H52" s="22">
        <v>0</v>
      </c>
      <c r="I52" s="22">
        <v>82.170770632082707</v>
      </c>
      <c r="J52" s="23">
        <f t="shared" si="6"/>
        <v>160.68694720816316</v>
      </c>
      <c r="K52" s="24">
        <f>IF(ISERROR(VLOOKUP($A52,'14-15 pricing'!$A$1:$D$1208,4,FALSE)),L52,VLOOKUP($A52,'14-15 pricing'!$A$1:$D$1208,4,FALSE))</f>
        <v>175.35</v>
      </c>
      <c r="L52" s="24">
        <f t="shared" si="7"/>
        <v>193.98939163256819</v>
      </c>
      <c r="M52" s="24"/>
      <c r="N52" s="24"/>
      <c r="O52" s="24"/>
      <c r="P52" s="24"/>
      <c r="Q52" s="24"/>
      <c r="R52" s="24"/>
      <c r="S52" s="24"/>
      <c r="T52" s="24"/>
      <c r="U52" s="24">
        <f t="shared" ref="U52:W71" si="48">IF($D52=1,($I52*(1+U$8)*U$7)+$F52,$J52*(1+U$8)*U$7)</f>
        <v>194.28972041355638</v>
      </c>
      <c r="V52" s="24">
        <f t="shared" si="48"/>
        <v>194.01883905818593</v>
      </c>
      <c r="W52" s="24">
        <f t="shared" si="48"/>
        <v>195.09816484601549</v>
      </c>
      <c r="X52" s="22">
        <f t="shared" si="45"/>
        <v>115.47321505648772</v>
      </c>
      <c r="Y52" s="22">
        <f t="shared" si="46"/>
        <v>78.516176576080454</v>
      </c>
      <c r="Z52" s="31">
        <f t="shared" si="11"/>
        <v>193.98939163256819</v>
      </c>
      <c r="AA52" s="25">
        <f t="shared" si="12"/>
        <v>0</v>
      </c>
      <c r="AC52" s="49">
        <f t="shared" si="13"/>
        <v>2104.1999999999998</v>
      </c>
      <c r="AD52" s="49">
        <f t="shared" si="14"/>
        <v>2327.8726995908182</v>
      </c>
      <c r="AE52" s="49">
        <f t="shared" si="15"/>
        <v>2331.4766449626768</v>
      </c>
      <c r="AF52" s="49">
        <f t="shared" si="16"/>
        <v>2328.2260686982313</v>
      </c>
      <c r="AG52" s="49">
        <f t="shared" si="17"/>
        <v>2341.1779781521859</v>
      </c>
      <c r="AH52" s="50">
        <f t="shared" si="18"/>
        <v>9430.2824629270672</v>
      </c>
      <c r="AI52" s="49">
        <f t="shared" si="19"/>
        <v>236.9779781521861</v>
      </c>
      <c r="AJ52" s="51">
        <f t="shared" si="20"/>
        <v>5.8406849722459444E-5</v>
      </c>
      <c r="AK52" s="61"/>
      <c r="AL52" s="69">
        <f t="shared" si="21"/>
        <v>2104.1999999999998</v>
      </c>
      <c r="AM52" s="69">
        <f t="shared" si="22"/>
        <v>2187.0781659533268</v>
      </c>
      <c r="AN52" s="69">
        <f t="shared" si="23"/>
        <v>2282.6108820674226</v>
      </c>
      <c r="AO52" s="69">
        <f t="shared" si="24"/>
        <v>2392.7303537419775</v>
      </c>
      <c r="AP52" s="69">
        <f t="shared" si="25"/>
        <v>2519.6638120914763</v>
      </c>
      <c r="AQ52" s="70">
        <f t="shared" si="26"/>
        <v>9445.3003117563512</v>
      </c>
      <c r="AS52" s="74">
        <f t="shared" si="27"/>
        <v>3.9387019272562961E-2</v>
      </c>
      <c r="AT52" s="74">
        <f t="shared" si="28"/>
        <v>4.3680522077935886E-2</v>
      </c>
      <c r="AU52" s="74">
        <f t="shared" si="29"/>
        <v>4.8242769952457569E-2</v>
      </c>
      <c r="AV52" s="74">
        <f t="shared" si="30"/>
        <v>5.3049629328682298E-2</v>
      </c>
      <c r="AW52" s="45"/>
      <c r="AX52" s="42" t="str">
        <f t="shared" si="31"/>
        <v>HPS0090-ST-0980-001-B</v>
      </c>
      <c r="AY52" s="42">
        <f t="shared" si="32"/>
        <v>175.35</v>
      </c>
      <c r="AZ52" s="43">
        <f t="shared" si="33"/>
        <v>182.25651382944392</v>
      </c>
      <c r="BA52" s="43">
        <f t="shared" si="34"/>
        <v>190.21757350561859</v>
      </c>
      <c r="BB52" s="43">
        <f t="shared" si="35"/>
        <v>194.87790405650622</v>
      </c>
      <c r="BC52" s="43">
        <f t="shared" si="36"/>
        <v>199.72631567916807</v>
      </c>
      <c r="BD52" s="43">
        <f t="shared" si="37"/>
        <v>202.73892095926868</v>
      </c>
      <c r="BE52" s="43">
        <f t="shared" si="38"/>
        <v>199.39419614516481</v>
      </c>
      <c r="BF52" s="43">
        <f t="shared" si="39"/>
        <v>204.27935395072134</v>
      </c>
      <c r="BG52" s="43">
        <f t="shared" si="40"/>
        <v>209.36166637993009</v>
      </c>
      <c r="BH52" s="43">
        <f t="shared" si="41"/>
        <v>212.51960808351615</v>
      </c>
      <c r="BI52" s="43">
        <f t="shared" si="42"/>
        <v>215.23346423503537</v>
      </c>
      <c r="BJ52" s="43">
        <f t="shared" si="47"/>
        <v>209.9719843409564</v>
      </c>
    </row>
    <row r="53" spans="1:62" x14ac:dyDescent="0.2">
      <c r="A53" s="26" t="s">
        <v>67</v>
      </c>
      <c r="B53" s="17">
        <f>IF(ISERROR(VLOOKUP('Prices updated for CPI'!A53,Quantities!$A$1:$B$576,2,FALSE)),0,VLOOKUP('Prices updated for CPI'!A53,Quantities!$A$1:$B$576,2,FALSE))</f>
        <v>28</v>
      </c>
      <c r="C53" s="18">
        <f t="shared" si="5"/>
        <v>0.63243748759109808</v>
      </c>
      <c r="D53" s="19">
        <v>1</v>
      </c>
      <c r="E53" s="20">
        <v>1010</v>
      </c>
      <c r="F53" s="21">
        <v>44.61505821420414</v>
      </c>
      <c r="G53" s="22">
        <v>0</v>
      </c>
      <c r="H53" s="22">
        <v>0</v>
      </c>
      <c r="I53" s="22">
        <v>76.765813632082711</v>
      </c>
      <c r="J53" s="23">
        <f t="shared" si="6"/>
        <v>121.38087184628685</v>
      </c>
      <c r="K53" s="24">
        <f>IF(ISERROR(VLOOKUP($A53,'14-15 pricing'!$A$1:$D$1208,4,FALSE)),L53,VLOOKUP($A53,'14-15 pricing'!$A$1:$D$1208,4,FALSE))</f>
        <v>110.56</v>
      </c>
      <c r="L53" s="24">
        <f t="shared" si="7"/>
        <v>152.49277724173794</v>
      </c>
      <c r="M53" s="24"/>
      <c r="N53" s="24"/>
      <c r="O53" s="24"/>
      <c r="P53" s="24"/>
      <c r="Q53" s="24"/>
      <c r="R53" s="24"/>
      <c r="S53" s="24"/>
      <c r="T53" s="24"/>
      <c r="U53" s="24">
        <f t="shared" si="48"/>
        <v>152.77335125914516</v>
      </c>
      <c r="V53" s="24">
        <f t="shared" si="48"/>
        <v>152.52028770037825</v>
      </c>
      <c r="W53" s="24">
        <f t="shared" si="48"/>
        <v>153.52861854161875</v>
      </c>
      <c r="X53" s="22">
        <f t="shared" si="45"/>
        <v>107.87771902753379</v>
      </c>
      <c r="Y53" s="22">
        <f t="shared" si="46"/>
        <v>44.61505821420414</v>
      </c>
      <c r="Z53" s="31">
        <f t="shared" si="11"/>
        <v>152.49277724173794</v>
      </c>
      <c r="AA53" s="25">
        <f t="shared" si="12"/>
        <v>0</v>
      </c>
      <c r="AC53" s="49">
        <f t="shared" si="13"/>
        <v>3095.6800000000003</v>
      </c>
      <c r="AD53" s="49">
        <f t="shared" si="14"/>
        <v>4269.7977627686623</v>
      </c>
      <c r="AE53" s="49">
        <f t="shared" si="15"/>
        <v>4277.6538352560647</v>
      </c>
      <c r="AF53" s="49">
        <f t="shared" si="16"/>
        <v>4270.5680556105908</v>
      </c>
      <c r="AG53" s="49">
        <f t="shared" si="17"/>
        <v>4298.8013191653254</v>
      </c>
      <c r="AH53" s="50">
        <f t="shared" si="18"/>
        <v>16585.502728991542</v>
      </c>
      <c r="AI53" s="49">
        <f t="shared" si="19"/>
        <v>1203.1213191653251</v>
      </c>
      <c r="AJ53" s="51">
        <f t="shared" si="20"/>
        <v>2.9652766317910315E-4</v>
      </c>
      <c r="AK53" s="61"/>
      <c r="AL53" s="69">
        <f t="shared" si="21"/>
        <v>3095.6800000000003</v>
      </c>
      <c r="AM53" s="69">
        <f t="shared" si="22"/>
        <v>3516.44689627141</v>
      </c>
      <c r="AN53" s="69">
        <f t="shared" si="23"/>
        <v>4001.460095940221</v>
      </c>
      <c r="AO53" s="69">
        <f t="shared" si="24"/>
        <v>4560.5292763760353</v>
      </c>
      <c r="AP53" s="69">
        <f t="shared" si="25"/>
        <v>5204.9619407377522</v>
      </c>
      <c r="AQ53" s="70">
        <f t="shared" si="26"/>
        <v>16575.756613018169</v>
      </c>
      <c r="AS53" s="74">
        <f t="shared" si="27"/>
        <v>0.13592066889065071</v>
      </c>
      <c r="AT53" s="74">
        <f t="shared" si="28"/>
        <v>0.13792706501073129</v>
      </c>
      <c r="AU53" s="74">
        <f t="shared" si="29"/>
        <v>0.13971629531006236</v>
      </c>
      <c r="AV53" s="74">
        <f t="shared" si="30"/>
        <v>0.14130655134699779</v>
      </c>
      <c r="AW53" s="45"/>
      <c r="AX53" s="42" t="str">
        <f t="shared" si="31"/>
        <v>HPS0090-ST-1010-001-B</v>
      </c>
      <c r="AY53" s="42">
        <f t="shared" si="32"/>
        <v>110.56</v>
      </c>
      <c r="AZ53" s="43">
        <f t="shared" si="33"/>
        <v>125.58738915255034</v>
      </c>
      <c r="BA53" s="43">
        <f t="shared" si="34"/>
        <v>142.90928914072217</v>
      </c>
      <c r="BB53" s="43">
        <f t="shared" si="35"/>
        <v>146.41056672466985</v>
      </c>
      <c r="BC53" s="43">
        <f t="shared" si="36"/>
        <v>150.05314845719181</v>
      </c>
      <c r="BD53" s="43">
        <f t="shared" si="37"/>
        <v>152.316500213322</v>
      </c>
      <c r="BE53" s="43">
        <f t="shared" si="38"/>
        <v>162.87604558485839</v>
      </c>
      <c r="BF53" s="43">
        <f t="shared" si="39"/>
        <v>166.86650870168742</v>
      </c>
      <c r="BG53" s="43">
        <f t="shared" si="40"/>
        <v>171.01801845924146</v>
      </c>
      <c r="BH53" s="43">
        <f t="shared" si="41"/>
        <v>173.59759733772168</v>
      </c>
      <c r="BI53" s="43">
        <f t="shared" si="42"/>
        <v>175.81442293641558</v>
      </c>
      <c r="BJ53" s="43">
        <f t="shared" si="47"/>
        <v>185.89149788349113</v>
      </c>
    </row>
    <row r="54" spans="1:62" x14ac:dyDescent="0.2">
      <c r="A54" s="26" t="s">
        <v>68</v>
      </c>
      <c r="B54" s="17">
        <f>IF(ISERROR(VLOOKUP('Prices updated for CPI'!A54,Quantities!$A$1:$B$576,2,FALSE)),0,VLOOKUP('Prices updated for CPI'!A54,Quantities!$A$1:$B$576,2,FALSE))</f>
        <v>6</v>
      </c>
      <c r="C54" s="18">
        <f t="shared" si="5"/>
        <v>0.31094815517093122</v>
      </c>
      <c r="D54" s="19">
        <v>1</v>
      </c>
      <c r="E54" s="20">
        <v>1360</v>
      </c>
      <c r="F54" s="21">
        <v>177.40490456081676</v>
      </c>
      <c r="G54" s="22">
        <v>0</v>
      </c>
      <c r="H54" s="22">
        <v>0</v>
      </c>
      <c r="I54" s="22">
        <v>80.057441548749381</v>
      </c>
      <c r="J54" s="23">
        <f t="shared" si="6"/>
        <v>257.46234610956617</v>
      </c>
      <c r="K54" s="24">
        <f>IF(ISERROR(VLOOKUP($A54,'14-15 pricing'!$A$1:$D$1208,4,FALSE)),L54,VLOOKUP($A54,'14-15 pricing'!$A$1:$D$1208,4,FALSE))</f>
        <v>326.95</v>
      </c>
      <c r="L54" s="24">
        <f t="shared" si="7"/>
        <v>289.90829346321459</v>
      </c>
      <c r="M54" s="24"/>
      <c r="N54" s="24"/>
      <c r="O54" s="24"/>
      <c r="P54" s="24"/>
      <c r="Q54" s="24"/>
      <c r="R54" s="24"/>
      <c r="S54" s="24"/>
      <c r="T54" s="24"/>
      <c r="U54" s="24">
        <f t="shared" si="48"/>
        <v>290.20089816491594</v>
      </c>
      <c r="V54" s="24">
        <f t="shared" si="48"/>
        <v>289.93698353800664</v>
      </c>
      <c r="W54" s="24">
        <f t="shared" si="48"/>
        <v>290.98855042129799</v>
      </c>
      <c r="X54" s="22">
        <f t="shared" si="45"/>
        <v>112.50338890239784</v>
      </c>
      <c r="Y54" s="22">
        <f t="shared" si="46"/>
        <v>177.40490456081676</v>
      </c>
      <c r="Z54" s="31">
        <f t="shared" si="11"/>
        <v>289.90829346321459</v>
      </c>
      <c r="AA54" s="25">
        <f t="shared" si="12"/>
        <v>0</v>
      </c>
      <c r="AC54" s="49">
        <f t="shared" si="13"/>
        <v>1961.6999999999998</v>
      </c>
      <c r="AD54" s="49">
        <f t="shared" si="14"/>
        <v>1739.4497607792875</v>
      </c>
      <c r="AE54" s="49">
        <f t="shared" si="15"/>
        <v>1741.2053889894955</v>
      </c>
      <c r="AF54" s="49">
        <f t="shared" si="16"/>
        <v>1739.6219012280399</v>
      </c>
      <c r="AG54" s="49">
        <f t="shared" si="17"/>
        <v>1745.9313025277879</v>
      </c>
      <c r="AH54" s="50">
        <f t="shared" si="18"/>
        <v>7408.2182577162739</v>
      </c>
      <c r="AI54" s="49">
        <f t="shared" si="19"/>
        <v>-215.7686974722119</v>
      </c>
      <c r="AJ54" s="51">
        <f t="shared" si="20"/>
        <v>-5.3179497885567722E-5</v>
      </c>
      <c r="AK54" s="61"/>
      <c r="AL54" s="69">
        <f t="shared" si="21"/>
        <v>1961.6999999999998</v>
      </c>
      <c r="AM54" s="69">
        <f t="shared" si="22"/>
        <v>1886.2393430390771</v>
      </c>
      <c r="AN54" s="69">
        <f t="shared" si="23"/>
        <v>1799.2567048941796</v>
      </c>
      <c r="AO54" s="69">
        <f t="shared" si="24"/>
        <v>1698.9928105238425</v>
      </c>
      <c r="AP54" s="69">
        <f t="shared" si="25"/>
        <v>1583.419763664079</v>
      </c>
      <c r="AQ54" s="70">
        <f t="shared" si="26"/>
        <v>7436.0291030705703</v>
      </c>
      <c r="AS54" s="74">
        <f t="shared" si="27"/>
        <v>-3.8466970974625446E-2</v>
      </c>
      <c r="AT54" s="74">
        <f t="shared" si="28"/>
        <v>-4.6114316545191186E-2</v>
      </c>
      <c r="AU54" s="74">
        <f t="shared" si="29"/>
        <v>-5.5725174788904812E-2</v>
      </c>
      <c r="AV54" s="74">
        <f t="shared" si="30"/>
        <v>-6.8024447274811842E-2</v>
      </c>
      <c r="AW54" s="45"/>
      <c r="AX54" s="42" t="str">
        <f t="shared" si="31"/>
        <v>HPS0090-ST-1360-001-B</v>
      </c>
      <c r="AY54" s="42">
        <f t="shared" si="32"/>
        <v>326.95</v>
      </c>
      <c r="AZ54" s="43">
        <f t="shared" si="33"/>
        <v>314.37322383984616</v>
      </c>
      <c r="BA54" s="43">
        <f t="shared" si="34"/>
        <v>299.87611748236327</v>
      </c>
      <c r="BB54" s="43">
        <f t="shared" si="35"/>
        <v>307.22308236068113</v>
      </c>
      <c r="BC54" s="43">
        <f t="shared" si="36"/>
        <v>314.86655518269805</v>
      </c>
      <c r="BD54" s="43">
        <f t="shared" si="37"/>
        <v>319.61589751870861</v>
      </c>
      <c r="BE54" s="43">
        <f t="shared" si="38"/>
        <v>283.16546842064042</v>
      </c>
      <c r="BF54" s="43">
        <f t="shared" si="39"/>
        <v>290.10302239694613</v>
      </c>
      <c r="BG54" s="43">
        <f t="shared" si="40"/>
        <v>297.32056135996191</v>
      </c>
      <c r="BH54" s="43">
        <f t="shared" si="41"/>
        <v>301.80524576416593</v>
      </c>
      <c r="BI54" s="43">
        <f t="shared" si="42"/>
        <v>305.6592714240287</v>
      </c>
      <c r="BJ54" s="43">
        <f t="shared" si="47"/>
        <v>263.90329394401317</v>
      </c>
    </row>
    <row r="55" spans="1:62" x14ac:dyDescent="0.2">
      <c r="A55" s="26" t="s">
        <v>69</v>
      </c>
      <c r="B55" s="17">
        <f>IF(ISERROR(VLOOKUP('Prices updated for CPI'!A55,Quantities!$A$1:$B$576,2,FALSE)),0,VLOOKUP('Prices updated for CPI'!A55,Quantities!$A$1:$B$576,2,FALSE))</f>
        <v>109</v>
      </c>
      <c r="C55" s="18">
        <f t="shared" si="5"/>
        <v>0.68712211001858736</v>
      </c>
      <c r="D55" s="19">
        <v>1</v>
      </c>
      <c r="E55" s="20">
        <v>50</v>
      </c>
      <c r="F55" s="21">
        <v>32.009790998230237</v>
      </c>
      <c r="G55" s="22">
        <v>0</v>
      </c>
      <c r="H55" s="22">
        <v>0</v>
      </c>
      <c r="I55" s="22">
        <v>70.297824922255131</v>
      </c>
      <c r="J55" s="23">
        <f t="shared" si="6"/>
        <v>102.30761592048538</v>
      </c>
      <c r="K55" s="24">
        <f>IF(ISERROR(VLOOKUP($A55,'14-15 pricing'!$A$1:$D$1208,4,FALSE)),L55,VLOOKUP($A55,'14-15 pricing'!$A$1:$D$1208,4,FALSE))</f>
        <v>94.59</v>
      </c>
      <c r="L55" s="24">
        <f t="shared" si="7"/>
        <v>130.7981532444216</v>
      </c>
      <c r="M55" s="24"/>
      <c r="N55" s="24"/>
      <c r="O55" s="24"/>
      <c r="P55" s="24"/>
      <c r="Q55" s="24"/>
      <c r="R55" s="24"/>
      <c r="S55" s="24"/>
      <c r="T55" s="24"/>
      <c r="U55" s="24">
        <f t="shared" si="48"/>
        <v>131.05508718702208</v>
      </c>
      <c r="V55" s="24">
        <f t="shared" si="48"/>
        <v>130.82334577887835</v>
      </c>
      <c r="W55" s="24">
        <f t="shared" si="48"/>
        <v>131.74671858752151</v>
      </c>
      <c r="X55" s="22">
        <f t="shared" si="45"/>
        <v>98.788362246191355</v>
      </c>
      <c r="Y55" s="22">
        <f t="shared" si="46"/>
        <v>32.009790998230237</v>
      </c>
      <c r="Z55" s="31">
        <f t="shared" si="11"/>
        <v>130.7981532444216</v>
      </c>
      <c r="AA55" s="25">
        <f t="shared" si="12"/>
        <v>0</v>
      </c>
      <c r="AC55" s="49">
        <f t="shared" si="13"/>
        <v>10310.31</v>
      </c>
      <c r="AD55" s="49">
        <f t="shared" si="14"/>
        <v>14256.998703641953</v>
      </c>
      <c r="AE55" s="49">
        <f t="shared" si="15"/>
        <v>14285.004503385408</v>
      </c>
      <c r="AF55" s="49">
        <f t="shared" si="16"/>
        <v>14259.74468989774</v>
      </c>
      <c r="AG55" s="49">
        <f t="shared" si="17"/>
        <v>14360.392326039844</v>
      </c>
      <c r="AH55" s="50">
        <f t="shared" si="18"/>
        <v>55361.263839826941</v>
      </c>
      <c r="AI55" s="49">
        <f t="shared" si="19"/>
        <v>4050.0823260398447</v>
      </c>
      <c r="AJ55" s="51">
        <f t="shared" si="20"/>
        <v>9.9820477676911099E-4</v>
      </c>
      <c r="AK55" s="61"/>
      <c r="AL55" s="69">
        <f t="shared" si="21"/>
        <v>10310.31</v>
      </c>
      <c r="AM55" s="69">
        <f t="shared" si="22"/>
        <v>11726.742859118262</v>
      </c>
      <c r="AN55" s="69">
        <f t="shared" si="23"/>
        <v>13359.448851924926</v>
      </c>
      <c r="AO55" s="69">
        <f t="shared" si="24"/>
        <v>15241.450417891301</v>
      </c>
      <c r="AP55" s="69">
        <f t="shared" si="25"/>
        <v>17410.812146153974</v>
      </c>
      <c r="AQ55" s="70">
        <f t="shared" si="26"/>
        <v>55341.301821276342</v>
      </c>
      <c r="AS55" s="74">
        <f t="shared" si="27"/>
        <v>0.13738023969388527</v>
      </c>
      <c r="AT55" s="74">
        <f t="shared" si="28"/>
        <v>0.13922928236949747</v>
      </c>
      <c r="AU55" s="74">
        <f t="shared" si="29"/>
        <v>0.14087419225346282</v>
      </c>
      <c r="AV55" s="74">
        <f t="shared" si="30"/>
        <v>0.14233302400906345</v>
      </c>
      <c r="AW55" s="45"/>
      <c r="AX55" s="42" t="str">
        <f t="shared" si="31"/>
        <v>HPS0090-TA-0050-001-B</v>
      </c>
      <c r="AY55" s="42">
        <f t="shared" si="32"/>
        <v>94.59</v>
      </c>
      <c r="AZ55" s="43">
        <f t="shared" si="33"/>
        <v>107.5847968726446</v>
      </c>
      <c r="BA55" s="43">
        <f t="shared" si="34"/>
        <v>122.56375093509105</v>
      </c>
      <c r="BB55" s="43">
        <f t="shared" si="35"/>
        <v>125.56656283300077</v>
      </c>
      <c r="BC55" s="43">
        <f t="shared" si="36"/>
        <v>128.69056186000537</v>
      </c>
      <c r="BD55" s="43">
        <f t="shared" si="37"/>
        <v>130.63168746901798</v>
      </c>
      <c r="BE55" s="43">
        <f t="shared" si="38"/>
        <v>139.82982034762659</v>
      </c>
      <c r="BF55" s="43">
        <f t="shared" si="39"/>
        <v>143.25565094614345</v>
      </c>
      <c r="BG55" s="43">
        <f t="shared" si="40"/>
        <v>146.81974081267791</v>
      </c>
      <c r="BH55" s="43">
        <f t="shared" si="41"/>
        <v>149.03432092392265</v>
      </c>
      <c r="BI55" s="43">
        <f t="shared" si="42"/>
        <v>150.93747570702357</v>
      </c>
      <c r="BJ55" s="43">
        <f t="shared" si="47"/>
        <v>159.73222152434835</v>
      </c>
    </row>
    <row r="56" spans="1:62" x14ac:dyDescent="0.2">
      <c r="A56" s="26" t="s">
        <v>70</v>
      </c>
      <c r="B56" s="17">
        <f>IF(ISERROR(VLOOKUP('Prices updated for CPI'!A56,Quantities!$A$1:$B$576,2,FALSE)),0,VLOOKUP('Prices updated for CPI'!A56,Quantities!$A$1:$B$576,2,FALSE))</f>
        <v>42</v>
      </c>
      <c r="C56" s="18">
        <f t="shared" si="5"/>
        <v>0.55168333996977659</v>
      </c>
      <c r="D56" s="19">
        <v>1</v>
      </c>
      <c r="E56" s="20">
        <v>220</v>
      </c>
      <c r="F56" s="21">
        <v>65.91090936010653</v>
      </c>
      <c r="G56" s="22">
        <v>0</v>
      </c>
      <c r="H56" s="22">
        <v>0</v>
      </c>
      <c r="I56" s="22">
        <v>81.107738922255137</v>
      </c>
      <c r="J56" s="23">
        <f t="shared" si="6"/>
        <v>147.01864828236165</v>
      </c>
      <c r="K56" s="24">
        <f>IF(ISERROR(VLOOKUP($A56,'14-15 pricing'!$A$1:$D$1208,4,FALSE)),L56,VLOOKUP($A56,'14-15 pricing'!$A$1:$D$1208,4,FALSE))</f>
        <v>159.37</v>
      </c>
      <c r="L56" s="24">
        <f t="shared" si="7"/>
        <v>179.89026366420575</v>
      </c>
      <c r="M56" s="24"/>
      <c r="N56" s="24"/>
      <c r="O56" s="24"/>
      <c r="P56" s="24"/>
      <c r="Q56" s="24"/>
      <c r="R56" s="24"/>
      <c r="S56" s="24"/>
      <c r="T56" s="24"/>
      <c r="U56" s="24">
        <f t="shared" si="48"/>
        <v>180.18670713396824</v>
      </c>
      <c r="V56" s="24">
        <f t="shared" si="48"/>
        <v>179.9193301326174</v>
      </c>
      <c r="W56" s="24">
        <f t="shared" si="48"/>
        <v>180.98469283443876</v>
      </c>
      <c r="X56" s="22">
        <f t="shared" si="45"/>
        <v>113.97935430409923</v>
      </c>
      <c r="Y56" s="22">
        <f t="shared" si="46"/>
        <v>65.91090936010653</v>
      </c>
      <c r="Z56" s="31">
        <f t="shared" si="11"/>
        <v>179.89026366420575</v>
      </c>
      <c r="AA56" s="25">
        <f t="shared" si="12"/>
        <v>0</v>
      </c>
      <c r="AC56" s="49">
        <f t="shared" si="13"/>
        <v>6693.54</v>
      </c>
      <c r="AD56" s="49">
        <f t="shared" si="14"/>
        <v>7555.3910738966415</v>
      </c>
      <c r="AE56" s="49">
        <f t="shared" si="15"/>
        <v>7567.841699626666</v>
      </c>
      <c r="AF56" s="49">
        <f t="shared" si="16"/>
        <v>7556.6118655699311</v>
      </c>
      <c r="AG56" s="49">
        <f t="shared" si="17"/>
        <v>7601.3570990464277</v>
      </c>
      <c r="AH56" s="50">
        <f t="shared" si="18"/>
        <v>30482.423176248692</v>
      </c>
      <c r="AI56" s="49">
        <f t="shared" si="19"/>
        <v>907.81709904642776</v>
      </c>
      <c r="AJ56" s="51">
        <f t="shared" si="20"/>
        <v>2.2374541842631827E-4</v>
      </c>
      <c r="AK56" s="61"/>
      <c r="AL56" s="69">
        <f t="shared" si="21"/>
        <v>6693.54</v>
      </c>
      <c r="AM56" s="69">
        <f t="shared" si="22"/>
        <v>7011.0303287499564</v>
      </c>
      <c r="AN56" s="69">
        <f t="shared" si="23"/>
        <v>7376.9978075974177</v>
      </c>
      <c r="AO56" s="69">
        <f t="shared" si="24"/>
        <v>7798.8443441558502</v>
      </c>
      <c r="AP56" s="69">
        <f t="shared" si="25"/>
        <v>8285.1020328629875</v>
      </c>
      <c r="AQ56" s="70">
        <f t="shared" si="26"/>
        <v>30528.790709834215</v>
      </c>
      <c r="AS56" s="74">
        <f t="shared" si="27"/>
        <v>4.7432349511612161E-2</v>
      </c>
      <c r="AT56" s="74">
        <f t="shared" si="28"/>
        <v>5.219881553596304E-2</v>
      </c>
      <c r="AU56" s="74">
        <f t="shared" si="29"/>
        <v>5.7184039843956772E-2</v>
      </c>
      <c r="AV56" s="74">
        <f t="shared" si="30"/>
        <v>6.234996715526446E-2</v>
      </c>
      <c r="AW56" s="45"/>
      <c r="AX56" s="42" t="str">
        <f t="shared" si="31"/>
        <v>HPS0090-TA-0220-001-B</v>
      </c>
      <c r="AY56" s="42">
        <f t="shared" si="32"/>
        <v>159.37</v>
      </c>
      <c r="AZ56" s="43">
        <f t="shared" si="33"/>
        <v>166.92929354166566</v>
      </c>
      <c r="BA56" s="43">
        <f t="shared" si="34"/>
        <v>175.64280494279566</v>
      </c>
      <c r="BB56" s="43">
        <f t="shared" si="35"/>
        <v>179.94605366389416</v>
      </c>
      <c r="BC56" s="43">
        <f t="shared" si="36"/>
        <v>184.4229723903147</v>
      </c>
      <c r="BD56" s="43">
        <f t="shared" si="37"/>
        <v>187.20474713294496</v>
      </c>
      <c r="BE56" s="43">
        <f t="shared" si="38"/>
        <v>185.68677009894881</v>
      </c>
      <c r="BF56" s="43">
        <f t="shared" si="39"/>
        <v>190.23609596637306</v>
      </c>
      <c r="BG56" s="43">
        <f t="shared" si="40"/>
        <v>194.96902299162338</v>
      </c>
      <c r="BH56" s="43">
        <f t="shared" si="41"/>
        <v>197.90987085197312</v>
      </c>
      <c r="BI56" s="43">
        <f t="shared" si="42"/>
        <v>200.43716198196114</v>
      </c>
      <c r="BJ56" s="43">
        <f t="shared" si="47"/>
        <v>197.26433411578543</v>
      </c>
    </row>
    <row r="57" spans="1:62" x14ac:dyDescent="0.2">
      <c r="A57" s="26" t="s">
        <v>71</v>
      </c>
      <c r="B57" s="17">
        <f>IF(ISERROR(VLOOKUP('Prices updated for CPI'!A57,Quantities!$A$1:$B$576,2,FALSE)),0,VLOOKUP('Prices updated for CPI'!A57,Quantities!$A$1:$B$576,2,FALSE))</f>
        <v>19</v>
      </c>
      <c r="C57" s="18">
        <f t="shared" si="5"/>
        <v>0.46512826118949174</v>
      </c>
      <c r="D57" s="19">
        <v>1</v>
      </c>
      <c r="E57" s="20">
        <v>310</v>
      </c>
      <c r="F57" s="21">
        <v>92.1941745337366</v>
      </c>
      <c r="G57" s="22">
        <v>0</v>
      </c>
      <c r="H57" s="22">
        <v>0</v>
      </c>
      <c r="I57" s="22">
        <v>80.172708672255126</v>
      </c>
      <c r="J57" s="23">
        <f t="shared" si="6"/>
        <v>172.36688320599171</v>
      </c>
      <c r="K57" s="24">
        <f>IF(ISERROR(VLOOKUP($A57,'14-15 pricing'!$A$1:$D$1208,4,FALSE)),L57,VLOOKUP($A57,'14-15 pricing'!$A$1:$D$1208,4,FALSE))</f>
        <v>198.95</v>
      </c>
      <c r="L57" s="24">
        <f t="shared" si="7"/>
        <v>204.85954640452007</v>
      </c>
      <c r="M57" s="24"/>
      <c r="N57" s="24"/>
      <c r="O57" s="24"/>
      <c r="P57" s="24"/>
      <c r="Q57" s="24"/>
      <c r="R57" s="24"/>
      <c r="S57" s="24"/>
      <c r="T57" s="24"/>
      <c r="U57" s="24">
        <f t="shared" si="48"/>
        <v>205.15257240000295</v>
      </c>
      <c r="V57" s="24">
        <f t="shared" si="48"/>
        <v>204.88827778743206</v>
      </c>
      <c r="W57" s="24">
        <f t="shared" si="48"/>
        <v>205.9413587222277</v>
      </c>
      <c r="X57" s="22">
        <f t="shared" si="45"/>
        <v>112.66537187078349</v>
      </c>
      <c r="Y57" s="22">
        <f t="shared" si="46"/>
        <v>92.1941745337366</v>
      </c>
      <c r="Z57" s="31">
        <f t="shared" si="11"/>
        <v>204.85954640452007</v>
      </c>
      <c r="AA57" s="25">
        <f t="shared" si="12"/>
        <v>0</v>
      </c>
      <c r="AC57" s="49">
        <f t="shared" si="13"/>
        <v>3780.0499999999997</v>
      </c>
      <c r="AD57" s="49">
        <f t="shared" si="14"/>
        <v>3892.3313816858813</v>
      </c>
      <c r="AE57" s="49">
        <f t="shared" si="15"/>
        <v>3897.8988756000563</v>
      </c>
      <c r="AF57" s="49">
        <f t="shared" si="16"/>
        <v>3892.8772779612091</v>
      </c>
      <c r="AG57" s="49">
        <f t="shared" si="17"/>
        <v>3912.8858157223262</v>
      </c>
      <c r="AH57" s="50">
        <f t="shared" si="18"/>
        <v>16011.638318480062</v>
      </c>
      <c r="AI57" s="49">
        <f t="shared" si="19"/>
        <v>132.83581572232652</v>
      </c>
      <c r="AJ57" s="51">
        <f t="shared" si="20"/>
        <v>3.2739419869941481E-5</v>
      </c>
      <c r="AK57" s="61"/>
      <c r="AL57" s="69">
        <f t="shared" si="21"/>
        <v>3780.0499999999997</v>
      </c>
      <c r="AM57" s="69">
        <f t="shared" si="22"/>
        <v>3826.5065900419254</v>
      </c>
      <c r="AN57" s="69">
        <f t="shared" si="23"/>
        <v>3880.0565712348434</v>
      </c>
      <c r="AO57" s="69">
        <f t="shared" si="24"/>
        <v>3941.7830234598987</v>
      </c>
      <c r="AP57" s="69">
        <f t="shared" si="25"/>
        <v>4012.9344005363096</v>
      </c>
      <c r="AQ57" s="70">
        <f t="shared" si="26"/>
        <v>16049.272066356349</v>
      </c>
      <c r="AS57" s="74">
        <f t="shared" si="27"/>
        <v>1.2289940620342501E-2</v>
      </c>
      <c r="AT57" s="74">
        <f t="shared" si="28"/>
        <v>1.3994482939680843E-2</v>
      </c>
      <c r="AU57" s="74">
        <f t="shared" si="29"/>
        <v>1.590864748794386E-2</v>
      </c>
      <c r="AV57" s="74">
        <f t="shared" si="30"/>
        <v>1.8050556474810169E-2</v>
      </c>
      <c r="AW57" s="45"/>
      <c r="AX57" s="42" t="str">
        <f t="shared" si="31"/>
        <v>HPS0090-TA-0310-001-B</v>
      </c>
      <c r="AY57" s="42">
        <f t="shared" si="32"/>
        <v>198.95</v>
      </c>
      <c r="AZ57" s="43">
        <f t="shared" si="33"/>
        <v>201.39508368641714</v>
      </c>
      <c r="BA57" s="43">
        <f t="shared" si="34"/>
        <v>204.21350374920229</v>
      </c>
      <c r="BB57" s="43">
        <f t="shared" si="35"/>
        <v>209.21673459105773</v>
      </c>
      <c r="BC57" s="43">
        <f t="shared" si="36"/>
        <v>214.42188523426518</v>
      </c>
      <c r="BD57" s="43">
        <f t="shared" si="37"/>
        <v>217.65615359509314</v>
      </c>
      <c r="BE57" s="43">
        <f t="shared" si="38"/>
        <v>207.46226439262628</v>
      </c>
      <c r="BF57" s="43">
        <f t="shared" si="39"/>
        <v>212.54508987024562</v>
      </c>
      <c r="BG57" s="43">
        <f t="shared" si="40"/>
        <v>217.8330474201575</v>
      </c>
      <c r="BH57" s="43">
        <f t="shared" si="41"/>
        <v>221.11876861621928</v>
      </c>
      <c r="BI57" s="43">
        <f t="shared" si="42"/>
        <v>223.94243526908485</v>
      </c>
      <c r="BJ57" s="43">
        <f t="shared" si="47"/>
        <v>211.20707371243736</v>
      </c>
    </row>
    <row r="58" spans="1:62" x14ac:dyDescent="0.2">
      <c r="A58" s="26" t="s">
        <v>72</v>
      </c>
      <c r="B58" s="17">
        <f>IF(ISERROR(VLOOKUP('Prices updated for CPI'!A58,Quantities!$A$1:$B$576,2,FALSE)),0,VLOOKUP('Prices updated for CPI'!A58,Quantities!$A$1:$B$576,2,FALSE))</f>
        <v>4</v>
      </c>
      <c r="C58" s="18">
        <f t="shared" si="5"/>
        <v>0.41789312407850798</v>
      </c>
      <c r="D58" s="19">
        <v>1</v>
      </c>
      <c r="E58" s="20">
        <v>690</v>
      </c>
      <c r="F58" s="21">
        <v>104.79944174971051</v>
      </c>
      <c r="G58" s="22">
        <v>0</v>
      </c>
      <c r="H58" s="22">
        <v>0</v>
      </c>
      <c r="I58" s="22">
        <v>75.235266797255136</v>
      </c>
      <c r="J58" s="23">
        <f t="shared" si="6"/>
        <v>180.03470854696565</v>
      </c>
      <c r="K58" s="24">
        <f>IF(ISERROR(VLOOKUP($A58,'14-15 pricing'!$A$1:$D$1208,4,FALSE)),L58,VLOOKUP($A58,'14-15 pricing'!$A$1:$D$1208,4,FALSE))</f>
        <v>218.4</v>
      </c>
      <c r="L58" s="24">
        <f t="shared" si="7"/>
        <v>210.52630880819794</v>
      </c>
      <c r="M58" s="24"/>
      <c r="N58" s="24"/>
      <c r="O58" s="24"/>
      <c r="P58" s="24"/>
      <c r="Q58" s="24"/>
      <c r="R58" s="24"/>
      <c r="S58" s="24"/>
      <c r="T58" s="24"/>
      <c r="U58" s="24">
        <f t="shared" si="48"/>
        <v>210.80128877723962</v>
      </c>
      <c r="V58" s="24">
        <f t="shared" si="48"/>
        <v>210.55327076688229</v>
      </c>
      <c r="W58" s="24">
        <f t="shared" si="48"/>
        <v>211.5414976386017</v>
      </c>
      <c r="X58" s="22">
        <f t="shared" si="45"/>
        <v>105.72686705848744</v>
      </c>
      <c r="Y58" s="22">
        <f t="shared" si="46"/>
        <v>104.79944174971051</v>
      </c>
      <c r="Z58" s="31">
        <f t="shared" si="11"/>
        <v>210.52630880819794</v>
      </c>
      <c r="AA58" s="25">
        <f t="shared" si="12"/>
        <v>0</v>
      </c>
      <c r="AC58" s="49">
        <f t="shared" si="13"/>
        <v>873.6</v>
      </c>
      <c r="AD58" s="49">
        <f t="shared" si="14"/>
        <v>842.10523523279176</v>
      </c>
      <c r="AE58" s="49">
        <f t="shared" si="15"/>
        <v>843.20515510895848</v>
      </c>
      <c r="AF58" s="49">
        <f t="shared" si="16"/>
        <v>842.21308306752917</v>
      </c>
      <c r="AG58" s="49">
        <f t="shared" si="17"/>
        <v>846.16599055440679</v>
      </c>
      <c r="AH58" s="50">
        <f t="shared" si="18"/>
        <v>3516.0352633172151</v>
      </c>
      <c r="AI58" s="49">
        <f t="shared" si="19"/>
        <v>-27.434009445593233</v>
      </c>
      <c r="AJ58" s="51">
        <f t="shared" si="20"/>
        <v>-6.7615315121993563E-6</v>
      </c>
      <c r="AK58" s="61"/>
      <c r="AL58" s="69">
        <f t="shared" si="21"/>
        <v>873.6</v>
      </c>
      <c r="AM58" s="69">
        <f t="shared" si="22"/>
        <v>864.00552035541102</v>
      </c>
      <c r="AN58" s="69">
        <f t="shared" si="23"/>
        <v>852.94607315836311</v>
      </c>
      <c r="AO58" s="69">
        <f t="shared" si="24"/>
        <v>840.19797458135781</v>
      </c>
      <c r="AP58" s="69">
        <f t="shared" si="25"/>
        <v>825.50338682904919</v>
      </c>
      <c r="AQ58" s="70">
        <f t="shared" si="26"/>
        <v>3526.7917293154546</v>
      </c>
      <c r="AS58" s="74">
        <f t="shared" si="27"/>
        <v>-1.0982691900857372E-2</v>
      </c>
      <c r="AT58" s="74">
        <f t="shared" si="28"/>
        <v>-1.2800204323345738E-2</v>
      </c>
      <c r="AU58" s="74">
        <f t="shared" si="29"/>
        <v>-1.4945960803595146E-2</v>
      </c>
      <c r="AV58" s="74">
        <f t="shared" si="30"/>
        <v>-1.7489434867574438E-2</v>
      </c>
      <c r="AW58" s="45"/>
      <c r="AX58" s="42" t="str">
        <f t="shared" si="31"/>
        <v>HPS0090-TA-0690-001-B</v>
      </c>
      <c r="AY58" s="42">
        <f t="shared" si="32"/>
        <v>218.4</v>
      </c>
      <c r="AZ58" s="43">
        <f t="shared" si="33"/>
        <v>216.00138008885276</v>
      </c>
      <c r="BA58" s="43">
        <f t="shared" si="34"/>
        <v>213.23651828959078</v>
      </c>
      <c r="BB58" s="43">
        <f t="shared" si="35"/>
        <v>218.46081298768576</v>
      </c>
      <c r="BC58" s="43">
        <f t="shared" si="36"/>
        <v>223.89594915621993</v>
      </c>
      <c r="BD58" s="43">
        <f t="shared" si="37"/>
        <v>227.27312114443538</v>
      </c>
      <c r="BE58" s="43">
        <f t="shared" si="38"/>
        <v>210.04949364533945</v>
      </c>
      <c r="BF58" s="43">
        <f t="shared" si="39"/>
        <v>215.19570623965026</v>
      </c>
      <c r="BG58" s="43">
        <f t="shared" si="40"/>
        <v>220.54960907604732</v>
      </c>
      <c r="BH58" s="43">
        <f t="shared" si="41"/>
        <v>223.8763059840999</v>
      </c>
      <c r="BI58" s="43">
        <f t="shared" si="42"/>
        <v>226.73518613945754</v>
      </c>
      <c r="BJ58" s="43">
        <f t="shared" si="47"/>
        <v>206.3758467072623</v>
      </c>
    </row>
    <row r="59" spans="1:62" x14ac:dyDescent="0.2">
      <c r="A59" s="26" t="s">
        <v>73</v>
      </c>
      <c r="B59" s="17">
        <f>IF(ISERROR(VLOOKUP('Prices updated for CPI'!A59,Quantities!$A$1:$B$576,2,FALSE)),0,VLOOKUP('Prices updated for CPI'!A59,Quantities!$A$1:$B$576,2,FALSE))</f>
        <v>4</v>
      </c>
      <c r="C59" s="18">
        <f t="shared" si="5"/>
        <v>0.61174885707789894</v>
      </c>
      <c r="D59" s="19">
        <v>1</v>
      </c>
      <c r="E59" s="20">
        <v>1010</v>
      </c>
      <c r="F59" s="21">
        <v>44.61505821420414</v>
      </c>
      <c r="G59" s="22">
        <v>0</v>
      </c>
      <c r="H59" s="22">
        <v>0</v>
      </c>
      <c r="I59" s="22">
        <v>70.297824922255131</v>
      </c>
      <c r="J59" s="23">
        <f t="shared" si="6"/>
        <v>114.91288313645927</v>
      </c>
      <c r="K59" s="24">
        <f>IF(ISERROR(VLOOKUP($A59,'14-15 pricing'!$A$1:$D$1208,4,FALSE)),L59,VLOOKUP($A59,'14-15 pricing'!$A$1:$D$1208,4,FALSE))</f>
        <v>114.03</v>
      </c>
      <c r="L59" s="24">
        <f t="shared" si="7"/>
        <v>143.40342046039549</v>
      </c>
      <c r="M59" s="24"/>
      <c r="N59" s="24"/>
      <c r="O59" s="24"/>
      <c r="P59" s="24"/>
      <c r="Q59" s="24"/>
      <c r="R59" s="24"/>
      <c r="S59" s="24"/>
      <c r="T59" s="24"/>
      <c r="U59" s="24">
        <f t="shared" si="48"/>
        <v>143.66035440299601</v>
      </c>
      <c r="V59" s="24">
        <f t="shared" si="48"/>
        <v>143.42861299485224</v>
      </c>
      <c r="W59" s="24">
        <f t="shared" si="48"/>
        <v>144.35198580349544</v>
      </c>
      <c r="X59" s="22">
        <f t="shared" si="45"/>
        <v>98.788362246191355</v>
      </c>
      <c r="Y59" s="22">
        <f t="shared" si="46"/>
        <v>44.61505821420414</v>
      </c>
      <c r="Z59" s="31">
        <f t="shared" si="11"/>
        <v>143.40342046039549</v>
      </c>
      <c r="AA59" s="25">
        <f t="shared" si="12"/>
        <v>0</v>
      </c>
      <c r="AC59" s="49">
        <f t="shared" si="13"/>
        <v>456.12</v>
      </c>
      <c r="AD59" s="49">
        <f t="shared" si="14"/>
        <v>573.61368184158198</v>
      </c>
      <c r="AE59" s="49">
        <f t="shared" si="15"/>
        <v>574.64141761198402</v>
      </c>
      <c r="AF59" s="49">
        <f t="shared" si="16"/>
        <v>573.71445197940898</v>
      </c>
      <c r="AG59" s="49">
        <f t="shared" si="17"/>
        <v>577.40794321398175</v>
      </c>
      <c r="AH59" s="50">
        <f t="shared" si="18"/>
        <v>2265.7528738177207</v>
      </c>
      <c r="AI59" s="49">
        <f t="shared" si="19"/>
        <v>121.28794321398175</v>
      </c>
      <c r="AJ59" s="51">
        <f t="shared" si="20"/>
        <v>2.9893269947201111E-5</v>
      </c>
      <c r="AK59" s="61"/>
      <c r="AL59" s="69">
        <f t="shared" si="21"/>
        <v>456.12</v>
      </c>
      <c r="AM59" s="69">
        <f t="shared" si="22"/>
        <v>498.53795952605617</v>
      </c>
      <c r="AN59" s="69">
        <f t="shared" si="23"/>
        <v>547.4326574109491</v>
      </c>
      <c r="AO59" s="69">
        <f t="shared" si="24"/>
        <v>603.79301769151414</v>
      </c>
      <c r="AP59" s="69">
        <f t="shared" si="25"/>
        <v>668.75896181971257</v>
      </c>
      <c r="AQ59" s="70">
        <f t="shared" si="26"/>
        <v>2266.7120349181837</v>
      </c>
      <c r="AS59" s="74">
        <f t="shared" si="27"/>
        <v>9.2997368074314135E-2</v>
      </c>
      <c r="AT59" s="74">
        <f t="shared" si="28"/>
        <v>9.8076178454646737E-2</v>
      </c>
      <c r="AU59" s="74">
        <f t="shared" si="29"/>
        <v>0.10295396067000839</v>
      </c>
      <c r="AV59" s="74">
        <f t="shared" si="30"/>
        <v>0.10759638191342979</v>
      </c>
      <c r="AW59" s="45"/>
      <c r="AX59" s="42" t="str">
        <f t="shared" si="31"/>
        <v>HPS0090-TA-1010-001-B</v>
      </c>
      <c r="AY59" s="42">
        <f t="shared" si="32"/>
        <v>114.03</v>
      </c>
      <c r="AZ59" s="43">
        <f t="shared" si="33"/>
        <v>124.63448988151404</v>
      </c>
      <c r="BA59" s="43">
        <f t="shared" si="34"/>
        <v>136.85816435273728</v>
      </c>
      <c r="BB59" s="43">
        <f t="shared" si="35"/>
        <v>140.21118937937933</v>
      </c>
      <c r="BC59" s="43">
        <f t="shared" si="36"/>
        <v>143.69953539533972</v>
      </c>
      <c r="BD59" s="43">
        <f t="shared" si="37"/>
        <v>145.86705136642192</v>
      </c>
      <c r="BE59" s="43">
        <f t="shared" si="38"/>
        <v>150.94825442287851</v>
      </c>
      <c r="BF59" s="43">
        <f t="shared" si="39"/>
        <v>154.64648665623903</v>
      </c>
      <c r="BG59" s="43">
        <f t="shared" si="40"/>
        <v>158.49397171072999</v>
      </c>
      <c r="BH59" s="43">
        <f t="shared" si="41"/>
        <v>160.88464203585062</v>
      </c>
      <c r="BI59" s="43">
        <f t="shared" si="42"/>
        <v>162.93912434650113</v>
      </c>
      <c r="BJ59" s="43">
        <f t="shared" si="47"/>
        <v>167.18974045492811</v>
      </c>
    </row>
    <row r="60" spans="1:62" x14ac:dyDescent="0.2">
      <c r="A60" s="26" t="s">
        <v>74</v>
      </c>
      <c r="B60" s="17">
        <f>IF(ISERROR(VLOOKUP('Prices updated for CPI'!A60,Quantities!$A$1:$B$576,2,FALSE)),0,VLOOKUP('Prices updated for CPI'!A60,Quantities!$A$1:$B$576,2,FALSE))</f>
        <v>4</v>
      </c>
      <c r="C60" s="18">
        <f t="shared" si="5"/>
        <v>0.27691397668038714</v>
      </c>
      <c r="D60" s="19">
        <v>1</v>
      </c>
      <c r="E60" s="20">
        <v>1370</v>
      </c>
      <c r="F60" s="21">
        <v>190.01017177679068</v>
      </c>
      <c r="G60" s="22">
        <v>0</v>
      </c>
      <c r="H60" s="22">
        <v>0</v>
      </c>
      <c r="I60" s="22">
        <v>72.766545859755126</v>
      </c>
      <c r="J60" s="23">
        <f t="shared" si="6"/>
        <v>262.77671763654581</v>
      </c>
      <c r="K60" s="24">
        <f>IF(ISERROR(VLOOKUP($A60,'14-15 pricing'!$A$1:$D$1208,4,FALSE)),L60,VLOOKUP($A60,'14-15 pricing'!$A$1:$D$1208,4,FALSE))</f>
        <v>349.87</v>
      </c>
      <c r="L60" s="24">
        <f t="shared" si="7"/>
        <v>292.26778642913007</v>
      </c>
      <c r="M60" s="24"/>
      <c r="N60" s="24"/>
      <c r="O60" s="24"/>
      <c r="P60" s="24"/>
      <c r="Q60" s="24"/>
      <c r="R60" s="24"/>
      <c r="S60" s="24"/>
      <c r="T60" s="24"/>
      <c r="U60" s="24">
        <f t="shared" si="48"/>
        <v>292.53374338495115</v>
      </c>
      <c r="V60" s="24">
        <f t="shared" si="48"/>
        <v>292.29386367570066</v>
      </c>
      <c r="W60" s="24">
        <f t="shared" si="48"/>
        <v>293.24966351588193</v>
      </c>
      <c r="X60" s="22">
        <f t="shared" si="45"/>
        <v>102.2576146523394</v>
      </c>
      <c r="Y60" s="22">
        <f t="shared" si="46"/>
        <v>190.01017177679068</v>
      </c>
      <c r="Z60" s="31">
        <f t="shared" si="11"/>
        <v>292.26778642913007</v>
      </c>
      <c r="AA60" s="25">
        <f t="shared" si="12"/>
        <v>0</v>
      </c>
      <c r="AC60" s="49">
        <f t="shared" si="13"/>
        <v>1399.48</v>
      </c>
      <c r="AD60" s="49">
        <f t="shared" si="14"/>
        <v>1169.0711457165203</v>
      </c>
      <c r="AE60" s="49">
        <f t="shared" si="15"/>
        <v>1170.1349735398046</v>
      </c>
      <c r="AF60" s="49">
        <f t="shared" si="16"/>
        <v>1169.1754547028027</v>
      </c>
      <c r="AG60" s="49">
        <f t="shared" si="17"/>
        <v>1172.9986540635277</v>
      </c>
      <c r="AH60" s="50">
        <f t="shared" si="18"/>
        <v>5054.555149861244</v>
      </c>
      <c r="AI60" s="49">
        <f t="shared" si="19"/>
        <v>-226.48134593647228</v>
      </c>
      <c r="AJ60" s="51">
        <f t="shared" si="20"/>
        <v>-5.5819794059331921E-5</v>
      </c>
      <c r="AK60" s="61"/>
      <c r="AL60" s="69">
        <f t="shared" si="21"/>
        <v>1399.48</v>
      </c>
      <c r="AM60" s="69">
        <f t="shared" si="22"/>
        <v>1320.2728149264506</v>
      </c>
      <c r="AN60" s="69">
        <f t="shared" si="23"/>
        <v>1228.9715965803621</v>
      </c>
      <c r="AO60" s="69">
        <f t="shared" si="24"/>
        <v>1123.7297240944297</v>
      </c>
      <c r="AP60" s="69">
        <f t="shared" si="25"/>
        <v>1002.4186186679846</v>
      </c>
      <c r="AQ60" s="70">
        <f t="shared" si="26"/>
        <v>5077.3312616057947</v>
      </c>
      <c r="AS60" s="74">
        <f t="shared" si="27"/>
        <v>-5.6597582726119311E-2</v>
      </c>
      <c r="AT60" s="74">
        <f t="shared" si="28"/>
        <v>-6.9153297192728058E-2</v>
      </c>
      <c r="AU60" s="74">
        <f t="shared" si="29"/>
        <v>-8.5634096653470257E-2</v>
      </c>
      <c r="AV60" s="74">
        <f t="shared" si="30"/>
        <v>-0.10795398824588809</v>
      </c>
      <c r="AW60" s="45"/>
      <c r="AX60" s="42" t="str">
        <f t="shared" si="31"/>
        <v>HPS0090-TA-1370-001-B</v>
      </c>
      <c r="AY60" s="42">
        <f t="shared" si="32"/>
        <v>349.87</v>
      </c>
      <c r="AZ60" s="43">
        <f t="shared" si="33"/>
        <v>330.06820373161264</v>
      </c>
      <c r="BA60" s="43">
        <f t="shared" si="34"/>
        <v>307.24289914509052</v>
      </c>
      <c r="BB60" s="43">
        <f t="shared" si="35"/>
        <v>314.77035017414522</v>
      </c>
      <c r="BC60" s="43">
        <f t="shared" si="36"/>
        <v>322.60159318572414</v>
      </c>
      <c r="BD60" s="43">
        <f t="shared" si="37"/>
        <v>327.46760826088007</v>
      </c>
      <c r="BE60" s="43">
        <f t="shared" si="38"/>
        <v>280.93243102360742</v>
      </c>
      <c r="BF60" s="43">
        <f t="shared" si="39"/>
        <v>287.81527558368578</v>
      </c>
      <c r="BG60" s="43">
        <f t="shared" si="40"/>
        <v>294.97589717429435</v>
      </c>
      <c r="BH60" s="43">
        <f t="shared" si="41"/>
        <v>299.42521544418713</v>
      </c>
      <c r="BI60" s="43">
        <f t="shared" si="42"/>
        <v>303.24884833237616</v>
      </c>
      <c r="BJ60" s="43">
        <f t="shared" si="47"/>
        <v>250.60465466699614</v>
      </c>
    </row>
    <row r="61" spans="1:62" x14ac:dyDescent="0.2">
      <c r="A61" s="26" t="s">
        <v>75</v>
      </c>
      <c r="B61" s="17">
        <f>IF(ISERROR(VLOOKUP('Prices updated for CPI'!A61,Quantities!$A$1:$B$576,2,FALSE)),0,VLOOKUP('Prices updated for CPI'!A61,Quantities!$A$1:$B$576,2,FALSE))</f>
        <v>1</v>
      </c>
      <c r="C61" s="18">
        <f t="shared" si="5"/>
        <v>0.56376977879597989</v>
      </c>
      <c r="D61" s="19">
        <v>1</v>
      </c>
      <c r="E61" s="20">
        <v>230</v>
      </c>
      <c r="F61" s="21">
        <v>66.039248498405314</v>
      </c>
      <c r="G61" s="22">
        <v>0</v>
      </c>
      <c r="H61" s="22">
        <v>0</v>
      </c>
      <c r="I61" s="22">
        <v>85.346981268375274</v>
      </c>
      <c r="J61" s="23">
        <f t="shared" si="6"/>
        <v>151.38622976678059</v>
      </c>
      <c r="K61" s="24">
        <f>IF(ISERROR(VLOOKUP($A61,'14-15 pricing'!$A$1:$D$1208,4,FALSE)),L61,VLOOKUP($A61,'14-15 pricing'!$A$1:$D$1208,4,FALSE))</f>
        <v>166.12</v>
      </c>
      <c r="L61" s="24">
        <f t="shared" si="7"/>
        <v>185.97593944842583</v>
      </c>
      <c r="M61" s="24"/>
      <c r="N61" s="24"/>
      <c r="O61" s="24"/>
      <c r="P61" s="24"/>
      <c r="Q61" s="24"/>
      <c r="R61" s="24"/>
      <c r="S61" s="24"/>
      <c r="T61" s="24"/>
      <c r="U61" s="24">
        <f t="shared" si="48"/>
        <v>186.28787707111312</v>
      </c>
      <c r="V61" s="24">
        <f t="shared" si="48"/>
        <v>186.00652512826392</v>
      </c>
      <c r="W61" s="24">
        <f t="shared" si="48"/>
        <v>187.12757093430628</v>
      </c>
      <c r="X61" s="22">
        <f t="shared" si="45"/>
        <v>119.93669095002053</v>
      </c>
      <c r="Y61" s="22">
        <f t="shared" si="46"/>
        <v>66.039248498405314</v>
      </c>
      <c r="Z61" s="31">
        <f t="shared" si="11"/>
        <v>185.97593944842583</v>
      </c>
      <c r="AA61" s="25">
        <f t="shared" si="12"/>
        <v>0</v>
      </c>
      <c r="AC61" s="49">
        <f t="shared" si="13"/>
        <v>166.12</v>
      </c>
      <c r="AD61" s="49">
        <f t="shared" si="14"/>
        <v>185.97593944842583</v>
      </c>
      <c r="AE61" s="49">
        <f t="shared" si="15"/>
        <v>186.28787707111312</v>
      </c>
      <c r="AF61" s="49">
        <f t="shared" si="16"/>
        <v>186.00652512826392</v>
      </c>
      <c r="AG61" s="49">
        <f t="shared" si="17"/>
        <v>187.12757093430628</v>
      </c>
      <c r="AH61" s="50">
        <f t="shared" si="18"/>
        <v>751.61777431648636</v>
      </c>
      <c r="AI61" s="49">
        <f t="shared" si="19"/>
        <v>21.007570934306273</v>
      </c>
      <c r="AJ61" s="51">
        <f t="shared" si="20"/>
        <v>5.177637382854068E-6</v>
      </c>
      <c r="AK61" s="61"/>
      <c r="AL61" s="69">
        <f t="shared" si="21"/>
        <v>166.12</v>
      </c>
      <c r="AM61" s="69">
        <f t="shared" si="22"/>
        <v>173.46696516421292</v>
      </c>
      <c r="AN61" s="69">
        <f t="shared" si="23"/>
        <v>181.93572806767978</v>
      </c>
      <c r="AO61" s="69">
        <f t="shared" si="24"/>
        <v>191.69757442357164</v>
      </c>
      <c r="AP61" s="69">
        <f t="shared" si="25"/>
        <v>202.94994331880059</v>
      </c>
      <c r="AQ61" s="70">
        <f t="shared" si="26"/>
        <v>752.88694031367027</v>
      </c>
      <c r="AS61" s="74">
        <f t="shared" si="27"/>
        <v>4.4226855069906798E-2</v>
      </c>
      <c r="AT61" s="74">
        <f t="shared" si="28"/>
        <v>4.8820609131253773E-2</v>
      </c>
      <c r="AU61" s="74">
        <f t="shared" si="29"/>
        <v>5.3655466463741919E-2</v>
      </c>
      <c r="AV61" s="74">
        <f t="shared" si="30"/>
        <v>5.8698546025240335E-2</v>
      </c>
      <c r="AW61" s="45"/>
      <c r="AX61" s="42" t="str">
        <f t="shared" si="31"/>
        <v>HPS0100-ST-0230-001-B</v>
      </c>
      <c r="AY61" s="42">
        <f t="shared" si="32"/>
        <v>166.12</v>
      </c>
      <c r="AZ61" s="43">
        <f t="shared" si="33"/>
        <v>173.46696516421292</v>
      </c>
      <c r="BA61" s="43">
        <f t="shared" si="34"/>
        <v>181.93572806767978</v>
      </c>
      <c r="BB61" s="43">
        <f t="shared" si="35"/>
        <v>186.39315340533793</v>
      </c>
      <c r="BC61" s="43">
        <f t="shared" si="36"/>
        <v>191.03047099006008</v>
      </c>
      <c r="BD61" s="43">
        <f t="shared" si="37"/>
        <v>193.911911042703</v>
      </c>
      <c r="BE61" s="43">
        <f t="shared" si="38"/>
        <v>191.69757442357164</v>
      </c>
      <c r="BF61" s="43">
        <f t="shared" si="39"/>
        <v>196.39416499694914</v>
      </c>
      <c r="BG61" s="43">
        <f t="shared" si="40"/>
        <v>201.28030001982006</v>
      </c>
      <c r="BH61" s="43">
        <f t="shared" si="41"/>
        <v>204.31634508257486</v>
      </c>
      <c r="BI61" s="43">
        <f t="shared" si="42"/>
        <v>206.92544630837972</v>
      </c>
      <c r="BJ61" s="43">
        <f t="shared" si="47"/>
        <v>202.94994331880059</v>
      </c>
    </row>
    <row r="62" spans="1:62" x14ac:dyDescent="0.2">
      <c r="A62" s="26" t="s">
        <v>76</v>
      </c>
      <c r="B62" s="17">
        <f>IF(ISERROR(VLOOKUP('Prices updated for CPI'!A62,Quantities!$A$1:$B$576,2,FALSE)),0,VLOOKUP('Prices updated for CPI'!A62,Quantities!$A$1:$B$576,2,FALSE))</f>
        <v>15</v>
      </c>
      <c r="C62" s="18">
        <f t="shared" si="5"/>
        <v>0.39785974430293264</v>
      </c>
      <c r="D62" s="19">
        <v>1</v>
      </c>
      <c r="E62" s="20">
        <v>430</v>
      </c>
      <c r="F62" s="21">
        <v>117.78972638058077</v>
      </c>
      <c r="G62" s="22">
        <v>0</v>
      </c>
      <c r="H62" s="22">
        <v>0</v>
      </c>
      <c r="I62" s="22">
        <v>77.828695185041937</v>
      </c>
      <c r="J62" s="23">
        <f t="shared" si="6"/>
        <v>195.61842156562273</v>
      </c>
      <c r="K62" s="24">
        <f>IF(ISERROR(VLOOKUP($A62,'14-15 pricing'!$A$1:$D$1208,4,FALSE)),L62,VLOOKUP($A62,'14-15 pricing'!$A$1:$D$1208,4,FALSE))</f>
        <v>245</v>
      </c>
      <c r="L62" s="24">
        <f t="shared" si="7"/>
        <v>227.16109514755749</v>
      </c>
      <c r="M62" s="24"/>
      <c r="N62" s="24"/>
      <c r="O62" s="24"/>
      <c r="P62" s="24"/>
      <c r="Q62" s="24"/>
      <c r="R62" s="24"/>
      <c r="S62" s="24"/>
      <c r="T62" s="24"/>
      <c r="U62" s="24">
        <f t="shared" si="48"/>
        <v>227.44555392737692</v>
      </c>
      <c r="V62" s="24">
        <f t="shared" si="48"/>
        <v>227.18898650959241</v>
      </c>
      <c r="W62" s="24">
        <f t="shared" si="48"/>
        <v>228.21127846450742</v>
      </c>
      <c r="X62" s="22">
        <f t="shared" si="45"/>
        <v>109.37136876697672</v>
      </c>
      <c r="Y62" s="22">
        <f t="shared" si="46"/>
        <v>117.78972638058077</v>
      </c>
      <c r="Z62" s="31">
        <f t="shared" si="11"/>
        <v>227.16109514755749</v>
      </c>
      <c r="AA62" s="25">
        <f t="shared" si="12"/>
        <v>0</v>
      </c>
      <c r="AC62" s="49">
        <f t="shared" si="13"/>
        <v>3675</v>
      </c>
      <c r="AD62" s="49">
        <f t="shared" si="14"/>
        <v>3407.4164272133621</v>
      </c>
      <c r="AE62" s="49">
        <f t="shared" si="15"/>
        <v>3411.683308910654</v>
      </c>
      <c r="AF62" s="49">
        <f t="shared" si="16"/>
        <v>3407.8347976438863</v>
      </c>
      <c r="AG62" s="49">
        <f t="shared" si="17"/>
        <v>3423.1691769676113</v>
      </c>
      <c r="AH62" s="50">
        <f t="shared" si="18"/>
        <v>14357.67295725937</v>
      </c>
      <c r="AI62" s="49">
        <f t="shared" si="19"/>
        <v>-251.83082303238871</v>
      </c>
      <c r="AJ62" s="51">
        <f t="shared" si="20"/>
        <v>-6.206756066966773E-5</v>
      </c>
      <c r="AK62" s="61"/>
      <c r="AL62" s="69">
        <f t="shared" si="21"/>
        <v>3675</v>
      </c>
      <c r="AM62" s="69">
        <f t="shared" si="22"/>
        <v>3586.9273575283955</v>
      </c>
      <c r="AN62" s="69">
        <f t="shared" si="23"/>
        <v>3485.4070276094599</v>
      </c>
      <c r="AO62" s="69">
        <f t="shared" si="24"/>
        <v>3368.385701830885</v>
      </c>
      <c r="AP62" s="69">
        <f t="shared" si="25"/>
        <v>3233.496555017532</v>
      </c>
      <c r="AQ62" s="70">
        <f t="shared" si="26"/>
        <v>14408.397824032987</v>
      </c>
      <c r="AS62" s="74">
        <f t="shared" si="27"/>
        <v>-2.3965344890232509E-2</v>
      </c>
      <c r="AT62" s="74">
        <f t="shared" si="28"/>
        <v>-2.8302867552045759E-2</v>
      </c>
      <c r="AU62" s="74">
        <f t="shared" si="29"/>
        <v>-3.3574651353944295E-2</v>
      </c>
      <c r="AV62" s="74">
        <f t="shared" si="30"/>
        <v>-4.0045635729908831E-2</v>
      </c>
      <c r="AW62" s="45"/>
      <c r="AX62" s="42" t="str">
        <f t="shared" si="31"/>
        <v>HPS0100-ST-0430-001-B</v>
      </c>
      <c r="AY62" s="42">
        <f t="shared" si="32"/>
        <v>245</v>
      </c>
      <c r="AZ62" s="43">
        <f t="shared" si="33"/>
        <v>239.12849050189303</v>
      </c>
      <c r="BA62" s="43">
        <f t="shared" si="34"/>
        <v>232.3604685072973</v>
      </c>
      <c r="BB62" s="43">
        <f t="shared" si="35"/>
        <v>238.05329998572608</v>
      </c>
      <c r="BC62" s="43">
        <f t="shared" si="36"/>
        <v>243.97588208682021</v>
      </c>
      <c r="BD62" s="43">
        <f t="shared" si="37"/>
        <v>247.65593310109233</v>
      </c>
      <c r="BE62" s="43">
        <f t="shared" si="38"/>
        <v>224.55904678872562</v>
      </c>
      <c r="BF62" s="43">
        <f t="shared" si="39"/>
        <v>230.0607434350494</v>
      </c>
      <c r="BG62" s="43">
        <f t="shared" si="40"/>
        <v>235.78447690698417</v>
      </c>
      <c r="BH62" s="43">
        <f t="shared" si="41"/>
        <v>239.34097149148738</v>
      </c>
      <c r="BI62" s="43">
        <f t="shared" si="42"/>
        <v>242.39733402504478</v>
      </c>
      <c r="BJ62" s="43">
        <f t="shared" si="47"/>
        <v>215.56643700116877</v>
      </c>
    </row>
    <row r="63" spans="1:62" x14ac:dyDescent="0.2">
      <c r="A63" s="26" t="s">
        <v>77</v>
      </c>
      <c r="B63" s="17">
        <f>IF(ISERROR(VLOOKUP('Prices updated for CPI'!A63,Quantities!$A$1:$B$576,2,FALSE)),0,VLOOKUP('Prices updated for CPI'!A63,Quantities!$A$1:$B$576,2,FALSE))</f>
        <v>4</v>
      </c>
      <c r="C63" s="18">
        <f t="shared" si="5"/>
        <v>0.66698251835144196</v>
      </c>
      <c r="D63" s="19">
        <v>1</v>
      </c>
      <c r="E63" s="20">
        <v>610</v>
      </c>
      <c r="F63" s="21">
        <v>37.215587737644988</v>
      </c>
      <c r="G63" s="22">
        <v>0</v>
      </c>
      <c r="H63" s="22">
        <v>0</v>
      </c>
      <c r="I63" s="22">
        <v>74.537067268375267</v>
      </c>
      <c r="J63" s="23">
        <f t="shared" si="6"/>
        <v>111.75265500602026</v>
      </c>
      <c r="K63" s="24">
        <f>IF(ISERROR(VLOOKUP($A63,'14-15 pricing'!$A$1:$D$1208,4,FALSE)),L63,VLOOKUP($A63,'14-15 pricing'!$A$1:$D$1208,4,FALSE))</f>
        <v>109.17</v>
      </c>
      <c r="L63" s="24">
        <f t="shared" si="7"/>
        <v>141.96128662975764</v>
      </c>
      <c r="M63" s="24"/>
      <c r="N63" s="24"/>
      <c r="O63" s="24"/>
      <c r="P63" s="24"/>
      <c r="Q63" s="24"/>
      <c r="R63" s="24"/>
      <c r="S63" s="24"/>
      <c r="T63" s="24"/>
      <c r="U63" s="24">
        <f t="shared" si="48"/>
        <v>142.23371472528297</v>
      </c>
      <c r="V63" s="24">
        <f t="shared" si="48"/>
        <v>141.98799837564084</v>
      </c>
      <c r="W63" s="24">
        <f t="shared" si="48"/>
        <v>142.96705428850501</v>
      </c>
      <c r="X63" s="22">
        <f t="shared" si="45"/>
        <v>104.74569889211266</v>
      </c>
      <c r="Y63" s="22">
        <f t="shared" si="46"/>
        <v>37.215587737644988</v>
      </c>
      <c r="Z63" s="31">
        <f t="shared" si="11"/>
        <v>141.96128662975764</v>
      </c>
      <c r="AA63" s="25">
        <f t="shared" si="12"/>
        <v>0</v>
      </c>
      <c r="AC63" s="49">
        <f t="shared" si="13"/>
        <v>436.68</v>
      </c>
      <c r="AD63" s="49">
        <f t="shared" si="14"/>
        <v>567.84514651903055</v>
      </c>
      <c r="AE63" s="49">
        <f t="shared" si="15"/>
        <v>568.93485890113186</v>
      </c>
      <c r="AF63" s="49">
        <f t="shared" si="16"/>
        <v>567.95199350256337</v>
      </c>
      <c r="AG63" s="49">
        <f t="shared" si="17"/>
        <v>571.86821715402004</v>
      </c>
      <c r="AH63" s="50">
        <f t="shared" si="18"/>
        <v>2229.3026401076695</v>
      </c>
      <c r="AI63" s="49">
        <f t="shared" si="19"/>
        <v>135.18821715402004</v>
      </c>
      <c r="AJ63" s="51">
        <f t="shared" si="20"/>
        <v>3.3319205206870923E-5</v>
      </c>
      <c r="AK63" s="61"/>
      <c r="AL63" s="69">
        <f t="shared" si="21"/>
        <v>436.68</v>
      </c>
      <c r="AM63" s="69">
        <f t="shared" si="22"/>
        <v>483.95929398161206</v>
      </c>
      <c r="AN63" s="69">
        <f t="shared" si="23"/>
        <v>538.45759661736099</v>
      </c>
      <c r="AO63" s="69">
        <f t="shared" si="24"/>
        <v>601.27716814761266</v>
      </c>
      <c r="AP63" s="69">
        <f t="shared" si="25"/>
        <v>673.68857137277985</v>
      </c>
      <c r="AQ63" s="70">
        <f t="shared" si="26"/>
        <v>2229.9120982876193</v>
      </c>
      <c r="AS63" s="74">
        <f t="shared" si="27"/>
        <v>0.10826988637357346</v>
      </c>
      <c r="AT63" s="74">
        <f t="shared" si="28"/>
        <v>0.11260926965030985</v>
      </c>
      <c r="AU63" s="74">
        <f t="shared" si="29"/>
        <v>0.11666577261587516</v>
      </c>
      <c r="AV63" s="74">
        <f t="shared" si="30"/>
        <v>0.12042932454636344</v>
      </c>
      <c r="AW63" s="45"/>
      <c r="AX63" s="42" t="str">
        <f t="shared" si="31"/>
        <v>HPS0100-ST-0610-001-B</v>
      </c>
      <c r="AY63" s="42">
        <f t="shared" si="32"/>
        <v>109.17</v>
      </c>
      <c r="AZ63" s="43">
        <f t="shared" si="33"/>
        <v>120.989823495403</v>
      </c>
      <c r="BA63" s="43">
        <f t="shared" si="34"/>
        <v>134.61439915434022</v>
      </c>
      <c r="BB63" s="43">
        <f t="shared" si="35"/>
        <v>137.91245193362155</v>
      </c>
      <c r="BC63" s="43">
        <f t="shared" si="36"/>
        <v>141.34360713873338</v>
      </c>
      <c r="BD63" s="43">
        <f t="shared" si="37"/>
        <v>143.47558707200676</v>
      </c>
      <c r="BE63" s="43">
        <f t="shared" si="38"/>
        <v>150.31929203690311</v>
      </c>
      <c r="BF63" s="43">
        <f t="shared" si="39"/>
        <v>154.00211469180724</v>
      </c>
      <c r="BG63" s="43">
        <f t="shared" si="40"/>
        <v>157.83356826988842</v>
      </c>
      <c r="BH63" s="43">
        <f t="shared" si="41"/>
        <v>160.2142772892787</v>
      </c>
      <c r="BI63" s="43">
        <f t="shared" si="42"/>
        <v>162.26019910281718</v>
      </c>
      <c r="BJ63" s="43">
        <f t="shared" si="47"/>
        <v>168.42214284319491</v>
      </c>
    </row>
    <row r="64" spans="1:62" x14ac:dyDescent="0.2">
      <c r="A64" s="26" t="s">
        <v>78</v>
      </c>
      <c r="B64" s="17">
        <f>IF(ISERROR(VLOOKUP('Prices updated for CPI'!A64,Quantities!$A$1:$B$576,2,FALSE)),0,VLOOKUP('Prices updated for CPI'!A64,Quantities!$A$1:$B$576,2,FALSE))</f>
        <v>1</v>
      </c>
      <c r="C64" s="18">
        <f t="shared" si="5"/>
        <v>0.54547468939356536</v>
      </c>
      <c r="D64" s="19">
        <v>1</v>
      </c>
      <c r="E64" s="20">
        <v>1070</v>
      </c>
      <c r="F64" s="21">
        <v>71.116706099521267</v>
      </c>
      <c r="G64" s="22">
        <v>0</v>
      </c>
      <c r="H64" s="22">
        <v>0</v>
      </c>
      <c r="I64" s="22">
        <v>85.346981268375274</v>
      </c>
      <c r="J64" s="23">
        <f t="shared" si="6"/>
        <v>156.46368736789654</v>
      </c>
      <c r="K64" s="24">
        <f>IF(ISERROR(VLOOKUP($A64,'14-15 pricing'!$A$1:$D$1208,4,FALSE)),L64,VLOOKUP($A64,'14-15 pricing'!$A$1:$D$1208,4,FALSE))</f>
        <v>173.95</v>
      </c>
      <c r="L64" s="24">
        <f t="shared" si="7"/>
        <v>191.05339704954179</v>
      </c>
      <c r="M64" s="24"/>
      <c r="N64" s="24"/>
      <c r="O64" s="24"/>
      <c r="P64" s="24"/>
      <c r="Q64" s="24"/>
      <c r="R64" s="24"/>
      <c r="S64" s="24"/>
      <c r="T64" s="24"/>
      <c r="U64" s="24">
        <f t="shared" si="48"/>
        <v>191.36533467222907</v>
      </c>
      <c r="V64" s="24">
        <f t="shared" si="48"/>
        <v>191.08398272937987</v>
      </c>
      <c r="W64" s="24">
        <f t="shared" si="48"/>
        <v>192.20502853542223</v>
      </c>
      <c r="X64" s="22">
        <f t="shared" si="45"/>
        <v>119.93669095002053</v>
      </c>
      <c r="Y64" s="22">
        <f t="shared" si="46"/>
        <v>71.116706099521267</v>
      </c>
      <c r="Z64" s="31">
        <f t="shared" si="11"/>
        <v>191.05339704954179</v>
      </c>
      <c r="AA64" s="25">
        <f t="shared" si="12"/>
        <v>0</v>
      </c>
      <c r="AC64" s="49">
        <f t="shared" si="13"/>
        <v>173.95</v>
      </c>
      <c r="AD64" s="49">
        <f t="shared" si="14"/>
        <v>191.05339704954179</v>
      </c>
      <c r="AE64" s="49">
        <f t="shared" si="15"/>
        <v>191.36533467222907</v>
      </c>
      <c r="AF64" s="49">
        <f t="shared" si="16"/>
        <v>191.08398272937987</v>
      </c>
      <c r="AG64" s="49">
        <f t="shared" si="17"/>
        <v>192.20502853542223</v>
      </c>
      <c r="AH64" s="50">
        <f t="shared" si="18"/>
        <v>775.19613729611251</v>
      </c>
      <c r="AI64" s="49">
        <f t="shared" si="19"/>
        <v>18.255028535422241</v>
      </c>
      <c r="AJ64" s="51">
        <f t="shared" si="20"/>
        <v>4.4992311803035775E-6</v>
      </c>
      <c r="AK64" s="61"/>
      <c r="AL64" s="69">
        <f t="shared" si="21"/>
        <v>173.95</v>
      </c>
      <c r="AM64" s="69">
        <f t="shared" si="22"/>
        <v>180.33432016442401</v>
      </c>
      <c r="AN64" s="69">
        <f t="shared" si="23"/>
        <v>187.69345316204479</v>
      </c>
      <c r="AO64" s="69">
        <f t="shared" si="24"/>
        <v>196.1762417882253</v>
      </c>
      <c r="AP64" s="69">
        <f t="shared" si="25"/>
        <v>205.95425543463196</v>
      </c>
      <c r="AQ64" s="70">
        <f t="shared" si="26"/>
        <v>776.63562852086113</v>
      </c>
      <c r="AS64" s="74">
        <f t="shared" si="27"/>
        <v>3.6702041761563817E-2</v>
      </c>
      <c r="AT64" s="74">
        <f t="shared" si="28"/>
        <v>4.0808277597469605E-2</v>
      </c>
      <c r="AU64" s="74">
        <f t="shared" si="29"/>
        <v>4.5194909482841196E-2</v>
      </c>
      <c r="AV64" s="74">
        <f t="shared" si="30"/>
        <v>4.9843006254356483E-2</v>
      </c>
      <c r="AW64" s="45"/>
      <c r="AX64" s="42" t="str">
        <f t="shared" si="31"/>
        <v>HPS0100-ST-1070-001-B</v>
      </c>
      <c r="AY64" s="42">
        <f t="shared" si="32"/>
        <v>173.95</v>
      </c>
      <c r="AZ64" s="43">
        <f t="shared" si="33"/>
        <v>180.33432016442401</v>
      </c>
      <c r="BA64" s="43">
        <f t="shared" si="34"/>
        <v>187.69345316204479</v>
      </c>
      <c r="BB64" s="43">
        <f t="shared" si="35"/>
        <v>192.29194276451489</v>
      </c>
      <c r="BC64" s="43">
        <f t="shared" si="36"/>
        <v>197.07601766904264</v>
      </c>
      <c r="BD64" s="43">
        <f t="shared" si="37"/>
        <v>200.04864673593372</v>
      </c>
      <c r="BE64" s="43">
        <f t="shared" si="38"/>
        <v>196.1762417882253</v>
      </c>
      <c r="BF64" s="43">
        <f t="shared" si="39"/>
        <v>200.98255971203682</v>
      </c>
      <c r="BG64" s="43">
        <f t="shared" si="40"/>
        <v>205.98285044883383</v>
      </c>
      <c r="BH64" s="43">
        <f t="shared" si="41"/>
        <v>209.08982721732912</v>
      </c>
      <c r="BI64" s="43">
        <f t="shared" si="42"/>
        <v>211.7598853777547</v>
      </c>
      <c r="BJ64" s="43">
        <f t="shared" si="47"/>
        <v>205.95425543463196</v>
      </c>
    </row>
    <row r="65" spans="1:62" x14ac:dyDescent="0.2">
      <c r="A65" s="26" t="s">
        <v>79</v>
      </c>
      <c r="B65" s="17">
        <f>IF(ISERROR(VLOOKUP('Prices updated for CPI'!A65,Quantities!$A$1:$B$576,2,FALSE)),0,VLOOKUP('Prices updated for CPI'!A65,Quantities!$A$1:$B$576,2,FALSE))</f>
        <v>2215</v>
      </c>
      <c r="C65" s="18">
        <f t="shared" si="5"/>
        <v>0.7078819074833731</v>
      </c>
      <c r="D65" s="19">
        <v>1</v>
      </c>
      <c r="E65" s="20">
        <v>60</v>
      </c>
      <c r="F65" s="21">
        <v>32.138130136529035</v>
      </c>
      <c r="G65" s="22">
        <v>0</v>
      </c>
      <c r="H65" s="22">
        <v>0</v>
      </c>
      <c r="I65" s="22">
        <v>77.879465349104166</v>
      </c>
      <c r="J65" s="23">
        <f t="shared" si="6"/>
        <v>110.01759548563319</v>
      </c>
      <c r="K65" s="24">
        <f>IF(ISERROR(VLOOKUP($A65,'14-15 pricing'!$A$1:$D$1208,4,FALSE)),L65,VLOOKUP($A65,'14-15 pricing'!$A$1:$D$1208,4,FALSE))</f>
        <v>92.62</v>
      </c>
      <c r="L65" s="24">
        <f t="shared" si="7"/>
        <v>141.58084536926376</v>
      </c>
      <c r="M65" s="24"/>
      <c r="N65" s="24"/>
      <c r="O65" s="24"/>
      <c r="P65" s="24"/>
      <c r="Q65" s="24"/>
      <c r="R65" s="24"/>
      <c r="S65" s="24"/>
      <c r="T65" s="24"/>
      <c r="U65" s="24">
        <f t="shared" si="48"/>
        <v>141.86548971070525</v>
      </c>
      <c r="V65" s="24">
        <f t="shared" si="48"/>
        <v>141.60875492573228</v>
      </c>
      <c r="W65" s="24">
        <f t="shared" si="48"/>
        <v>142.63171375460871</v>
      </c>
      <c r="X65" s="22">
        <f t="shared" si="45"/>
        <v>109.44271523273473</v>
      </c>
      <c r="Y65" s="22">
        <f t="shared" si="46"/>
        <v>32.138130136529035</v>
      </c>
      <c r="Z65" s="31">
        <f t="shared" si="11"/>
        <v>141.58084536926376</v>
      </c>
      <c r="AA65" s="25">
        <f t="shared" si="12"/>
        <v>0</v>
      </c>
      <c r="AC65" s="49">
        <f t="shared" si="13"/>
        <v>205153.30000000002</v>
      </c>
      <c r="AD65" s="49">
        <f t="shared" si="14"/>
        <v>313601.57249291922</v>
      </c>
      <c r="AE65" s="49">
        <f t="shared" si="15"/>
        <v>314232.0597092121</v>
      </c>
      <c r="AF65" s="49">
        <f t="shared" si="16"/>
        <v>313663.39216049702</v>
      </c>
      <c r="AG65" s="49">
        <f t="shared" si="17"/>
        <v>315929.24596645829</v>
      </c>
      <c r="AH65" s="50">
        <f t="shared" si="18"/>
        <v>1197515.1203126672</v>
      </c>
      <c r="AI65" s="49">
        <f t="shared" si="19"/>
        <v>110775.94596645827</v>
      </c>
      <c r="AJ65" s="51">
        <f t="shared" si="20"/>
        <v>2.730242733681847E-2</v>
      </c>
      <c r="AK65" s="61"/>
      <c r="AL65" s="69">
        <f t="shared" si="21"/>
        <v>205153.30000000002</v>
      </c>
      <c r="AM65" s="69">
        <f t="shared" si="22"/>
        <v>243894.90504293339</v>
      </c>
      <c r="AN65" s="69">
        <f t="shared" si="23"/>
        <v>288551.91106856457</v>
      </c>
      <c r="AO65" s="69">
        <f t="shared" si="24"/>
        <v>340027.53230220318</v>
      </c>
      <c r="AP65" s="69">
        <f t="shared" si="25"/>
        <v>399362.89347415883</v>
      </c>
      <c r="AQ65" s="70">
        <f t="shared" si="26"/>
        <v>1195853.0418846468</v>
      </c>
      <c r="AS65" s="74">
        <f t="shared" si="27"/>
        <v>0.18884222209895413</v>
      </c>
      <c r="AT65" s="74">
        <f t="shared" si="28"/>
        <v>0.18309938052117206</v>
      </c>
      <c r="AU65" s="74">
        <f t="shared" si="29"/>
        <v>0.17839293125113689</v>
      </c>
      <c r="AV65" s="74">
        <f t="shared" si="30"/>
        <v>0.17450163747099368</v>
      </c>
      <c r="AW65" s="45"/>
      <c r="AX65" s="42" t="str">
        <f t="shared" si="31"/>
        <v>HPS0110-ST-0060-001-B</v>
      </c>
      <c r="AY65" s="42">
        <f t="shared" si="32"/>
        <v>92.62</v>
      </c>
      <c r="AZ65" s="43">
        <f t="shared" si="33"/>
        <v>110.11056661080514</v>
      </c>
      <c r="BA65" s="43">
        <f t="shared" si="34"/>
        <v>130.27174314607882</v>
      </c>
      <c r="BB65" s="43">
        <f t="shared" si="35"/>
        <v>133.46340085315774</v>
      </c>
      <c r="BC65" s="43">
        <f t="shared" si="36"/>
        <v>136.78386710626768</v>
      </c>
      <c r="BD65" s="43">
        <f t="shared" si="37"/>
        <v>138.84706943829718</v>
      </c>
      <c r="BE65" s="43">
        <f t="shared" si="38"/>
        <v>153.51130126510304</v>
      </c>
      <c r="BF65" s="43">
        <f t="shared" si="39"/>
        <v>157.27232814609806</v>
      </c>
      <c r="BG65" s="43">
        <f t="shared" si="40"/>
        <v>161.18514210722077</v>
      </c>
      <c r="BH65" s="43">
        <f t="shared" si="41"/>
        <v>163.61640515102519</v>
      </c>
      <c r="BI65" s="43">
        <f t="shared" si="42"/>
        <v>165.7057718292946</v>
      </c>
      <c r="BJ65" s="43">
        <f t="shared" si="47"/>
        <v>180.29927470616653</v>
      </c>
    </row>
    <row r="66" spans="1:62" x14ac:dyDescent="0.2">
      <c r="A66" s="26" t="s">
        <v>80</v>
      </c>
      <c r="B66" s="17">
        <f>IF(ISERROR(VLOOKUP('Prices updated for CPI'!A66,Quantities!$A$1:$B$576,2,FALSE)),0,VLOOKUP('Prices updated for CPI'!A66,Quantities!$A$1:$B$576,2,FALSE))</f>
        <v>945</v>
      </c>
      <c r="C66" s="18">
        <f t="shared" si="5"/>
        <v>0.57319308380677092</v>
      </c>
      <c r="D66" s="19">
        <v>1</v>
      </c>
      <c r="E66" s="20">
        <v>230</v>
      </c>
      <c r="F66" s="21">
        <v>66.039248498405314</v>
      </c>
      <c r="G66" s="22">
        <v>0</v>
      </c>
      <c r="H66" s="22">
        <v>0</v>
      </c>
      <c r="I66" s="22">
        <v>88.689379349104172</v>
      </c>
      <c r="J66" s="23">
        <f t="shared" si="6"/>
        <v>154.72862784750947</v>
      </c>
      <c r="K66" s="24">
        <f>IF(ISERROR(VLOOKUP($A66,'14-15 pricing'!$A$1:$D$1208,4,FALSE)),L66,VLOOKUP($A66,'14-15 pricing'!$A$1:$D$1208,4,FALSE))</f>
        <v>157.4</v>
      </c>
      <c r="L66" s="24">
        <f t="shared" si="7"/>
        <v>190.6729557890479</v>
      </c>
      <c r="M66" s="24"/>
      <c r="N66" s="24"/>
      <c r="O66" s="24"/>
      <c r="P66" s="24"/>
      <c r="Q66" s="24"/>
      <c r="R66" s="24"/>
      <c r="S66" s="24"/>
      <c r="T66" s="24"/>
      <c r="U66" s="24">
        <f t="shared" si="48"/>
        <v>190.99710965765135</v>
      </c>
      <c r="V66" s="24">
        <f t="shared" si="48"/>
        <v>190.70473927947131</v>
      </c>
      <c r="W66" s="24">
        <f t="shared" si="48"/>
        <v>191.86968800152593</v>
      </c>
      <c r="X66" s="22">
        <f t="shared" si="45"/>
        <v>124.63370729064259</v>
      </c>
      <c r="Y66" s="22">
        <f t="shared" si="46"/>
        <v>66.039248498405314</v>
      </c>
      <c r="Z66" s="31">
        <f t="shared" si="11"/>
        <v>190.6729557890479</v>
      </c>
      <c r="AA66" s="25">
        <f t="shared" si="12"/>
        <v>0</v>
      </c>
      <c r="AC66" s="49">
        <f t="shared" si="13"/>
        <v>148743</v>
      </c>
      <c r="AD66" s="49">
        <f t="shared" si="14"/>
        <v>180185.94322065028</v>
      </c>
      <c r="AE66" s="49">
        <f t="shared" si="15"/>
        <v>180492.26862648054</v>
      </c>
      <c r="AF66" s="49">
        <f t="shared" si="16"/>
        <v>180215.97861910038</v>
      </c>
      <c r="AG66" s="49">
        <f t="shared" si="17"/>
        <v>181316.85516144201</v>
      </c>
      <c r="AH66" s="50">
        <f t="shared" si="18"/>
        <v>716791.34309409419</v>
      </c>
      <c r="AI66" s="49">
        <f t="shared" si="19"/>
        <v>32573.855161442014</v>
      </c>
      <c r="AJ66" s="51">
        <f t="shared" si="20"/>
        <v>8.0283251554864061E-3</v>
      </c>
      <c r="AK66" s="61"/>
      <c r="AL66" s="69">
        <f t="shared" si="21"/>
        <v>148743</v>
      </c>
      <c r="AM66" s="69">
        <f t="shared" si="22"/>
        <v>160135.03479943573</v>
      </c>
      <c r="AN66" s="69">
        <f t="shared" si="23"/>
        <v>173266.50331032532</v>
      </c>
      <c r="AO66" s="69">
        <f t="shared" si="24"/>
        <v>188402.99721052183</v>
      </c>
      <c r="AP66" s="69">
        <f t="shared" si="25"/>
        <v>205850.66099623535</v>
      </c>
      <c r="AQ66" s="70">
        <f t="shared" si="26"/>
        <v>717298.57436878013</v>
      </c>
      <c r="AS66" s="74">
        <f t="shared" si="27"/>
        <v>7.6588712070051898E-2</v>
      </c>
      <c r="AT66" s="74">
        <f t="shared" si="28"/>
        <v>8.2002470773096969E-2</v>
      </c>
      <c r="AU66" s="74">
        <f t="shared" si="29"/>
        <v>8.7359608527948482E-2</v>
      </c>
      <c r="AV66" s="74">
        <f t="shared" si="30"/>
        <v>9.2608207109452043E-2</v>
      </c>
      <c r="AW66" s="45"/>
      <c r="AX66" s="42" t="str">
        <f t="shared" si="31"/>
        <v>HPS0110-ST-0230-001-B</v>
      </c>
      <c r="AY66" s="42">
        <f t="shared" si="32"/>
        <v>157.4</v>
      </c>
      <c r="AZ66" s="43">
        <f t="shared" si="33"/>
        <v>169.45506327982616</v>
      </c>
      <c r="BA66" s="43">
        <f t="shared" si="34"/>
        <v>183.35079715378342</v>
      </c>
      <c r="BB66" s="43">
        <f t="shared" si="35"/>
        <v>187.8428916840511</v>
      </c>
      <c r="BC66" s="43">
        <f t="shared" si="36"/>
        <v>192.51627763657697</v>
      </c>
      <c r="BD66" s="43">
        <f t="shared" si="37"/>
        <v>195.42012910222417</v>
      </c>
      <c r="BE66" s="43">
        <f t="shared" si="38"/>
        <v>199.36825101642523</v>
      </c>
      <c r="BF66" s="43">
        <f t="shared" si="39"/>
        <v>204.25277316632764</v>
      </c>
      <c r="BG66" s="43">
        <f t="shared" si="40"/>
        <v>209.33442428616621</v>
      </c>
      <c r="BH66" s="43">
        <f t="shared" si="41"/>
        <v>212.49195507907564</v>
      </c>
      <c r="BI66" s="43">
        <f t="shared" si="42"/>
        <v>215.20545810423215</v>
      </c>
      <c r="BJ66" s="43">
        <f t="shared" si="47"/>
        <v>217.83138729760356</v>
      </c>
    </row>
    <row r="67" spans="1:62" x14ac:dyDescent="0.2">
      <c r="A67" s="26" t="s">
        <v>81</v>
      </c>
      <c r="B67" s="17">
        <f>IF(ISERROR(VLOOKUP('Prices updated for CPI'!A67,Quantities!$A$1:$B$576,2,FALSE)),0,VLOOKUP('Prices updated for CPI'!A67,Quantities!$A$1:$B$576,2,FALSE))</f>
        <v>1146</v>
      </c>
      <c r="C67" s="18">
        <f t="shared" si="5"/>
        <v>0.48731607019737749</v>
      </c>
      <c r="D67" s="19">
        <v>1</v>
      </c>
      <c r="E67" s="20">
        <v>320</v>
      </c>
      <c r="F67" s="21">
        <v>92.322513672035399</v>
      </c>
      <c r="G67" s="22">
        <v>0</v>
      </c>
      <c r="H67" s="22">
        <v>0</v>
      </c>
      <c r="I67" s="22">
        <v>87.754349099104161</v>
      </c>
      <c r="J67" s="23">
        <f t="shared" si="6"/>
        <v>180.07686277113956</v>
      </c>
      <c r="K67" s="24">
        <f>IF(ISERROR(VLOOKUP($A67,'14-15 pricing'!$A$1:$D$1208,4,FALSE)),L67,VLOOKUP($A67,'14-15 pricing'!$A$1:$D$1208,4,FALSE))</f>
        <v>196.99</v>
      </c>
      <c r="L67" s="24">
        <f t="shared" si="7"/>
        <v>215.64223852936226</v>
      </c>
      <c r="M67" s="24"/>
      <c r="N67" s="24"/>
      <c r="O67" s="24"/>
      <c r="P67" s="24"/>
      <c r="Q67" s="24"/>
      <c r="R67" s="24"/>
      <c r="S67" s="24"/>
      <c r="T67" s="24"/>
      <c r="U67" s="24">
        <f t="shared" si="48"/>
        <v>215.96297492368609</v>
      </c>
      <c r="V67" s="24">
        <f t="shared" si="48"/>
        <v>215.67368693428597</v>
      </c>
      <c r="W67" s="24">
        <f t="shared" si="48"/>
        <v>216.82635388931487</v>
      </c>
      <c r="X67" s="22">
        <f t="shared" si="45"/>
        <v>123.31972485732686</v>
      </c>
      <c r="Y67" s="22">
        <f t="shared" si="46"/>
        <v>92.322513672035399</v>
      </c>
      <c r="Z67" s="31">
        <f t="shared" si="11"/>
        <v>215.64223852936226</v>
      </c>
      <c r="AA67" s="25">
        <f t="shared" si="12"/>
        <v>0</v>
      </c>
      <c r="AC67" s="49">
        <f t="shared" si="13"/>
        <v>225750.54</v>
      </c>
      <c r="AD67" s="49">
        <f t="shared" si="14"/>
        <v>247126.00535464915</v>
      </c>
      <c r="AE67" s="49">
        <f t="shared" si="15"/>
        <v>247493.56926254425</v>
      </c>
      <c r="AF67" s="49">
        <f t="shared" si="16"/>
        <v>247162.04522669173</v>
      </c>
      <c r="AG67" s="49">
        <f t="shared" si="17"/>
        <v>248483.00155715484</v>
      </c>
      <c r="AH67" s="50">
        <f t="shared" si="18"/>
        <v>1003282.3828362315</v>
      </c>
      <c r="AI67" s="49">
        <f t="shared" si="19"/>
        <v>22732.461557154835</v>
      </c>
      <c r="AJ67" s="51">
        <f t="shared" si="20"/>
        <v>5.6027630767347767E-3</v>
      </c>
      <c r="AK67" s="61"/>
      <c r="AL67" s="69">
        <f t="shared" si="21"/>
        <v>225750.54</v>
      </c>
      <c r="AM67" s="69">
        <f t="shared" si="22"/>
        <v>233700.75012564971</v>
      </c>
      <c r="AN67" s="69">
        <f t="shared" si="23"/>
        <v>242864.86661211756</v>
      </c>
      <c r="AO67" s="69">
        <f t="shared" si="24"/>
        <v>253428.2391079721</v>
      </c>
      <c r="AP67" s="69">
        <f t="shared" si="25"/>
        <v>265604.51803796465</v>
      </c>
      <c r="AQ67" s="70">
        <f t="shared" si="26"/>
        <v>1004902.9484744518</v>
      </c>
      <c r="AS67" s="74">
        <f t="shared" si="27"/>
        <v>3.521679339349397E-2</v>
      </c>
      <c r="AT67" s="74">
        <f t="shared" si="28"/>
        <v>3.9213038390081126E-2</v>
      </c>
      <c r="AU67" s="74">
        <f t="shared" si="29"/>
        <v>4.349485639158103E-2</v>
      </c>
      <c r="AV67" s="74">
        <f t="shared" si="30"/>
        <v>4.804625945731681E-2</v>
      </c>
      <c r="AW67" s="45"/>
      <c r="AX67" s="42" t="str">
        <f t="shared" si="31"/>
        <v>HPS0110-ST-0320-001-B</v>
      </c>
      <c r="AY67" s="42">
        <f t="shared" si="32"/>
        <v>196.99</v>
      </c>
      <c r="AZ67" s="43">
        <f t="shared" si="33"/>
        <v>203.92735613058437</v>
      </c>
      <c r="BA67" s="43">
        <f t="shared" si="34"/>
        <v>211.9239673753207</v>
      </c>
      <c r="BB67" s="43">
        <f t="shared" si="35"/>
        <v>217.11610457601606</v>
      </c>
      <c r="BC67" s="43">
        <f t="shared" si="36"/>
        <v>222.51778543865603</v>
      </c>
      <c r="BD67" s="43">
        <f t="shared" si="37"/>
        <v>225.87416966398578</v>
      </c>
      <c r="BE67" s="43">
        <f t="shared" si="38"/>
        <v>221.14156990224438</v>
      </c>
      <c r="BF67" s="43">
        <f t="shared" si="39"/>
        <v>226.55953836484937</v>
      </c>
      <c r="BG67" s="43">
        <f t="shared" si="40"/>
        <v>232.19616456088303</v>
      </c>
      <c r="BH67" s="43">
        <f t="shared" si="41"/>
        <v>235.69853423608845</v>
      </c>
      <c r="BI67" s="43">
        <f t="shared" si="42"/>
        <v>238.70838317571807</v>
      </c>
      <c r="BJ67" s="43">
        <f t="shared" si="47"/>
        <v>231.76659514656598</v>
      </c>
    </row>
    <row r="68" spans="1:62" x14ac:dyDescent="0.2">
      <c r="A68" s="26" t="s">
        <v>82</v>
      </c>
      <c r="B68" s="17">
        <f>IF(ISERROR(VLOOKUP('Prices updated for CPI'!A68,Quantities!$A$1:$B$576,2,FALSE)),0,VLOOKUP('Prices updated for CPI'!A68,Quantities!$A$1:$B$576,2,FALSE))</f>
        <v>87</v>
      </c>
      <c r="C68" s="18">
        <f t="shared" si="5"/>
        <v>0.44081318343648745</v>
      </c>
      <c r="D68" s="19">
        <v>1</v>
      </c>
      <c r="E68" s="20">
        <v>390</v>
      </c>
      <c r="F68" s="21">
        <v>105.05612002630808</v>
      </c>
      <c r="G68" s="22">
        <v>0</v>
      </c>
      <c r="H68" s="22">
        <v>0</v>
      </c>
      <c r="I68" s="22">
        <v>82.81690722410417</v>
      </c>
      <c r="J68" s="23">
        <f t="shared" si="6"/>
        <v>187.87302725041224</v>
      </c>
      <c r="K68" s="24">
        <f>IF(ISERROR(VLOOKUP($A68,'14-15 pricing'!$A$1:$D$1208,4,FALSE)),L68,VLOOKUP($A68,'14-15 pricing'!$A$1:$D$1208,4,FALSE))</f>
        <v>216.63</v>
      </c>
      <c r="L68" s="24">
        <f t="shared" si="7"/>
        <v>221.43734007133889</v>
      </c>
      <c r="M68" s="24"/>
      <c r="N68" s="24"/>
      <c r="O68" s="24"/>
      <c r="P68" s="24"/>
      <c r="Q68" s="24"/>
      <c r="R68" s="24"/>
      <c r="S68" s="24"/>
      <c r="T68" s="24"/>
      <c r="U68" s="24">
        <f t="shared" si="48"/>
        <v>221.74003043922153</v>
      </c>
      <c r="V68" s="24">
        <f t="shared" si="48"/>
        <v>221.46701905203497</v>
      </c>
      <c r="W68" s="24">
        <f t="shared" si="48"/>
        <v>222.55483194398766</v>
      </c>
      <c r="X68" s="22">
        <f t="shared" si="45"/>
        <v>116.3812200450308</v>
      </c>
      <c r="Y68" s="22">
        <f t="shared" si="46"/>
        <v>105.05612002630808</v>
      </c>
      <c r="Z68" s="31">
        <f t="shared" si="11"/>
        <v>221.43734007133889</v>
      </c>
      <c r="AA68" s="25">
        <f t="shared" si="12"/>
        <v>0</v>
      </c>
      <c r="AC68" s="49">
        <f t="shared" si="13"/>
        <v>18846.810000000001</v>
      </c>
      <c r="AD68" s="49">
        <f t="shared" si="14"/>
        <v>19265.048586206485</v>
      </c>
      <c r="AE68" s="49">
        <f t="shared" si="15"/>
        <v>19291.382648212271</v>
      </c>
      <c r="AF68" s="49">
        <f t="shared" si="16"/>
        <v>19267.630657527043</v>
      </c>
      <c r="AG68" s="49">
        <f t="shared" si="17"/>
        <v>19362.270379126927</v>
      </c>
      <c r="AH68" s="50">
        <f t="shared" si="18"/>
        <v>79373.938636262101</v>
      </c>
      <c r="AI68" s="49">
        <f t="shared" si="19"/>
        <v>515.46037912692555</v>
      </c>
      <c r="AJ68" s="51">
        <f t="shared" si="20"/>
        <v>1.270430996850438E-4</v>
      </c>
      <c r="AK68" s="61"/>
      <c r="AL68" s="69">
        <f t="shared" si="21"/>
        <v>18846.810000000001</v>
      </c>
      <c r="AM68" s="69">
        <f t="shared" si="22"/>
        <v>19027.081648769876</v>
      </c>
      <c r="AN68" s="69">
        <f t="shared" si="23"/>
        <v>19234.878721101941</v>
      </c>
      <c r="AO68" s="69">
        <f t="shared" si="24"/>
        <v>19474.404035062424</v>
      </c>
      <c r="AP68" s="69">
        <f t="shared" si="25"/>
        <v>19750.502131074983</v>
      </c>
      <c r="AQ68" s="70">
        <f t="shared" si="26"/>
        <v>79558.928006100497</v>
      </c>
      <c r="AS68" s="74">
        <f t="shared" si="27"/>
        <v>9.5651014028302096E-3</v>
      </c>
      <c r="AT68" s="74">
        <f t="shared" si="28"/>
        <v>1.0921121597515158E-2</v>
      </c>
      <c r="AU68" s="74">
        <f t="shared" si="29"/>
        <v>1.2452655274488822E-2</v>
      </c>
      <c r="AV68" s="74">
        <f t="shared" si="30"/>
        <v>1.4177486279706573E-2</v>
      </c>
      <c r="AW68" s="45"/>
      <c r="AX68" s="42" t="str">
        <f t="shared" si="31"/>
        <v>HPS0110-ST-0390-001-B</v>
      </c>
      <c r="AY68" s="42">
        <f t="shared" si="32"/>
        <v>216.63</v>
      </c>
      <c r="AZ68" s="43">
        <f t="shared" si="33"/>
        <v>218.7020879168951</v>
      </c>
      <c r="BA68" s="43">
        <f t="shared" si="34"/>
        <v>221.09056001266595</v>
      </c>
      <c r="BB68" s="43">
        <f t="shared" si="35"/>
        <v>226.50727873297626</v>
      </c>
      <c r="BC68" s="43">
        <f t="shared" si="36"/>
        <v>232.14260474976282</v>
      </c>
      <c r="BD68" s="43">
        <f t="shared" si="37"/>
        <v>235.64416654660113</v>
      </c>
      <c r="BE68" s="43">
        <f t="shared" si="38"/>
        <v>223.84372454094736</v>
      </c>
      <c r="BF68" s="43">
        <f t="shared" si="39"/>
        <v>229.32789579220056</v>
      </c>
      <c r="BG68" s="43">
        <f t="shared" si="40"/>
        <v>235.03339658123355</v>
      </c>
      <c r="BH68" s="43">
        <f t="shared" si="41"/>
        <v>238.57856212005021</v>
      </c>
      <c r="BI68" s="43">
        <f t="shared" si="42"/>
        <v>241.62518875497071</v>
      </c>
      <c r="BJ68" s="43">
        <f t="shared" si="47"/>
        <v>227.01726587442508</v>
      </c>
    </row>
    <row r="69" spans="1:62" x14ac:dyDescent="0.2">
      <c r="A69" s="26" t="s">
        <v>83</v>
      </c>
      <c r="B69" s="17">
        <f>IF(ISERROR(VLOOKUP('Prices updated for CPI'!A69,Quantities!$A$1:$B$576,2,FALSE)),0,VLOOKUP('Prices updated for CPI'!A69,Quantities!$A$1:$B$576,2,FALSE))</f>
        <v>8</v>
      </c>
      <c r="C69" s="18">
        <f t="shared" si="5"/>
        <v>0.38102910558740832</v>
      </c>
      <c r="D69" s="19">
        <v>1</v>
      </c>
      <c r="E69" s="20">
        <v>470</v>
      </c>
      <c r="F69" s="21">
        <v>130.52333273485345</v>
      </c>
      <c r="G69" s="22">
        <v>0</v>
      </c>
      <c r="H69" s="22">
        <v>0</v>
      </c>
      <c r="I69" s="22">
        <v>80.348186286604161</v>
      </c>
      <c r="J69" s="23">
        <f t="shared" si="6"/>
        <v>210.87151902145763</v>
      </c>
      <c r="K69" s="24">
        <f>IF(ISERROR(VLOOKUP($A69,'14-15 pricing'!$A$1:$D$1208,4,FALSE)),L69,VLOOKUP($A69,'14-15 pricing'!$A$1:$D$1208,4,FALSE))</f>
        <v>255.93</v>
      </c>
      <c r="L69" s="24">
        <f t="shared" si="7"/>
        <v>243.4353003737362</v>
      </c>
      <c r="M69" s="24"/>
      <c r="N69" s="24"/>
      <c r="O69" s="24"/>
      <c r="P69" s="24"/>
      <c r="Q69" s="24"/>
      <c r="R69" s="24"/>
      <c r="S69" s="24"/>
      <c r="T69" s="24"/>
      <c r="U69" s="24">
        <f t="shared" si="48"/>
        <v>243.72896772839829</v>
      </c>
      <c r="V69" s="24">
        <f t="shared" si="48"/>
        <v>243.46409464231851</v>
      </c>
      <c r="W69" s="24">
        <f t="shared" si="48"/>
        <v>244.51948050273307</v>
      </c>
      <c r="X69" s="22">
        <f t="shared" si="45"/>
        <v>112.91196763888274</v>
      </c>
      <c r="Y69" s="22">
        <f t="shared" si="46"/>
        <v>130.52333273485345</v>
      </c>
      <c r="Z69" s="31">
        <f t="shared" si="11"/>
        <v>243.4353003737362</v>
      </c>
      <c r="AA69" s="25">
        <f t="shared" si="12"/>
        <v>0</v>
      </c>
      <c r="AC69" s="49">
        <f t="shared" si="13"/>
        <v>2047.44</v>
      </c>
      <c r="AD69" s="49">
        <f t="shared" si="14"/>
        <v>1947.4824029898896</v>
      </c>
      <c r="AE69" s="49">
        <f t="shared" si="15"/>
        <v>1949.8317418271863</v>
      </c>
      <c r="AF69" s="49">
        <f t="shared" si="16"/>
        <v>1947.7127571385481</v>
      </c>
      <c r="AG69" s="49">
        <f t="shared" si="17"/>
        <v>1956.1558440218646</v>
      </c>
      <c r="AH69" s="50">
        <f t="shared" si="18"/>
        <v>8156.0369510722567</v>
      </c>
      <c r="AI69" s="49">
        <f t="shared" si="19"/>
        <v>-91.284155978135459</v>
      </c>
      <c r="AJ69" s="51">
        <f t="shared" si="20"/>
        <v>-2.249837736750613E-5</v>
      </c>
      <c r="AK69" s="61"/>
      <c r="AL69" s="69">
        <f t="shared" si="21"/>
        <v>2047.44</v>
      </c>
      <c r="AM69" s="69">
        <f t="shared" si="22"/>
        <v>2015.5152469615266</v>
      </c>
      <c r="AN69" s="69">
        <f t="shared" si="23"/>
        <v>1978.7159484496044</v>
      </c>
      <c r="AO69" s="69">
        <f t="shared" si="24"/>
        <v>1936.2978169972612</v>
      </c>
      <c r="AP69" s="69">
        <f t="shared" si="25"/>
        <v>1887.4029209348992</v>
      </c>
      <c r="AQ69" s="70">
        <f t="shared" si="26"/>
        <v>8181.034550888754</v>
      </c>
      <c r="AS69" s="74">
        <f t="shared" si="27"/>
        <v>-1.5592521899774085E-2</v>
      </c>
      <c r="AT69" s="74">
        <f t="shared" si="28"/>
        <v>-1.8258010485109784E-2</v>
      </c>
      <c r="AU69" s="74">
        <f t="shared" si="29"/>
        <v>-2.1437200971457966E-2</v>
      </c>
      <c r="AV69" s="74">
        <f t="shared" si="30"/>
        <v>-2.5251743628047059E-2</v>
      </c>
      <c r="AW69" s="45"/>
      <c r="AX69" s="42" t="str">
        <f t="shared" si="31"/>
        <v>HPS0110-ST-0470-001-B</v>
      </c>
      <c r="AY69" s="42">
        <f t="shared" si="32"/>
        <v>255.93</v>
      </c>
      <c r="AZ69" s="43">
        <f t="shared" si="33"/>
        <v>251.93940587019082</v>
      </c>
      <c r="BA69" s="43">
        <f t="shared" si="34"/>
        <v>247.33949355620055</v>
      </c>
      <c r="BB69" s="43">
        <f t="shared" si="35"/>
        <v>253.39931114832746</v>
      </c>
      <c r="BC69" s="43">
        <f t="shared" si="36"/>
        <v>259.70369014549595</v>
      </c>
      <c r="BD69" s="43">
        <f t="shared" si="37"/>
        <v>263.62097418257156</v>
      </c>
      <c r="BE69" s="43">
        <f t="shared" si="38"/>
        <v>242.03722712465765</v>
      </c>
      <c r="BF69" s="43">
        <f t="shared" si="39"/>
        <v>247.96713918921176</v>
      </c>
      <c r="BG69" s="43">
        <f t="shared" si="40"/>
        <v>254.13636994681772</v>
      </c>
      <c r="BH69" s="43">
        <f t="shared" si="41"/>
        <v>257.96967837872825</v>
      </c>
      <c r="BI69" s="43">
        <f t="shared" si="42"/>
        <v>261.26392781240133</v>
      </c>
      <c r="BJ69" s="43">
        <f t="shared" si="47"/>
        <v>235.92536511686239</v>
      </c>
    </row>
    <row r="70" spans="1:62" x14ac:dyDescent="0.2">
      <c r="A70" s="26" t="s">
        <v>84</v>
      </c>
      <c r="B70" s="17">
        <f>IF(ISERROR(VLOOKUP('Prices updated for CPI'!A70,Quantities!$A$1:$B$576,2,FALSE)),0,VLOOKUP('Prices updated for CPI'!A70,Quantities!$A$1:$B$576,2,FALSE))</f>
        <v>22</v>
      </c>
      <c r="C70" s="18">
        <f t="shared" si="5"/>
        <v>0.31344908495233498</v>
      </c>
      <c r="D70" s="19">
        <v>1</v>
      </c>
      <c r="E70" s="20">
        <v>550</v>
      </c>
      <c r="F70" s="21">
        <v>177.78992197571316</v>
      </c>
      <c r="G70" s="22">
        <v>0</v>
      </c>
      <c r="H70" s="22">
        <v>0</v>
      </c>
      <c r="I70" s="22">
        <v>81.171093265770836</v>
      </c>
      <c r="J70" s="23">
        <f t="shared" si="6"/>
        <v>258.96101524148401</v>
      </c>
      <c r="K70" s="24">
        <f>IF(ISERROR(VLOOKUP($A70,'14-15 pricing'!$A$1:$D$1208,4,FALSE)),L70,VLOOKUP($A70,'14-15 pricing'!$A$1:$D$1208,4,FALSE))</f>
        <v>328.85</v>
      </c>
      <c r="L70" s="24">
        <f t="shared" si="7"/>
        <v>291.85830708331196</v>
      </c>
      <c r="M70" s="24"/>
      <c r="N70" s="24"/>
      <c r="O70" s="24"/>
      <c r="P70" s="24"/>
      <c r="Q70" s="24"/>
      <c r="R70" s="24"/>
      <c r="S70" s="24"/>
      <c r="T70" s="24"/>
      <c r="U70" s="24">
        <f t="shared" si="48"/>
        <v>292.15498210904752</v>
      </c>
      <c r="V70" s="24">
        <f t="shared" si="48"/>
        <v>291.88739625593217</v>
      </c>
      <c r="W70" s="24">
        <f t="shared" si="48"/>
        <v>292.95359112685946</v>
      </c>
      <c r="X70" s="22">
        <f t="shared" si="45"/>
        <v>114.06838510759877</v>
      </c>
      <c r="Y70" s="22">
        <f t="shared" si="46"/>
        <v>177.78992197571316</v>
      </c>
      <c r="Z70" s="31">
        <f t="shared" si="11"/>
        <v>291.85830708331196</v>
      </c>
      <c r="AA70" s="25">
        <f t="shared" si="12"/>
        <v>0</v>
      </c>
      <c r="AC70" s="49">
        <f t="shared" si="13"/>
        <v>7234.7000000000007</v>
      </c>
      <c r="AD70" s="49">
        <f t="shared" si="14"/>
        <v>6420.882755832863</v>
      </c>
      <c r="AE70" s="49">
        <f t="shared" si="15"/>
        <v>6427.4096063990455</v>
      </c>
      <c r="AF70" s="49">
        <f t="shared" si="16"/>
        <v>6421.5227176305079</v>
      </c>
      <c r="AG70" s="49">
        <f t="shared" si="17"/>
        <v>6444.9790047909082</v>
      </c>
      <c r="AH70" s="50">
        <f t="shared" si="18"/>
        <v>27340.172501342433</v>
      </c>
      <c r="AI70" s="49">
        <f t="shared" si="19"/>
        <v>-789.72099520909251</v>
      </c>
      <c r="AJ70" s="51">
        <f t="shared" si="20"/>
        <v>-1.9463882614538663E-4</v>
      </c>
      <c r="AK70" s="61"/>
      <c r="AL70" s="69">
        <f t="shared" si="21"/>
        <v>7234.7000000000007</v>
      </c>
      <c r="AM70" s="69">
        <f t="shared" si="22"/>
        <v>6958.5113507081514</v>
      </c>
      <c r="AN70" s="69">
        <f t="shared" si="23"/>
        <v>6640.1518464499059</v>
      </c>
      <c r="AO70" s="69">
        <f t="shared" si="24"/>
        <v>6273.1824789128041</v>
      </c>
      <c r="AP70" s="69">
        <f t="shared" si="25"/>
        <v>5850.1810766950703</v>
      </c>
      <c r="AQ70" s="70">
        <f t="shared" si="26"/>
        <v>27442.794562726307</v>
      </c>
      <c r="AS70" s="74">
        <f t="shared" si="27"/>
        <v>-3.8175549683034438E-2</v>
      </c>
      <c r="AT70" s="74">
        <f t="shared" si="28"/>
        <v>-4.5751093619448777E-2</v>
      </c>
      <c r="AU70" s="74">
        <f t="shared" si="29"/>
        <v>-5.5265207185480024E-2</v>
      </c>
      <c r="AV70" s="74">
        <f t="shared" si="30"/>
        <v>-6.7430112807916207E-2</v>
      </c>
      <c r="AW70" s="45"/>
      <c r="AX70" s="42" t="str">
        <f t="shared" si="31"/>
        <v>HPS0110-ST-0550-001-B</v>
      </c>
      <c r="AY70" s="42">
        <f t="shared" si="32"/>
        <v>328.85</v>
      </c>
      <c r="AZ70" s="43">
        <f t="shared" si="33"/>
        <v>316.29597048673412</v>
      </c>
      <c r="BA70" s="43">
        <f t="shared" si="34"/>
        <v>301.82508392954117</v>
      </c>
      <c r="BB70" s="43">
        <f t="shared" si="35"/>
        <v>309.21979848581492</v>
      </c>
      <c r="BC70" s="43">
        <f t="shared" si="36"/>
        <v>316.91294806166968</v>
      </c>
      <c r="BD70" s="43">
        <f t="shared" si="37"/>
        <v>321.69315750686104</v>
      </c>
      <c r="BE70" s="43">
        <f t="shared" si="38"/>
        <v>285.1446581324002</v>
      </c>
      <c r="BF70" s="43">
        <f t="shared" si="39"/>
        <v>292.13070225664399</v>
      </c>
      <c r="BG70" s="43">
        <f t="shared" si="40"/>
        <v>299.39868832728024</v>
      </c>
      <c r="BH70" s="43">
        <f t="shared" si="41"/>
        <v>303.91471850709314</v>
      </c>
      <c r="BI70" s="43">
        <f t="shared" si="42"/>
        <v>307.79568194286981</v>
      </c>
      <c r="BJ70" s="43">
        <f t="shared" si="47"/>
        <v>265.91732166795776</v>
      </c>
    </row>
    <row r="71" spans="1:62" x14ac:dyDescent="0.2">
      <c r="A71" s="26" t="s">
        <v>85</v>
      </c>
      <c r="B71" s="17">
        <f>IF(ISERROR(VLOOKUP('Prices updated for CPI'!A71,Quantities!$A$1:$B$576,2,FALSE)),0,VLOOKUP('Prices updated for CPI'!A71,Quantities!$A$1:$B$576,2,FALSE))</f>
        <v>146</v>
      </c>
      <c r="C71" s="18">
        <f t="shared" si="5"/>
        <v>0.29662818947461672</v>
      </c>
      <c r="D71" s="19">
        <v>1</v>
      </c>
      <c r="E71" s="20">
        <v>590</v>
      </c>
      <c r="F71" s="21">
        <v>190.52352832998582</v>
      </c>
      <c r="G71" s="22">
        <v>0</v>
      </c>
      <c r="H71" s="22">
        <v>0</v>
      </c>
      <c r="I71" s="22">
        <v>80.348186286604161</v>
      </c>
      <c r="J71" s="23">
        <f t="shared" si="6"/>
        <v>270.87171461659</v>
      </c>
      <c r="K71" s="24">
        <f>IF(ISERROR(VLOOKUP($A71,'14-15 pricing'!$A$1:$D$1208,4,FALSE)),L71,VLOOKUP($A71,'14-15 pricing'!$A$1:$D$1208,4,FALSE))</f>
        <v>348.49</v>
      </c>
      <c r="L71" s="24">
        <f t="shared" si="7"/>
        <v>303.43549596886857</v>
      </c>
      <c r="M71" s="24"/>
      <c r="N71" s="24"/>
      <c r="O71" s="24"/>
      <c r="P71" s="24"/>
      <c r="Q71" s="24"/>
      <c r="R71" s="24"/>
      <c r="S71" s="24"/>
      <c r="T71" s="24"/>
      <c r="U71" s="24">
        <f t="shared" si="48"/>
        <v>303.72916332353066</v>
      </c>
      <c r="V71" s="24">
        <f t="shared" si="48"/>
        <v>303.46429023745088</v>
      </c>
      <c r="W71" s="24">
        <f t="shared" si="48"/>
        <v>304.51967609786544</v>
      </c>
      <c r="X71" s="22">
        <f t="shared" si="45"/>
        <v>112.91196763888274</v>
      </c>
      <c r="Y71" s="22">
        <f t="shared" si="46"/>
        <v>190.52352832998582</v>
      </c>
      <c r="Z71" s="31">
        <f t="shared" si="11"/>
        <v>303.43549596886857</v>
      </c>
      <c r="AA71" s="25">
        <f t="shared" si="12"/>
        <v>0</v>
      </c>
      <c r="AC71" s="49">
        <f t="shared" si="13"/>
        <v>50879.54</v>
      </c>
      <c r="AD71" s="49">
        <f t="shared" si="14"/>
        <v>44301.582411454809</v>
      </c>
      <c r="AE71" s="49">
        <f t="shared" si="15"/>
        <v>44344.457845235476</v>
      </c>
      <c r="AF71" s="49">
        <f t="shared" si="16"/>
        <v>44305.786374667827</v>
      </c>
      <c r="AG71" s="49">
        <f t="shared" si="17"/>
        <v>44459.872710288357</v>
      </c>
      <c r="AH71" s="50">
        <f t="shared" si="18"/>
        <v>189531.44440953169</v>
      </c>
      <c r="AI71" s="49">
        <f t="shared" si="19"/>
        <v>-6419.6672897116441</v>
      </c>
      <c r="AJ71" s="51">
        <f t="shared" si="20"/>
        <v>-1.5822252581528223E-3</v>
      </c>
      <c r="AK71" s="61"/>
      <c r="AL71" s="69">
        <f t="shared" si="21"/>
        <v>50879.54</v>
      </c>
      <c r="AM71" s="69">
        <f t="shared" si="22"/>
        <v>48634.39361487815</v>
      </c>
      <c r="AN71" s="69">
        <f t="shared" si="23"/>
        <v>46046.438997672674</v>
      </c>
      <c r="AO71" s="69">
        <f t="shared" si="24"/>
        <v>43063.333243367182</v>
      </c>
      <c r="AP71" s="69">
        <f t="shared" si="25"/>
        <v>39624.741282670533</v>
      </c>
      <c r="AQ71" s="70">
        <f t="shared" si="26"/>
        <v>190281.80788788619</v>
      </c>
      <c r="AS71" s="74">
        <f t="shared" si="27"/>
        <v>-4.4126703683285078E-2</v>
      </c>
      <c r="AT71" s="74">
        <f t="shared" si="28"/>
        <v>-5.3212437224955417E-2</v>
      </c>
      <c r="AU71" s="74">
        <f t="shared" si="29"/>
        <v>-6.4784722103185158E-2</v>
      </c>
      <c r="AV71" s="74">
        <f t="shared" si="30"/>
        <v>-7.9849647059689166E-2</v>
      </c>
      <c r="AW71" s="45"/>
      <c r="AX71" s="42" t="str">
        <f t="shared" si="31"/>
        <v>HPS0110-ST-0590-001-B</v>
      </c>
      <c r="AY71" s="42">
        <f t="shared" si="32"/>
        <v>348.49</v>
      </c>
      <c r="AZ71" s="43">
        <f t="shared" si="33"/>
        <v>333.11228503341198</v>
      </c>
      <c r="BA71" s="43">
        <f t="shared" si="34"/>
        <v>315.38656847721012</v>
      </c>
      <c r="BB71" s="43">
        <f t="shared" si="35"/>
        <v>323.11353940490176</v>
      </c>
      <c r="BC71" s="43">
        <f t="shared" si="36"/>
        <v>331.15235451569998</v>
      </c>
      <c r="BD71" s="43">
        <f t="shared" si="37"/>
        <v>336.14734642920575</v>
      </c>
      <c r="BE71" s="43">
        <f t="shared" si="38"/>
        <v>294.95433728333688</v>
      </c>
      <c r="BF71" s="43">
        <f t="shared" si="39"/>
        <v>302.18071854677862</v>
      </c>
      <c r="BG71" s="43">
        <f t="shared" si="40"/>
        <v>309.69874125458489</v>
      </c>
      <c r="BH71" s="43">
        <f t="shared" si="41"/>
        <v>314.37013400506652</v>
      </c>
      <c r="BI71" s="43">
        <f t="shared" si="42"/>
        <v>318.38461215001161</v>
      </c>
      <c r="BJ71" s="43">
        <f t="shared" si="47"/>
        <v>271.40233755253792</v>
      </c>
    </row>
    <row r="72" spans="1:62" x14ac:dyDescent="0.2">
      <c r="A72" s="26" t="s">
        <v>86</v>
      </c>
      <c r="B72" s="17">
        <f>IF(ISERROR(VLOOKUP('Prices updated for CPI'!A72,Quantities!$A$1:$B$576,2,FALSE)),0,VLOOKUP('Prices updated for CPI'!A72,Quantities!$A$1:$B$576,2,FALSE))</f>
        <v>81</v>
      </c>
      <c r="C72" s="18">
        <f t="shared" si="5"/>
        <v>0.67665345521327536</v>
      </c>
      <c r="D72" s="19">
        <v>1</v>
      </c>
      <c r="E72" s="20">
        <v>610</v>
      </c>
      <c r="F72" s="21">
        <v>37.215587737644988</v>
      </c>
      <c r="G72" s="22">
        <v>0</v>
      </c>
      <c r="H72" s="22">
        <v>0</v>
      </c>
      <c r="I72" s="22">
        <v>77.879465349104166</v>
      </c>
      <c r="J72" s="23">
        <f t="shared" si="6"/>
        <v>115.09505308674915</v>
      </c>
      <c r="K72" s="24">
        <f>IF(ISERROR(VLOOKUP($A72,'14-15 pricing'!$A$1:$D$1208,4,FALSE)),L72,VLOOKUP($A72,'14-15 pricing'!$A$1:$D$1208,4,FALSE))</f>
        <v>100.45</v>
      </c>
      <c r="L72" s="24">
        <f t="shared" si="7"/>
        <v>146.65830297037971</v>
      </c>
      <c r="M72" s="24"/>
      <c r="N72" s="24"/>
      <c r="O72" s="24"/>
      <c r="P72" s="24"/>
      <c r="Q72" s="24"/>
      <c r="R72" s="24"/>
      <c r="S72" s="24"/>
      <c r="T72" s="24"/>
      <c r="U72" s="24">
        <f t="shared" ref="U72:W91" si="49">IF($D72=1,($I72*(1+U$8)*U$7)+$F72,$J72*(1+U$8)*U$7)</f>
        <v>146.9429473118212</v>
      </c>
      <c r="V72" s="24">
        <f t="shared" si="49"/>
        <v>146.68621252684824</v>
      </c>
      <c r="W72" s="24">
        <f t="shared" si="49"/>
        <v>147.70917135572466</v>
      </c>
      <c r="X72" s="22">
        <f t="shared" si="45"/>
        <v>109.44271523273473</v>
      </c>
      <c r="Y72" s="22">
        <f t="shared" si="46"/>
        <v>37.215587737644988</v>
      </c>
      <c r="Z72" s="31">
        <f t="shared" si="11"/>
        <v>146.65830297037971</v>
      </c>
      <c r="AA72" s="25">
        <f t="shared" si="12"/>
        <v>0</v>
      </c>
      <c r="AC72" s="49">
        <f t="shared" si="13"/>
        <v>8136.45</v>
      </c>
      <c r="AD72" s="49">
        <f t="shared" si="14"/>
        <v>11879.322540600757</v>
      </c>
      <c r="AE72" s="49">
        <f t="shared" si="15"/>
        <v>11902.378732257517</v>
      </c>
      <c r="AF72" s="49">
        <f t="shared" si="16"/>
        <v>11881.583214674707</v>
      </c>
      <c r="AG72" s="49">
        <f t="shared" si="17"/>
        <v>11964.442879813698</v>
      </c>
      <c r="AH72" s="50">
        <f t="shared" si="18"/>
        <v>45701.596722038688</v>
      </c>
      <c r="AI72" s="49">
        <f t="shared" si="19"/>
        <v>3827.992879813698</v>
      </c>
      <c r="AJ72" s="51">
        <f t="shared" si="20"/>
        <v>9.4346743361250552E-4</v>
      </c>
      <c r="AK72" s="61"/>
      <c r="AL72" s="69">
        <f t="shared" si="21"/>
        <v>8136.45</v>
      </c>
      <c r="AM72" s="69">
        <f t="shared" si="22"/>
        <v>9475.2116504923179</v>
      </c>
      <c r="AN72" s="69">
        <f t="shared" si="23"/>
        <v>11018.386927475955</v>
      </c>
      <c r="AO72" s="69">
        <f t="shared" si="24"/>
        <v>12797.187459010296</v>
      </c>
      <c r="AP72" s="69">
        <f t="shared" si="25"/>
        <v>14847.590532581831</v>
      </c>
      <c r="AQ72" s="70">
        <f t="shared" si="26"/>
        <v>45654.612770812448</v>
      </c>
      <c r="AS72" s="74">
        <f t="shared" si="27"/>
        <v>0.16453879154819584</v>
      </c>
      <c r="AT72" s="74">
        <f t="shared" si="28"/>
        <v>0.1628644650806777</v>
      </c>
      <c r="AU72" s="74">
        <f t="shared" si="29"/>
        <v>0.16143928718809494</v>
      </c>
      <c r="AV72" s="74">
        <f t="shared" si="30"/>
        <v>0.16022294587299171</v>
      </c>
      <c r="AW72" s="45"/>
      <c r="AX72" s="42" t="str">
        <f t="shared" si="31"/>
        <v>HPS0110-ST-0610-001-B</v>
      </c>
      <c r="AY72" s="42">
        <f t="shared" si="32"/>
        <v>100.45</v>
      </c>
      <c r="AZ72" s="43">
        <f t="shared" si="33"/>
        <v>116.97792161101627</v>
      </c>
      <c r="BA72" s="43">
        <f t="shared" si="34"/>
        <v>136.02946824044389</v>
      </c>
      <c r="BB72" s="43">
        <f t="shared" si="35"/>
        <v>139.36219021233475</v>
      </c>
      <c r="BC72" s="43">
        <f t="shared" si="36"/>
        <v>142.8294137852503</v>
      </c>
      <c r="BD72" s="43">
        <f t="shared" si="37"/>
        <v>144.98380513152796</v>
      </c>
      <c r="BE72" s="43">
        <f t="shared" si="38"/>
        <v>157.98996862975676</v>
      </c>
      <c r="BF72" s="43">
        <f t="shared" si="39"/>
        <v>161.86072286118579</v>
      </c>
      <c r="BG72" s="43">
        <f t="shared" si="40"/>
        <v>165.8876925362346</v>
      </c>
      <c r="BH72" s="43">
        <f t="shared" si="41"/>
        <v>168.38988728577951</v>
      </c>
      <c r="BI72" s="43">
        <f t="shared" si="42"/>
        <v>170.54021089866964</v>
      </c>
      <c r="BJ72" s="43">
        <f t="shared" si="47"/>
        <v>183.30358682199795</v>
      </c>
    </row>
    <row r="73" spans="1:62" x14ac:dyDescent="0.2">
      <c r="A73" s="26" t="s">
        <v>87</v>
      </c>
      <c r="B73" s="17">
        <f>IF(ISERROR(VLOOKUP('Prices updated for CPI'!A73,Quantities!$A$1:$B$576,2,FALSE)),0,VLOOKUP('Prices updated for CPI'!A73,Quantities!$A$1:$B$576,2,FALSE))</f>
        <v>9</v>
      </c>
      <c r="C73" s="18">
        <f t="shared" si="5"/>
        <v>0.51391966955858648</v>
      </c>
      <c r="D73" s="19">
        <v>1</v>
      </c>
      <c r="E73" s="20">
        <v>760</v>
      </c>
      <c r="F73" s="21">
        <v>78.772854852678023</v>
      </c>
      <c r="G73" s="22">
        <v>0</v>
      </c>
      <c r="H73" s="22">
        <v>0</v>
      </c>
      <c r="I73" s="22">
        <v>83.284422349104162</v>
      </c>
      <c r="J73" s="23">
        <f t="shared" si="6"/>
        <v>162.0572772017822</v>
      </c>
      <c r="K73" s="24">
        <f>IF(ISERROR(VLOOKUP($A73,'14-15 pricing'!$A$1:$D$1208,4,FALSE)),L73,VLOOKUP($A73,'14-15 pricing'!$A$1:$D$1208,4,FALSE))</f>
        <v>177.05</v>
      </c>
      <c r="L73" s="24">
        <f t="shared" si="7"/>
        <v>195.81106611436667</v>
      </c>
      <c r="M73" s="24"/>
      <c r="N73" s="24"/>
      <c r="O73" s="24"/>
      <c r="P73" s="24"/>
      <c r="Q73" s="24"/>
      <c r="R73" s="24"/>
      <c r="S73" s="24"/>
      <c r="T73" s="24"/>
      <c r="U73" s="24">
        <f t="shared" si="49"/>
        <v>196.11546521938914</v>
      </c>
      <c r="V73" s="24">
        <f t="shared" si="49"/>
        <v>195.84091263781264</v>
      </c>
      <c r="W73" s="24">
        <f t="shared" si="49"/>
        <v>196.93486641327814</v>
      </c>
      <c r="X73" s="22">
        <f t="shared" si="45"/>
        <v>117.03821126168864</v>
      </c>
      <c r="Y73" s="22">
        <f t="shared" si="46"/>
        <v>78.772854852678023</v>
      </c>
      <c r="Z73" s="31">
        <f t="shared" si="11"/>
        <v>195.81106611436667</v>
      </c>
      <c r="AA73" s="25">
        <f t="shared" si="12"/>
        <v>0</v>
      </c>
      <c r="AC73" s="49">
        <f t="shared" si="13"/>
        <v>1593.45</v>
      </c>
      <c r="AD73" s="49">
        <f t="shared" si="14"/>
        <v>1762.2995950293</v>
      </c>
      <c r="AE73" s="49">
        <f t="shared" si="15"/>
        <v>1765.0391869745022</v>
      </c>
      <c r="AF73" s="49">
        <f t="shared" si="16"/>
        <v>1762.5682137403137</v>
      </c>
      <c r="AG73" s="49">
        <f t="shared" si="17"/>
        <v>1772.4137977195032</v>
      </c>
      <c r="AH73" s="50">
        <f t="shared" si="18"/>
        <v>7139.6191225199873</v>
      </c>
      <c r="AI73" s="49">
        <f t="shared" si="19"/>
        <v>178.96379771950319</v>
      </c>
      <c r="AJ73" s="51">
        <f t="shared" si="20"/>
        <v>4.4108367033374605E-5</v>
      </c>
      <c r="AK73" s="61"/>
      <c r="AL73" s="69">
        <f t="shared" si="21"/>
        <v>1593.45</v>
      </c>
      <c r="AM73" s="69">
        <f t="shared" si="22"/>
        <v>1656.0389014780496</v>
      </c>
      <c r="AN73" s="69">
        <f t="shared" si="23"/>
        <v>1728.1844139663797</v>
      </c>
      <c r="AO73" s="69">
        <f t="shared" si="24"/>
        <v>1811.3457229091355</v>
      </c>
      <c r="AP73" s="69">
        <f t="shared" si="25"/>
        <v>1907.2048147160049</v>
      </c>
      <c r="AQ73" s="70">
        <f t="shared" si="26"/>
        <v>7151.1080846188488</v>
      </c>
      <c r="AS73" s="74">
        <f t="shared" si="27"/>
        <v>3.9278861262072605E-2</v>
      </c>
      <c r="AT73" s="74">
        <f t="shared" si="28"/>
        <v>4.3565107331680827E-2</v>
      </c>
      <c r="AU73" s="74">
        <f t="shared" si="29"/>
        <v>4.8120622006936828E-2</v>
      </c>
      <c r="AV73" s="74">
        <f t="shared" si="30"/>
        <v>5.2921477437732678E-2</v>
      </c>
      <c r="AW73" s="45"/>
      <c r="AX73" s="42" t="str">
        <f t="shared" si="31"/>
        <v>HPS0110-ST-0760-001-B</v>
      </c>
      <c r="AY73" s="42">
        <f t="shared" si="32"/>
        <v>177.05</v>
      </c>
      <c r="AZ73" s="43">
        <f t="shared" si="33"/>
        <v>184.00432238644999</v>
      </c>
      <c r="BA73" s="43">
        <f t="shared" si="34"/>
        <v>192.02049044070887</v>
      </c>
      <c r="BB73" s="43">
        <f t="shared" si="35"/>
        <v>196.72499245650624</v>
      </c>
      <c r="BC73" s="43">
        <f t="shared" si="36"/>
        <v>201.61935821085891</v>
      </c>
      <c r="BD73" s="43">
        <f t="shared" si="37"/>
        <v>204.66051751453438</v>
      </c>
      <c r="BE73" s="43">
        <f t="shared" si="38"/>
        <v>201.26063587879284</v>
      </c>
      <c r="BF73" s="43">
        <f t="shared" si="39"/>
        <v>206.19152145782326</v>
      </c>
      <c r="BG73" s="43">
        <f t="shared" si="40"/>
        <v>211.32140713660482</v>
      </c>
      <c r="BH73" s="43">
        <f t="shared" si="41"/>
        <v>214.50890891759533</v>
      </c>
      <c r="BI73" s="43">
        <f t="shared" si="42"/>
        <v>217.24816826063403</v>
      </c>
      <c r="BJ73" s="43">
        <f t="shared" si="47"/>
        <v>211.91164607955611</v>
      </c>
    </row>
    <row r="74" spans="1:62" x14ac:dyDescent="0.2">
      <c r="A74" s="26" t="s">
        <v>88</v>
      </c>
      <c r="B74" s="17">
        <f>IF(ISERROR(VLOOKUP('Prices updated for CPI'!A74,Quantities!$A$1:$B$576,2,FALSE)),0,VLOOKUP('Prices updated for CPI'!A74,Quantities!$A$1:$B$576,2,FALSE))</f>
        <v>5</v>
      </c>
      <c r="C74" s="18">
        <f t="shared" si="5"/>
        <v>0.47102799081673907</v>
      </c>
      <c r="D74" s="19">
        <v>1</v>
      </c>
      <c r="E74" s="20">
        <v>930</v>
      </c>
      <c r="F74" s="21">
        <v>91.506461206950704</v>
      </c>
      <c r="G74" s="22">
        <v>0</v>
      </c>
      <c r="H74" s="22">
        <v>0</v>
      </c>
      <c r="I74" s="22">
        <v>81.482770015770839</v>
      </c>
      <c r="J74" s="23">
        <f t="shared" si="6"/>
        <v>172.98923122272154</v>
      </c>
      <c r="K74" s="24">
        <f>IF(ISERROR(VLOOKUP($A74,'14-15 pricing'!$A$1:$D$1208,4,FALSE)),L74,VLOOKUP($A74,'14-15 pricing'!$A$1:$D$1208,4,FALSE))</f>
        <v>196.69</v>
      </c>
      <c r="L74" s="24">
        <f t="shared" si="7"/>
        <v>206.01284045898805</v>
      </c>
      <c r="M74" s="24"/>
      <c r="N74" s="24"/>
      <c r="O74" s="24"/>
      <c r="P74" s="24"/>
      <c r="Q74" s="24"/>
      <c r="R74" s="24"/>
      <c r="S74" s="24"/>
      <c r="T74" s="24"/>
      <c r="U74" s="24">
        <f t="shared" si="49"/>
        <v>206.31065464281687</v>
      </c>
      <c r="V74" s="24">
        <f t="shared" si="49"/>
        <v>206.04204132677486</v>
      </c>
      <c r="W74" s="24">
        <f t="shared" si="49"/>
        <v>207.11233012004402</v>
      </c>
      <c r="X74" s="22">
        <f t="shared" si="45"/>
        <v>114.50637925203735</v>
      </c>
      <c r="Y74" s="22">
        <f t="shared" si="46"/>
        <v>91.506461206950704</v>
      </c>
      <c r="Z74" s="31">
        <f t="shared" si="11"/>
        <v>206.01284045898805</v>
      </c>
      <c r="AA74" s="25">
        <f t="shared" si="12"/>
        <v>0</v>
      </c>
      <c r="AC74" s="49">
        <f t="shared" si="13"/>
        <v>983.45</v>
      </c>
      <c r="AD74" s="49">
        <f t="shared" si="14"/>
        <v>1030.0642022949403</v>
      </c>
      <c r="AE74" s="49">
        <f t="shared" si="15"/>
        <v>1031.5532732140844</v>
      </c>
      <c r="AF74" s="49">
        <f t="shared" si="16"/>
        <v>1030.2102066338743</v>
      </c>
      <c r="AG74" s="49">
        <f t="shared" si="17"/>
        <v>1035.5616506002202</v>
      </c>
      <c r="AH74" s="50">
        <f t="shared" si="18"/>
        <v>4221.5243526848126</v>
      </c>
      <c r="AI74" s="49">
        <f t="shared" si="19"/>
        <v>52.111650600220173</v>
      </c>
      <c r="AJ74" s="51">
        <f t="shared" si="20"/>
        <v>1.2843713872188319E-5</v>
      </c>
      <c r="AK74" s="61"/>
      <c r="AL74" s="69">
        <f t="shared" si="21"/>
        <v>983.45</v>
      </c>
      <c r="AM74" s="69">
        <f t="shared" si="22"/>
        <v>1001.6749762624494</v>
      </c>
      <c r="AN74" s="69">
        <f t="shared" si="23"/>
        <v>1022.6826984223148</v>
      </c>
      <c r="AO74" s="69">
        <f t="shared" si="24"/>
        <v>1046.898060022286</v>
      </c>
      <c r="AP74" s="69">
        <f t="shared" si="25"/>
        <v>1074.8108310002658</v>
      </c>
      <c r="AQ74" s="70">
        <f t="shared" si="26"/>
        <v>4230.5636171387005</v>
      </c>
      <c r="AS74" s="74">
        <f t="shared" si="27"/>
        <v>1.8531675491839272E-2</v>
      </c>
      <c r="AT74" s="74">
        <f t="shared" si="28"/>
        <v>2.0972593563484632E-2</v>
      </c>
      <c r="AU74" s="74">
        <f t="shared" si="29"/>
        <v>2.3678274441650413E-2</v>
      </c>
      <c r="AV74" s="74">
        <f t="shared" si="30"/>
        <v>2.6662358107135659E-2</v>
      </c>
      <c r="AW74" s="45"/>
      <c r="AX74" s="42" t="str">
        <f t="shared" si="31"/>
        <v>HPS0110-ST-0930-001-B</v>
      </c>
      <c r="AY74" s="42">
        <f t="shared" si="32"/>
        <v>196.69</v>
      </c>
      <c r="AZ74" s="43">
        <f t="shared" si="33"/>
        <v>200.33499525248985</v>
      </c>
      <c r="BA74" s="43">
        <f t="shared" si="34"/>
        <v>204.53653968446292</v>
      </c>
      <c r="BB74" s="43">
        <f t="shared" si="35"/>
        <v>209.54768490673226</v>
      </c>
      <c r="BC74" s="43">
        <f t="shared" si="36"/>
        <v>214.76106933798667</v>
      </c>
      <c r="BD74" s="43">
        <f t="shared" si="37"/>
        <v>218.00045383896034</v>
      </c>
      <c r="BE74" s="43">
        <f t="shared" si="38"/>
        <v>209.37961200445716</v>
      </c>
      <c r="BF74" s="43">
        <f t="shared" si="39"/>
        <v>214.50941249856635</v>
      </c>
      <c r="BG74" s="43">
        <f t="shared" si="40"/>
        <v>219.84624087715383</v>
      </c>
      <c r="BH74" s="43">
        <f t="shared" si="41"/>
        <v>223.16232841336358</v>
      </c>
      <c r="BI74" s="43">
        <f t="shared" si="42"/>
        <v>226.0120911397938</v>
      </c>
      <c r="BJ74" s="43">
        <f t="shared" si="47"/>
        <v>214.96216620005313</v>
      </c>
    </row>
    <row r="75" spans="1:62" x14ac:dyDescent="0.2">
      <c r="A75" s="26" t="s">
        <v>89</v>
      </c>
      <c r="B75" s="17">
        <f>IF(ISERROR(VLOOKUP('Prices updated for CPI'!A75,Quantities!$A$1:$B$576,2,FALSE)),0,VLOOKUP('Prices updated for CPI'!A75,Quantities!$A$1:$B$576,2,FALSE))</f>
        <v>45</v>
      </c>
      <c r="C75" s="18">
        <f t="shared" si="5"/>
        <v>0.63444971765470637</v>
      </c>
      <c r="D75" s="19">
        <v>1</v>
      </c>
      <c r="E75" s="20">
        <v>960</v>
      </c>
      <c r="F75" s="21">
        <v>44.871736490801723</v>
      </c>
      <c r="G75" s="22">
        <v>0</v>
      </c>
      <c r="H75" s="22">
        <v>0</v>
      </c>
      <c r="I75" s="22">
        <v>77.879465349104166</v>
      </c>
      <c r="J75" s="23">
        <f t="shared" si="6"/>
        <v>122.75120183990589</v>
      </c>
      <c r="K75" s="24">
        <f>IF(ISERROR(VLOOKUP($A75,'14-15 pricing'!$A$1:$D$1208,4,FALSE)),L75,VLOOKUP($A75,'14-15 pricing'!$A$1:$D$1208,4,FALSE))</f>
        <v>112.27</v>
      </c>
      <c r="L75" s="24">
        <f t="shared" si="7"/>
        <v>154.31445172353645</v>
      </c>
      <c r="M75" s="24"/>
      <c r="N75" s="24"/>
      <c r="O75" s="24"/>
      <c r="P75" s="24"/>
      <c r="Q75" s="24"/>
      <c r="R75" s="24"/>
      <c r="S75" s="24"/>
      <c r="T75" s="24"/>
      <c r="U75" s="24">
        <f t="shared" si="49"/>
        <v>154.59909606497791</v>
      </c>
      <c r="V75" s="24">
        <f t="shared" si="49"/>
        <v>154.34236128000498</v>
      </c>
      <c r="W75" s="24">
        <f t="shared" si="49"/>
        <v>155.36532010888141</v>
      </c>
      <c r="X75" s="22">
        <f t="shared" si="45"/>
        <v>109.44271523273473</v>
      </c>
      <c r="Y75" s="22">
        <f t="shared" si="46"/>
        <v>44.871736490801723</v>
      </c>
      <c r="Z75" s="31">
        <f t="shared" si="11"/>
        <v>154.31445172353645</v>
      </c>
      <c r="AA75" s="25">
        <f t="shared" si="12"/>
        <v>0</v>
      </c>
      <c r="AC75" s="49">
        <f t="shared" si="13"/>
        <v>5052.1499999999996</v>
      </c>
      <c r="AD75" s="49">
        <f t="shared" si="14"/>
        <v>6944.1503275591404</v>
      </c>
      <c r="AE75" s="49">
        <f t="shared" si="15"/>
        <v>6956.9593229240063</v>
      </c>
      <c r="AF75" s="49">
        <f t="shared" si="16"/>
        <v>6945.4062576002243</v>
      </c>
      <c r="AG75" s="49">
        <f t="shared" si="17"/>
        <v>6991.4394048996637</v>
      </c>
      <c r="AH75" s="50">
        <f t="shared" si="18"/>
        <v>26990.230441917774</v>
      </c>
      <c r="AI75" s="49">
        <f t="shared" si="19"/>
        <v>1939.2894048996641</v>
      </c>
      <c r="AJ75" s="51">
        <f t="shared" si="20"/>
        <v>4.7796755514384744E-4</v>
      </c>
      <c r="AK75" s="61"/>
      <c r="AL75" s="69">
        <f t="shared" si="21"/>
        <v>5052.1499999999996</v>
      </c>
      <c r="AM75" s="69">
        <f t="shared" si="22"/>
        <v>5730.376518700341</v>
      </c>
      <c r="AN75" s="69">
        <f t="shared" si="23"/>
        <v>6512.1604870924448</v>
      </c>
      <c r="AO75" s="69">
        <f t="shared" si="24"/>
        <v>7413.3139459782733</v>
      </c>
      <c r="AP75" s="69">
        <f t="shared" si="25"/>
        <v>8452.0632543480697</v>
      </c>
      <c r="AQ75" s="70">
        <f t="shared" si="26"/>
        <v>26975.722764288097</v>
      </c>
      <c r="AS75" s="74">
        <f t="shared" si="27"/>
        <v>0.13424512706478259</v>
      </c>
      <c r="AT75" s="74">
        <f t="shared" si="28"/>
        <v>0.13642802804333243</v>
      </c>
      <c r="AU75" s="74">
        <f t="shared" si="29"/>
        <v>0.13838010606034318</v>
      </c>
      <c r="AV75" s="74">
        <f t="shared" si="30"/>
        <v>0.14011942782125372</v>
      </c>
      <c r="AW75" s="45"/>
      <c r="AX75" s="42" t="str">
        <f t="shared" si="31"/>
        <v>HPS0110-ST-0960-001-B</v>
      </c>
      <c r="AY75" s="42">
        <f t="shared" si="32"/>
        <v>112.27</v>
      </c>
      <c r="AZ75" s="43">
        <f t="shared" si="33"/>
        <v>127.34170041556314</v>
      </c>
      <c r="BA75" s="43">
        <f t="shared" si="34"/>
        <v>144.71467749094325</v>
      </c>
      <c r="BB75" s="43">
        <f t="shared" si="35"/>
        <v>148.26018708947134</v>
      </c>
      <c r="BC75" s="43">
        <f t="shared" si="36"/>
        <v>151.94878594701132</v>
      </c>
      <c r="BD75" s="43">
        <f t="shared" si="37"/>
        <v>154.24073086820124</v>
      </c>
      <c r="BE75" s="43">
        <f t="shared" si="38"/>
        <v>164.74030991062833</v>
      </c>
      <c r="BF75" s="43">
        <f t="shared" si="39"/>
        <v>168.7764475034387</v>
      </c>
      <c r="BG75" s="43">
        <f t="shared" si="40"/>
        <v>172.97547506209912</v>
      </c>
      <c r="BH75" s="43">
        <f t="shared" si="41"/>
        <v>175.58457956456775</v>
      </c>
      <c r="BI75" s="43">
        <f t="shared" si="42"/>
        <v>177.8267787463767</v>
      </c>
      <c r="BJ75" s="43">
        <f t="shared" si="47"/>
        <v>187.82362787440158</v>
      </c>
    </row>
    <row r="76" spans="1:62" x14ac:dyDescent="0.2">
      <c r="A76" s="26" t="s">
        <v>90</v>
      </c>
      <c r="B76" s="17">
        <f>IF(ISERROR(VLOOKUP('Prices updated for CPI'!A76,Quantities!$A$1:$B$576,2,FALSE)),0,VLOOKUP('Prices updated for CPI'!A76,Quantities!$A$1:$B$576,2,FALSE))</f>
        <v>29</v>
      </c>
      <c r="C76" s="18">
        <f t="shared" ref="C76:C139" si="50">I76/J76</f>
        <v>0.5549812392946456</v>
      </c>
      <c r="D76" s="19">
        <v>1</v>
      </c>
      <c r="E76" s="20">
        <v>1070</v>
      </c>
      <c r="F76" s="21">
        <v>71.116706099521267</v>
      </c>
      <c r="G76" s="22">
        <v>0</v>
      </c>
      <c r="H76" s="22">
        <v>0</v>
      </c>
      <c r="I76" s="22">
        <v>88.689379349104172</v>
      </c>
      <c r="J76" s="23">
        <f t="shared" ref="J76:J139" si="51">SUM(F76:I76)</f>
        <v>159.80608544862542</v>
      </c>
      <c r="K76" s="24">
        <f>IF(ISERROR(VLOOKUP($A76,'14-15 pricing'!$A$1:$D$1208,4,FALSE)),L76,VLOOKUP($A76,'14-15 pricing'!$A$1:$D$1208,4,FALSE))</f>
        <v>165.23</v>
      </c>
      <c r="L76" s="24">
        <f t="shared" ref="L76:L139" si="52">IF($D76=1,($I76*(1+L$8)*L$7)+$F76,$J76*(1+L$8)*L$7)</f>
        <v>195.75041339016386</v>
      </c>
      <c r="M76" s="24"/>
      <c r="N76" s="24"/>
      <c r="O76" s="24"/>
      <c r="P76" s="24"/>
      <c r="Q76" s="24"/>
      <c r="R76" s="24"/>
      <c r="S76" s="24"/>
      <c r="T76" s="24"/>
      <c r="U76" s="24">
        <f t="shared" si="49"/>
        <v>196.0745672587673</v>
      </c>
      <c r="V76" s="24">
        <f t="shared" si="49"/>
        <v>195.78219688058726</v>
      </c>
      <c r="W76" s="24">
        <f t="shared" si="49"/>
        <v>196.94714560264188</v>
      </c>
      <c r="X76" s="22">
        <f t="shared" ref="X76:X107" si="53">IF($D76=1,($I76*(1+L$8)*L$7))</f>
        <v>124.63370729064259</v>
      </c>
      <c r="Y76" s="22">
        <f t="shared" ref="Y76:Y107" si="54">IF($D76=1,$F76,$J76*(1+L$8)*L$7)</f>
        <v>71.116706099521267</v>
      </c>
      <c r="Z76" s="31">
        <f t="shared" ref="Z76:Z139" si="55">SUM(X76:Y76)</f>
        <v>195.75041339016386</v>
      </c>
      <c r="AA76" s="25">
        <f t="shared" ref="AA76:AA139" si="56">Z76-L76</f>
        <v>0</v>
      </c>
      <c r="AC76" s="49">
        <f t="shared" ref="AC76:AC139" si="57">K76*$B76</f>
        <v>4791.67</v>
      </c>
      <c r="AD76" s="49">
        <f t="shared" ref="AD76:AD139" si="58">L76*$B76</f>
        <v>5676.7619883147518</v>
      </c>
      <c r="AE76" s="49">
        <f t="shared" ref="AE76:AE139" si="59">U76*$B76</f>
        <v>5686.1624505042519</v>
      </c>
      <c r="AF76" s="49">
        <f t="shared" ref="AF76:AF139" si="60">V76*$B76</f>
        <v>5677.6837095370311</v>
      </c>
      <c r="AG76" s="49">
        <f t="shared" ref="AG76:AG139" si="61">W76*$B76</f>
        <v>5711.4672224766146</v>
      </c>
      <c r="AH76" s="50">
        <f t="shared" ref="AH76:AH139" si="62">NPV($AC$3,AC76:AG76)</f>
        <v>22680.54390178348</v>
      </c>
      <c r="AI76" s="49">
        <f t="shared" ref="AI76:AI139" si="63">AG76-AC76</f>
        <v>919.79722247661448</v>
      </c>
      <c r="AJ76" s="51">
        <f t="shared" ref="AJ76:AJ139" si="64">AI76/($AG$9-$AC$9)</f>
        <v>2.2669810320445437E-4</v>
      </c>
      <c r="AK76" s="61"/>
      <c r="AL76" s="69">
        <f t="shared" ref="AL76:AL139" si="65">AC76</f>
        <v>4791.67</v>
      </c>
      <c r="AM76" s="69">
        <f t="shared" ref="AM76:AM139" si="66">AL76+($AJ76*AD$6)</f>
        <v>5113.3501301210808</v>
      </c>
      <c r="AN76" s="69">
        <f t="shared" ref="AN76:AN139" si="67">AM76+($AJ76*AE$6)</f>
        <v>5484.1471451963043</v>
      </c>
      <c r="AO76" s="69">
        <f t="shared" ref="AO76:AO139" si="68">AN76+($AJ76*AF$6)</f>
        <v>5911.5606330512874</v>
      </c>
      <c r="AP76" s="69">
        <f t="shared" ref="AP76:AP139" si="69">AO76+($AJ76*AG$6)</f>
        <v>6404.2352829896117</v>
      </c>
      <c r="AQ76" s="70">
        <f t="shared" ref="AQ76:AQ139" si="70">NPV($AC$3,AL76:AP76)</f>
        <v>22701.049160859988</v>
      </c>
      <c r="AS76" s="74">
        <f t="shared" ref="AS76:AS139" si="71">IF(AL76=0,0,(AM76-AL76)/AL76)</f>
        <v>6.7133197845653136E-2</v>
      </c>
      <c r="AT76" s="74">
        <f t="shared" ref="AT76:AT139" si="72">IF(AM76=0,0,(AN76-AM76)/AM76)</f>
        <v>7.2515475302772442E-2</v>
      </c>
      <c r="AU76" s="74">
        <f t="shared" ref="AU76:AU139" si="73">IF(AN76=0,0,(AO76-AN76)/AN76)</f>
        <v>7.7936181604712176E-2</v>
      </c>
      <c r="AV76" s="74">
        <f t="shared" ref="AV76:AV139" si="74">IF(AO76=0,0,(AP76-AO76)/AO76)</f>
        <v>8.3340877396029925E-2</v>
      </c>
      <c r="AW76" s="45"/>
      <c r="AX76" s="42" t="str">
        <f t="shared" ref="AX76:AX139" si="75">A76</f>
        <v>HPS0110-ST-1070-001-B</v>
      </c>
      <c r="AY76" s="42">
        <f t="shared" ref="AY76:AY139" si="76">K76</f>
        <v>165.23</v>
      </c>
      <c r="AZ76" s="43">
        <f t="shared" ref="AZ76:AZ139" si="77">IF($B76=0,L76,AY76*(1+AS76))</f>
        <v>176.32241828003725</v>
      </c>
      <c r="BA76" s="43">
        <f t="shared" ref="BA76:BA139" si="78">IF($B76=0,U76,AZ76*(1+AT76))</f>
        <v>189.1085222481484</v>
      </c>
      <c r="BB76" s="43">
        <f t="shared" ref="BB76:BB139" si="79">BA76*(1+$AY$3)</f>
        <v>193.74168104322803</v>
      </c>
      <c r="BC76" s="43">
        <f t="shared" ref="BC76:BC139" si="80">BB76*(1+$AZ$3)</f>
        <v>198.56182431555951</v>
      </c>
      <c r="BD76" s="43">
        <f t="shared" ref="BD76:BD139" si="81">BC76*(1+$BA$3)</f>
        <v>201.55686479545483</v>
      </c>
      <c r="BE76" s="43">
        <f t="shared" ref="BE76:BE139" si="82">IF($B76=0,V76,BA76*(1+AU76))</f>
        <v>203.84691838107884</v>
      </c>
      <c r="BF76" s="43">
        <f t="shared" ref="BF76:BF139" si="83">BE76*(1+$AY$3)</f>
        <v>208.84116788141526</v>
      </c>
      <c r="BG76" s="43">
        <f t="shared" ref="BG76:BG139" si="84">BF76*(1+$AZ$3)</f>
        <v>214.03697471517989</v>
      </c>
      <c r="BH76" s="43">
        <f t="shared" ref="BH76:BH139" si="85">BG76*(1+$BA$3)</f>
        <v>217.26543721382981</v>
      </c>
      <c r="BI76" s="43">
        <f t="shared" ref="BI76:BI139" si="86">BH76*(1+$BB$3)</f>
        <v>220.03989717360705</v>
      </c>
      <c r="BJ76" s="43">
        <f t="shared" ref="BJ76:BJ107" si="87">IF($B76=0,W76,BE76*(1+AV76))</f>
        <v>220.83569941343487</v>
      </c>
    </row>
    <row r="77" spans="1:62" x14ac:dyDescent="0.2">
      <c r="A77" s="26" t="s">
        <v>91</v>
      </c>
      <c r="B77" s="17">
        <f>IF(ISERROR(VLOOKUP('Prices updated for CPI'!A77,Quantities!$A$1:$B$576,2,FALSE)),0,VLOOKUP('Prices updated for CPI'!A77,Quantities!$A$1:$B$576,2,FALSE))</f>
        <v>35</v>
      </c>
      <c r="C77" s="18">
        <f t="shared" si="50"/>
        <v>0.47395247878997776</v>
      </c>
      <c r="D77" s="19">
        <v>1</v>
      </c>
      <c r="E77" s="20">
        <v>1120</v>
      </c>
      <c r="F77" s="21">
        <v>97.399971273151337</v>
      </c>
      <c r="G77" s="22">
        <v>0</v>
      </c>
      <c r="H77" s="22">
        <v>0</v>
      </c>
      <c r="I77" s="22">
        <v>87.754349099104161</v>
      </c>
      <c r="J77" s="23">
        <f t="shared" si="51"/>
        <v>185.15432037225548</v>
      </c>
      <c r="K77" s="24">
        <f>IF(ISERROR(VLOOKUP($A77,'14-15 pricing'!$A$1:$D$1208,4,FALSE)),L77,VLOOKUP($A77,'14-15 pricing'!$A$1:$D$1208,4,FALSE))</f>
        <v>204.82</v>
      </c>
      <c r="L77" s="24">
        <f t="shared" si="52"/>
        <v>220.71969613047821</v>
      </c>
      <c r="M77" s="24"/>
      <c r="N77" s="24"/>
      <c r="O77" s="24"/>
      <c r="P77" s="24"/>
      <c r="Q77" s="24"/>
      <c r="R77" s="24"/>
      <c r="S77" s="24"/>
      <c r="T77" s="24"/>
      <c r="U77" s="24">
        <f t="shared" si="49"/>
        <v>221.04043252480204</v>
      </c>
      <c r="V77" s="24">
        <f t="shared" si="49"/>
        <v>220.75114453540192</v>
      </c>
      <c r="W77" s="24">
        <f t="shared" si="49"/>
        <v>221.90381149043083</v>
      </c>
      <c r="X77" s="22">
        <f t="shared" si="53"/>
        <v>123.31972485732686</v>
      </c>
      <c r="Y77" s="22">
        <f t="shared" si="54"/>
        <v>97.399971273151337</v>
      </c>
      <c r="Z77" s="31">
        <f t="shared" si="55"/>
        <v>220.71969613047821</v>
      </c>
      <c r="AA77" s="25">
        <f t="shared" si="56"/>
        <v>0</v>
      </c>
      <c r="AC77" s="49">
        <f t="shared" si="57"/>
        <v>7168.7</v>
      </c>
      <c r="AD77" s="49">
        <f t="shared" si="58"/>
        <v>7725.1893645667378</v>
      </c>
      <c r="AE77" s="49">
        <f t="shared" si="59"/>
        <v>7736.4151383680719</v>
      </c>
      <c r="AF77" s="49">
        <f t="shared" si="60"/>
        <v>7726.2900587390668</v>
      </c>
      <c r="AG77" s="49">
        <f t="shared" si="61"/>
        <v>7766.6334021650791</v>
      </c>
      <c r="AH77" s="50">
        <f t="shared" si="62"/>
        <v>31466.502214992073</v>
      </c>
      <c r="AI77" s="49">
        <f t="shared" si="63"/>
        <v>597.93340216507931</v>
      </c>
      <c r="AJ77" s="51">
        <f t="shared" si="64"/>
        <v>1.473698384829119E-4</v>
      </c>
      <c r="AK77" s="61"/>
      <c r="AL77" s="69">
        <f t="shared" si="65"/>
        <v>7168.7</v>
      </c>
      <c r="AM77" s="69">
        <f t="shared" si="66"/>
        <v>7377.8148895778422</v>
      </c>
      <c r="AN77" s="69">
        <f t="shared" si="67"/>
        <v>7618.8592364390024</v>
      </c>
      <c r="AO77" s="69">
        <f t="shared" si="68"/>
        <v>7896.7083043414341</v>
      </c>
      <c r="AP77" s="69">
        <f t="shared" si="69"/>
        <v>8216.9817541839093</v>
      </c>
      <c r="AQ77" s="70">
        <f t="shared" si="70"/>
        <v>31521.957312911203</v>
      </c>
      <c r="AS77" s="74">
        <f t="shared" si="71"/>
        <v>2.9170545507252697E-2</v>
      </c>
      <c r="AT77" s="74">
        <f t="shared" si="72"/>
        <v>3.2671509175659558E-2</v>
      </c>
      <c r="AU77" s="74">
        <f t="shared" si="73"/>
        <v>3.6468591856055374E-2</v>
      </c>
      <c r="AV77" s="74">
        <f t="shared" si="74"/>
        <v>4.0557842267821394E-2</v>
      </c>
      <c r="AW77" s="45"/>
      <c r="AX77" s="42" t="str">
        <f t="shared" si="75"/>
        <v>HPS0110-ST-1120-001-B</v>
      </c>
      <c r="AY77" s="42">
        <f t="shared" si="76"/>
        <v>204.82</v>
      </c>
      <c r="AZ77" s="43">
        <f t="shared" si="77"/>
        <v>210.79471113079546</v>
      </c>
      <c r="BA77" s="43">
        <f t="shared" si="78"/>
        <v>217.68169246968574</v>
      </c>
      <c r="BB77" s="43">
        <f t="shared" si="79"/>
        <v>223.01489393519304</v>
      </c>
      <c r="BC77" s="43">
        <f t="shared" si="80"/>
        <v>228.56333211763862</v>
      </c>
      <c r="BD77" s="43">
        <f t="shared" si="81"/>
        <v>232.0109053572165</v>
      </c>
      <c r="BE77" s="43">
        <f t="shared" si="82"/>
        <v>225.6202372668981</v>
      </c>
      <c r="BF77" s="43">
        <f t="shared" si="83"/>
        <v>231.1479330799371</v>
      </c>
      <c r="BG77" s="43">
        <f t="shared" si="84"/>
        <v>236.89871498989686</v>
      </c>
      <c r="BH77" s="43">
        <f t="shared" si="85"/>
        <v>240.47201637084277</v>
      </c>
      <c r="BI77" s="43">
        <f t="shared" si="86"/>
        <v>243.54282224509311</v>
      </c>
      <c r="BJ77" s="43">
        <f t="shared" si="87"/>
        <v>234.7709072623974</v>
      </c>
    </row>
    <row r="78" spans="1:62" x14ac:dyDescent="0.2">
      <c r="A78" s="26" t="s">
        <v>92</v>
      </c>
      <c r="B78" s="17">
        <f>IF(ISERROR(VLOOKUP('Prices updated for CPI'!A78,Quantities!$A$1:$B$576,2,FALSE)),0,VLOOKUP('Prices updated for CPI'!A78,Quantities!$A$1:$B$576,2,FALSE))</f>
        <v>9</v>
      </c>
      <c r="C78" s="18">
        <f t="shared" si="50"/>
        <v>0.48361513308951337</v>
      </c>
      <c r="D78" s="19">
        <v>1</v>
      </c>
      <c r="E78" s="20">
        <v>1160</v>
      </c>
      <c r="F78" s="21">
        <v>88.927770054909942</v>
      </c>
      <c r="G78" s="22">
        <v>0</v>
      </c>
      <c r="H78" s="22">
        <v>0</v>
      </c>
      <c r="I78" s="22">
        <v>83.284422349104162</v>
      </c>
      <c r="J78" s="23">
        <f t="shared" si="51"/>
        <v>172.2121924040141</v>
      </c>
      <c r="K78" s="24">
        <f>IF(ISERROR(VLOOKUP($A78,'14-15 pricing'!$A$1:$D$1208,4,FALSE)),L78,VLOOKUP($A78,'14-15 pricing'!$A$1:$D$1208,4,FALSE))</f>
        <v>192.71</v>
      </c>
      <c r="L78" s="24">
        <f t="shared" si="52"/>
        <v>205.96598131659857</v>
      </c>
      <c r="M78" s="24"/>
      <c r="N78" s="24"/>
      <c r="O78" s="24"/>
      <c r="P78" s="24"/>
      <c r="Q78" s="24"/>
      <c r="R78" s="24"/>
      <c r="S78" s="24"/>
      <c r="T78" s="24"/>
      <c r="U78" s="24">
        <f t="shared" si="49"/>
        <v>206.27038042162104</v>
      </c>
      <c r="V78" s="24">
        <f t="shared" si="49"/>
        <v>205.99582784004457</v>
      </c>
      <c r="W78" s="24">
        <f t="shared" si="49"/>
        <v>207.08978161551005</v>
      </c>
      <c r="X78" s="22">
        <f t="shared" si="53"/>
        <v>117.03821126168864</v>
      </c>
      <c r="Y78" s="22">
        <f t="shared" si="54"/>
        <v>88.927770054909942</v>
      </c>
      <c r="Z78" s="31">
        <f t="shared" si="55"/>
        <v>205.96598131659857</v>
      </c>
      <c r="AA78" s="25">
        <f t="shared" si="56"/>
        <v>0</v>
      </c>
      <c r="AC78" s="49">
        <f t="shared" si="57"/>
        <v>1734.39</v>
      </c>
      <c r="AD78" s="49">
        <f t="shared" si="58"/>
        <v>1853.6938318493872</v>
      </c>
      <c r="AE78" s="49">
        <f t="shared" si="59"/>
        <v>1856.4334237945893</v>
      </c>
      <c r="AF78" s="49">
        <f t="shared" si="60"/>
        <v>1853.9624505604011</v>
      </c>
      <c r="AG78" s="49">
        <f t="shared" si="61"/>
        <v>1863.8080345395904</v>
      </c>
      <c r="AH78" s="50">
        <f t="shared" si="62"/>
        <v>7564.0296561532605</v>
      </c>
      <c r="AI78" s="49">
        <f t="shared" si="63"/>
        <v>129.41803453959028</v>
      </c>
      <c r="AJ78" s="51">
        <f t="shared" si="64"/>
        <v>3.1897055387465694E-5</v>
      </c>
      <c r="AK78" s="61"/>
      <c r="AL78" s="69">
        <f t="shared" si="65"/>
        <v>1734.39</v>
      </c>
      <c r="AM78" s="69">
        <f t="shared" si="66"/>
        <v>1779.65129148185</v>
      </c>
      <c r="AN78" s="69">
        <f t="shared" si="67"/>
        <v>1831.8234656649508</v>
      </c>
      <c r="AO78" s="69">
        <f t="shared" si="68"/>
        <v>1891.9617354729023</v>
      </c>
      <c r="AP78" s="69">
        <f t="shared" si="69"/>
        <v>1961.2824328009699</v>
      </c>
      <c r="AQ78" s="70">
        <f t="shared" si="70"/>
        <v>7578.5844723482869</v>
      </c>
      <c r="AS78" s="74">
        <f t="shared" si="71"/>
        <v>2.6096374795662951E-2</v>
      </c>
      <c r="AT78" s="74">
        <f t="shared" si="72"/>
        <v>2.9315953317831739E-2</v>
      </c>
      <c r="AU78" s="74">
        <f t="shared" si="73"/>
        <v>3.282973001228659E-2</v>
      </c>
      <c r="AV78" s="74">
        <f t="shared" si="74"/>
        <v>3.6639587380841311E-2</v>
      </c>
      <c r="AW78" s="45"/>
      <c r="AX78" s="42" t="str">
        <f t="shared" si="75"/>
        <v>HPS0110-ST-1160-001-B</v>
      </c>
      <c r="AY78" s="42">
        <f t="shared" si="76"/>
        <v>192.71</v>
      </c>
      <c r="AZ78" s="43">
        <f t="shared" si="77"/>
        <v>197.7390323868722</v>
      </c>
      <c r="BA78" s="43">
        <f t="shared" si="78"/>
        <v>203.53594062943895</v>
      </c>
      <c r="BB78" s="43">
        <f t="shared" si="79"/>
        <v>208.52257117486019</v>
      </c>
      <c r="BC78" s="43">
        <f t="shared" si="80"/>
        <v>213.71045156882408</v>
      </c>
      <c r="BD78" s="43">
        <f t="shared" si="81"/>
        <v>216.93398890099587</v>
      </c>
      <c r="BE78" s="43">
        <f t="shared" si="82"/>
        <v>210.21797060810025</v>
      </c>
      <c r="BF78" s="43">
        <f t="shared" si="83"/>
        <v>215.36831088799869</v>
      </c>
      <c r="BG78" s="43">
        <f t="shared" si="84"/>
        <v>220.72650799463244</v>
      </c>
      <c r="BH78" s="43">
        <f t="shared" si="85"/>
        <v>224.05587318710394</v>
      </c>
      <c r="BI78" s="43">
        <f t="shared" si="86"/>
        <v>226.91704639938411</v>
      </c>
      <c r="BJ78" s="43">
        <f t="shared" si="87"/>
        <v>217.92027031121887</v>
      </c>
    </row>
    <row r="79" spans="1:62" x14ac:dyDescent="0.2">
      <c r="A79" s="26" t="s">
        <v>93</v>
      </c>
      <c r="B79" s="17">
        <f>IF(ISERROR(VLOOKUP('Prices updated for CPI'!A79,Quantities!$A$1:$B$576,2,FALSE)),0,VLOOKUP('Prices updated for CPI'!A79,Quantities!$A$1:$B$576,2,FALSE))</f>
        <v>8</v>
      </c>
      <c r="C79" s="18">
        <f t="shared" si="50"/>
        <v>0.27593845716010129</v>
      </c>
      <c r="D79" s="19">
        <v>1</v>
      </c>
      <c r="E79" s="20">
        <v>1450</v>
      </c>
      <c r="F79" s="21">
        <v>210.83335873444966</v>
      </c>
      <c r="G79" s="22">
        <v>0</v>
      </c>
      <c r="H79" s="22">
        <v>0</v>
      </c>
      <c r="I79" s="22">
        <v>80.348186286604161</v>
      </c>
      <c r="J79" s="23">
        <f t="shared" si="51"/>
        <v>291.18154502105381</v>
      </c>
      <c r="K79" s="24">
        <f>IF(ISERROR(VLOOKUP($A79,'14-15 pricing'!$A$1:$D$1208,4,FALSE)),L79,VLOOKUP($A79,'14-15 pricing'!$A$1:$D$1208,4,FALSE))</f>
        <v>379.83</v>
      </c>
      <c r="L79" s="24">
        <f t="shared" si="52"/>
        <v>323.74532637333243</v>
      </c>
      <c r="M79" s="24"/>
      <c r="N79" s="24"/>
      <c r="O79" s="24"/>
      <c r="P79" s="24"/>
      <c r="Q79" s="24"/>
      <c r="R79" s="24"/>
      <c r="S79" s="24"/>
      <c r="T79" s="24"/>
      <c r="U79" s="24">
        <f t="shared" si="49"/>
        <v>324.03899372799447</v>
      </c>
      <c r="V79" s="24">
        <f t="shared" si="49"/>
        <v>323.77412064191475</v>
      </c>
      <c r="W79" s="24">
        <f t="shared" si="49"/>
        <v>324.82950650232931</v>
      </c>
      <c r="X79" s="22">
        <f t="shared" si="53"/>
        <v>112.91196763888274</v>
      </c>
      <c r="Y79" s="22">
        <f t="shared" si="54"/>
        <v>210.83335873444966</v>
      </c>
      <c r="Z79" s="31">
        <f t="shared" si="55"/>
        <v>323.74532637333243</v>
      </c>
      <c r="AA79" s="25">
        <f t="shared" si="56"/>
        <v>0</v>
      </c>
      <c r="AC79" s="49">
        <f t="shared" si="57"/>
        <v>3038.64</v>
      </c>
      <c r="AD79" s="49">
        <f t="shared" si="58"/>
        <v>2589.9626109866595</v>
      </c>
      <c r="AE79" s="49">
        <f t="shared" si="59"/>
        <v>2592.3119498239557</v>
      </c>
      <c r="AF79" s="49">
        <f t="shared" si="60"/>
        <v>2590.192965135318</v>
      </c>
      <c r="AG79" s="49">
        <f t="shared" si="61"/>
        <v>2598.6360520186345</v>
      </c>
      <c r="AH79" s="50">
        <f t="shared" si="62"/>
        <v>11139.942221780202</v>
      </c>
      <c r="AI79" s="49">
        <f t="shared" si="63"/>
        <v>-440.0039479813654</v>
      </c>
      <c r="AJ79" s="51">
        <f t="shared" si="64"/>
        <v>-1.0844570734978818E-4</v>
      </c>
      <c r="AK79" s="61"/>
      <c r="AL79" s="69">
        <f t="shared" si="65"/>
        <v>3038.64</v>
      </c>
      <c r="AM79" s="69">
        <f t="shared" si="66"/>
        <v>2884.7576835701593</v>
      </c>
      <c r="AN79" s="69">
        <f t="shared" si="67"/>
        <v>2707.3792934794537</v>
      </c>
      <c r="AO79" s="69">
        <f t="shared" si="68"/>
        <v>2502.9172474098818</v>
      </c>
      <c r="AP79" s="69">
        <f t="shared" si="69"/>
        <v>2267.2361801638767</v>
      </c>
      <c r="AQ79" s="70">
        <f t="shared" si="70"/>
        <v>11186.518336773557</v>
      </c>
      <c r="AS79" s="74">
        <f t="shared" si="71"/>
        <v>-5.064183859550344E-2</v>
      </c>
      <c r="AT79" s="74">
        <f t="shared" si="72"/>
        <v>-6.1488142002687422E-2</v>
      </c>
      <c r="AU79" s="74">
        <f t="shared" si="73"/>
        <v>-7.5520281388723548E-2</v>
      </c>
      <c r="AV79" s="74">
        <f t="shared" si="74"/>
        <v>-9.416254871786002E-2</v>
      </c>
      <c r="AW79" s="45"/>
      <c r="AX79" s="42" t="str">
        <f t="shared" si="75"/>
        <v>HPS0110-ST-1450-001-B</v>
      </c>
      <c r="AY79" s="42">
        <f t="shared" si="76"/>
        <v>379.83</v>
      </c>
      <c r="AZ79" s="43">
        <f t="shared" si="77"/>
        <v>360.59471044626991</v>
      </c>
      <c r="BA79" s="43">
        <f t="shared" si="78"/>
        <v>338.42241168493172</v>
      </c>
      <c r="BB79" s="43">
        <f t="shared" si="79"/>
        <v>346.71376077121255</v>
      </c>
      <c r="BC79" s="43">
        <f t="shared" si="80"/>
        <v>355.33973114788756</v>
      </c>
      <c r="BD79" s="43">
        <f t="shared" si="81"/>
        <v>360.69955740135561</v>
      </c>
      <c r="BE79" s="43">
        <f t="shared" si="82"/>
        <v>312.86465592623523</v>
      </c>
      <c r="BF79" s="43">
        <f t="shared" si="83"/>
        <v>320.529839996428</v>
      </c>
      <c r="BG79" s="43">
        <f t="shared" si="84"/>
        <v>328.50437466300576</v>
      </c>
      <c r="BH79" s="43">
        <f t="shared" si="85"/>
        <v>333.45942532961726</v>
      </c>
      <c r="BI79" s="43">
        <f t="shared" si="86"/>
        <v>337.71767199623645</v>
      </c>
      <c r="BJ79" s="43">
        <f t="shared" si="87"/>
        <v>283.40452252048459</v>
      </c>
    </row>
    <row r="80" spans="1:62" x14ac:dyDescent="0.2">
      <c r="A80" s="26" t="s">
        <v>94</v>
      </c>
      <c r="B80" s="17">
        <f>IF(ISERROR(VLOOKUP('Prices updated for CPI'!A80,Quantities!$A$1:$B$576,2,FALSE)),0,VLOOKUP('Prices updated for CPI'!A80,Quantities!$A$1:$B$576,2,FALSE))</f>
        <v>163</v>
      </c>
      <c r="C80" s="18">
        <f t="shared" si="50"/>
        <v>0.68709830399158289</v>
      </c>
      <c r="D80" s="19">
        <v>1</v>
      </c>
      <c r="E80" s="20">
        <v>60</v>
      </c>
      <c r="F80" s="21">
        <v>32.138130136529035</v>
      </c>
      <c r="G80" s="22">
        <v>0</v>
      </c>
      <c r="H80" s="22">
        <v>0</v>
      </c>
      <c r="I80" s="22">
        <v>70.571860082458173</v>
      </c>
      <c r="J80" s="23">
        <f t="shared" si="51"/>
        <v>102.7099902189872</v>
      </c>
      <c r="K80" s="24">
        <f>IF(ISERROR(VLOOKUP($A80,'14-15 pricing'!$A$1:$D$1208,4,FALSE)),L80,VLOOKUP($A80,'14-15 pricing'!$A$1:$D$1208,4,FALSE))</f>
        <v>90.3</v>
      </c>
      <c r="L80" s="24">
        <f t="shared" si="52"/>
        <v>131.31158942810225</v>
      </c>
      <c r="M80" s="24"/>
      <c r="N80" s="24"/>
      <c r="O80" s="24"/>
      <c r="P80" s="24"/>
      <c r="Q80" s="24"/>
      <c r="R80" s="24"/>
      <c r="S80" s="24"/>
      <c r="T80" s="24"/>
      <c r="U80" s="24">
        <f t="shared" si="49"/>
        <v>131.56952495125236</v>
      </c>
      <c r="V80" s="24">
        <f t="shared" si="49"/>
        <v>131.336880168161</v>
      </c>
      <c r="W80" s="24">
        <f t="shared" si="49"/>
        <v>132.26385247103923</v>
      </c>
      <c r="X80" s="22">
        <f t="shared" si="53"/>
        <v>99.173459291573209</v>
      </c>
      <c r="Y80" s="22">
        <f t="shared" si="54"/>
        <v>32.138130136529035</v>
      </c>
      <c r="Z80" s="31">
        <f t="shared" si="55"/>
        <v>131.31158942810225</v>
      </c>
      <c r="AA80" s="25">
        <f t="shared" si="56"/>
        <v>0</v>
      </c>
      <c r="AC80" s="49">
        <f t="shared" si="57"/>
        <v>14718.9</v>
      </c>
      <c r="AD80" s="49">
        <f t="shared" si="58"/>
        <v>21403.789076780668</v>
      </c>
      <c r="AE80" s="49">
        <f t="shared" si="59"/>
        <v>21445.832567054134</v>
      </c>
      <c r="AF80" s="49">
        <f t="shared" si="60"/>
        <v>21407.911467410242</v>
      </c>
      <c r="AG80" s="49">
        <f t="shared" si="61"/>
        <v>21559.007952779393</v>
      </c>
      <c r="AH80" s="50">
        <f t="shared" si="62"/>
        <v>82400.700892635155</v>
      </c>
      <c r="AI80" s="49">
        <f t="shared" si="63"/>
        <v>6840.1079527793936</v>
      </c>
      <c r="AJ80" s="51">
        <f t="shared" si="64"/>
        <v>1.685849294514712E-3</v>
      </c>
      <c r="AK80" s="61"/>
      <c r="AL80" s="69">
        <f t="shared" si="65"/>
        <v>14718.9</v>
      </c>
      <c r="AM80" s="69">
        <f t="shared" si="66"/>
        <v>17111.08684566995</v>
      </c>
      <c r="AN80" s="69">
        <f t="shared" si="67"/>
        <v>19868.533323768424</v>
      </c>
      <c r="AO80" s="69">
        <f t="shared" si="68"/>
        <v>23047.010411935949</v>
      </c>
      <c r="AP80" s="69">
        <f t="shared" si="69"/>
        <v>26710.804679657405</v>
      </c>
      <c r="AQ80" s="70">
        <f t="shared" si="70"/>
        <v>82323.7077423913</v>
      </c>
      <c r="AS80" s="74">
        <f t="shared" si="71"/>
        <v>0.16252483851850005</v>
      </c>
      <c r="AT80" s="74">
        <f t="shared" si="72"/>
        <v>0.16114969802729162</v>
      </c>
      <c r="AU80" s="74">
        <f t="shared" si="73"/>
        <v>0.15997542628701039</v>
      </c>
      <c r="AV80" s="74">
        <f t="shared" si="74"/>
        <v>0.15897047826315869</v>
      </c>
      <c r="AW80" s="45"/>
      <c r="AX80" s="42" t="str">
        <f t="shared" si="75"/>
        <v>HPS0110-TA-0060-001-B</v>
      </c>
      <c r="AY80" s="42">
        <f t="shared" si="76"/>
        <v>90.3</v>
      </c>
      <c r="AZ80" s="43">
        <f t="shared" si="77"/>
        <v>104.97599291822056</v>
      </c>
      <c r="BA80" s="43">
        <f t="shared" si="78"/>
        <v>121.8928424771069</v>
      </c>
      <c r="BB80" s="43">
        <f t="shared" si="79"/>
        <v>124.87921711779602</v>
      </c>
      <c r="BC80" s="43">
        <f t="shared" si="80"/>
        <v>127.98611551468802</v>
      </c>
      <c r="BD80" s="43">
        <f t="shared" si="81"/>
        <v>129.91661548945589</v>
      </c>
      <c r="BE80" s="43">
        <f t="shared" si="82"/>
        <v>141.39270191371747</v>
      </c>
      <c r="BF80" s="43">
        <f t="shared" si="83"/>
        <v>144.85682311060356</v>
      </c>
      <c r="BG80" s="43">
        <f t="shared" si="84"/>
        <v>148.46074890296879</v>
      </c>
      <c r="BH80" s="43">
        <f t="shared" si="85"/>
        <v>150.70008143414722</v>
      </c>
      <c r="BI80" s="43">
        <f t="shared" si="86"/>
        <v>152.62450782812866</v>
      </c>
      <c r="BJ80" s="43">
        <f t="shared" si="87"/>
        <v>163.86996735986136</v>
      </c>
    </row>
    <row r="81" spans="1:62" x14ac:dyDescent="0.2">
      <c r="A81" s="26" t="s">
        <v>95</v>
      </c>
      <c r="B81" s="17">
        <f>IF(ISERROR(VLOOKUP('Prices updated for CPI'!A81,Quantities!$A$1:$B$576,2,FALSE)),0,VLOOKUP('Prices updated for CPI'!A81,Quantities!$A$1:$B$576,2,FALSE))</f>
        <v>85</v>
      </c>
      <c r="C81" s="18">
        <f t="shared" si="50"/>
        <v>0.55203642369132655</v>
      </c>
      <c r="D81" s="19">
        <v>1</v>
      </c>
      <c r="E81" s="20">
        <v>230</v>
      </c>
      <c r="F81" s="21">
        <v>66.039248498405314</v>
      </c>
      <c r="G81" s="22">
        <v>0</v>
      </c>
      <c r="H81" s="22">
        <v>0</v>
      </c>
      <c r="I81" s="22">
        <v>81.381774082458179</v>
      </c>
      <c r="J81" s="23">
        <f t="shared" si="51"/>
        <v>147.42102258086351</v>
      </c>
      <c r="K81" s="24">
        <f>IF(ISERROR(VLOOKUP($A81,'14-15 pricing'!$A$1:$D$1208,4,FALSE)),L81,VLOOKUP($A81,'14-15 pricing'!$A$1:$D$1208,4,FALSE))</f>
        <v>155.08000000000001</v>
      </c>
      <c r="L81" s="24">
        <f t="shared" si="52"/>
        <v>180.4036998478864</v>
      </c>
      <c r="M81" s="24"/>
      <c r="N81" s="24"/>
      <c r="O81" s="24"/>
      <c r="P81" s="24"/>
      <c r="Q81" s="24"/>
      <c r="R81" s="24"/>
      <c r="S81" s="24"/>
      <c r="T81" s="24"/>
      <c r="U81" s="24">
        <f t="shared" si="49"/>
        <v>180.70114489819846</v>
      </c>
      <c r="V81" s="24">
        <f t="shared" si="49"/>
        <v>180.43286452190006</v>
      </c>
      <c r="W81" s="24">
        <f t="shared" si="49"/>
        <v>181.50182671795645</v>
      </c>
      <c r="X81" s="22">
        <f t="shared" si="53"/>
        <v>114.36445134948109</v>
      </c>
      <c r="Y81" s="22">
        <f t="shared" si="54"/>
        <v>66.039248498405314</v>
      </c>
      <c r="Z81" s="31">
        <f t="shared" si="55"/>
        <v>180.4036998478864</v>
      </c>
      <c r="AA81" s="25">
        <f t="shared" si="56"/>
        <v>0</v>
      </c>
      <c r="AC81" s="49">
        <f t="shared" si="57"/>
        <v>13181.800000000001</v>
      </c>
      <c r="AD81" s="49">
        <f t="shared" si="58"/>
        <v>15334.314487070344</v>
      </c>
      <c r="AE81" s="49">
        <f t="shared" si="59"/>
        <v>15359.59731634687</v>
      </c>
      <c r="AF81" s="49">
        <f t="shared" si="60"/>
        <v>15336.793484361506</v>
      </c>
      <c r="AG81" s="49">
        <f t="shared" si="61"/>
        <v>15427.655271026299</v>
      </c>
      <c r="AH81" s="50">
        <f t="shared" si="62"/>
        <v>61488.681217415273</v>
      </c>
      <c r="AI81" s="49">
        <f t="shared" si="63"/>
        <v>2245.8552710262975</v>
      </c>
      <c r="AJ81" s="51">
        <f t="shared" si="64"/>
        <v>5.5352540491752998E-4</v>
      </c>
      <c r="AK81" s="61"/>
      <c r="AL81" s="69">
        <f t="shared" si="65"/>
        <v>13181.800000000001</v>
      </c>
      <c r="AM81" s="69">
        <f t="shared" si="66"/>
        <v>13967.241614915534</v>
      </c>
      <c r="AN81" s="69">
        <f t="shared" si="67"/>
        <v>14872.611201208976</v>
      </c>
      <c r="AO81" s="69">
        <f t="shared" si="68"/>
        <v>15916.22039152837</v>
      </c>
      <c r="AP81" s="69">
        <f t="shared" si="69"/>
        <v>17119.176795860363</v>
      </c>
      <c r="AQ81" s="70">
        <f t="shared" si="70"/>
        <v>61557.937182920563</v>
      </c>
      <c r="AS81" s="74">
        <f t="shared" si="71"/>
        <v>5.9585308145741332E-2</v>
      </c>
      <c r="AT81" s="74">
        <f t="shared" si="72"/>
        <v>6.4820929662060336E-2</v>
      </c>
      <c r="AU81" s="74">
        <f t="shared" si="73"/>
        <v>7.0169869715585656E-2</v>
      </c>
      <c r="AV81" s="74">
        <f t="shared" si="74"/>
        <v>7.5580531981844362E-2</v>
      </c>
      <c r="AW81" s="45"/>
      <c r="AX81" s="42" t="str">
        <f t="shared" si="75"/>
        <v>HPS0110-TA-0230-001-B</v>
      </c>
      <c r="AY81" s="42">
        <f t="shared" si="76"/>
        <v>155.08000000000001</v>
      </c>
      <c r="AZ81" s="43">
        <f t="shared" si="77"/>
        <v>164.32048958724158</v>
      </c>
      <c r="BA81" s="43">
        <f t="shared" si="78"/>
        <v>174.97189648481148</v>
      </c>
      <c r="BB81" s="43">
        <f t="shared" si="79"/>
        <v>179.25870794868936</v>
      </c>
      <c r="BC81" s="43">
        <f t="shared" si="80"/>
        <v>183.7185260449973</v>
      </c>
      <c r="BD81" s="43">
        <f t="shared" si="81"/>
        <v>186.48967515338288</v>
      </c>
      <c r="BE81" s="43">
        <f t="shared" si="82"/>
        <v>187.24965166503964</v>
      </c>
      <c r="BF81" s="43">
        <f t="shared" si="83"/>
        <v>191.83726813083311</v>
      </c>
      <c r="BG81" s="43">
        <f t="shared" si="84"/>
        <v>196.6100310819142</v>
      </c>
      <c r="BH81" s="43">
        <f t="shared" si="85"/>
        <v>199.57563136219764</v>
      </c>
      <c r="BI81" s="43">
        <f t="shared" si="86"/>
        <v>202.12419410306617</v>
      </c>
      <c r="BJ81" s="43">
        <f t="shared" si="87"/>
        <v>201.40207995129836</v>
      </c>
    </row>
    <row r="82" spans="1:62" x14ac:dyDescent="0.2">
      <c r="A82" s="26" t="s">
        <v>96</v>
      </c>
      <c r="B82" s="17">
        <f>IF(ISERROR(VLOOKUP('Prices updated for CPI'!A82,Quantities!$A$1:$B$576,2,FALSE)),0,VLOOKUP('Prices updated for CPI'!A82,Quantities!$A$1:$B$576,2,FALSE))</f>
        <v>268</v>
      </c>
      <c r="C82" s="18">
        <f t="shared" si="50"/>
        <v>0.46563112555117525</v>
      </c>
      <c r="D82" s="19">
        <v>1</v>
      </c>
      <c r="E82" s="20">
        <v>320</v>
      </c>
      <c r="F82" s="21">
        <v>92.322513672035399</v>
      </c>
      <c r="G82" s="22">
        <v>0</v>
      </c>
      <c r="H82" s="22">
        <v>0</v>
      </c>
      <c r="I82" s="22">
        <v>80.446743832458168</v>
      </c>
      <c r="J82" s="23">
        <f t="shared" si="51"/>
        <v>172.76925750449357</v>
      </c>
      <c r="K82" s="24">
        <f>IF(ISERROR(VLOOKUP($A82,'14-15 pricing'!$A$1:$D$1208,4,FALSE)),L82,VLOOKUP($A82,'14-15 pricing'!$A$1:$D$1208,4,FALSE))</f>
        <v>194.67</v>
      </c>
      <c r="L82" s="24">
        <f t="shared" si="52"/>
        <v>205.37298258820076</v>
      </c>
      <c r="M82" s="24"/>
      <c r="N82" s="24"/>
      <c r="O82" s="24"/>
      <c r="P82" s="24"/>
      <c r="Q82" s="24"/>
      <c r="R82" s="24"/>
      <c r="S82" s="24"/>
      <c r="T82" s="24"/>
      <c r="U82" s="24">
        <f t="shared" si="49"/>
        <v>205.6670101642332</v>
      </c>
      <c r="V82" s="24">
        <f t="shared" si="49"/>
        <v>205.40181217671471</v>
      </c>
      <c r="W82" s="24">
        <f t="shared" si="49"/>
        <v>206.45849260574539</v>
      </c>
      <c r="X82" s="22">
        <f t="shared" si="53"/>
        <v>113.05046891616536</v>
      </c>
      <c r="Y82" s="22">
        <f t="shared" si="54"/>
        <v>92.322513672035399</v>
      </c>
      <c r="Z82" s="31">
        <f t="shared" si="55"/>
        <v>205.37298258820076</v>
      </c>
      <c r="AA82" s="25">
        <f t="shared" si="56"/>
        <v>0</v>
      </c>
      <c r="AC82" s="49">
        <f t="shared" si="57"/>
        <v>52171.56</v>
      </c>
      <c r="AD82" s="49">
        <f t="shared" si="58"/>
        <v>55039.959333637802</v>
      </c>
      <c r="AE82" s="49">
        <f t="shared" si="59"/>
        <v>55118.7587240145</v>
      </c>
      <c r="AF82" s="49">
        <f t="shared" si="60"/>
        <v>55047.685663359545</v>
      </c>
      <c r="AG82" s="49">
        <f t="shared" si="61"/>
        <v>55330.876018339768</v>
      </c>
      <c r="AH82" s="50">
        <f t="shared" si="62"/>
        <v>225214.18841074934</v>
      </c>
      <c r="AI82" s="49">
        <f t="shared" si="63"/>
        <v>3159.3160183397704</v>
      </c>
      <c r="AJ82" s="51">
        <f t="shared" si="64"/>
        <v>7.7866178683670087E-4</v>
      </c>
      <c r="AK82" s="61"/>
      <c r="AL82" s="69">
        <f t="shared" si="65"/>
        <v>52171.56</v>
      </c>
      <c r="AM82" s="69">
        <f t="shared" si="66"/>
        <v>53276.465693383943</v>
      </c>
      <c r="AN82" s="69">
        <f t="shared" si="67"/>
        <v>54550.077877301483</v>
      </c>
      <c r="AO82" s="69">
        <f t="shared" si="68"/>
        <v>56018.15610763018</v>
      </c>
      <c r="AP82" s="69">
        <f t="shared" si="69"/>
        <v>57710.393130469922</v>
      </c>
      <c r="AQ82" s="70">
        <f t="shared" si="70"/>
        <v>225667.67912604788</v>
      </c>
      <c r="AS82" s="74">
        <f t="shared" si="71"/>
        <v>2.117831426516565E-2</v>
      </c>
      <c r="AT82" s="74">
        <f t="shared" si="72"/>
        <v>2.3905718356908592E-2</v>
      </c>
      <c r="AU82" s="74">
        <f t="shared" si="73"/>
        <v>2.6912486424507404E-2</v>
      </c>
      <c r="AV82" s="74">
        <f t="shared" si="74"/>
        <v>3.0208724107026495E-2</v>
      </c>
      <c r="AW82" s="45"/>
      <c r="AX82" s="42" t="str">
        <f t="shared" si="75"/>
        <v>HPS0110-TA-0320-001-B</v>
      </c>
      <c r="AY82" s="42">
        <f t="shared" si="76"/>
        <v>194.67</v>
      </c>
      <c r="AZ82" s="43">
        <f t="shared" si="77"/>
        <v>198.79278243799976</v>
      </c>
      <c r="BA82" s="43">
        <f t="shared" si="78"/>
        <v>203.54506670634882</v>
      </c>
      <c r="BB82" s="43">
        <f t="shared" si="79"/>
        <v>208.53192084065435</v>
      </c>
      <c r="BC82" s="43">
        <f t="shared" si="80"/>
        <v>213.72003384707639</v>
      </c>
      <c r="BD82" s="43">
        <f t="shared" si="81"/>
        <v>216.94371571514449</v>
      </c>
      <c r="BE82" s="43">
        <f t="shared" si="82"/>
        <v>209.02297055085887</v>
      </c>
      <c r="BF82" s="43">
        <f t="shared" si="83"/>
        <v>214.1440333293549</v>
      </c>
      <c r="BG82" s="43">
        <f t="shared" si="84"/>
        <v>219.47177135663108</v>
      </c>
      <c r="BH82" s="43">
        <f t="shared" si="85"/>
        <v>222.78221051921051</v>
      </c>
      <c r="BI82" s="43">
        <f t="shared" si="86"/>
        <v>225.62711917455215</v>
      </c>
      <c r="BJ82" s="43">
        <f t="shared" si="87"/>
        <v>215.3372878002609</v>
      </c>
    </row>
    <row r="83" spans="1:62" x14ac:dyDescent="0.2">
      <c r="A83" s="26" t="s">
        <v>97</v>
      </c>
      <c r="B83" s="17">
        <f>IF(ISERROR(VLOOKUP('Prices updated for CPI'!A83,Quantities!$A$1:$B$576,2,FALSE)),0,VLOOKUP('Prices updated for CPI'!A83,Quantities!$A$1:$B$576,2,FALSE))</f>
        <v>10</v>
      </c>
      <c r="C83" s="18">
        <f t="shared" si="50"/>
        <v>0.4181825131737949</v>
      </c>
      <c r="D83" s="19">
        <v>1</v>
      </c>
      <c r="E83" s="20">
        <v>390</v>
      </c>
      <c r="F83" s="21">
        <v>105.05612002630808</v>
      </c>
      <c r="G83" s="22">
        <v>0</v>
      </c>
      <c r="H83" s="22">
        <v>0</v>
      </c>
      <c r="I83" s="22">
        <v>75.509301957458177</v>
      </c>
      <c r="J83" s="23">
        <f t="shared" si="51"/>
        <v>180.56542198376627</v>
      </c>
      <c r="K83" s="24">
        <f>IF(ISERROR(VLOOKUP($A83,'14-15 pricing'!$A$1:$D$1208,4,FALSE)),L83,VLOOKUP($A83,'14-15 pricing'!$A$1:$D$1208,4,FALSE))</f>
        <v>214.31</v>
      </c>
      <c r="L83" s="24">
        <f t="shared" si="52"/>
        <v>211.16808413017736</v>
      </c>
      <c r="M83" s="24"/>
      <c r="N83" s="24"/>
      <c r="O83" s="24"/>
      <c r="P83" s="24"/>
      <c r="Q83" s="24"/>
      <c r="R83" s="24"/>
      <c r="S83" s="24"/>
      <c r="T83" s="24"/>
      <c r="U83" s="24">
        <f t="shared" si="49"/>
        <v>211.44406567976867</v>
      </c>
      <c r="V83" s="24">
        <f t="shared" si="49"/>
        <v>211.19514429446372</v>
      </c>
      <c r="W83" s="24">
        <f t="shared" si="49"/>
        <v>212.18697066041818</v>
      </c>
      <c r="X83" s="22">
        <f t="shared" si="53"/>
        <v>106.11196410386928</v>
      </c>
      <c r="Y83" s="22">
        <f t="shared" si="54"/>
        <v>105.05612002630808</v>
      </c>
      <c r="Z83" s="31">
        <f t="shared" si="55"/>
        <v>211.16808413017736</v>
      </c>
      <c r="AA83" s="25">
        <f t="shared" si="56"/>
        <v>0</v>
      </c>
      <c r="AC83" s="49">
        <f t="shared" si="57"/>
        <v>2143.1</v>
      </c>
      <c r="AD83" s="49">
        <f t="shared" si="58"/>
        <v>2111.6808413017734</v>
      </c>
      <c r="AE83" s="49">
        <f t="shared" si="59"/>
        <v>2114.4406567976866</v>
      </c>
      <c r="AF83" s="49">
        <f t="shared" si="60"/>
        <v>2111.9514429446372</v>
      </c>
      <c r="AG83" s="49">
        <f t="shared" si="61"/>
        <v>2121.8697066041818</v>
      </c>
      <c r="AH83" s="50">
        <f t="shared" si="62"/>
        <v>8772.3101410100808</v>
      </c>
      <c r="AI83" s="49">
        <f t="shared" si="63"/>
        <v>-21.23029339581808</v>
      </c>
      <c r="AJ83" s="51">
        <f t="shared" si="64"/>
        <v>-5.2325307423162815E-6</v>
      </c>
      <c r="AK83" s="61"/>
      <c r="AL83" s="69">
        <f t="shared" si="65"/>
        <v>2143.1</v>
      </c>
      <c r="AM83" s="69">
        <f t="shared" si="66"/>
        <v>2135.6751422431053</v>
      </c>
      <c r="AN83" s="69">
        <f t="shared" si="67"/>
        <v>2127.116593436941</v>
      </c>
      <c r="AO83" s="69">
        <f t="shared" si="68"/>
        <v>2117.2512518956191</v>
      </c>
      <c r="AP83" s="69">
        <f t="shared" si="69"/>
        <v>2105.8795852812</v>
      </c>
      <c r="AQ83" s="70">
        <f t="shared" si="70"/>
        <v>8796.3535208999474</v>
      </c>
      <c r="AS83" s="74">
        <f t="shared" si="71"/>
        <v>-3.4645409719073553E-3</v>
      </c>
      <c r="AT83" s="74">
        <f t="shared" si="72"/>
        <v>-4.0074207152943622E-3</v>
      </c>
      <c r="AU83" s="74">
        <f t="shared" si="73"/>
        <v>-4.6378941200311448E-3</v>
      </c>
      <c r="AV83" s="74">
        <f t="shared" si="74"/>
        <v>-5.3709575584087454E-3</v>
      </c>
      <c r="AW83" s="45"/>
      <c r="AX83" s="42" t="str">
        <f t="shared" si="75"/>
        <v>HPS0110-TA-0390-001-B</v>
      </c>
      <c r="AY83" s="42">
        <f t="shared" si="76"/>
        <v>214.31</v>
      </c>
      <c r="AZ83" s="43">
        <f t="shared" si="77"/>
        <v>213.56751422431051</v>
      </c>
      <c r="BA83" s="43">
        <f t="shared" si="78"/>
        <v>212.71165934369409</v>
      </c>
      <c r="BB83" s="43">
        <f t="shared" si="79"/>
        <v>217.92309499761458</v>
      </c>
      <c r="BC83" s="43">
        <f t="shared" si="80"/>
        <v>223.34485315818321</v>
      </c>
      <c r="BD83" s="43">
        <f t="shared" si="81"/>
        <v>226.71371259775989</v>
      </c>
      <c r="BE83" s="43">
        <f t="shared" si="82"/>
        <v>211.72512518956191</v>
      </c>
      <c r="BF83" s="43">
        <f t="shared" si="83"/>
        <v>216.91239075670617</v>
      </c>
      <c r="BG83" s="43">
        <f t="shared" si="84"/>
        <v>222.30900337698168</v>
      </c>
      <c r="BH83" s="43">
        <f t="shared" si="85"/>
        <v>225.66223840317232</v>
      </c>
      <c r="BI83" s="43">
        <f t="shared" si="86"/>
        <v>228.54392475380487</v>
      </c>
      <c r="BJ83" s="43">
        <f t="shared" si="87"/>
        <v>210.58795852812</v>
      </c>
    </row>
    <row r="84" spans="1:62" x14ac:dyDescent="0.2">
      <c r="A84" s="26" t="s">
        <v>98</v>
      </c>
      <c r="B84" s="17">
        <f>IF(ISERROR(VLOOKUP('Prices updated for CPI'!A84,Quantities!$A$1:$B$576,2,FALSE)),0,VLOOKUP('Prices updated for CPI'!A84,Quantities!$A$1:$B$576,2,FALSE))</f>
        <v>31</v>
      </c>
      <c r="C84" s="18">
        <f t="shared" si="50"/>
        <v>0.27712643121290631</v>
      </c>
      <c r="D84" s="19">
        <v>1</v>
      </c>
      <c r="E84" s="20">
        <v>590</v>
      </c>
      <c r="F84" s="21">
        <v>190.52352832998582</v>
      </c>
      <c r="G84" s="22">
        <v>0</v>
      </c>
      <c r="H84" s="22">
        <v>0</v>
      </c>
      <c r="I84" s="22">
        <v>73.040581019958168</v>
      </c>
      <c r="J84" s="23">
        <f t="shared" si="51"/>
        <v>263.56410934994398</v>
      </c>
      <c r="K84" s="24">
        <f>IF(ISERROR(VLOOKUP($A84,'14-15 pricing'!$A$1:$D$1208,4,FALSE)),L84,VLOOKUP($A84,'14-15 pricing'!$A$1:$D$1208,4,FALSE))</f>
        <v>346.17</v>
      </c>
      <c r="L84" s="24">
        <f t="shared" si="52"/>
        <v>293.16624002770709</v>
      </c>
      <c r="M84" s="24"/>
      <c r="N84" s="24"/>
      <c r="O84" s="24"/>
      <c r="P84" s="24"/>
      <c r="Q84" s="24"/>
      <c r="R84" s="24"/>
      <c r="S84" s="24"/>
      <c r="T84" s="24"/>
      <c r="U84" s="24">
        <f t="shared" si="49"/>
        <v>293.43319856407777</v>
      </c>
      <c r="V84" s="24">
        <f t="shared" si="49"/>
        <v>293.19241547987963</v>
      </c>
      <c r="W84" s="24">
        <f t="shared" si="49"/>
        <v>294.15181481429596</v>
      </c>
      <c r="X84" s="22">
        <f t="shared" si="53"/>
        <v>102.64271169772124</v>
      </c>
      <c r="Y84" s="22">
        <f t="shared" si="54"/>
        <v>190.52352832998582</v>
      </c>
      <c r="Z84" s="31">
        <f t="shared" si="55"/>
        <v>293.16624002770709</v>
      </c>
      <c r="AA84" s="25">
        <f t="shared" si="56"/>
        <v>0</v>
      </c>
      <c r="AC84" s="49">
        <f t="shared" si="57"/>
        <v>10731.27</v>
      </c>
      <c r="AD84" s="49">
        <f t="shared" si="58"/>
        <v>9088.1534408589196</v>
      </c>
      <c r="AE84" s="49">
        <f t="shared" si="59"/>
        <v>9096.4291554864103</v>
      </c>
      <c r="AF84" s="49">
        <f t="shared" si="60"/>
        <v>9088.9648798762682</v>
      </c>
      <c r="AG84" s="49">
        <f t="shared" si="61"/>
        <v>9118.7062592431739</v>
      </c>
      <c r="AH84" s="50">
        <f t="shared" si="62"/>
        <v>39154.471569770583</v>
      </c>
      <c r="AI84" s="49">
        <f t="shared" si="63"/>
        <v>-1612.5637407568265</v>
      </c>
      <c r="AJ84" s="51">
        <f t="shared" si="64"/>
        <v>-3.9744101459835232E-4</v>
      </c>
      <c r="AK84" s="61"/>
      <c r="AL84" s="69">
        <f t="shared" si="65"/>
        <v>10731.27</v>
      </c>
      <c r="AM84" s="69">
        <f t="shared" si="66"/>
        <v>10167.309051565649</v>
      </c>
      <c r="AN84" s="69">
        <f t="shared" si="67"/>
        <v>9517.2377020553831</v>
      </c>
      <c r="AO84" s="69">
        <f t="shared" si="68"/>
        <v>8767.9078758904889</v>
      </c>
      <c r="AP84" s="69">
        <f t="shared" si="69"/>
        <v>7904.1639363932118</v>
      </c>
      <c r="AQ84" s="70">
        <f t="shared" si="70"/>
        <v>39322.414047211358</v>
      </c>
      <c r="AS84" s="74">
        <f t="shared" si="71"/>
        <v>-5.2553048095365311E-2</v>
      </c>
      <c r="AT84" s="74">
        <f t="shared" si="72"/>
        <v>-6.3937404303665069E-2</v>
      </c>
      <c r="AU84" s="74">
        <f t="shared" si="73"/>
        <v>-7.8733961431168814E-2</v>
      </c>
      <c r="AV84" s="74">
        <f t="shared" si="74"/>
        <v>-9.8511977055821112E-2</v>
      </c>
      <c r="AW84" s="45"/>
      <c r="AX84" s="42" t="str">
        <f t="shared" si="75"/>
        <v>HPS0110-TA-0590-001-B</v>
      </c>
      <c r="AY84" s="42">
        <f t="shared" si="76"/>
        <v>346.17</v>
      </c>
      <c r="AZ84" s="43">
        <f t="shared" si="77"/>
        <v>327.9777113408274</v>
      </c>
      <c r="BA84" s="43">
        <f t="shared" si="78"/>
        <v>307.00766780823812</v>
      </c>
      <c r="BB84" s="43">
        <f t="shared" si="79"/>
        <v>314.52935566953994</v>
      </c>
      <c r="BC84" s="43">
        <f t="shared" si="80"/>
        <v>322.35460292412023</v>
      </c>
      <c r="BD84" s="43">
        <f t="shared" si="81"/>
        <v>327.21689248036438</v>
      </c>
      <c r="BE84" s="43">
        <f t="shared" si="82"/>
        <v>282.8357379319512</v>
      </c>
      <c r="BF84" s="43">
        <f t="shared" si="83"/>
        <v>289.765213511284</v>
      </c>
      <c r="BG84" s="43">
        <f t="shared" si="84"/>
        <v>296.97434805033282</v>
      </c>
      <c r="BH84" s="43">
        <f t="shared" si="85"/>
        <v>301.45381028818844</v>
      </c>
      <c r="BI84" s="43">
        <f t="shared" si="86"/>
        <v>305.30334814884554</v>
      </c>
      <c r="BJ84" s="43">
        <f t="shared" si="87"/>
        <v>254.97303020623258</v>
      </c>
    </row>
    <row r="85" spans="1:62" x14ac:dyDescent="0.2">
      <c r="A85" s="26" t="s">
        <v>99</v>
      </c>
      <c r="B85" s="17">
        <f>IF(ISERROR(VLOOKUP('Prices updated for CPI'!A85,Quantities!$A$1:$B$576,2,FALSE)),0,VLOOKUP('Prices updated for CPI'!A85,Quantities!$A$1:$B$576,2,FALSE))</f>
        <v>12</v>
      </c>
      <c r="C85" s="18">
        <f t="shared" si="50"/>
        <v>0.61131030370899475</v>
      </c>
      <c r="D85" s="19">
        <v>1</v>
      </c>
      <c r="E85" s="20">
        <v>960</v>
      </c>
      <c r="F85" s="21">
        <v>44.871736490801723</v>
      </c>
      <c r="G85" s="22">
        <v>0</v>
      </c>
      <c r="H85" s="22">
        <v>0</v>
      </c>
      <c r="I85" s="22">
        <v>70.571860082458173</v>
      </c>
      <c r="J85" s="23">
        <f t="shared" si="51"/>
        <v>115.4435965732599</v>
      </c>
      <c r="K85" s="24">
        <f>IF(ISERROR(VLOOKUP($A85,'14-15 pricing'!$A$1:$D$1208,4,FALSE)),L85,VLOOKUP($A85,'14-15 pricing'!$A$1:$D$1208,4,FALSE))</f>
        <v>109.95</v>
      </c>
      <c r="L85" s="24">
        <f t="shared" si="52"/>
        <v>144.04519578237495</v>
      </c>
      <c r="M85" s="24"/>
      <c r="N85" s="24"/>
      <c r="O85" s="24"/>
      <c r="P85" s="24"/>
      <c r="Q85" s="24"/>
      <c r="R85" s="24"/>
      <c r="S85" s="24"/>
      <c r="T85" s="24"/>
      <c r="U85" s="24">
        <f t="shared" si="49"/>
        <v>144.30313130552503</v>
      </c>
      <c r="V85" s="24">
        <f t="shared" si="49"/>
        <v>144.0704865224337</v>
      </c>
      <c r="W85" s="24">
        <f t="shared" si="49"/>
        <v>144.99745882531192</v>
      </c>
      <c r="X85" s="22">
        <f t="shared" si="53"/>
        <v>99.173459291573209</v>
      </c>
      <c r="Y85" s="22">
        <f t="shared" si="54"/>
        <v>44.871736490801723</v>
      </c>
      <c r="Z85" s="31">
        <f t="shared" si="55"/>
        <v>144.04519578237495</v>
      </c>
      <c r="AA85" s="25">
        <f t="shared" si="56"/>
        <v>0</v>
      </c>
      <c r="AC85" s="49">
        <f t="shared" si="57"/>
        <v>1319.4</v>
      </c>
      <c r="AD85" s="49">
        <f t="shared" si="58"/>
        <v>1728.5423493884994</v>
      </c>
      <c r="AE85" s="49">
        <f t="shared" si="59"/>
        <v>1731.6375756663003</v>
      </c>
      <c r="AF85" s="49">
        <f t="shared" si="60"/>
        <v>1728.8458382692043</v>
      </c>
      <c r="AG85" s="49">
        <f t="shared" si="61"/>
        <v>1739.9695059037431</v>
      </c>
      <c r="AH85" s="50">
        <f t="shared" si="62"/>
        <v>6776.0374866528709</v>
      </c>
      <c r="AI85" s="49">
        <f t="shared" si="63"/>
        <v>420.56950590374299</v>
      </c>
      <c r="AJ85" s="51">
        <f t="shared" si="64"/>
        <v>1.0365579165079198E-4</v>
      </c>
      <c r="AK85" s="61"/>
      <c r="AL85" s="69">
        <f t="shared" si="65"/>
        <v>1319.4</v>
      </c>
      <c r="AM85" s="69">
        <f t="shared" si="66"/>
        <v>1466.4855206757427</v>
      </c>
      <c r="AN85" s="69">
        <f t="shared" si="67"/>
        <v>1636.0293218636555</v>
      </c>
      <c r="AO85" s="69">
        <f t="shared" si="68"/>
        <v>1831.4605267109127</v>
      </c>
      <c r="AP85" s="69">
        <f t="shared" si="69"/>
        <v>2056.7318463371562</v>
      </c>
      <c r="AQ85" s="70">
        <f t="shared" si="70"/>
        <v>6775.5050533360018</v>
      </c>
      <c r="AS85" s="74">
        <f t="shared" si="71"/>
        <v>0.11147909707120099</v>
      </c>
      <c r="AT85" s="74">
        <f t="shared" si="72"/>
        <v>0.11561232538442562</v>
      </c>
      <c r="AU85" s="74">
        <f t="shared" si="73"/>
        <v>0.11945458570671282</v>
      </c>
      <c r="AV85" s="74">
        <f t="shared" si="74"/>
        <v>0.12300091448370126</v>
      </c>
      <c r="AW85" s="45"/>
      <c r="AX85" s="42" t="str">
        <f t="shared" si="75"/>
        <v>HPS0110-TA-0960-001-B</v>
      </c>
      <c r="AY85" s="42">
        <f t="shared" si="76"/>
        <v>109.95</v>
      </c>
      <c r="AZ85" s="43">
        <f t="shared" si="77"/>
        <v>122.20712672297854</v>
      </c>
      <c r="BA85" s="43">
        <f t="shared" si="78"/>
        <v>136.33577682197128</v>
      </c>
      <c r="BB85" s="43">
        <f t="shared" si="79"/>
        <v>139.67600335410958</v>
      </c>
      <c r="BC85" s="43">
        <f t="shared" si="80"/>
        <v>143.15103435543162</v>
      </c>
      <c r="BD85" s="43">
        <f t="shared" si="81"/>
        <v>145.31027691935989</v>
      </c>
      <c r="BE85" s="43">
        <f t="shared" si="82"/>
        <v>152.62171055924273</v>
      </c>
      <c r="BF85" s="43">
        <f t="shared" si="83"/>
        <v>156.36094246794417</v>
      </c>
      <c r="BG85" s="43">
        <f t="shared" si="84"/>
        <v>160.25108185784711</v>
      </c>
      <c r="BH85" s="43">
        <f t="shared" si="85"/>
        <v>162.66825584768975</v>
      </c>
      <c r="BI85" s="43">
        <f t="shared" si="86"/>
        <v>164.74551474521073</v>
      </c>
      <c r="BJ85" s="43">
        <f t="shared" si="87"/>
        <v>171.39432052809633</v>
      </c>
    </row>
    <row r="86" spans="1:62" x14ac:dyDescent="0.2">
      <c r="A86" s="26" t="s">
        <v>100</v>
      </c>
      <c r="B86" s="17">
        <f>IF(ISERROR(VLOOKUP('Prices updated for CPI'!A86,Quantities!$A$1:$B$576,2,FALSE)),0,VLOOKUP('Prices updated for CPI'!A86,Quantities!$A$1:$B$576,2,FALSE))</f>
        <v>3</v>
      </c>
      <c r="C86" s="18">
        <f t="shared" si="50"/>
        <v>0.452337530016717</v>
      </c>
      <c r="D86" s="19">
        <v>1</v>
      </c>
      <c r="E86" s="20">
        <v>1120</v>
      </c>
      <c r="F86" s="21">
        <v>97.399971273151337</v>
      </c>
      <c r="G86" s="22">
        <v>0</v>
      </c>
      <c r="H86" s="22">
        <v>0</v>
      </c>
      <c r="I86" s="22">
        <v>80.446743832458168</v>
      </c>
      <c r="J86" s="23">
        <f t="shared" si="51"/>
        <v>177.84671510560952</v>
      </c>
      <c r="K86" s="24">
        <f>IF(ISERROR(VLOOKUP($A86,'14-15 pricing'!$A$1:$D$1208,4,FALSE)),L86,VLOOKUP($A86,'14-15 pricing'!$A$1:$D$1208,4,FALSE))</f>
        <v>202.5</v>
      </c>
      <c r="L86" s="24">
        <f t="shared" si="52"/>
        <v>210.45044018931668</v>
      </c>
      <c r="M86" s="24"/>
      <c r="N86" s="24"/>
      <c r="O86" s="24"/>
      <c r="P86" s="24"/>
      <c r="Q86" s="24"/>
      <c r="R86" s="24"/>
      <c r="S86" s="24"/>
      <c r="T86" s="24"/>
      <c r="U86" s="24">
        <f t="shared" si="49"/>
        <v>210.74446776534916</v>
      </c>
      <c r="V86" s="24">
        <f t="shared" si="49"/>
        <v>210.47926977783064</v>
      </c>
      <c r="W86" s="24">
        <f t="shared" si="49"/>
        <v>211.53595020686134</v>
      </c>
      <c r="X86" s="22">
        <f t="shared" si="53"/>
        <v>113.05046891616536</v>
      </c>
      <c r="Y86" s="22">
        <f t="shared" si="54"/>
        <v>97.399971273151337</v>
      </c>
      <c r="Z86" s="31">
        <f t="shared" si="55"/>
        <v>210.45044018931668</v>
      </c>
      <c r="AA86" s="25">
        <f t="shared" si="56"/>
        <v>0</v>
      </c>
      <c r="AC86" s="49">
        <f t="shared" si="57"/>
        <v>607.5</v>
      </c>
      <c r="AD86" s="49">
        <f t="shared" si="58"/>
        <v>631.3513205679501</v>
      </c>
      <c r="AE86" s="49">
        <f t="shared" si="59"/>
        <v>632.23340329604753</v>
      </c>
      <c r="AF86" s="49">
        <f t="shared" si="60"/>
        <v>631.43780933349194</v>
      </c>
      <c r="AG86" s="49">
        <f t="shared" si="61"/>
        <v>634.60785062058403</v>
      </c>
      <c r="AH86" s="50">
        <f t="shared" si="62"/>
        <v>2591.7894368204011</v>
      </c>
      <c r="AI86" s="49">
        <f t="shared" si="63"/>
        <v>27.107850620584031</v>
      </c>
      <c r="AJ86" s="51">
        <f t="shared" si="64"/>
        <v>6.6811446778339595E-6</v>
      </c>
      <c r="AK86" s="61"/>
      <c r="AL86" s="69">
        <f t="shared" si="65"/>
        <v>607.5</v>
      </c>
      <c r="AM86" s="69">
        <f t="shared" si="66"/>
        <v>616.98041231463276</v>
      </c>
      <c r="AN86" s="69">
        <f t="shared" si="67"/>
        <v>627.90837540214159</v>
      </c>
      <c r="AO86" s="69">
        <f t="shared" si="68"/>
        <v>640.50491374653768</v>
      </c>
      <c r="AP86" s="69">
        <f t="shared" si="69"/>
        <v>655.02479974827668</v>
      </c>
      <c r="AQ86" s="70">
        <f t="shared" si="70"/>
        <v>2597.3768011071829</v>
      </c>
      <c r="AS86" s="74">
        <f t="shared" si="71"/>
        <v>1.5605616978819355E-2</v>
      </c>
      <c r="AT86" s="74">
        <f t="shared" si="72"/>
        <v>1.7712009764640713E-2</v>
      </c>
      <c r="AU86" s="74">
        <f t="shared" si="73"/>
        <v>2.006110897362802E-2</v>
      </c>
      <c r="AV86" s="74">
        <f t="shared" si="74"/>
        <v>2.2669437330007501E-2</v>
      </c>
      <c r="AW86" s="45"/>
      <c r="AX86" s="42" t="str">
        <f t="shared" si="75"/>
        <v>HPS0110-TA-1120-001-B</v>
      </c>
      <c r="AY86" s="42">
        <f t="shared" si="76"/>
        <v>202.5</v>
      </c>
      <c r="AZ86" s="43">
        <f t="shared" si="77"/>
        <v>205.66013743821094</v>
      </c>
      <c r="BA86" s="43">
        <f t="shared" si="78"/>
        <v>209.30279180071386</v>
      </c>
      <c r="BB86" s="43">
        <f t="shared" si="79"/>
        <v>214.43071019983134</v>
      </c>
      <c r="BC86" s="43">
        <f t="shared" si="80"/>
        <v>219.76558052605898</v>
      </c>
      <c r="BD86" s="43">
        <f t="shared" si="81"/>
        <v>223.08045140837524</v>
      </c>
      <c r="BE86" s="43">
        <f t="shared" si="82"/>
        <v>213.50163791551256</v>
      </c>
      <c r="BF86" s="43">
        <f t="shared" si="83"/>
        <v>218.7324280444426</v>
      </c>
      <c r="BG86" s="43">
        <f t="shared" si="84"/>
        <v>224.17432178564488</v>
      </c>
      <c r="BH86" s="43">
        <f t="shared" si="85"/>
        <v>227.5556926539648</v>
      </c>
      <c r="BI86" s="43">
        <f t="shared" si="86"/>
        <v>230.46155824392719</v>
      </c>
      <c r="BJ86" s="43">
        <f t="shared" si="87"/>
        <v>218.34159991609224</v>
      </c>
    </row>
    <row r="87" spans="1:62" x14ac:dyDescent="0.2">
      <c r="A87" s="26" t="s">
        <v>101</v>
      </c>
      <c r="B87" s="17">
        <f>IF(ISERROR(VLOOKUP('Prices updated for CPI'!A87,Quantities!$A$1:$B$576,2,FALSE)),0,VLOOKUP('Prices updated for CPI'!A87,Quantities!$A$1:$B$576,2,FALSE))</f>
        <v>9</v>
      </c>
      <c r="C87" s="18">
        <f t="shared" si="50"/>
        <v>0.25729935295627654</v>
      </c>
      <c r="D87" s="19">
        <v>1</v>
      </c>
      <c r="E87" s="20">
        <v>1450</v>
      </c>
      <c r="F87" s="21">
        <v>210.83335873444966</v>
      </c>
      <c r="G87" s="22">
        <v>0</v>
      </c>
      <c r="H87" s="22">
        <v>0</v>
      </c>
      <c r="I87" s="22">
        <v>73.040581019958168</v>
      </c>
      <c r="J87" s="23">
        <f t="shared" si="51"/>
        <v>283.87393975440784</v>
      </c>
      <c r="K87" s="24">
        <f>IF(ISERROR(VLOOKUP($A87,'14-15 pricing'!$A$1:$D$1208,4,FALSE)),L87,VLOOKUP($A87,'14-15 pricing'!$A$1:$D$1208,4,FALSE))</f>
        <v>377.51</v>
      </c>
      <c r="L87" s="24">
        <f t="shared" si="52"/>
        <v>313.4760704321709</v>
      </c>
      <c r="M87" s="24"/>
      <c r="N87" s="24"/>
      <c r="O87" s="24"/>
      <c r="P87" s="24"/>
      <c r="Q87" s="24"/>
      <c r="R87" s="24"/>
      <c r="S87" s="24"/>
      <c r="T87" s="24"/>
      <c r="U87" s="24">
        <f t="shared" si="49"/>
        <v>313.74302896854158</v>
      </c>
      <c r="V87" s="24">
        <f t="shared" si="49"/>
        <v>313.50224588434344</v>
      </c>
      <c r="W87" s="24">
        <f t="shared" si="49"/>
        <v>314.46164521875983</v>
      </c>
      <c r="X87" s="22">
        <f t="shared" si="53"/>
        <v>102.64271169772124</v>
      </c>
      <c r="Y87" s="22">
        <f t="shared" si="54"/>
        <v>210.83335873444966</v>
      </c>
      <c r="Z87" s="31">
        <f t="shared" si="55"/>
        <v>313.4760704321709</v>
      </c>
      <c r="AA87" s="25">
        <f t="shared" si="56"/>
        <v>0</v>
      </c>
      <c r="AC87" s="49">
        <f t="shared" si="57"/>
        <v>3397.59</v>
      </c>
      <c r="AD87" s="49">
        <f t="shared" si="58"/>
        <v>2821.2846338895379</v>
      </c>
      <c r="AE87" s="49">
        <f t="shared" si="59"/>
        <v>2823.6872607168743</v>
      </c>
      <c r="AF87" s="49">
        <f t="shared" si="60"/>
        <v>2821.5202129590907</v>
      </c>
      <c r="AG87" s="49">
        <f t="shared" si="61"/>
        <v>2830.1548069688383</v>
      </c>
      <c r="AH87" s="50">
        <f t="shared" si="62"/>
        <v>12216.417026108826</v>
      </c>
      <c r="AI87" s="49">
        <f t="shared" si="63"/>
        <v>-567.43519303116182</v>
      </c>
      <c r="AJ87" s="51">
        <f t="shared" si="64"/>
        <v>-1.3985308805918725E-4</v>
      </c>
      <c r="AK87" s="61"/>
      <c r="AL87" s="69">
        <f t="shared" si="65"/>
        <v>3397.59</v>
      </c>
      <c r="AM87" s="69">
        <f t="shared" si="66"/>
        <v>3199.1412307831683</v>
      </c>
      <c r="AN87" s="69">
        <f t="shared" si="67"/>
        <v>2970.3915991436384</v>
      </c>
      <c r="AO87" s="69">
        <f t="shared" si="68"/>
        <v>2706.714509173647</v>
      </c>
      <c r="AP87" s="69">
        <f t="shared" si="69"/>
        <v>2402.7769365676145</v>
      </c>
      <c r="AQ87" s="70">
        <f t="shared" si="70"/>
        <v>12271.317366014633</v>
      </c>
      <c r="AS87" s="74">
        <f t="shared" si="71"/>
        <v>-5.8408686515097993E-2</v>
      </c>
      <c r="AT87" s="74">
        <f t="shared" si="72"/>
        <v>-7.1503448937617162E-2</v>
      </c>
      <c r="AU87" s="74">
        <f t="shared" si="73"/>
        <v>-8.8768460712725303E-2</v>
      </c>
      <c r="AV87" s="74">
        <f t="shared" si="74"/>
        <v>-0.11229022180799698</v>
      </c>
      <c r="AW87" s="45"/>
      <c r="AX87" s="42" t="str">
        <f t="shared" si="75"/>
        <v>HPS0110-TA-1450-001-B</v>
      </c>
      <c r="AY87" s="42">
        <f t="shared" si="76"/>
        <v>377.51</v>
      </c>
      <c r="AZ87" s="43">
        <f t="shared" si="77"/>
        <v>355.46013675368533</v>
      </c>
      <c r="BA87" s="43">
        <f t="shared" si="78"/>
        <v>330.04351101595978</v>
      </c>
      <c r="BB87" s="43">
        <f t="shared" si="79"/>
        <v>338.12957703585079</v>
      </c>
      <c r="BC87" s="43">
        <f t="shared" si="80"/>
        <v>346.54197955630787</v>
      </c>
      <c r="BD87" s="43">
        <f t="shared" si="81"/>
        <v>351.76910345251429</v>
      </c>
      <c r="BE87" s="43">
        <f t="shared" si="82"/>
        <v>300.74605657484966</v>
      </c>
      <c r="BF87" s="43">
        <f t="shared" si="83"/>
        <v>308.11433496093349</v>
      </c>
      <c r="BG87" s="43">
        <f t="shared" si="84"/>
        <v>315.77998145875375</v>
      </c>
      <c r="BH87" s="43">
        <f t="shared" si="85"/>
        <v>320.54310161273924</v>
      </c>
      <c r="BI87" s="43">
        <f t="shared" si="86"/>
        <v>324.63640799507044</v>
      </c>
      <c r="BJ87" s="43">
        <f t="shared" si="87"/>
        <v>266.97521517417937</v>
      </c>
    </row>
    <row r="88" spans="1:62" x14ac:dyDescent="0.2">
      <c r="A88" s="26" t="s">
        <v>102</v>
      </c>
      <c r="B88" s="17">
        <f>IF(ISERROR(VLOOKUP('Prices updated for CPI'!A88,Quantities!$A$1:$B$576,2,FALSE)),0,VLOOKUP('Prices updated for CPI'!A88,Quantities!$A$1:$B$576,2,FALSE))</f>
        <v>46</v>
      </c>
      <c r="C88" s="18">
        <f t="shared" si="50"/>
        <v>0.67563736523810103</v>
      </c>
      <c r="D88" s="19">
        <v>1</v>
      </c>
      <c r="E88" s="20">
        <v>70</v>
      </c>
      <c r="F88" s="21">
        <v>35.784047435083579</v>
      </c>
      <c r="G88" s="22">
        <v>0</v>
      </c>
      <c r="H88" s="22">
        <v>0</v>
      </c>
      <c r="I88" s="22">
        <v>74.537067268375267</v>
      </c>
      <c r="J88" s="23">
        <f t="shared" si="51"/>
        <v>110.32111470345885</v>
      </c>
      <c r="K88" s="24">
        <f>IF(ISERROR(VLOOKUP($A88,'14-15 pricing'!$A$1:$D$1208,4,FALSE)),L88,VLOOKUP($A88,'14-15 pricing'!$A$1:$D$1208,4,FALSE))</f>
        <v>105.79</v>
      </c>
      <c r="L88" s="24">
        <f t="shared" si="52"/>
        <v>140.52974632719622</v>
      </c>
      <c r="M88" s="24"/>
      <c r="N88" s="24"/>
      <c r="O88" s="24"/>
      <c r="P88" s="24"/>
      <c r="Q88" s="24"/>
      <c r="R88" s="24"/>
      <c r="S88" s="24"/>
      <c r="T88" s="24"/>
      <c r="U88" s="24">
        <f t="shared" si="49"/>
        <v>140.80217442272155</v>
      </c>
      <c r="V88" s="24">
        <f t="shared" si="49"/>
        <v>140.55645807307943</v>
      </c>
      <c r="W88" s="24">
        <f t="shared" si="49"/>
        <v>141.53551398594362</v>
      </c>
      <c r="X88" s="22">
        <f t="shared" si="53"/>
        <v>104.74569889211266</v>
      </c>
      <c r="Y88" s="22">
        <f t="shared" si="54"/>
        <v>35.784047435083579</v>
      </c>
      <c r="Z88" s="31">
        <f t="shared" si="55"/>
        <v>140.52974632719622</v>
      </c>
      <c r="AA88" s="25">
        <f t="shared" si="56"/>
        <v>0</v>
      </c>
      <c r="AC88" s="49">
        <f t="shared" si="57"/>
        <v>4866.34</v>
      </c>
      <c r="AD88" s="49">
        <f t="shared" si="58"/>
        <v>6464.368331051026</v>
      </c>
      <c r="AE88" s="49">
        <f t="shared" si="59"/>
        <v>6476.9000234451914</v>
      </c>
      <c r="AF88" s="49">
        <f t="shared" si="60"/>
        <v>6465.5970713616534</v>
      </c>
      <c r="AG88" s="49">
        <f t="shared" si="61"/>
        <v>6510.633643353407</v>
      </c>
      <c r="AH88" s="50">
        <f t="shared" si="62"/>
        <v>25280.632779076837</v>
      </c>
      <c r="AI88" s="49">
        <f t="shared" si="63"/>
        <v>1644.2936433534069</v>
      </c>
      <c r="AJ88" s="51">
        <f t="shared" si="64"/>
        <v>4.0526133472732482E-4</v>
      </c>
      <c r="AK88" s="61"/>
      <c r="AL88" s="69">
        <f t="shared" si="65"/>
        <v>4866.34</v>
      </c>
      <c r="AM88" s="69">
        <f t="shared" si="66"/>
        <v>5441.3978282102153</v>
      </c>
      <c r="AN88" s="69">
        <f t="shared" si="67"/>
        <v>6104.2604244039203</v>
      </c>
      <c r="AO88" s="69">
        <f t="shared" si="68"/>
        <v>6868.3345746510149</v>
      </c>
      <c r="AP88" s="69">
        <f t="shared" si="69"/>
        <v>7749.0741282601239</v>
      </c>
      <c r="AQ88" s="70">
        <f t="shared" si="70"/>
        <v>25282.09536483985</v>
      </c>
      <c r="AS88" s="74">
        <f t="shared" si="71"/>
        <v>0.11817049943288284</v>
      </c>
      <c r="AT88" s="74">
        <f t="shared" si="72"/>
        <v>0.1218184402465816</v>
      </c>
      <c r="AU88" s="74">
        <f t="shared" si="73"/>
        <v>0.12517063446252072</v>
      </c>
      <c r="AV88" s="74">
        <f t="shared" si="74"/>
        <v>0.12823189436048402</v>
      </c>
      <c r="AW88" s="45"/>
      <c r="AX88" s="42" t="str">
        <f t="shared" si="75"/>
        <v>HPS0140-ST-0070-001-B</v>
      </c>
      <c r="AY88" s="42">
        <f t="shared" si="76"/>
        <v>105.79</v>
      </c>
      <c r="AZ88" s="43">
        <f t="shared" si="77"/>
        <v>118.2912571350047</v>
      </c>
      <c r="BA88" s="43">
        <f t="shared" si="78"/>
        <v>132.70131357399828</v>
      </c>
      <c r="BB88" s="43">
        <f t="shared" si="79"/>
        <v>135.95249575656123</v>
      </c>
      <c r="BC88" s="43">
        <f t="shared" si="80"/>
        <v>139.33488876692977</v>
      </c>
      <c r="BD88" s="43">
        <f t="shared" si="81"/>
        <v>141.43656986075101</v>
      </c>
      <c r="BE88" s="43">
        <f t="shared" si="82"/>
        <v>149.31162118806554</v>
      </c>
      <c r="BF88" s="43">
        <f t="shared" si="83"/>
        <v>152.96975590717315</v>
      </c>
      <c r="BG88" s="43">
        <f t="shared" si="84"/>
        <v>156.7755251966511</v>
      </c>
      <c r="BH88" s="43">
        <f t="shared" si="85"/>
        <v>159.14027504642385</v>
      </c>
      <c r="BI88" s="43">
        <f t="shared" si="86"/>
        <v>161.17248194857228</v>
      </c>
      <c r="BJ88" s="43">
        <f t="shared" si="87"/>
        <v>168.45813322304619</v>
      </c>
    </row>
    <row r="89" spans="1:62" x14ac:dyDescent="0.2">
      <c r="A89" s="26" t="s">
        <v>103</v>
      </c>
      <c r="B89" s="17">
        <f>IF(ISERROR(VLOOKUP('Prices updated for CPI'!A89,Quantities!$A$1:$B$576,2,FALSE)),0,VLOOKUP('Prices updated for CPI'!A89,Quantities!$A$1:$B$576,2,FALSE))</f>
        <v>39</v>
      </c>
      <c r="C89" s="18">
        <f t="shared" si="50"/>
        <v>0.46796636135042219</v>
      </c>
      <c r="D89" s="19">
        <v>1</v>
      </c>
      <c r="E89" s="20">
        <v>330</v>
      </c>
      <c r="F89" s="21">
        <v>95.968430970589921</v>
      </c>
      <c r="G89" s="22">
        <v>0</v>
      </c>
      <c r="H89" s="22">
        <v>0</v>
      </c>
      <c r="I89" s="22">
        <v>84.411951018375262</v>
      </c>
      <c r="J89" s="23">
        <f t="shared" si="51"/>
        <v>180.38038198896518</v>
      </c>
      <c r="K89" s="24">
        <f>IF(ISERROR(VLOOKUP($A89,'14-15 pricing'!$A$1:$D$1208,4,FALSE)),L89,VLOOKUP($A89,'14-15 pricing'!$A$1:$D$1208,4,FALSE))</f>
        <v>210.16</v>
      </c>
      <c r="L89" s="24">
        <f t="shared" si="52"/>
        <v>214.59113948729473</v>
      </c>
      <c r="M89" s="24"/>
      <c r="N89" s="24"/>
      <c r="O89" s="24"/>
      <c r="P89" s="24"/>
      <c r="Q89" s="24"/>
      <c r="R89" s="24"/>
      <c r="S89" s="24"/>
      <c r="T89" s="24"/>
      <c r="U89" s="24">
        <f t="shared" si="49"/>
        <v>214.89965963570239</v>
      </c>
      <c r="V89" s="24">
        <f t="shared" si="49"/>
        <v>214.62139008163311</v>
      </c>
      <c r="W89" s="24">
        <f t="shared" si="49"/>
        <v>215.73015412064979</v>
      </c>
      <c r="X89" s="22">
        <f t="shared" si="53"/>
        <v>118.6227085167048</v>
      </c>
      <c r="Y89" s="22">
        <f t="shared" si="54"/>
        <v>95.968430970589921</v>
      </c>
      <c r="Z89" s="31">
        <f t="shared" si="55"/>
        <v>214.59113948729473</v>
      </c>
      <c r="AA89" s="25">
        <f t="shared" si="56"/>
        <v>0</v>
      </c>
      <c r="AC89" s="49">
        <f t="shared" si="57"/>
        <v>8196.24</v>
      </c>
      <c r="AD89" s="49">
        <f t="shared" si="58"/>
        <v>8369.0544400044946</v>
      </c>
      <c r="AE89" s="49">
        <f t="shared" si="59"/>
        <v>8381.0867257923928</v>
      </c>
      <c r="AF89" s="49">
        <f t="shared" si="60"/>
        <v>8370.2342131836904</v>
      </c>
      <c r="AG89" s="49">
        <f t="shared" si="61"/>
        <v>8413.4760107053407</v>
      </c>
      <c r="AH89" s="50">
        <f t="shared" si="62"/>
        <v>34491.781365778537</v>
      </c>
      <c r="AI89" s="49">
        <f t="shared" si="63"/>
        <v>217.23601070534096</v>
      </c>
      <c r="AJ89" s="51">
        <f t="shared" si="64"/>
        <v>5.3541139689466098E-5</v>
      </c>
      <c r="AK89" s="61"/>
      <c r="AL89" s="69">
        <f t="shared" si="65"/>
        <v>8196.24</v>
      </c>
      <c r="AM89" s="69">
        <f t="shared" si="66"/>
        <v>8272.2138195365715</v>
      </c>
      <c r="AN89" s="69">
        <f t="shared" si="67"/>
        <v>8359.7879743263657</v>
      </c>
      <c r="AO89" s="69">
        <f t="shared" si="68"/>
        <v>8460.7337031830684</v>
      </c>
      <c r="AP89" s="69">
        <f t="shared" si="69"/>
        <v>8577.0926928743793</v>
      </c>
      <c r="AQ89" s="70">
        <f t="shared" si="70"/>
        <v>34577.436109980699</v>
      </c>
      <c r="AS89" s="74">
        <f t="shared" si="71"/>
        <v>9.2693502797101708E-3</v>
      </c>
      <c r="AT89" s="74">
        <f t="shared" si="72"/>
        <v>1.0586543904724684E-2</v>
      </c>
      <c r="AU89" s="74">
        <f t="shared" si="73"/>
        <v>1.2075154198493534E-2</v>
      </c>
      <c r="AV89" s="74">
        <f t="shared" si="74"/>
        <v>1.3752824964522245E-2</v>
      </c>
      <c r="AW89" s="45"/>
      <c r="AX89" s="42" t="str">
        <f t="shared" si="75"/>
        <v>HPS0140-ST-0330-001-B</v>
      </c>
      <c r="AY89" s="42">
        <f t="shared" si="76"/>
        <v>210.16</v>
      </c>
      <c r="AZ89" s="43">
        <f t="shared" si="77"/>
        <v>212.10804665478386</v>
      </c>
      <c r="BA89" s="43">
        <f t="shared" si="78"/>
        <v>214.3535378032401</v>
      </c>
      <c r="BB89" s="43">
        <f t="shared" si="79"/>
        <v>219.60519947941947</v>
      </c>
      <c r="BC89" s="43">
        <f t="shared" si="80"/>
        <v>225.06880709931804</v>
      </c>
      <c r="BD89" s="43">
        <f t="shared" si="81"/>
        <v>228.46367008643952</v>
      </c>
      <c r="BE89" s="43">
        <f t="shared" si="82"/>
        <v>216.94188982520686</v>
      </c>
      <c r="BF89" s="43">
        <f t="shared" si="83"/>
        <v>222.25696612592441</v>
      </c>
      <c r="BG89" s="43">
        <f t="shared" si="84"/>
        <v>227.78654765031331</v>
      </c>
      <c r="BH89" s="43">
        <f t="shared" si="85"/>
        <v>231.22240413148705</v>
      </c>
      <c r="BI89" s="43">
        <f t="shared" si="86"/>
        <v>234.17509329499569</v>
      </c>
      <c r="BJ89" s="43">
        <f t="shared" si="87"/>
        <v>219.92545366344561</v>
      </c>
    </row>
    <row r="90" spans="1:62" x14ac:dyDescent="0.2">
      <c r="A90" s="26" t="s">
        <v>104</v>
      </c>
      <c r="B90" s="17">
        <f>IF(ISERROR(VLOOKUP('Prices updated for CPI'!A90,Quantities!$A$1:$B$576,2,FALSE)),0,VLOOKUP('Prices updated for CPI'!A90,Quantities!$A$1:$B$576,2,FALSE))</f>
        <v>8</v>
      </c>
      <c r="C90" s="18">
        <f t="shared" si="50"/>
        <v>0.41431283689482873</v>
      </c>
      <c r="D90" s="19">
        <v>1</v>
      </c>
      <c r="E90" s="20">
        <v>400</v>
      </c>
      <c r="F90" s="21">
        <v>112.34795462341719</v>
      </c>
      <c r="G90" s="22">
        <v>0</v>
      </c>
      <c r="H90" s="22">
        <v>0</v>
      </c>
      <c r="I90" s="22">
        <v>79.474509143375272</v>
      </c>
      <c r="J90" s="23">
        <f t="shared" si="51"/>
        <v>191.82246376679245</v>
      </c>
      <c r="K90" s="24">
        <f>IF(ISERROR(VLOOKUP($A90,'14-15 pricing'!$A$1:$D$1208,4,FALSE)),L90,VLOOKUP($A90,'14-15 pricing'!$A$1:$D$1208,4,FALSE))</f>
        <v>235.43</v>
      </c>
      <c r="L90" s="24">
        <f t="shared" si="52"/>
        <v>224.03215832782593</v>
      </c>
      <c r="M90" s="24"/>
      <c r="N90" s="24"/>
      <c r="O90" s="24"/>
      <c r="P90" s="24"/>
      <c r="Q90" s="24"/>
      <c r="R90" s="24"/>
      <c r="S90" s="24"/>
      <c r="T90" s="24"/>
      <c r="U90" s="24">
        <f t="shared" si="49"/>
        <v>224.32263244979242</v>
      </c>
      <c r="V90" s="24">
        <f t="shared" si="49"/>
        <v>224.06063949793673</v>
      </c>
      <c r="W90" s="24">
        <f t="shared" si="49"/>
        <v>225.10454947387714</v>
      </c>
      <c r="X90" s="22">
        <f t="shared" si="53"/>
        <v>111.68420370440874</v>
      </c>
      <c r="Y90" s="22">
        <f t="shared" si="54"/>
        <v>112.34795462341719</v>
      </c>
      <c r="Z90" s="31">
        <f t="shared" si="55"/>
        <v>224.03215832782593</v>
      </c>
      <c r="AA90" s="25">
        <f t="shared" si="56"/>
        <v>0</v>
      </c>
      <c r="AC90" s="49">
        <f t="shared" si="57"/>
        <v>1883.44</v>
      </c>
      <c r="AD90" s="49">
        <f t="shared" si="58"/>
        <v>1792.2572666226074</v>
      </c>
      <c r="AE90" s="49">
        <f t="shared" si="59"/>
        <v>1794.5810595983394</v>
      </c>
      <c r="AF90" s="49">
        <f t="shared" si="60"/>
        <v>1792.4851159834939</v>
      </c>
      <c r="AG90" s="49">
        <f t="shared" si="61"/>
        <v>1800.8363957910171</v>
      </c>
      <c r="AH90" s="50">
        <f t="shared" si="62"/>
        <v>7505.7760268694346</v>
      </c>
      <c r="AI90" s="49">
        <f t="shared" si="63"/>
        <v>-82.603604208982915</v>
      </c>
      <c r="AJ90" s="51">
        <f t="shared" si="64"/>
        <v>-2.0358922525996228E-5</v>
      </c>
      <c r="AK90" s="61"/>
      <c r="AL90" s="69">
        <f t="shared" si="65"/>
        <v>1883.44</v>
      </c>
      <c r="AM90" s="69">
        <f t="shared" si="66"/>
        <v>1854.5510911175952</v>
      </c>
      <c r="AN90" s="69">
        <f t="shared" si="67"/>
        <v>1821.2511755202477</v>
      </c>
      <c r="AO90" s="69">
        <f t="shared" si="68"/>
        <v>1782.8667428196461</v>
      </c>
      <c r="AP90" s="69">
        <f t="shared" si="69"/>
        <v>1738.6214452770791</v>
      </c>
      <c r="AQ90" s="70">
        <f t="shared" si="70"/>
        <v>7530.0260866560566</v>
      </c>
      <c r="AS90" s="74">
        <f t="shared" si="71"/>
        <v>-1.5338374932254199E-2</v>
      </c>
      <c r="AT90" s="74">
        <f t="shared" si="72"/>
        <v>-1.7955782268193127E-2</v>
      </c>
      <c r="AU90" s="74">
        <f t="shared" si="73"/>
        <v>-2.1075858847221827E-2</v>
      </c>
      <c r="AV90" s="74">
        <f t="shared" si="74"/>
        <v>-2.4816940312988266E-2</v>
      </c>
      <c r="AW90" s="45"/>
      <c r="AX90" s="42" t="str">
        <f t="shared" si="75"/>
        <v>HPS0140-ST-0400-001-B</v>
      </c>
      <c r="AY90" s="42">
        <f t="shared" si="76"/>
        <v>235.43</v>
      </c>
      <c r="AZ90" s="43">
        <f t="shared" si="77"/>
        <v>231.8188863896994</v>
      </c>
      <c r="BA90" s="43">
        <f t="shared" si="78"/>
        <v>227.65639694003096</v>
      </c>
      <c r="BB90" s="43">
        <f t="shared" si="79"/>
        <v>233.2339786650617</v>
      </c>
      <c r="BC90" s="43">
        <f t="shared" si="80"/>
        <v>239.03665977677696</v>
      </c>
      <c r="BD90" s="43">
        <f t="shared" si="81"/>
        <v>242.64220920541561</v>
      </c>
      <c r="BE90" s="43">
        <f t="shared" si="82"/>
        <v>222.85834285245576</v>
      </c>
      <c r="BF90" s="43">
        <f t="shared" si="83"/>
        <v>228.31837225234094</v>
      </c>
      <c r="BG90" s="43">
        <f t="shared" si="84"/>
        <v>233.99875687601025</v>
      </c>
      <c r="BH90" s="43">
        <f t="shared" si="85"/>
        <v>237.52831625382424</v>
      </c>
      <c r="BI90" s="43">
        <f t="shared" si="86"/>
        <v>240.5615313441331</v>
      </c>
      <c r="BJ90" s="43">
        <f t="shared" si="87"/>
        <v>217.32768065963489</v>
      </c>
    </row>
    <row r="91" spans="1:62" x14ac:dyDescent="0.2">
      <c r="A91" s="26" t="s">
        <v>105</v>
      </c>
      <c r="B91" s="17">
        <f>IF(ISERROR(VLOOKUP('Prices updated for CPI'!A91,Quantities!$A$1:$B$576,2,FALSE)),0,VLOOKUP('Prices updated for CPI'!A91,Quantities!$A$1:$B$576,2,FALSE))</f>
        <v>2</v>
      </c>
      <c r="C91" s="18">
        <f t="shared" si="50"/>
        <v>0.58829275239146583</v>
      </c>
      <c r="D91" s="19">
        <v>1</v>
      </c>
      <c r="E91" s="20">
        <v>1030</v>
      </c>
      <c r="F91" s="21">
        <v>52.163571087910817</v>
      </c>
      <c r="G91" s="22">
        <v>0</v>
      </c>
      <c r="H91" s="22">
        <v>0</v>
      </c>
      <c r="I91" s="22">
        <v>74.537067268375267</v>
      </c>
      <c r="J91" s="23">
        <f t="shared" si="51"/>
        <v>126.70063835628608</v>
      </c>
      <c r="K91" s="24">
        <f>IF(ISERROR(VLOOKUP($A91,'14-15 pricing'!$A$1:$D$1208,4,FALSE)),L91,VLOOKUP($A91,'14-15 pricing'!$A$1:$D$1208,4,FALSE))</f>
        <v>131.07</v>
      </c>
      <c r="L91" s="24">
        <f t="shared" si="52"/>
        <v>156.90926998002348</v>
      </c>
      <c r="M91" s="24"/>
      <c r="N91" s="24"/>
      <c r="O91" s="24"/>
      <c r="P91" s="24"/>
      <c r="Q91" s="24"/>
      <c r="R91" s="24"/>
      <c r="S91" s="24"/>
      <c r="T91" s="24"/>
      <c r="U91" s="24">
        <f t="shared" si="49"/>
        <v>157.18169807554878</v>
      </c>
      <c r="V91" s="24">
        <f t="shared" si="49"/>
        <v>156.93598172590666</v>
      </c>
      <c r="W91" s="24">
        <f t="shared" si="49"/>
        <v>157.91503763877085</v>
      </c>
      <c r="X91" s="22">
        <f t="shared" si="53"/>
        <v>104.74569889211266</v>
      </c>
      <c r="Y91" s="22">
        <f t="shared" si="54"/>
        <v>52.163571087910817</v>
      </c>
      <c r="Z91" s="31">
        <f t="shared" si="55"/>
        <v>156.90926998002348</v>
      </c>
      <c r="AA91" s="25">
        <f t="shared" si="56"/>
        <v>0</v>
      </c>
      <c r="AC91" s="49">
        <f t="shared" si="57"/>
        <v>262.14</v>
      </c>
      <c r="AD91" s="49">
        <f t="shared" si="58"/>
        <v>313.81853996004696</v>
      </c>
      <c r="AE91" s="49">
        <f t="shared" si="59"/>
        <v>314.36339615109756</v>
      </c>
      <c r="AF91" s="49">
        <f t="shared" si="60"/>
        <v>313.87196345181331</v>
      </c>
      <c r="AG91" s="49">
        <f t="shared" si="61"/>
        <v>315.83007527754171</v>
      </c>
      <c r="AH91" s="50">
        <f t="shared" si="62"/>
        <v>1251.3215596241541</v>
      </c>
      <c r="AI91" s="49">
        <f t="shared" si="63"/>
        <v>53.690075277541723</v>
      </c>
      <c r="AJ91" s="51">
        <f t="shared" si="64"/>
        <v>1.3232740792096197E-5</v>
      </c>
      <c r="AK91" s="61"/>
      <c r="AL91" s="69">
        <f t="shared" si="65"/>
        <v>262.14</v>
      </c>
      <c r="AM91" s="69">
        <f t="shared" si="66"/>
        <v>280.91699777673477</v>
      </c>
      <c r="AN91" s="69">
        <f t="shared" si="67"/>
        <v>302.56102883661623</v>
      </c>
      <c r="AO91" s="69">
        <f t="shared" si="68"/>
        <v>327.50985644427311</v>
      </c>
      <c r="AP91" s="69">
        <f t="shared" si="69"/>
        <v>356.26808531922239</v>
      </c>
      <c r="AQ91" s="70">
        <f t="shared" si="70"/>
        <v>1252.4866597066914</v>
      </c>
      <c r="AS91" s="74">
        <f t="shared" si="71"/>
        <v>7.1629655057354039E-2</v>
      </c>
      <c r="AT91" s="74">
        <f t="shared" si="72"/>
        <v>7.7047780060228138E-2</v>
      </c>
      <c r="AU91" s="74">
        <f t="shared" si="73"/>
        <v>8.2458827244170016E-2</v>
      </c>
      <c r="AV91" s="74">
        <f t="shared" si="74"/>
        <v>8.7808743184627142E-2</v>
      </c>
      <c r="AW91" s="45"/>
      <c r="AX91" s="42" t="str">
        <f t="shared" si="75"/>
        <v>HPS0140-ST-1030-001-B</v>
      </c>
      <c r="AY91" s="42">
        <f t="shared" si="76"/>
        <v>131.07</v>
      </c>
      <c r="AZ91" s="43">
        <f t="shared" si="77"/>
        <v>140.45849888836739</v>
      </c>
      <c r="BA91" s="43">
        <f t="shared" si="78"/>
        <v>151.28051441830812</v>
      </c>
      <c r="BB91" s="43">
        <f t="shared" si="79"/>
        <v>154.98688702155667</v>
      </c>
      <c r="BC91" s="43">
        <f t="shared" si="80"/>
        <v>158.84284097402534</v>
      </c>
      <c r="BD91" s="43">
        <f t="shared" si="81"/>
        <v>161.23877352701561</v>
      </c>
      <c r="BE91" s="43">
        <f t="shared" si="82"/>
        <v>163.75492822213656</v>
      </c>
      <c r="BF91" s="43">
        <f t="shared" si="83"/>
        <v>167.7669239635789</v>
      </c>
      <c r="BG91" s="43">
        <f t="shared" si="84"/>
        <v>171.94083535687565</v>
      </c>
      <c r="BH91" s="43">
        <f t="shared" si="85"/>
        <v>174.53433369834164</v>
      </c>
      <c r="BI91" s="43">
        <f t="shared" si="86"/>
        <v>176.76312133553893</v>
      </c>
      <c r="BJ91" s="43">
        <f t="shared" si="87"/>
        <v>178.13404265961117</v>
      </c>
    </row>
    <row r="92" spans="1:62" x14ac:dyDescent="0.2">
      <c r="A92" s="26" t="s">
        <v>106</v>
      </c>
      <c r="B92" s="17">
        <f>IF(ISERROR(VLOOKUP('Prices updated for CPI'!A92,Quantities!$A$1:$B$576,2,FALSE)),0,VLOOKUP('Prices updated for CPI'!A92,Quantities!$A$1:$B$576,2,FALSE))</f>
        <v>33</v>
      </c>
      <c r="C92" s="18">
        <f t="shared" si="50"/>
        <v>0.69309169229775347</v>
      </c>
      <c r="D92" s="19">
        <v>1</v>
      </c>
      <c r="E92" s="20">
        <v>70</v>
      </c>
      <c r="F92" s="21">
        <v>35.784047435083579</v>
      </c>
      <c r="G92" s="22">
        <v>0</v>
      </c>
      <c r="H92" s="22">
        <v>0</v>
      </c>
      <c r="I92" s="22">
        <v>80.811191393707645</v>
      </c>
      <c r="J92" s="23">
        <f t="shared" si="51"/>
        <v>116.59523882879122</v>
      </c>
      <c r="K92" s="24">
        <f>IF(ISERROR(VLOOKUP($A92,'14-15 pricing'!$A$1:$D$1208,4,FALSE)),L92,VLOOKUP($A92,'14-15 pricing'!$A$1:$D$1208,4,FALSE))</f>
        <v>110.91</v>
      </c>
      <c r="L92" s="24">
        <f t="shared" si="52"/>
        <v>149.34666843760823</v>
      </c>
      <c r="M92" s="24"/>
      <c r="N92" s="24"/>
      <c r="O92" s="24"/>
      <c r="P92" s="24"/>
      <c r="Q92" s="24"/>
      <c r="R92" s="24"/>
      <c r="S92" s="24"/>
      <c r="T92" s="24"/>
      <c r="U92" s="24">
        <f t="shared" ref="U92:W111" si="88">IF($D92=1,($I92*(1+U$8)*U$7)+$F92,$J92*(1+U$8)*U$7)</f>
        <v>149.64202804559028</v>
      </c>
      <c r="V92" s="24">
        <f t="shared" si="88"/>
        <v>149.37562863269153</v>
      </c>
      <c r="W92" s="24">
        <f t="shared" si="88"/>
        <v>150.43709613683592</v>
      </c>
      <c r="X92" s="22">
        <f t="shared" si="53"/>
        <v>113.56262100252466</v>
      </c>
      <c r="Y92" s="22">
        <f t="shared" si="54"/>
        <v>35.784047435083579</v>
      </c>
      <c r="Z92" s="31">
        <f t="shared" si="55"/>
        <v>149.34666843760823</v>
      </c>
      <c r="AA92" s="25">
        <f t="shared" si="56"/>
        <v>0</v>
      </c>
      <c r="AC92" s="49">
        <f t="shared" si="57"/>
        <v>3660.0299999999997</v>
      </c>
      <c r="AD92" s="49">
        <f t="shared" si="58"/>
        <v>4928.4400584410714</v>
      </c>
      <c r="AE92" s="49">
        <f t="shared" si="59"/>
        <v>4938.1869255044794</v>
      </c>
      <c r="AF92" s="49">
        <f t="shared" si="60"/>
        <v>4929.3957448788206</v>
      </c>
      <c r="AG92" s="49">
        <f t="shared" si="61"/>
        <v>4964.4241725155853</v>
      </c>
      <c r="AH92" s="50">
        <f t="shared" si="62"/>
        <v>19227.728167437348</v>
      </c>
      <c r="AI92" s="49">
        <f t="shared" si="63"/>
        <v>1304.3941725155855</v>
      </c>
      <c r="AJ92" s="51">
        <f t="shared" si="64"/>
        <v>3.2148790789346534E-4</v>
      </c>
      <c r="AK92" s="61"/>
      <c r="AL92" s="69">
        <f t="shared" si="65"/>
        <v>3660.0299999999997</v>
      </c>
      <c r="AM92" s="69">
        <f t="shared" si="66"/>
        <v>4116.2149904419139</v>
      </c>
      <c r="AN92" s="69">
        <f t="shared" si="67"/>
        <v>4642.0542230805977</v>
      </c>
      <c r="AO92" s="69">
        <f t="shared" si="68"/>
        <v>5248.1831058265716</v>
      </c>
      <c r="AP92" s="69">
        <f t="shared" si="69"/>
        <v>5946.8609520102673</v>
      </c>
      <c r="AQ92" s="70">
        <f t="shared" si="70"/>
        <v>19227.287828704088</v>
      </c>
      <c r="AS92" s="74">
        <f t="shared" si="71"/>
        <v>0.1246396861342432</v>
      </c>
      <c r="AT92" s="74">
        <f t="shared" si="72"/>
        <v>0.12774824295128231</v>
      </c>
      <c r="AU92" s="74">
        <f t="shared" si="73"/>
        <v>0.13057341720229407</v>
      </c>
      <c r="AV92" s="74">
        <f t="shared" si="74"/>
        <v>0.13312756664454378</v>
      </c>
      <c r="AW92" s="45"/>
      <c r="AX92" s="42" t="str">
        <f t="shared" si="75"/>
        <v>HPS0160-ST-0070-001-B</v>
      </c>
      <c r="AY92" s="42">
        <f t="shared" si="76"/>
        <v>110.91</v>
      </c>
      <c r="AZ92" s="43">
        <f t="shared" si="77"/>
        <v>124.7337875891489</v>
      </c>
      <c r="BA92" s="43">
        <f t="shared" si="78"/>
        <v>140.66830979032116</v>
      </c>
      <c r="BB92" s="43">
        <f t="shared" si="79"/>
        <v>144.11468338018403</v>
      </c>
      <c r="BC92" s="43">
        <f t="shared" si="80"/>
        <v>147.70014530969101</v>
      </c>
      <c r="BD92" s="43">
        <f t="shared" si="81"/>
        <v>149.92800514938469</v>
      </c>
      <c r="BE92" s="43">
        <f t="shared" si="82"/>
        <v>159.03585169171433</v>
      </c>
      <c r="BF92" s="43">
        <f t="shared" si="83"/>
        <v>162.93223005816131</v>
      </c>
      <c r="BG92" s="43">
        <f t="shared" si="84"/>
        <v>166.98585800405274</v>
      </c>
      <c r="BH92" s="43">
        <f t="shared" si="85"/>
        <v>169.50461711606297</v>
      </c>
      <c r="BI92" s="43">
        <f t="shared" si="86"/>
        <v>171.66917572794674</v>
      </c>
      <c r="BJ92" s="43">
        <f t="shared" si="87"/>
        <v>180.2079076366748</v>
      </c>
    </row>
    <row r="93" spans="1:62" x14ac:dyDescent="0.2">
      <c r="A93" s="26" t="s">
        <v>107</v>
      </c>
      <c r="B93" s="17">
        <f>IF(ISERROR(VLOOKUP('Prices updated for CPI'!A93,Quantities!$A$1:$B$576,2,FALSE)),0,VLOOKUP('Prices updated for CPI'!A93,Quantities!$A$1:$B$576,2,FALSE))</f>
        <v>2</v>
      </c>
      <c r="C93" s="18">
        <f t="shared" si="50"/>
        <v>0.56799468934105801</v>
      </c>
      <c r="D93" s="19">
        <v>1</v>
      </c>
      <c r="E93" s="20">
        <v>240</v>
      </c>
      <c r="F93" s="21">
        <v>69.685165796959865</v>
      </c>
      <c r="G93" s="22">
        <v>0</v>
      </c>
      <c r="H93" s="22">
        <v>0</v>
      </c>
      <c r="I93" s="22">
        <v>91.621105393707651</v>
      </c>
      <c r="J93" s="23">
        <f t="shared" si="51"/>
        <v>161.30627119066753</v>
      </c>
      <c r="K93" s="24">
        <f>IF(ISERROR(VLOOKUP($A93,'14-15 pricing'!$A$1:$D$1208,4,FALSE)),L93,VLOOKUP($A93,'14-15 pricing'!$A$1:$D$1208,4,FALSE))</f>
        <v>175.69</v>
      </c>
      <c r="L93" s="24">
        <f t="shared" si="52"/>
        <v>198.43877885739241</v>
      </c>
      <c r="M93" s="24"/>
      <c r="N93" s="24"/>
      <c r="O93" s="24"/>
      <c r="P93" s="24"/>
      <c r="Q93" s="24"/>
      <c r="R93" s="24"/>
      <c r="S93" s="24"/>
      <c r="T93" s="24"/>
      <c r="U93" s="24">
        <f t="shared" si="88"/>
        <v>198.77364799253641</v>
      </c>
      <c r="V93" s="24">
        <f t="shared" si="88"/>
        <v>198.47161298643056</v>
      </c>
      <c r="W93" s="24">
        <f t="shared" si="88"/>
        <v>199.67507038375317</v>
      </c>
      <c r="X93" s="22">
        <f t="shared" si="53"/>
        <v>128.75361306043254</v>
      </c>
      <c r="Y93" s="22">
        <f t="shared" si="54"/>
        <v>69.685165796959865</v>
      </c>
      <c r="Z93" s="31">
        <f t="shared" si="55"/>
        <v>198.43877885739241</v>
      </c>
      <c r="AA93" s="25">
        <f t="shared" si="56"/>
        <v>0</v>
      </c>
      <c r="AC93" s="49">
        <f t="shared" si="57"/>
        <v>351.38</v>
      </c>
      <c r="AD93" s="49">
        <f t="shared" si="58"/>
        <v>396.87755771478481</v>
      </c>
      <c r="AE93" s="49">
        <f t="shared" si="59"/>
        <v>397.54729598507282</v>
      </c>
      <c r="AF93" s="49">
        <f t="shared" si="60"/>
        <v>396.94322597286111</v>
      </c>
      <c r="AG93" s="49">
        <f t="shared" si="61"/>
        <v>399.35014076750633</v>
      </c>
      <c r="AH93" s="50">
        <f t="shared" si="62"/>
        <v>1601.0578131709572</v>
      </c>
      <c r="AI93" s="49">
        <f t="shared" si="63"/>
        <v>47.970140767506336</v>
      </c>
      <c r="AJ93" s="51">
        <f t="shared" si="64"/>
        <v>1.182297538707869E-5</v>
      </c>
      <c r="AK93" s="61"/>
      <c r="AL93" s="69">
        <f t="shared" si="65"/>
        <v>351.38</v>
      </c>
      <c r="AM93" s="69">
        <f t="shared" si="66"/>
        <v>368.15656851633986</v>
      </c>
      <c r="AN93" s="69">
        <f t="shared" si="67"/>
        <v>387.49472759605146</v>
      </c>
      <c r="AO93" s="69">
        <f t="shared" si="68"/>
        <v>409.78560288607298</v>
      </c>
      <c r="AP93" s="69">
        <f t="shared" si="69"/>
        <v>435.48004045622361</v>
      </c>
      <c r="AQ93" s="70">
        <f t="shared" si="70"/>
        <v>1603.6053793345247</v>
      </c>
      <c r="AS93" s="74">
        <f t="shared" si="71"/>
        <v>4.7744801970345106E-2</v>
      </c>
      <c r="AT93" s="74">
        <f t="shared" si="72"/>
        <v>5.252699729803495E-2</v>
      </c>
      <c r="AU93" s="74">
        <f t="shared" si="73"/>
        <v>5.7525622163455366E-2</v>
      </c>
      <c r="AV93" s="74">
        <f t="shared" si="74"/>
        <v>6.2702148121328932E-2</v>
      </c>
      <c r="AW93" s="45"/>
      <c r="AX93" s="42" t="str">
        <f t="shared" si="75"/>
        <v>HPS0160-ST-0240-001-B</v>
      </c>
      <c r="AY93" s="42">
        <f t="shared" si="76"/>
        <v>175.69</v>
      </c>
      <c r="AZ93" s="43">
        <f t="shared" si="77"/>
        <v>184.07828425816993</v>
      </c>
      <c r="BA93" s="43">
        <f t="shared" si="78"/>
        <v>193.74736379802573</v>
      </c>
      <c r="BB93" s="43">
        <f t="shared" si="79"/>
        <v>198.49417421107736</v>
      </c>
      <c r="BC93" s="43">
        <f t="shared" si="80"/>
        <v>203.43255584000028</v>
      </c>
      <c r="BD93" s="43">
        <f t="shared" si="81"/>
        <v>206.50106481331164</v>
      </c>
      <c r="BE93" s="43">
        <f t="shared" si="82"/>
        <v>204.89280144303652</v>
      </c>
      <c r="BF93" s="43">
        <f t="shared" si="83"/>
        <v>209.91267507839092</v>
      </c>
      <c r="BG93" s="43">
        <f t="shared" si="84"/>
        <v>215.13514018299819</v>
      </c>
      <c r="BH93" s="43">
        <f t="shared" si="85"/>
        <v>218.38016704411342</v>
      </c>
      <c r="BI93" s="43">
        <f t="shared" si="86"/>
        <v>221.16886200288428</v>
      </c>
      <c r="BJ93" s="43">
        <f t="shared" si="87"/>
        <v>217.74002022811186</v>
      </c>
    </row>
    <row r="94" spans="1:62" x14ac:dyDescent="0.2">
      <c r="A94" s="26" t="s">
        <v>108</v>
      </c>
      <c r="B94" s="17">
        <f>IF(ISERROR(VLOOKUP('Prices updated for CPI'!A94,Quantities!$A$1:$B$576,2,FALSE)),0,VLOOKUP('Prices updated for CPI'!A94,Quantities!$A$1:$B$576,2,FALSE))</f>
        <v>30</v>
      </c>
      <c r="C94" s="18">
        <f t="shared" si="50"/>
        <v>0.48584991078745338</v>
      </c>
      <c r="D94" s="19">
        <v>1</v>
      </c>
      <c r="E94" s="20">
        <v>330</v>
      </c>
      <c r="F94" s="21">
        <v>95.968430970589921</v>
      </c>
      <c r="G94" s="22">
        <v>0</v>
      </c>
      <c r="H94" s="22">
        <v>0</v>
      </c>
      <c r="I94" s="22">
        <v>90.68607514370764</v>
      </c>
      <c r="J94" s="23">
        <f t="shared" si="51"/>
        <v>186.65450611429756</v>
      </c>
      <c r="K94" s="24">
        <f>IF(ISERROR(VLOOKUP($A94,'14-15 pricing'!$A$1:$D$1208,4,FALSE)),L94,VLOOKUP($A94,'14-15 pricing'!$A$1:$D$1208,4,FALSE))</f>
        <v>215.28</v>
      </c>
      <c r="L94" s="24">
        <f t="shared" si="52"/>
        <v>223.40806159770671</v>
      </c>
      <c r="M94" s="24"/>
      <c r="N94" s="24"/>
      <c r="O94" s="24"/>
      <c r="P94" s="24"/>
      <c r="Q94" s="24"/>
      <c r="R94" s="24"/>
      <c r="S94" s="24"/>
      <c r="T94" s="24"/>
      <c r="U94" s="24">
        <f t="shared" si="88"/>
        <v>223.73951325857115</v>
      </c>
      <c r="V94" s="24">
        <f t="shared" si="88"/>
        <v>223.44056064124518</v>
      </c>
      <c r="W94" s="24">
        <f t="shared" si="88"/>
        <v>224.63173627154214</v>
      </c>
      <c r="X94" s="22">
        <f t="shared" si="53"/>
        <v>127.4396306271168</v>
      </c>
      <c r="Y94" s="22">
        <f t="shared" si="54"/>
        <v>95.968430970589921</v>
      </c>
      <c r="Z94" s="31">
        <f t="shared" si="55"/>
        <v>223.40806159770671</v>
      </c>
      <c r="AA94" s="25">
        <f t="shared" si="56"/>
        <v>0</v>
      </c>
      <c r="AC94" s="49">
        <f t="shared" si="57"/>
        <v>6458.4</v>
      </c>
      <c r="AD94" s="49">
        <f t="shared" si="58"/>
        <v>6702.2418479312009</v>
      </c>
      <c r="AE94" s="49">
        <f t="shared" si="59"/>
        <v>6712.1853977571345</v>
      </c>
      <c r="AF94" s="49">
        <f t="shared" si="60"/>
        <v>6703.2168192373556</v>
      </c>
      <c r="AG94" s="49">
        <f t="shared" si="61"/>
        <v>6738.952088146264</v>
      </c>
      <c r="AH94" s="50">
        <f t="shared" si="62"/>
        <v>27524.52318788007</v>
      </c>
      <c r="AI94" s="49">
        <f t="shared" si="63"/>
        <v>280.5520881462644</v>
      </c>
      <c r="AJ94" s="51">
        <f t="shared" si="64"/>
        <v>6.9146356043083232E-5</v>
      </c>
      <c r="AK94" s="61"/>
      <c r="AL94" s="69">
        <f t="shared" si="65"/>
        <v>6458.4</v>
      </c>
      <c r="AM94" s="69">
        <f t="shared" si="66"/>
        <v>6556.5173132678437</v>
      </c>
      <c r="AN94" s="69">
        <f t="shared" si="67"/>
        <v>6669.6160205868919</v>
      </c>
      <c r="AO94" s="69">
        <f t="shared" si="68"/>
        <v>6799.9836098656715</v>
      </c>
      <c r="AP94" s="69">
        <f t="shared" si="69"/>
        <v>6950.2568423122293</v>
      </c>
      <c r="AQ94" s="70">
        <f t="shared" si="70"/>
        <v>27589.057284431419</v>
      </c>
      <c r="AS94" s="74">
        <f t="shared" si="71"/>
        <v>1.5192201360684398E-2</v>
      </c>
      <c r="AT94" s="74">
        <f t="shared" si="72"/>
        <v>1.7249814484616745E-2</v>
      </c>
      <c r="AU94" s="74">
        <f t="shared" si="73"/>
        <v>1.9546490963854312E-2</v>
      </c>
      <c r="AV94" s="74">
        <f t="shared" si="74"/>
        <v>2.2099058037218761E-2</v>
      </c>
      <c r="AW94" s="45"/>
      <c r="AX94" s="42" t="str">
        <f t="shared" si="75"/>
        <v>HPS0160-ST-0330-001-B</v>
      </c>
      <c r="AY94" s="42">
        <f t="shared" si="76"/>
        <v>215.28</v>
      </c>
      <c r="AZ94" s="43">
        <f t="shared" si="77"/>
        <v>218.55057710892814</v>
      </c>
      <c r="BA94" s="43">
        <f t="shared" si="78"/>
        <v>222.32053401956307</v>
      </c>
      <c r="BB94" s="43">
        <f t="shared" si="79"/>
        <v>227.76738710304235</v>
      </c>
      <c r="BC94" s="43">
        <f t="shared" si="80"/>
        <v>233.43406364207937</v>
      </c>
      <c r="BD94" s="43">
        <f t="shared" si="81"/>
        <v>236.95510537507329</v>
      </c>
      <c r="BE94" s="43">
        <f t="shared" si="82"/>
        <v>226.66612032885573</v>
      </c>
      <c r="BF94" s="43">
        <f t="shared" si="83"/>
        <v>232.21944027691268</v>
      </c>
      <c r="BG94" s="43">
        <f t="shared" si="84"/>
        <v>237.99688045771506</v>
      </c>
      <c r="BH94" s="43">
        <f t="shared" si="85"/>
        <v>241.58674620112632</v>
      </c>
      <c r="BI94" s="43">
        <f t="shared" si="86"/>
        <v>244.67178707437031</v>
      </c>
      <c r="BJ94" s="43">
        <f t="shared" si="87"/>
        <v>231.67522807707431</v>
      </c>
    </row>
    <row r="95" spans="1:62" x14ac:dyDescent="0.2">
      <c r="A95" s="26" t="s">
        <v>109</v>
      </c>
      <c r="B95" s="17">
        <f>IF(ISERROR(VLOOKUP('Prices updated for CPI'!A95,Quantities!$A$1:$B$576,2,FALSE)),0,VLOOKUP('Prices updated for CPI'!A95,Quantities!$A$1:$B$576,2,FALSE))</f>
        <v>5</v>
      </c>
      <c r="C95" s="18">
        <f t="shared" si="50"/>
        <v>0.70108195697003073</v>
      </c>
      <c r="D95" s="19">
        <v>1</v>
      </c>
      <c r="E95" s="20">
        <v>620</v>
      </c>
      <c r="F95" s="21">
        <v>34.455205908772193</v>
      </c>
      <c r="G95" s="22">
        <v>0</v>
      </c>
      <c r="H95" s="22">
        <v>0</v>
      </c>
      <c r="I95" s="22">
        <v>80.811191393707645</v>
      </c>
      <c r="J95" s="23">
        <f t="shared" si="51"/>
        <v>115.26639730247985</v>
      </c>
      <c r="K95" s="24">
        <f>IF(ISERROR(VLOOKUP($A95,'14-15 pricing'!$A$1:$D$1208,4,FALSE)),L95,VLOOKUP($A95,'14-15 pricing'!$A$1:$D$1208,4,FALSE))</f>
        <v>108.86</v>
      </c>
      <c r="L95" s="24">
        <f t="shared" si="52"/>
        <v>148.01782691129685</v>
      </c>
      <c r="M95" s="24"/>
      <c r="N95" s="24"/>
      <c r="O95" s="24"/>
      <c r="P95" s="24"/>
      <c r="Q95" s="24"/>
      <c r="R95" s="24"/>
      <c r="S95" s="24"/>
      <c r="T95" s="24"/>
      <c r="U95" s="24">
        <f t="shared" si="88"/>
        <v>148.3131865192789</v>
      </c>
      <c r="V95" s="24">
        <f t="shared" si="88"/>
        <v>148.04678710638012</v>
      </c>
      <c r="W95" s="24">
        <f t="shared" si="88"/>
        <v>149.10825461052454</v>
      </c>
      <c r="X95" s="22">
        <f t="shared" si="53"/>
        <v>113.56262100252466</v>
      </c>
      <c r="Y95" s="22">
        <f t="shared" si="54"/>
        <v>34.455205908772193</v>
      </c>
      <c r="Z95" s="31">
        <f t="shared" si="55"/>
        <v>148.01782691129685</v>
      </c>
      <c r="AA95" s="25">
        <f t="shared" si="56"/>
        <v>0</v>
      </c>
      <c r="AC95" s="49">
        <f t="shared" si="57"/>
        <v>544.29999999999995</v>
      </c>
      <c r="AD95" s="49">
        <f t="shared" si="58"/>
        <v>740.08913455648428</v>
      </c>
      <c r="AE95" s="49">
        <f t="shared" si="59"/>
        <v>741.56593259639453</v>
      </c>
      <c r="AF95" s="49">
        <f t="shared" si="60"/>
        <v>740.23393553190067</v>
      </c>
      <c r="AG95" s="49">
        <f t="shared" si="61"/>
        <v>745.54127305262273</v>
      </c>
      <c r="AH95" s="50">
        <f t="shared" si="62"/>
        <v>2882.4345586450154</v>
      </c>
      <c r="AI95" s="49">
        <f t="shared" si="63"/>
        <v>201.24127305262277</v>
      </c>
      <c r="AJ95" s="51">
        <f t="shared" si="64"/>
        <v>4.9598991791518658E-5</v>
      </c>
      <c r="AK95" s="61"/>
      <c r="AL95" s="69">
        <f t="shared" si="65"/>
        <v>544.29999999999995</v>
      </c>
      <c r="AM95" s="69">
        <f t="shared" si="66"/>
        <v>614.67998954486461</v>
      </c>
      <c r="AN95" s="69">
        <f t="shared" si="67"/>
        <v>695.80620033829609</v>
      </c>
      <c r="AO95" s="69">
        <f t="shared" si="68"/>
        <v>789.31945773235759</v>
      </c>
      <c r="AP95" s="69">
        <f t="shared" si="69"/>
        <v>897.11112238577459</v>
      </c>
      <c r="AQ95" s="70">
        <f t="shared" si="70"/>
        <v>2882.1447169692019</v>
      </c>
      <c r="AS95" s="74">
        <f t="shared" si="71"/>
        <v>0.12930367360805559</v>
      </c>
      <c r="AT95" s="74">
        <f t="shared" si="72"/>
        <v>0.13198121327082862</v>
      </c>
      <c r="AU95" s="74">
        <f t="shared" si="73"/>
        <v>0.13439555058376312</v>
      </c>
      <c r="AV95" s="74">
        <f t="shared" si="74"/>
        <v>0.13656278658465176</v>
      </c>
      <c r="AW95" s="45"/>
      <c r="AX95" s="42" t="str">
        <f t="shared" si="75"/>
        <v>HPS0160-ST-0620-001-B</v>
      </c>
      <c r="AY95" s="42">
        <f t="shared" si="76"/>
        <v>108.86</v>
      </c>
      <c r="AZ95" s="43">
        <f t="shared" si="77"/>
        <v>122.93599790897292</v>
      </c>
      <c r="BA95" s="43">
        <f t="shared" si="78"/>
        <v>139.16124006765924</v>
      </c>
      <c r="BB95" s="43">
        <f t="shared" si="79"/>
        <v>142.57069044931688</v>
      </c>
      <c r="BC95" s="43">
        <f t="shared" si="80"/>
        <v>146.11773902812837</v>
      </c>
      <c r="BD95" s="43">
        <f t="shared" si="81"/>
        <v>148.3217303780695</v>
      </c>
      <c r="BE95" s="43">
        <f t="shared" si="82"/>
        <v>157.86389154647154</v>
      </c>
      <c r="BF95" s="43">
        <f t="shared" si="83"/>
        <v>161.73155688936009</v>
      </c>
      <c r="BG95" s="43">
        <f t="shared" si="84"/>
        <v>165.75531301486831</v>
      </c>
      <c r="BH95" s="43">
        <f t="shared" si="85"/>
        <v>168.25551099576666</v>
      </c>
      <c r="BI95" s="43">
        <f t="shared" si="86"/>
        <v>170.40411863560112</v>
      </c>
      <c r="BJ95" s="43">
        <f t="shared" si="87"/>
        <v>179.42222447715494</v>
      </c>
    </row>
    <row r="96" spans="1:62" x14ac:dyDescent="0.2">
      <c r="A96" s="26" t="s">
        <v>110</v>
      </c>
      <c r="B96" s="17">
        <f>IF(ISERROR(VLOOKUP('Prices updated for CPI'!A96,Quantities!$A$1:$B$576,2,FALSE)),0,VLOOKUP('Prices updated for CPI'!A96,Quantities!$A$1:$B$576,2,FALSE))</f>
        <v>3</v>
      </c>
      <c r="C96" s="18">
        <f t="shared" si="50"/>
        <v>0.50043956990753125</v>
      </c>
      <c r="D96" s="19">
        <v>1</v>
      </c>
      <c r="E96" s="20">
        <v>770</v>
      </c>
      <c r="F96" s="21">
        <v>86.06468944978711</v>
      </c>
      <c r="G96" s="22">
        <v>0</v>
      </c>
      <c r="H96" s="22">
        <v>0</v>
      </c>
      <c r="I96" s="22">
        <v>86.216148393707641</v>
      </c>
      <c r="J96" s="23">
        <f t="shared" si="51"/>
        <v>172.28083784349474</v>
      </c>
      <c r="K96" s="24">
        <f>IF(ISERROR(VLOOKUP($A96,'14-15 pricing'!$A$1:$D$1208,4,FALSE)),L96,VLOOKUP($A96,'14-15 pricing'!$A$1:$D$1208,4,FALSE))</f>
        <v>200.96</v>
      </c>
      <c r="L96" s="24">
        <f t="shared" si="52"/>
        <v>207.22280648126571</v>
      </c>
      <c r="M96" s="24"/>
      <c r="N96" s="24"/>
      <c r="O96" s="24"/>
      <c r="P96" s="24"/>
      <c r="Q96" s="24"/>
      <c r="R96" s="24"/>
      <c r="S96" s="24"/>
      <c r="T96" s="24"/>
      <c r="U96" s="24">
        <f t="shared" si="88"/>
        <v>207.53792085282873</v>
      </c>
      <c r="V96" s="24">
        <f t="shared" si="88"/>
        <v>207.25370364332642</v>
      </c>
      <c r="W96" s="24">
        <f t="shared" si="88"/>
        <v>208.38616609405994</v>
      </c>
      <c r="X96" s="22">
        <f t="shared" si="53"/>
        <v>121.15811703147858</v>
      </c>
      <c r="Y96" s="22">
        <f t="shared" si="54"/>
        <v>86.06468944978711</v>
      </c>
      <c r="Z96" s="31">
        <f t="shared" si="55"/>
        <v>207.22280648126571</v>
      </c>
      <c r="AA96" s="25">
        <f t="shared" si="56"/>
        <v>0</v>
      </c>
      <c r="AC96" s="49">
        <f t="shared" si="57"/>
        <v>602.88</v>
      </c>
      <c r="AD96" s="49">
        <f t="shared" si="58"/>
        <v>621.66841944379712</v>
      </c>
      <c r="AE96" s="49">
        <f t="shared" si="59"/>
        <v>622.6137625584862</v>
      </c>
      <c r="AF96" s="49">
        <f t="shared" si="60"/>
        <v>621.76111092997928</v>
      </c>
      <c r="AG96" s="49">
        <f t="shared" si="61"/>
        <v>625.15849828217983</v>
      </c>
      <c r="AH96" s="50">
        <f t="shared" si="62"/>
        <v>2556.7169302378343</v>
      </c>
      <c r="AI96" s="49">
        <f t="shared" si="63"/>
        <v>22.278498282179839</v>
      </c>
      <c r="AJ96" s="51">
        <f t="shared" si="64"/>
        <v>5.490876879596439E-6</v>
      </c>
      <c r="AK96" s="61"/>
      <c r="AL96" s="69">
        <f t="shared" si="65"/>
        <v>602.88</v>
      </c>
      <c r="AM96" s="69">
        <f t="shared" si="66"/>
        <v>610.67144582217531</v>
      </c>
      <c r="AN96" s="69">
        <f t="shared" si="67"/>
        <v>619.65255650779795</v>
      </c>
      <c r="AO96" s="69">
        <f t="shared" si="68"/>
        <v>630.00498030542451</v>
      </c>
      <c r="AP96" s="69">
        <f t="shared" si="69"/>
        <v>641.93810107825175</v>
      </c>
      <c r="AQ96" s="70">
        <f t="shared" si="70"/>
        <v>2563.1241397041304</v>
      </c>
      <c r="AS96" s="74">
        <f t="shared" si="71"/>
        <v>1.2923709232642184E-2</v>
      </c>
      <c r="AT96" s="74">
        <f t="shared" si="72"/>
        <v>1.4706943884580935E-2</v>
      </c>
      <c r="AU96" s="74">
        <f t="shared" si="73"/>
        <v>1.6706820118632525E-2</v>
      </c>
      <c r="AV96" s="74">
        <f t="shared" si="74"/>
        <v>1.8941311808427445E-2</v>
      </c>
      <c r="AW96" s="45"/>
      <c r="AX96" s="42" t="str">
        <f t="shared" si="75"/>
        <v>HPS0160-ST-0770-001-B</v>
      </c>
      <c r="AY96" s="42">
        <f t="shared" si="76"/>
        <v>200.96</v>
      </c>
      <c r="AZ96" s="43">
        <f t="shared" si="77"/>
        <v>203.55714860739178</v>
      </c>
      <c r="BA96" s="43">
        <f t="shared" si="78"/>
        <v>206.55085216926597</v>
      </c>
      <c r="BB96" s="43">
        <f t="shared" si="79"/>
        <v>211.61134804741297</v>
      </c>
      <c r="BC96" s="43">
        <f t="shared" si="80"/>
        <v>216.87607482250559</v>
      </c>
      <c r="BD96" s="43">
        <f t="shared" si="81"/>
        <v>220.147361362369</v>
      </c>
      <c r="BE96" s="43">
        <f t="shared" si="82"/>
        <v>210.00166010180814</v>
      </c>
      <c r="BF96" s="43">
        <f t="shared" si="83"/>
        <v>215.14670077430245</v>
      </c>
      <c r="BG96" s="43">
        <f t="shared" si="84"/>
        <v>220.49938439260026</v>
      </c>
      <c r="BH96" s="43">
        <f t="shared" si="85"/>
        <v>223.82532372824167</v>
      </c>
      <c r="BI96" s="43">
        <f t="shared" si="86"/>
        <v>226.68355284480847</v>
      </c>
      <c r="BJ96" s="43">
        <f t="shared" si="87"/>
        <v>213.97936702608388</v>
      </c>
    </row>
    <row r="97" spans="1:62" x14ac:dyDescent="0.2">
      <c r="A97" s="26" t="s">
        <v>111</v>
      </c>
      <c r="B97" s="17">
        <f>IF(ISERROR(VLOOKUP('Prices updated for CPI'!A97,Quantities!$A$1:$B$576,2,FALSE)),0,VLOOKUP('Prices updated for CPI'!A97,Quantities!$A$1:$B$576,2,FALSE))</f>
        <v>43</v>
      </c>
      <c r="C97" s="18">
        <f t="shared" si="50"/>
        <v>0.69364967066579886</v>
      </c>
      <c r="D97" s="19">
        <v>1</v>
      </c>
      <c r="E97" s="20">
        <v>70</v>
      </c>
      <c r="F97" s="21">
        <v>35.784047435083579</v>
      </c>
      <c r="G97" s="22">
        <v>0</v>
      </c>
      <c r="H97" s="22">
        <v>0</v>
      </c>
      <c r="I97" s="22">
        <v>81.023554870596826</v>
      </c>
      <c r="J97" s="23">
        <f t="shared" si="51"/>
        <v>116.8076023056804</v>
      </c>
      <c r="K97" s="24">
        <f>IF(ISERROR(VLOOKUP($A97,'14-15 pricing'!$A$1:$D$1208,4,FALSE)),L97,VLOOKUP($A97,'14-15 pricing'!$A$1:$D$1208,4,FALSE))</f>
        <v>102.57</v>
      </c>
      <c r="L97" s="24">
        <f t="shared" si="52"/>
        <v>149.64509929384013</v>
      </c>
      <c r="M97" s="24"/>
      <c r="N97" s="24"/>
      <c r="O97" s="24"/>
      <c r="P97" s="24"/>
      <c r="Q97" s="24"/>
      <c r="R97" s="24"/>
      <c r="S97" s="24"/>
      <c r="T97" s="24"/>
      <c r="U97" s="24">
        <f t="shared" si="88"/>
        <v>149.94123507641143</v>
      </c>
      <c r="V97" s="24">
        <f t="shared" si="88"/>
        <v>149.67413559332942</v>
      </c>
      <c r="W97" s="24">
        <f t="shared" si="88"/>
        <v>150.73839252460513</v>
      </c>
      <c r="X97" s="22">
        <f t="shared" si="53"/>
        <v>113.86105185875655</v>
      </c>
      <c r="Y97" s="22">
        <f t="shared" si="54"/>
        <v>35.784047435083579</v>
      </c>
      <c r="Z97" s="31">
        <f t="shared" si="55"/>
        <v>149.64509929384013</v>
      </c>
      <c r="AA97" s="25">
        <f t="shared" si="56"/>
        <v>0</v>
      </c>
      <c r="AC97" s="49">
        <f t="shared" si="57"/>
        <v>4410.5099999999993</v>
      </c>
      <c r="AD97" s="49">
        <f t="shared" si="58"/>
        <v>6434.7392696351253</v>
      </c>
      <c r="AE97" s="49">
        <f t="shared" si="59"/>
        <v>6447.4731082856915</v>
      </c>
      <c r="AF97" s="49">
        <f t="shared" si="60"/>
        <v>6435.9878305131651</v>
      </c>
      <c r="AG97" s="49">
        <f t="shared" si="61"/>
        <v>6481.7508785580203</v>
      </c>
      <c r="AH97" s="50">
        <f t="shared" si="62"/>
        <v>24759.308237955032</v>
      </c>
      <c r="AI97" s="49">
        <f t="shared" si="63"/>
        <v>2071.240878558021</v>
      </c>
      <c r="AJ97" s="51">
        <f t="shared" si="64"/>
        <v>5.1048901537704852E-4</v>
      </c>
      <c r="AK97" s="61"/>
      <c r="AL97" s="69">
        <f t="shared" si="65"/>
        <v>4410.5099999999993</v>
      </c>
      <c r="AM97" s="69">
        <f t="shared" si="66"/>
        <v>5134.8838283234327</v>
      </c>
      <c r="AN97" s="69">
        <f t="shared" si="67"/>
        <v>5969.8612738990796</v>
      </c>
      <c r="AO97" s="69">
        <f t="shared" si="68"/>
        <v>6932.3302469066712</v>
      </c>
      <c r="AP97" s="69">
        <f t="shared" si="69"/>
        <v>8041.7572486907138</v>
      </c>
      <c r="AQ97" s="70">
        <f t="shared" si="70"/>
        <v>24736.016517681837</v>
      </c>
      <c r="AS97" s="74">
        <f t="shared" si="71"/>
        <v>0.16423811040524416</v>
      </c>
      <c r="AT97" s="74">
        <f t="shared" si="72"/>
        <v>0.16260882884438529</v>
      </c>
      <c r="AU97" s="74">
        <f t="shared" si="73"/>
        <v>0.16122132975109768</v>
      </c>
      <c r="AV97" s="74">
        <f t="shared" si="74"/>
        <v>0.16003666332530661</v>
      </c>
      <c r="AW97" s="45"/>
      <c r="AX97" s="42" t="str">
        <f t="shared" si="75"/>
        <v>HPS0170-ST-0070-001-B</v>
      </c>
      <c r="AY97" s="42">
        <f t="shared" si="76"/>
        <v>102.57</v>
      </c>
      <c r="AZ97" s="43">
        <f t="shared" si="77"/>
        <v>119.41590298426588</v>
      </c>
      <c r="BA97" s="43">
        <f t="shared" si="78"/>
        <v>138.83398311393208</v>
      </c>
      <c r="BB97" s="43">
        <f t="shared" si="79"/>
        <v>142.2354157002234</v>
      </c>
      <c r="BC97" s="43">
        <f t="shared" si="80"/>
        <v>145.774122902427</v>
      </c>
      <c r="BD97" s="43">
        <f t="shared" si="81"/>
        <v>147.9729312610778</v>
      </c>
      <c r="BE97" s="43">
        <f t="shared" si="82"/>
        <v>161.21698248620163</v>
      </c>
      <c r="BF97" s="43">
        <f t="shared" si="83"/>
        <v>165.16679855711357</v>
      </c>
      <c r="BG97" s="43">
        <f t="shared" si="84"/>
        <v>169.27602084005622</v>
      </c>
      <c r="BH97" s="43">
        <f t="shared" si="85"/>
        <v>171.82932400615655</v>
      </c>
      <c r="BI97" s="43">
        <f t="shared" si="86"/>
        <v>174.02356891452399</v>
      </c>
      <c r="BJ97" s="43">
        <f t="shared" si="87"/>
        <v>187.01761043466772</v>
      </c>
    </row>
    <row r="98" spans="1:62" x14ac:dyDescent="0.2">
      <c r="A98" s="26" t="s">
        <v>112</v>
      </c>
      <c r="B98" s="17">
        <f>IF(ISERROR(VLOOKUP('Prices updated for CPI'!A98,Quantities!$A$1:$B$576,2,FALSE)),0,VLOOKUP('Prices updated for CPI'!A98,Quantities!$A$1:$B$576,2,FALSE))</f>
        <v>21</v>
      </c>
      <c r="C98" s="18">
        <f t="shared" si="50"/>
        <v>0.56856268664982035</v>
      </c>
      <c r="D98" s="19">
        <v>1</v>
      </c>
      <c r="E98" s="20">
        <v>240</v>
      </c>
      <c r="F98" s="21">
        <v>69.685165796959865</v>
      </c>
      <c r="G98" s="22">
        <v>0</v>
      </c>
      <c r="H98" s="22">
        <v>0</v>
      </c>
      <c r="I98" s="22">
        <v>91.833468870596832</v>
      </c>
      <c r="J98" s="23">
        <f t="shared" si="51"/>
        <v>161.51863466755668</v>
      </c>
      <c r="K98" s="24">
        <f>IF(ISERROR(VLOOKUP($A98,'14-15 pricing'!$A$1:$D$1208,4,FALSE)),L98,VLOOKUP($A98,'14-15 pricing'!$A$1:$D$1208,4,FALSE))</f>
        <v>167.35</v>
      </c>
      <c r="L98" s="24">
        <f t="shared" si="52"/>
        <v>198.73720971362431</v>
      </c>
      <c r="M98" s="24"/>
      <c r="N98" s="24"/>
      <c r="O98" s="24"/>
      <c r="P98" s="24"/>
      <c r="Q98" s="24"/>
      <c r="R98" s="24"/>
      <c r="S98" s="24"/>
      <c r="T98" s="24"/>
      <c r="U98" s="24">
        <f t="shared" si="88"/>
        <v>199.07285502335753</v>
      </c>
      <c r="V98" s="24">
        <f t="shared" si="88"/>
        <v>198.77011994706845</v>
      </c>
      <c r="W98" s="24">
        <f t="shared" si="88"/>
        <v>199.97636677152235</v>
      </c>
      <c r="X98" s="22">
        <f t="shared" si="53"/>
        <v>129.05204391666445</v>
      </c>
      <c r="Y98" s="22">
        <f t="shared" si="54"/>
        <v>69.685165796959865</v>
      </c>
      <c r="Z98" s="31">
        <f t="shared" si="55"/>
        <v>198.73720971362431</v>
      </c>
      <c r="AA98" s="25">
        <f t="shared" si="56"/>
        <v>0</v>
      </c>
      <c r="AC98" s="49">
        <f t="shared" si="57"/>
        <v>3514.35</v>
      </c>
      <c r="AD98" s="49">
        <f t="shared" si="58"/>
        <v>4173.4814039861103</v>
      </c>
      <c r="AE98" s="49">
        <f t="shared" si="59"/>
        <v>4180.5299554905087</v>
      </c>
      <c r="AF98" s="49">
        <f t="shared" si="60"/>
        <v>4174.1725188884375</v>
      </c>
      <c r="AG98" s="49">
        <f t="shared" si="61"/>
        <v>4199.5037022019696</v>
      </c>
      <c r="AH98" s="50">
        <f t="shared" si="62"/>
        <v>16667.035208631143</v>
      </c>
      <c r="AI98" s="49">
        <f t="shared" si="63"/>
        <v>685.15370220196974</v>
      </c>
      <c r="AJ98" s="51">
        <f t="shared" si="64"/>
        <v>1.6886661635537301E-4</v>
      </c>
      <c r="AK98" s="61"/>
      <c r="AL98" s="69">
        <f t="shared" si="65"/>
        <v>3514.35</v>
      </c>
      <c r="AM98" s="69">
        <f t="shared" si="66"/>
        <v>3753.9683927190249</v>
      </c>
      <c r="AN98" s="69">
        <f t="shared" si="67"/>
        <v>4030.17377955437</v>
      </c>
      <c r="AO98" s="69">
        <f t="shared" si="68"/>
        <v>4348.5525769880005</v>
      </c>
      <c r="AP98" s="69">
        <f t="shared" si="69"/>
        <v>4715.5441835482006</v>
      </c>
      <c r="AQ98" s="70">
        <f t="shared" si="70"/>
        <v>16682.689842726195</v>
      </c>
      <c r="AS98" s="74">
        <f t="shared" si="71"/>
        <v>6.8182848241929522E-2</v>
      </c>
      <c r="AT98" s="74">
        <f t="shared" si="72"/>
        <v>7.3576907938558214E-2</v>
      </c>
      <c r="AU98" s="74">
        <f t="shared" si="73"/>
        <v>7.8998776442050792E-2</v>
      </c>
      <c r="AV98" s="74">
        <f t="shared" si="74"/>
        <v>8.439396789227617E-2</v>
      </c>
      <c r="AW98" s="45"/>
      <c r="AX98" s="42" t="str">
        <f t="shared" si="75"/>
        <v>HPS0170-ST-0240-001-B</v>
      </c>
      <c r="AY98" s="42">
        <f t="shared" si="76"/>
        <v>167.35</v>
      </c>
      <c r="AZ98" s="43">
        <f t="shared" si="77"/>
        <v>178.7603996532869</v>
      </c>
      <c r="BA98" s="43">
        <f t="shared" si="78"/>
        <v>191.91303712163665</v>
      </c>
      <c r="BB98" s="43">
        <f t="shared" si="79"/>
        <v>196.61490653111673</v>
      </c>
      <c r="BC98" s="43">
        <f t="shared" si="80"/>
        <v>201.50653343273626</v>
      </c>
      <c r="BD98" s="43">
        <f t="shared" si="81"/>
        <v>204.54599092500476</v>
      </c>
      <c r="BE98" s="43">
        <f t="shared" si="82"/>
        <v>207.07393223752382</v>
      </c>
      <c r="BF98" s="43">
        <f t="shared" si="83"/>
        <v>212.14724357734315</v>
      </c>
      <c r="BG98" s="43">
        <f t="shared" si="84"/>
        <v>217.42530301900166</v>
      </c>
      <c r="BH98" s="43">
        <f t="shared" si="85"/>
        <v>220.704873934207</v>
      </c>
      <c r="BI98" s="43">
        <f t="shared" si="86"/>
        <v>223.52325518946154</v>
      </c>
      <c r="BJ98" s="43">
        <f t="shared" si="87"/>
        <v>224.5497230261048</v>
      </c>
    </row>
    <row r="99" spans="1:62" x14ac:dyDescent="0.2">
      <c r="A99" s="26" t="s">
        <v>113</v>
      </c>
      <c r="B99" s="17">
        <f>IF(ISERROR(VLOOKUP('Prices updated for CPI'!A99,Quantities!$A$1:$B$576,2,FALSE)),0,VLOOKUP('Prices updated for CPI'!A99,Quantities!$A$1:$B$576,2,FALSE))</f>
        <v>30</v>
      </c>
      <c r="C99" s="18">
        <f t="shared" si="50"/>
        <v>0.48643421286746857</v>
      </c>
      <c r="D99" s="19">
        <v>1</v>
      </c>
      <c r="E99" s="20">
        <v>330</v>
      </c>
      <c r="F99" s="21">
        <v>95.968430970589921</v>
      </c>
      <c r="G99" s="22">
        <v>0</v>
      </c>
      <c r="H99" s="22">
        <v>0</v>
      </c>
      <c r="I99" s="22">
        <v>90.898438620596821</v>
      </c>
      <c r="J99" s="23">
        <f t="shared" si="51"/>
        <v>186.86686959118674</v>
      </c>
      <c r="K99" s="24">
        <f>IF(ISERROR(VLOOKUP($A99,'14-15 pricing'!$A$1:$D$1208,4,FALSE)),L99,VLOOKUP($A99,'14-15 pricing'!$A$1:$D$1208,4,FALSE))</f>
        <v>206.94</v>
      </c>
      <c r="L99" s="24">
        <f t="shared" si="52"/>
        <v>223.70649245393864</v>
      </c>
      <c r="M99" s="24"/>
      <c r="N99" s="24"/>
      <c r="O99" s="24"/>
      <c r="P99" s="24"/>
      <c r="Q99" s="24"/>
      <c r="R99" s="24"/>
      <c r="S99" s="24"/>
      <c r="T99" s="24"/>
      <c r="U99" s="24">
        <f t="shared" si="88"/>
        <v>224.03872028939224</v>
      </c>
      <c r="V99" s="24">
        <f t="shared" si="88"/>
        <v>223.73906760188308</v>
      </c>
      <c r="W99" s="24">
        <f t="shared" si="88"/>
        <v>224.93303265931132</v>
      </c>
      <c r="X99" s="22">
        <f t="shared" si="53"/>
        <v>127.73806148334872</v>
      </c>
      <c r="Y99" s="22">
        <f t="shared" si="54"/>
        <v>95.968430970589921</v>
      </c>
      <c r="Z99" s="31">
        <f t="shared" si="55"/>
        <v>223.70649245393864</v>
      </c>
      <c r="AA99" s="25">
        <f t="shared" si="56"/>
        <v>0</v>
      </c>
      <c r="AC99" s="49">
        <f t="shared" si="57"/>
        <v>6208.2</v>
      </c>
      <c r="AD99" s="49">
        <f t="shared" si="58"/>
        <v>6711.1947736181592</v>
      </c>
      <c r="AE99" s="49">
        <f t="shared" si="59"/>
        <v>6721.1616086817676</v>
      </c>
      <c r="AF99" s="49">
        <f t="shared" si="60"/>
        <v>6712.1720280564923</v>
      </c>
      <c r="AG99" s="49">
        <f t="shared" si="61"/>
        <v>6747.9909797793398</v>
      </c>
      <c r="AH99" s="50">
        <f t="shared" si="62"/>
        <v>27318.706288360205</v>
      </c>
      <c r="AI99" s="49">
        <f t="shared" si="63"/>
        <v>539.79097977933998</v>
      </c>
      <c r="AJ99" s="51">
        <f t="shared" si="64"/>
        <v>1.3303974860172135E-4</v>
      </c>
      <c r="AK99" s="61"/>
      <c r="AL99" s="69">
        <f t="shared" si="65"/>
        <v>6208.2</v>
      </c>
      <c r="AM99" s="69">
        <f t="shared" si="66"/>
        <v>6396.9807751213539</v>
      </c>
      <c r="AN99" s="69">
        <f t="shared" si="67"/>
        <v>6614.5862202952203</v>
      </c>
      <c r="AO99" s="69">
        <f t="shared" si="68"/>
        <v>6865.4175337002916</v>
      </c>
      <c r="AP99" s="69">
        <f t="shared" si="69"/>
        <v>7154.5479262520184</v>
      </c>
      <c r="AQ99" s="70">
        <f t="shared" si="70"/>
        <v>27367.39065545097</v>
      </c>
      <c r="AS99" s="74">
        <f t="shared" si="71"/>
        <v>3.0408294694332344E-2</v>
      </c>
      <c r="AT99" s="74">
        <f t="shared" si="72"/>
        <v>3.401689841247621E-2</v>
      </c>
      <c r="AU99" s="74">
        <f t="shared" si="73"/>
        <v>3.792093791679025E-2</v>
      </c>
      <c r="AV99" s="74">
        <f t="shared" si="74"/>
        <v>4.2114028918484821E-2</v>
      </c>
      <c r="AW99" s="45"/>
      <c r="AX99" s="42" t="str">
        <f t="shared" si="75"/>
        <v>HPS0170-ST-0330-001-B</v>
      </c>
      <c r="AY99" s="42">
        <f t="shared" si="76"/>
        <v>206.94</v>
      </c>
      <c r="AZ99" s="43">
        <f t="shared" si="77"/>
        <v>213.2326925040451</v>
      </c>
      <c r="BA99" s="43">
        <f t="shared" si="78"/>
        <v>220.48620734317399</v>
      </c>
      <c r="BB99" s="43">
        <f t="shared" si="79"/>
        <v>225.88811942308175</v>
      </c>
      <c r="BC99" s="43">
        <f t="shared" si="80"/>
        <v>231.50804123481538</v>
      </c>
      <c r="BD99" s="43">
        <f t="shared" si="81"/>
        <v>235.00003148676643</v>
      </c>
      <c r="BE99" s="43">
        <f t="shared" si="82"/>
        <v>228.84725112334303</v>
      </c>
      <c r="BF99" s="43">
        <f t="shared" si="83"/>
        <v>234.45400877586493</v>
      </c>
      <c r="BG99" s="43">
        <f t="shared" si="84"/>
        <v>240.28704329371854</v>
      </c>
      <c r="BH99" s="43">
        <f t="shared" si="85"/>
        <v>243.91145309121987</v>
      </c>
      <c r="BI99" s="43">
        <f t="shared" si="86"/>
        <v>247.02618026094751</v>
      </c>
      <c r="BJ99" s="43">
        <f t="shared" si="87"/>
        <v>238.48493087506728</v>
      </c>
    </row>
    <row r="100" spans="1:62" x14ac:dyDescent="0.2">
      <c r="A100" s="26" t="s">
        <v>114</v>
      </c>
      <c r="B100" s="17">
        <f>IF(ISERROR(VLOOKUP('Prices updated for CPI'!A100,Quantities!$A$1:$B$576,2,FALSE)),0,VLOOKUP('Prices updated for CPI'!A100,Quantities!$A$1:$B$576,2,FALSE))</f>
        <v>2</v>
      </c>
      <c r="C100" s="18">
        <f t="shared" si="50"/>
        <v>0.43347007864329978</v>
      </c>
      <c r="D100" s="19">
        <v>1</v>
      </c>
      <c r="E100" s="20">
        <v>400</v>
      </c>
      <c r="F100" s="21">
        <v>112.34795462341719</v>
      </c>
      <c r="G100" s="22">
        <v>0</v>
      </c>
      <c r="H100" s="22">
        <v>0</v>
      </c>
      <c r="I100" s="22">
        <v>85.96099674559683</v>
      </c>
      <c r="J100" s="23">
        <f t="shared" si="51"/>
        <v>198.30895136901404</v>
      </c>
      <c r="K100" s="24">
        <f>IF(ISERROR(VLOOKUP($A100,'14-15 pricing'!$A$1:$D$1208,4,FALSE)),L100,VLOOKUP($A100,'14-15 pricing'!$A$1:$D$1208,4,FALSE))</f>
        <v>232.21</v>
      </c>
      <c r="L100" s="24">
        <f t="shared" si="52"/>
        <v>233.14751129446984</v>
      </c>
      <c r="M100" s="24"/>
      <c r="N100" s="24"/>
      <c r="O100" s="24"/>
      <c r="P100" s="24"/>
      <c r="Q100" s="24"/>
      <c r="R100" s="24"/>
      <c r="S100" s="24"/>
      <c r="T100" s="24"/>
      <c r="U100" s="24">
        <f t="shared" si="88"/>
        <v>233.46169310348228</v>
      </c>
      <c r="V100" s="24">
        <f t="shared" si="88"/>
        <v>233.1783170181867</v>
      </c>
      <c r="W100" s="24">
        <f t="shared" si="88"/>
        <v>234.30742801253868</v>
      </c>
      <c r="X100" s="22">
        <f t="shared" si="53"/>
        <v>120.79955667105266</v>
      </c>
      <c r="Y100" s="22">
        <f t="shared" si="54"/>
        <v>112.34795462341719</v>
      </c>
      <c r="Z100" s="31">
        <f t="shared" si="55"/>
        <v>233.14751129446984</v>
      </c>
      <c r="AA100" s="25">
        <f t="shared" si="56"/>
        <v>0</v>
      </c>
      <c r="AC100" s="49">
        <f t="shared" si="57"/>
        <v>464.42</v>
      </c>
      <c r="AD100" s="49">
        <f t="shared" si="58"/>
        <v>466.29502258893967</v>
      </c>
      <c r="AE100" s="49">
        <f t="shared" si="59"/>
        <v>466.92338620696455</v>
      </c>
      <c r="AF100" s="49">
        <f t="shared" si="60"/>
        <v>466.35663403637341</v>
      </c>
      <c r="AG100" s="49">
        <f t="shared" si="61"/>
        <v>468.61485602507736</v>
      </c>
      <c r="AH100" s="50">
        <f t="shared" si="62"/>
        <v>1928.8817917988829</v>
      </c>
      <c r="AI100" s="49">
        <f t="shared" si="63"/>
        <v>4.1948560250773426</v>
      </c>
      <c r="AJ100" s="51">
        <f t="shared" si="64"/>
        <v>1.0338864706943476E-6</v>
      </c>
      <c r="AK100" s="61"/>
      <c r="AL100" s="69">
        <f t="shared" si="65"/>
        <v>464.42</v>
      </c>
      <c r="AM100" s="69">
        <f t="shared" si="66"/>
        <v>465.88706447792129</v>
      </c>
      <c r="AN100" s="69">
        <f t="shared" si="67"/>
        <v>467.57813295992958</v>
      </c>
      <c r="AO100" s="69">
        <f t="shared" si="68"/>
        <v>469.52740830118381</v>
      </c>
      <c r="AP100" s="69">
        <f t="shared" si="69"/>
        <v>471.77431574251301</v>
      </c>
      <c r="AQ100" s="70">
        <f t="shared" si="70"/>
        <v>1933.7973802335302</v>
      </c>
      <c r="AS100" s="74">
        <f t="shared" si="71"/>
        <v>3.1589175270687509E-3</v>
      </c>
      <c r="AT100" s="74">
        <f t="shared" si="72"/>
        <v>3.6297820028622658E-3</v>
      </c>
      <c r="AU100" s="74">
        <f t="shared" si="73"/>
        <v>4.1688761810024259E-3</v>
      </c>
      <c r="AV100" s="74">
        <f t="shared" si="74"/>
        <v>4.7854659847416069E-3</v>
      </c>
      <c r="AW100" s="45"/>
      <c r="AX100" s="42" t="str">
        <f t="shared" si="75"/>
        <v>HPS0170-ST-0400-001-B</v>
      </c>
      <c r="AY100" s="42">
        <f t="shared" si="76"/>
        <v>232.21</v>
      </c>
      <c r="AZ100" s="43">
        <f t="shared" si="77"/>
        <v>232.94353223896064</v>
      </c>
      <c r="BA100" s="43">
        <f t="shared" si="78"/>
        <v>233.78906647996482</v>
      </c>
      <c r="BB100" s="43">
        <f t="shared" si="79"/>
        <v>239.51689860872395</v>
      </c>
      <c r="BC100" s="43">
        <f t="shared" si="80"/>
        <v>245.4758939122743</v>
      </c>
      <c r="BD100" s="43">
        <f t="shared" si="81"/>
        <v>249.17857060574252</v>
      </c>
      <c r="BE100" s="43">
        <f t="shared" si="82"/>
        <v>234.76370415059193</v>
      </c>
      <c r="BF100" s="43">
        <f t="shared" si="83"/>
        <v>240.51541490228144</v>
      </c>
      <c r="BG100" s="43">
        <f t="shared" si="84"/>
        <v>246.49925251941545</v>
      </c>
      <c r="BH100" s="43">
        <f t="shared" si="85"/>
        <v>250.21736521355703</v>
      </c>
      <c r="BI100" s="43">
        <f t="shared" si="86"/>
        <v>253.41261831008489</v>
      </c>
      <c r="BJ100" s="43">
        <f t="shared" si="87"/>
        <v>235.88715787125651</v>
      </c>
    </row>
    <row r="101" spans="1:62" x14ac:dyDescent="0.2">
      <c r="A101" s="26" t="s">
        <v>115</v>
      </c>
      <c r="B101" s="17">
        <f>IF(ISERROR(VLOOKUP('Prices updated for CPI'!A101,Quantities!$A$1:$B$576,2,FALSE)),0,VLOOKUP('Prices updated for CPI'!A101,Quantities!$A$1:$B$576,2,FALSE))</f>
        <v>10</v>
      </c>
      <c r="C101" s="18">
        <f t="shared" si="50"/>
        <v>0.28930155292404736</v>
      </c>
      <c r="D101" s="19">
        <v>1</v>
      </c>
      <c r="E101" s="20">
        <v>600</v>
      </c>
      <c r="F101" s="21">
        <v>205.10719752420403</v>
      </c>
      <c r="G101" s="22">
        <v>0</v>
      </c>
      <c r="H101" s="22">
        <v>0</v>
      </c>
      <c r="I101" s="22">
        <v>83.492275808096821</v>
      </c>
      <c r="J101" s="23">
        <f t="shared" si="51"/>
        <v>288.59947333230082</v>
      </c>
      <c r="K101" s="24">
        <f>IF(ISERROR(VLOOKUP($A101,'14-15 pricing'!$A$1:$D$1208,4,FALSE)),L101,VLOOKUP($A101,'14-15 pricing'!$A$1:$D$1208,4,FALSE))</f>
        <v>375.32</v>
      </c>
      <c r="L101" s="24">
        <f t="shared" si="52"/>
        <v>322.43750178910864</v>
      </c>
      <c r="M101" s="24"/>
      <c r="N101" s="24"/>
      <c r="O101" s="24"/>
      <c r="P101" s="24"/>
      <c r="Q101" s="24"/>
      <c r="R101" s="24"/>
      <c r="S101" s="24"/>
      <c r="T101" s="24"/>
      <c r="U101" s="24">
        <f t="shared" si="88"/>
        <v>322.74266058490048</v>
      </c>
      <c r="V101" s="24">
        <f t="shared" si="88"/>
        <v>322.46742280071169</v>
      </c>
      <c r="W101" s="24">
        <f t="shared" si="88"/>
        <v>323.5641067635255</v>
      </c>
      <c r="X101" s="22">
        <f t="shared" si="53"/>
        <v>117.3303042649046</v>
      </c>
      <c r="Y101" s="22">
        <f t="shared" si="54"/>
        <v>205.10719752420403</v>
      </c>
      <c r="Z101" s="31">
        <f t="shared" si="55"/>
        <v>322.43750178910864</v>
      </c>
      <c r="AA101" s="25">
        <f t="shared" si="56"/>
        <v>0</v>
      </c>
      <c r="AC101" s="49">
        <f t="shared" si="57"/>
        <v>3753.2</v>
      </c>
      <c r="AD101" s="49">
        <f t="shared" si="58"/>
        <v>3224.3750178910864</v>
      </c>
      <c r="AE101" s="49">
        <f t="shared" si="59"/>
        <v>3227.4266058490048</v>
      </c>
      <c r="AF101" s="49">
        <f t="shared" si="60"/>
        <v>3224.6742280071167</v>
      </c>
      <c r="AG101" s="49">
        <f t="shared" si="61"/>
        <v>3235.6410676352552</v>
      </c>
      <c r="AH101" s="50">
        <f t="shared" si="62"/>
        <v>13841.23554256629</v>
      </c>
      <c r="AI101" s="49">
        <f t="shared" si="63"/>
        <v>-517.55893236474458</v>
      </c>
      <c r="AJ101" s="51">
        <f t="shared" si="64"/>
        <v>-1.2756032024938317E-4</v>
      </c>
      <c r="AK101" s="61"/>
      <c r="AL101" s="69">
        <f t="shared" si="65"/>
        <v>3753.2</v>
      </c>
      <c r="AM101" s="69">
        <f t="shared" si="66"/>
        <v>3572.1944254668024</v>
      </c>
      <c r="AN101" s="69">
        <f t="shared" si="67"/>
        <v>3363.5513652826908</v>
      </c>
      <c r="AO101" s="69">
        <f t="shared" si="68"/>
        <v>3123.050890779311</v>
      </c>
      <c r="AP101" s="69">
        <f t="shared" si="69"/>
        <v>2845.828738337188</v>
      </c>
      <c r="AQ101" s="70">
        <f t="shared" si="70"/>
        <v>13898.394380182124</v>
      </c>
      <c r="AS101" s="74">
        <f t="shared" si="71"/>
        <v>-4.8226999502610425E-2</v>
      </c>
      <c r="AT101" s="74">
        <f t="shared" si="72"/>
        <v>-5.8407531991164462E-2</v>
      </c>
      <c r="AU101" s="74">
        <f t="shared" si="73"/>
        <v>-7.1501947907124302E-2</v>
      </c>
      <c r="AV101" s="74">
        <f t="shared" si="74"/>
        <v>-8.8766453745794158E-2</v>
      </c>
      <c r="AW101" s="45"/>
      <c r="AX101" s="42" t="str">
        <f t="shared" si="75"/>
        <v>HPS0170-ST-0600-001-B</v>
      </c>
      <c r="AY101" s="42">
        <f t="shared" si="76"/>
        <v>375.32</v>
      </c>
      <c r="AZ101" s="43">
        <f t="shared" si="77"/>
        <v>357.21944254668023</v>
      </c>
      <c r="BA101" s="43">
        <f t="shared" si="78"/>
        <v>336.3551365282691</v>
      </c>
      <c r="BB101" s="43">
        <f t="shared" si="79"/>
        <v>344.59583737321168</v>
      </c>
      <c r="BC101" s="43">
        <f t="shared" si="80"/>
        <v>353.16911545278668</v>
      </c>
      <c r="BD101" s="43">
        <f t="shared" si="81"/>
        <v>358.49620086145472</v>
      </c>
      <c r="BE101" s="43">
        <f t="shared" si="82"/>
        <v>312.30508907793114</v>
      </c>
      <c r="BF101" s="43">
        <f t="shared" si="83"/>
        <v>319.95656376034043</v>
      </c>
      <c r="BG101" s="43">
        <f t="shared" si="84"/>
        <v>327.91683575727637</v>
      </c>
      <c r="BH101" s="43">
        <f t="shared" si="85"/>
        <v>332.86302418255701</v>
      </c>
      <c r="BI101" s="43">
        <f t="shared" si="86"/>
        <v>337.11365486053251</v>
      </c>
      <c r="BJ101" s="43">
        <f t="shared" si="87"/>
        <v>284.58287383371885</v>
      </c>
    </row>
    <row r="102" spans="1:62" x14ac:dyDescent="0.2">
      <c r="A102" s="26" t="s">
        <v>116</v>
      </c>
      <c r="B102" s="17">
        <f>IF(ISERROR(VLOOKUP('Prices updated for CPI'!A102,Quantities!$A$1:$B$576,2,FALSE)),0,VLOOKUP('Prices updated for CPI'!A102,Quantities!$A$1:$B$576,2,FALSE))</f>
        <v>60</v>
      </c>
      <c r="C102" s="18">
        <f t="shared" si="50"/>
        <v>0.7016316621668508</v>
      </c>
      <c r="D102" s="19">
        <v>1</v>
      </c>
      <c r="E102" s="20">
        <v>620</v>
      </c>
      <c r="F102" s="21">
        <v>34.455205908772193</v>
      </c>
      <c r="G102" s="22">
        <v>0</v>
      </c>
      <c r="H102" s="22">
        <v>0</v>
      </c>
      <c r="I102" s="22">
        <v>81.023554870596826</v>
      </c>
      <c r="J102" s="23">
        <f t="shared" si="51"/>
        <v>115.47876077936903</v>
      </c>
      <c r="K102" s="24">
        <f>IF(ISERROR(VLOOKUP($A102,'14-15 pricing'!$A$1:$D$1208,4,FALSE)),L102,VLOOKUP($A102,'14-15 pricing'!$A$1:$D$1208,4,FALSE))</f>
        <v>100.52</v>
      </c>
      <c r="L102" s="24">
        <f t="shared" si="52"/>
        <v>148.31625776752875</v>
      </c>
      <c r="M102" s="24"/>
      <c r="N102" s="24"/>
      <c r="O102" s="24"/>
      <c r="P102" s="24"/>
      <c r="Q102" s="24"/>
      <c r="R102" s="24"/>
      <c r="S102" s="24"/>
      <c r="T102" s="24"/>
      <c r="U102" s="24">
        <f t="shared" si="88"/>
        <v>148.61239355010002</v>
      </c>
      <c r="V102" s="24">
        <f t="shared" si="88"/>
        <v>148.34529406701805</v>
      </c>
      <c r="W102" s="24">
        <f t="shared" si="88"/>
        <v>149.40955099829375</v>
      </c>
      <c r="X102" s="22">
        <f t="shared" si="53"/>
        <v>113.86105185875655</v>
      </c>
      <c r="Y102" s="22">
        <f t="shared" si="54"/>
        <v>34.455205908772193</v>
      </c>
      <c r="Z102" s="31">
        <f t="shared" si="55"/>
        <v>148.31625776752875</v>
      </c>
      <c r="AA102" s="25">
        <f t="shared" si="56"/>
        <v>0</v>
      </c>
      <c r="AC102" s="49">
        <f t="shared" si="57"/>
        <v>6031.2</v>
      </c>
      <c r="AD102" s="49">
        <f t="shared" si="58"/>
        <v>8898.9754660517247</v>
      </c>
      <c r="AE102" s="49">
        <f t="shared" si="59"/>
        <v>8916.7436130060014</v>
      </c>
      <c r="AF102" s="49">
        <f t="shared" si="60"/>
        <v>8900.7176440210824</v>
      </c>
      <c r="AG102" s="49">
        <f t="shared" si="61"/>
        <v>8964.5730598976261</v>
      </c>
      <c r="AH102" s="50">
        <f t="shared" si="62"/>
        <v>34177.580904700451</v>
      </c>
      <c r="AI102" s="49">
        <f t="shared" si="63"/>
        <v>2933.3730598976263</v>
      </c>
      <c r="AJ102" s="51">
        <f t="shared" si="64"/>
        <v>7.2297468661550049E-4</v>
      </c>
      <c r="AK102" s="61"/>
      <c r="AL102" s="69">
        <f t="shared" si="65"/>
        <v>6031.2</v>
      </c>
      <c r="AM102" s="69">
        <f t="shared" si="66"/>
        <v>7057.0867982453947</v>
      </c>
      <c r="AN102" s="69">
        <f t="shared" si="67"/>
        <v>8239.61480347621</v>
      </c>
      <c r="AO102" s="69">
        <f t="shared" si="68"/>
        <v>9602.7013404575337</v>
      </c>
      <c r="AP102" s="69">
        <f t="shared" si="69"/>
        <v>11173.915636508877</v>
      </c>
      <c r="AQ102" s="70">
        <f t="shared" si="70"/>
        <v>34142.403345669547</v>
      </c>
      <c r="AS102" s="74">
        <f t="shared" si="71"/>
        <v>0.17009663056197688</v>
      </c>
      <c r="AT102" s="74">
        <f t="shared" si="72"/>
        <v>0.16756602816970134</v>
      </c>
      <c r="AU102" s="74">
        <f t="shared" si="73"/>
        <v>0.16543085684129932</v>
      </c>
      <c r="AV102" s="74">
        <f t="shared" si="74"/>
        <v>0.16362211427232415</v>
      </c>
      <c r="AW102" s="45"/>
      <c r="AX102" s="42" t="str">
        <f t="shared" si="75"/>
        <v>HPS0170-ST-0620-001-B</v>
      </c>
      <c r="AY102" s="42">
        <f t="shared" si="76"/>
        <v>100.52</v>
      </c>
      <c r="AZ102" s="43">
        <f t="shared" si="77"/>
        <v>117.61811330408992</v>
      </c>
      <c r="BA102" s="43">
        <f t="shared" si="78"/>
        <v>137.32691339127018</v>
      </c>
      <c r="BB102" s="43">
        <f t="shared" si="79"/>
        <v>140.69142276935631</v>
      </c>
      <c r="BC102" s="43">
        <f t="shared" si="80"/>
        <v>144.19171662086441</v>
      </c>
      <c r="BD102" s="43">
        <f t="shared" si="81"/>
        <v>146.3666564897627</v>
      </c>
      <c r="BE102" s="43">
        <f t="shared" si="82"/>
        <v>160.04502234095892</v>
      </c>
      <c r="BF102" s="43">
        <f t="shared" si="83"/>
        <v>163.96612538831241</v>
      </c>
      <c r="BG102" s="43">
        <f t="shared" si="84"/>
        <v>168.04547585087184</v>
      </c>
      <c r="BH102" s="43">
        <f t="shared" si="85"/>
        <v>170.58021788586026</v>
      </c>
      <c r="BI102" s="43">
        <f t="shared" si="86"/>
        <v>172.75851182217841</v>
      </c>
      <c r="BJ102" s="43">
        <f t="shared" si="87"/>
        <v>186.231927275148</v>
      </c>
    </row>
    <row r="103" spans="1:62" x14ac:dyDescent="0.2">
      <c r="A103" s="26" t="s">
        <v>117</v>
      </c>
      <c r="B103" s="17">
        <f>IF(ISERROR(VLOOKUP('Prices updated for CPI'!A103,Quantities!$A$1:$B$576,2,FALSE)),0,VLOOKUP('Prices updated for CPI'!A103,Quantities!$A$1:$B$576,2,FALSE))</f>
        <v>4</v>
      </c>
      <c r="C103" s="18">
        <f t="shared" si="50"/>
        <v>0.62073010553654873</v>
      </c>
      <c r="D103" s="19">
        <v>1</v>
      </c>
      <c r="E103" s="20">
        <v>660</v>
      </c>
      <c r="F103" s="21">
        <v>49.505888035288052</v>
      </c>
      <c r="G103" s="22">
        <v>0</v>
      </c>
      <c r="H103" s="22">
        <v>0</v>
      </c>
      <c r="I103" s="22">
        <v>81.023554870596826</v>
      </c>
      <c r="J103" s="23">
        <f t="shared" si="51"/>
        <v>130.52944290588488</v>
      </c>
      <c r="K103" s="24">
        <f>IF(ISERROR(VLOOKUP($A103,'14-15 pricing'!$A$1:$D$1208,4,FALSE)),L103,VLOOKUP($A103,'14-15 pricing'!$A$1:$D$1208,4,FALSE))</f>
        <v>123.74</v>
      </c>
      <c r="L103" s="24">
        <f t="shared" si="52"/>
        <v>163.36693989404461</v>
      </c>
      <c r="M103" s="24"/>
      <c r="N103" s="24"/>
      <c r="O103" s="24"/>
      <c r="P103" s="24"/>
      <c r="Q103" s="24"/>
      <c r="R103" s="24"/>
      <c r="S103" s="24"/>
      <c r="T103" s="24"/>
      <c r="U103" s="24">
        <f t="shared" si="88"/>
        <v>163.6630756766159</v>
      </c>
      <c r="V103" s="24">
        <f t="shared" si="88"/>
        <v>163.3959761935339</v>
      </c>
      <c r="W103" s="24">
        <f t="shared" si="88"/>
        <v>164.4602331248096</v>
      </c>
      <c r="X103" s="22">
        <f t="shared" si="53"/>
        <v>113.86105185875655</v>
      </c>
      <c r="Y103" s="22">
        <f t="shared" si="54"/>
        <v>49.505888035288052</v>
      </c>
      <c r="Z103" s="31">
        <f t="shared" si="55"/>
        <v>163.36693989404461</v>
      </c>
      <c r="AA103" s="25">
        <f t="shared" si="56"/>
        <v>0</v>
      </c>
      <c r="AC103" s="49">
        <f t="shared" si="57"/>
        <v>494.96</v>
      </c>
      <c r="AD103" s="49">
        <f t="shared" si="58"/>
        <v>653.46775957617842</v>
      </c>
      <c r="AE103" s="49">
        <f t="shared" si="59"/>
        <v>654.65230270646362</v>
      </c>
      <c r="AF103" s="49">
        <f t="shared" si="60"/>
        <v>653.58390477413559</v>
      </c>
      <c r="AG103" s="49">
        <f t="shared" si="61"/>
        <v>657.84093249923842</v>
      </c>
      <c r="AH103" s="50">
        <f t="shared" si="62"/>
        <v>2558.10905340003</v>
      </c>
      <c r="AI103" s="49">
        <f t="shared" si="63"/>
        <v>162.88093249923844</v>
      </c>
      <c r="AJ103" s="51">
        <f t="shared" si="64"/>
        <v>4.0144498747590991E-5</v>
      </c>
      <c r="AK103" s="61"/>
      <c r="AL103" s="69">
        <f t="shared" si="65"/>
        <v>494.96</v>
      </c>
      <c r="AM103" s="69">
        <f t="shared" si="66"/>
        <v>551.92425068507976</v>
      </c>
      <c r="AN103" s="69">
        <f t="shared" si="67"/>
        <v>617.58629239114953</v>
      </c>
      <c r="AO103" s="69">
        <f t="shared" si="68"/>
        <v>693.27417855058127</v>
      </c>
      <c r="AP103" s="69">
        <f t="shared" si="69"/>
        <v>780.51874119953004</v>
      </c>
      <c r="AQ103" s="70">
        <f t="shared" si="70"/>
        <v>2557.7859274740663</v>
      </c>
      <c r="AS103" s="74">
        <f t="shared" si="71"/>
        <v>0.11508859440172899</v>
      </c>
      <c r="AT103" s="74">
        <f t="shared" si="72"/>
        <v>0.11896929990767087</v>
      </c>
      <c r="AU103" s="74">
        <f t="shared" si="73"/>
        <v>0.12255434923334514</v>
      </c>
      <c r="AV103" s="74">
        <f t="shared" si="74"/>
        <v>0.12584424077548911</v>
      </c>
      <c r="AW103" s="45"/>
      <c r="AX103" s="42" t="str">
        <f t="shared" si="75"/>
        <v>HPS0170-ST-0660-001-B</v>
      </c>
      <c r="AY103" s="42">
        <f t="shared" si="76"/>
        <v>123.74</v>
      </c>
      <c r="AZ103" s="43">
        <f t="shared" si="77"/>
        <v>137.98106267126994</v>
      </c>
      <c r="BA103" s="43">
        <f t="shared" si="78"/>
        <v>154.39657309778738</v>
      </c>
      <c r="BB103" s="43">
        <f t="shared" si="79"/>
        <v>158.17928913868317</v>
      </c>
      <c r="BC103" s="43">
        <f t="shared" si="80"/>
        <v>162.11466758826876</v>
      </c>
      <c r="BD103" s="43">
        <f t="shared" si="81"/>
        <v>164.55995128509866</v>
      </c>
      <c r="BE103" s="43">
        <f t="shared" si="82"/>
        <v>173.31854463764532</v>
      </c>
      <c r="BF103" s="43">
        <f t="shared" si="83"/>
        <v>177.56484898126763</v>
      </c>
      <c r="BG103" s="43">
        <f t="shared" si="84"/>
        <v>181.98252517572908</v>
      </c>
      <c r="BH103" s="43">
        <f t="shared" si="85"/>
        <v>184.72748902471488</v>
      </c>
      <c r="BI103" s="43">
        <f t="shared" si="86"/>
        <v>187.08644233243703</v>
      </c>
      <c r="BJ103" s="43">
        <f t="shared" si="87"/>
        <v>195.12968529988251</v>
      </c>
    </row>
    <row r="104" spans="1:62" x14ac:dyDescent="0.2">
      <c r="A104" s="26" t="s">
        <v>118</v>
      </c>
      <c r="B104" s="17">
        <f>IF(ISERROR(VLOOKUP('Prices updated for CPI'!A104,Quantities!$A$1:$B$576,2,FALSE)),0,VLOOKUP('Prices updated for CPI'!A104,Quantities!$A$1:$B$576,2,FALSE))</f>
        <v>2</v>
      </c>
      <c r="C104" s="18">
        <f t="shared" si="50"/>
        <v>0.50105459930601537</v>
      </c>
      <c r="D104" s="19">
        <v>1</v>
      </c>
      <c r="E104" s="20">
        <v>770</v>
      </c>
      <c r="F104" s="21">
        <v>86.06468944978711</v>
      </c>
      <c r="G104" s="22">
        <v>0</v>
      </c>
      <c r="H104" s="22">
        <v>0</v>
      </c>
      <c r="I104" s="22">
        <v>86.428511870596822</v>
      </c>
      <c r="J104" s="23">
        <f t="shared" si="51"/>
        <v>172.49320132038395</v>
      </c>
      <c r="K104" s="24">
        <f>IF(ISERROR(VLOOKUP($A104,'14-15 pricing'!$A$1:$D$1208,4,FALSE)),L104,VLOOKUP($A104,'14-15 pricing'!$A$1:$D$1208,4,FALSE))</f>
        <v>192.62</v>
      </c>
      <c r="L104" s="24">
        <f t="shared" si="52"/>
        <v>207.52123733749761</v>
      </c>
      <c r="M104" s="24"/>
      <c r="N104" s="24"/>
      <c r="O104" s="24"/>
      <c r="P104" s="24"/>
      <c r="Q104" s="24"/>
      <c r="R104" s="24"/>
      <c r="S104" s="24"/>
      <c r="T104" s="24"/>
      <c r="U104" s="24">
        <f t="shared" si="88"/>
        <v>207.83712788364986</v>
      </c>
      <c r="V104" s="24">
        <f t="shared" si="88"/>
        <v>207.55221060396431</v>
      </c>
      <c r="W104" s="24">
        <f t="shared" si="88"/>
        <v>208.68746248182913</v>
      </c>
      <c r="X104" s="22">
        <f t="shared" si="53"/>
        <v>121.45654788771049</v>
      </c>
      <c r="Y104" s="22">
        <f t="shared" si="54"/>
        <v>86.06468944978711</v>
      </c>
      <c r="Z104" s="31">
        <f t="shared" si="55"/>
        <v>207.52123733749761</v>
      </c>
      <c r="AA104" s="25">
        <f t="shared" si="56"/>
        <v>0</v>
      </c>
      <c r="AC104" s="49">
        <f t="shared" si="57"/>
        <v>385.24</v>
      </c>
      <c r="AD104" s="49">
        <f t="shared" si="58"/>
        <v>415.04247467499522</v>
      </c>
      <c r="AE104" s="49">
        <f t="shared" si="59"/>
        <v>415.67425576729971</v>
      </c>
      <c r="AF104" s="49">
        <f t="shared" si="60"/>
        <v>415.10442120792862</v>
      </c>
      <c r="AG104" s="49">
        <f t="shared" si="61"/>
        <v>417.37492496365826</v>
      </c>
      <c r="AH104" s="50">
        <f t="shared" si="62"/>
        <v>1690.7568268572315</v>
      </c>
      <c r="AI104" s="49">
        <f t="shared" si="63"/>
        <v>32.13492496365825</v>
      </c>
      <c r="AJ104" s="51">
        <f t="shared" si="64"/>
        <v>7.9201440903068303E-6</v>
      </c>
      <c r="AK104" s="61"/>
      <c r="AL104" s="69">
        <f t="shared" si="65"/>
        <v>385.24</v>
      </c>
      <c r="AM104" s="69">
        <f t="shared" si="66"/>
        <v>396.47852800501749</v>
      </c>
      <c r="AN104" s="69">
        <f t="shared" si="67"/>
        <v>409.43305098575382</v>
      </c>
      <c r="AO104" s="69">
        <f t="shared" si="68"/>
        <v>424.365581792591</v>
      </c>
      <c r="AP104" s="69">
        <f t="shared" si="69"/>
        <v>441.57813964815375</v>
      </c>
      <c r="AQ104" s="70">
        <f t="shared" si="70"/>
        <v>1693.971651204057</v>
      </c>
      <c r="AS104" s="74">
        <f t="shared" si="71"/>
        <v>2.9172796192029605E-2</v>
      </c>
      <c r="AT104" s="74">
        <f t="shared" si="72"/>
        <v>3.2673958526632713E-2</v>
      </c>
      <c r="AU104" s="74">
        <f t="shared" si="73"/>
        <v>3.647123936596109E-2</v>
      </c>
      <c r="AV104" s="74">
        <f t="shared" si="74"/>
        <v>4.0560683038558483E-2</v>
      </c>
      <c r="AW104" s="45"/>
      <c r="AX104" s="42" t="str">
        <f t="shared" si="75"/>
        <v>HPS0170-ST-0770-001-B</v>
      </c>
      <c r="AY104" s="42">
        <f t="shared" si="76"/>
        <v>192.62</v>
      </c>
      <c r="AZ104" s="43">
        <f t="shared" si="77"/>
        <v>198.23926400250875</v>
      </c>
      <c r="BA104" s="43">
        <f t="shared" si="78"/>
        <v>204.71652549287691</v>
      </c>
      <c r="BB104" s="43">
        <f t="shared" si="79"/>
        <v>209.7320803674524</v>
      </c>
      <c r="BC104" s="43">
        <f t="shared" si="80"/>
        <v>214.95005241524163</v>
      </c>
      <c r="BD104" s="43">
        <f t="shared" si="81"/>
        <v>218.19228747406217</v>
      </c>
      <c r="BE104" s="43">
        <f t="shared" si="82"/>
        <v>212.18279089629553</v>
      </c>
      <c r="BF104" s="43">
        <f t="shared" si="83"/>
        <v>217.38126927325476</v>
      </c>
      <c r="BG104" s="43">
        <f t="shared" si="84"/>
        <v>222.78954722860382</v>
      </c>
      <c r="BH104" s="43">
        <f t="shared" si="85"/>
        <v>226.15003061833534</v>
      </c>
      <c r="BI104" s="43">
        <f t="shared" si="86"/>
        <v>229.03794603138579</v>
      </c>
      <c r="BJ104" s="43">
        <f t="shared" si="87"/>
        <v>220.7890698240769</v>
      </c>
    </row>
    <row r="105" spans="1:62" x14ac:dyDescent="0.2">
      <c r="A105" s="26" t="s">
        <v>119</v>
      </c>
      <c r="B105" s="17">
        <f>IF(ISERROR(VLOOKUP('Prices updated for CPI'!A105,Quantities!$A$1:$B$576,2,FALSE)),0,VLOOKUP('Prices updated for CPI'!A105,Quantities!$A$1:$B$576,2,FALSE))</f>
        <v>8</v>
      </c>
      <c r="C105" s="18">
        <f t="shared" si="50"/>
        <v>0.47968425756621152</v>
      </c>
      <c r="D105" s="19">
        <v>1</v>
      </c>
      <c r="E105" s="20">
        <v>900</v>
      </c>
      <c r="F105" s="21">
        <v>93.749408307796699</v>
      </c>
      <c r="G105" s="22">
        <v>0</v>
      </c>
      <c r="H105" s="22">
        <v>0</v>
      </c>
      <c r="I105" s="22">
        <v>86.428511870596822</v>
      </c>
      <c r="J105" s="23">
        <f t="shared" si="51"/>
        <v>180.17792017839352</v>
      </c>
      <c r="K105" s="24">
        <f>IF(ISERROR(VLOOKUP($A105,'14-15 pricing'!$A$1:$D$1208,4,FALSE)),L105,VLOOKUP($A105,'14-15 pricing'!$A$1:$D$1208,4,FALSE))</f>
        <v>204.48</v>
      </c>
      <c r="L105" s="24">
        <f t="shared" si="52"/>
        <v>215.20595619550718</v>
      </c>
      <c r="M105" s="24"/>
      <c r="N105" s="24"/>
      <c r="O105" s="24"/>
      <c r="P105" s="24"/>
      <c r="Q105" s="24"/>
      <c r="R105" s="24"/>
      <c r="S105" s="24"/>
      <c r="T105" s="24"/>
      <c r="U105" s="24">
        <f t="shared" si="88"/>
        <v>215.52184674165943</v>
      </c>
      <c r="V105" s="24">
        <f t="shared" si="88"/>
        <v>215.23692946197389</v>
      </c>
      <c r="W105" s="24">
        <f t="shared" si="88"/>
        <v>216.37218133983873</v>
      </c>
      <c r="X105" s="22">
        <f t="shared" si="53"/>
        <v>121.45654788771049</v>
      </c>
      <c r="Y105" s="22">
        <f t="shared" si="54"/>
        <v>93.749408307796699</v>
      </c>
      <c r="Z105" s="31">
        <f t="shared" si="55"/>
        <v>215.20595619550718</v>
      </c>
      <c r="AA105" s="25">
        <f t="shared" si="56"/>
        <v>0</v>
      </c>
      <c r="AC105" s="49">
        <f t="shared" si="57"/>
        <v>1635.84</v>
      </c>
      <c r="AD105" s="49">
        <f t="shared" si="58"/>
        <v>1721.6476495640575</v>
      </c>
      <c r="AE105" s="49">
        <f t="shared" si="59"/>
        <v>1724.1747739332754</v>
      </c>
      <c r="AF105" s="49">
        <f t="shared" si="60"/>
        <v>1721.8954356957911</v>
      </c>
      <c r="AG105" s="49">
        <f t="shared" si="61"/>
        <v>1730.9774507187099</v>
      </c>
      <c r="AH105" s="50">
        <f t="shared" si="62"/>
        <v>7048.5834919003491</v>
      </c>
      <c r="AI105" s="49">
        <f t="shared" si="63"/>
        <v>95.137450718709943</v>
      </c>
      <c r="AJ105" s="51">
        <f t="shared" si="64"/>
        <v>2.3448080831954397E-5</v>
      </c>
      <c r="AK105" s="61"/>
      <c r="AL105" s="69">
        <f t="shared" si="65"/>
        <v>1635.84</v>
      </c>
      <c r="AM105" s="69">
        <f t="shared" si="66"/>
        <v>1669.1123634935313</v>
      </c>
      <c r="AN105" s="69">
        <f t="shared" si="67"/>
        <v>1707.4650371984801</v>
      </c>
      <c r="AO105" s="69">
        <f t="shared" si="68"/>
        <v>1751.6737265091822</v>
      </c>
      <c r="AP105" s="69">
        <f t="shared" si="69"/>
        <v>1802.6325781815754</v>
      </c>
      <c r="AQ105" s="70">
        <f t="shared" si="70"/>
        <v>7063.5096950281595</v>
      </c>
      <c r="AS105" s="74">
        <f t="shared" si="71"/>
        <v>2.0339619702129445E-2</v>
      </c>
      <c r="AT105" s="74">
        <f t="shared" si="72"/>
        <v>2.2977886057158423E-2</v>
      </c>
      <c r="AU105" s="74">
        <f t="shared" si="73"/>
        <v>2.5891417011523355E-2</v>
      </c>
      <c r="AV105" s="74">
        <f t="shared" si="74"/>
        <v>2.9091520242155122E-2</v>
      </c>
      <c r="AW105" s="45"/>
      <c r="AX105" s="42" t="str">
        <f t="shared" si="75"/>
        <v>HPS0170-ST-0900-001-B</v>
      </c>
      <c r="AY105" s="42">
        <f t="shared" si="76"/>
        <v>204.48</v>
      </c>
      <c r="AZ105" s="43">
        <f t="shared" si="77"/>
        <v>208.63904543669142</v>
      </c>
      <c r="BA105" s="43">
        <f t="shared" si="78"/>
        <v>213.43312964980998</v>
      </c>
      <c r="BB105" s="43">
        <f t="shared" si="79"/>
        <v>218.66224132623032</v>
      </c>
      <c r="BC105" s="43">
        <f t="shared" si="80"/>
        <v>224.10238887613409</v>
      </c>
      <c r="BD105" s="43">
        <f t="shared" si="81"/>
        <v>227.48267473238502</v>
      </c>
      <c r="BE105" s="43">
        <f t="shared" si="82"/>
        <v>218.95921581364775</v>
      </c>
      <c r="BF105" s="43">
        <f t="shared" si="83"/>
        <v>224.32371660108211</v>
      </c>
      <c r="BG105" s="43">
        <f t="shared" si="84"/>
        <v>229.90471727980466</v>
      </c>
      <c r="BH105" s="43">
        <f t="shared" si="85"/>
        <v>233.37252352677794</v>
      </c>
      <c r="BI105" s="43">
        <f t="shared" si="86"/>
        <v>236.35266952027055</v>
      </c>
      <c r="BJ105" s="43">
        <f t="shared" si="87"/>
        <v>225.32907227269689</v>
      </c>
    </row>
    <row r="106" spans="1:62" x14ac:dyDescent="0.2">
      <c r="A106" s="26" t="s">
        <v>120</v>
      </c>
      <c r="B106" s="17">
        <f>IF(ISERROR(VLOOKUP('Prices updated for CPI'!A106,Quantities!$A$1:$B$576,2,FALSE)),0,VLOOKUP('Prices updated for CPI'!A106,Quantities!$A$1:$B$576,2,FALSE))</f>
        <v>2</v>
      </c>
      <c r="C106" s="18">
        <f t="shared" si="50"/>
        <v>0.60834374409309233</v>
      </c>
      <c r="D106" s="19">
        <v>1</v>
      </c>
      <c r="E106" s="20">
        <v>1030</v>
      </c>
      <c r="F106" s="21">
        <v>52.163571087910817</v>
      </c>
      <c r="G106" s="22">
        <v>0</v>
      </c>
      <c r="H106" s="22">
        <v>0</v>
      </c>
      <c r="I106" s="22">
        <v>81.023554870596826</v>
      </c>
      <c r="J106" s="23">
        <f t="shared" si="51"/>
        <v>133.18712595850764</v>
      </c>
      <c r="K106" s="24">
        <f>IF(ISERROR(VLOOKUP($A106,'14-15 pricing'!$A$1:$D$1208,4,FALSE)),L106,VLOOKUP($A106,'14-15 pricing'!$A$1:$D$1208,4,FALSE))</f>
        <v>127.84</v>
      </c>
      <c r="L106" s="24">
        <f t="shared" si="52"/>
        <v>166.02462294666736</v>
      </c>
      <c r="M106" s="24"/>
      <c r="N106" s="24"/>
      <c r="O106" s="24"/>
      <c r="P106" s="24"/>
      <c r="Q106" s="24"/>
      <c r="R106" s="24"/>
      <c r="S106" s="24"/>
      <c r="T106" s="24"/>
      <c r="U106" s="24">
        <f t="shared" si="88"/>
        <v>166.32075872923866</v>
      </c>
      <c r="V106" s="24">
        <f t="shared" si="88"/>
        <v>166.05365924615666</v>
      </c>
      <c r="W106" s="24">
        <f t="shared" si="88"/>
        <v>167.11791617743236</v>
      </c>
      <c r="X106" s="22">
        <f t="shared" si="53"/>
        <v>113.86105185875655</v>
      </c>
      <c r="Y106" s="22">
        <f t="shared" si="54"/>
        <v>52.163571087910817</v>
      </c>
      <c r="Z106" s="31">
        <f t="shared" si="55"/>
        <v>166.02462294666736</v>
      </c>
      <c r="AA106" s="25">
        <f t="shared" si="56"/>
        <v>0</v>
      </c>
      <c r="AC106" s="49">
        <f t="shared" si="57"/>
        <v>255.68</v>
      </c>
      <c r="AD106" s="49">
        <f t="shared" si="58"/>
        <v>332.04924589333473</v>
      </c>
      <c r="AE106" s="49">
        <f t="shared" si="59"/>
        <v>332.64151745847732</v>
      </c>
      <c r="AF106" s="49">
        <f t="shared" si="60"/>
        <v>332.10731849231331</v>
      </c>
      <c r="AG106" s="49">
        <f t="shared" si="61"/>
        <v>334.23583235486473</v>
      </c>
      <c r="AH106" s="50">
        <f t="shared" si="62"/>
        <v>1303.7405970491357</v>
      </c>
      <c r="AI106" s="49">
        <f t="shared" si="63"/>
        <v>78.555832354864719</v>
      </c>
      <c r="AJ106" s="51">
        <f t="shared" si="64"/>
        <v>1.9361287200394553E-5</v>
      </c>
      <c r="AK106" s="61"/>
      <c r="AL106" s="69">
        <f t="shared" si="65"/>
        <v>255.68</v>
      </c>
      <c r="AM106" s="69">
        <f t="shared" si="66"/>
        <v>283.1532840632438</v>
      </c>
      <c r="AN106" s="69">
        <f t="shared" si="67"/>
        <v>314.82142508622246</v>
      </c>
      <c r="AO106" s="69">
        <f t="shared" si="68"/>
        <v>351.3249298562618</v>
      </c>
      <c r="AP106" s="69">
        <f t="shared" si="69"/>
        <v>393.40210323784447</v>
      </c>
      <c r="AQ106" s="70">
        <f t="shared" si="70"/>
        <v>1303.7575330348945</v>
      </c>
      <c r="AS106" s="74">
        <f t="shared" si="71"/>
        <v>0.10745183066037153</v>
      </c>
      <c r="AT106" s="74">
        <f t="shared" si="72"/>
        <v>0.11184098085864125</v>
      </c>
      <c r="AU106" s="74">
        <f t="shared" si="73"/>
        <v>0.11594987463144181</v>
      </c>
      <c r="AV106" s="74">
        <f t="shared" si="74"/>
        <v>0.11976711529921255</v>
      </c>
      <c r="AW106" s="45"/>
      <c r="AX106" s="42" t="str">
        <f t="shared" si="75"/>
        <v>HPS0170-ST-1030-001-B</v>
      </c>
      <c r="AY106" s="42">
        <f t="shared" si="76"/>
        <v>127.84</v>
      </c>
      <c r="AZ106" s="43">
        <f t="shared" si="77"/>
        <v>141.5766420316219</v>
      </c>
      <c r="BA106" s="43">
        <f t="shared" si="78"/>
        <v>157.41071254311126</v>
      </c>
      <c r="BB106" s="43">
        <f t="shared" si="79"/>
        <v>161.26727500041747</v>
      </c>
      <c r="BC106" s="43">
        <f t="shared" si="80"/>
        <v>165.27948015139401</v>
      </c>
      <c r="BD106" s="43">
        <f t="shared" si="81"/>
        <v>167.77250082772898</v>
      </c>
      <c r="BE106" s="43">
        <f t="shared" si="82"/>
        <v>175.66246492813093</v>
      </c>
      <c r="BF106" s="43">
        <f t="shared" si="83"/>
        <v>179.96619531887012</v>
      </c>
      <c r="BG106" s="43">
        <f t="shared" si="84"/>
        <v>184.44361515409801</v>
      </c>
      <c r="BH106" s="43">
        <f t="shared" si="85"/>
        <v>187.22570126530763</v>
      </c>
      <c r="BI106" s="43">
        <f t="shared" si="86"/>
        <v>189.61655651712834</v>
      </c>
      <c r="BJ106" s="43">
        <f t="shared" si="87"/>
        <v>196.70105161892226</v>
      </c>
    </row>
    <row r="107" spans="1:62" x14ac:dyDescent="0.2">
      <c r="A107" s="26" t="s">
        <v>121</v>
      </c>
      <c r="B107" s="17">
        <f>IF(ISERROR(VLOOKUP('Prices updated for CPI'!A107,Quantities!$A$1:$B$576,2,FALSE)),0,VLOOKUP('Prices updated for CPI'!A107,Quantities!$A$1:$B$576,2,FALSE))</f>
        <v>29</v>
      </c>
      <c r="C107" s="18">
        <f t="shared" si="50"/>
        <v>0.52425097786423991</v>
      </c>
      <c r="D107" s="19">
        <v>1</v>
      </c>
      <c r="E107" s="20">
        <v>1080</v>
      </c>
      <c r="F107" s="21">
        <v>73.527525225964666</v>
      </c>
      <c r="G107" s="22">
        <v>0</v>
      </c>
      <c r="H107" s="22">
        <v>0</v>
      </c>
      <c r="I107" s="22">
        <v>81.023554870596826</v>
      </c>
      <c r="J107" s="23">
        <f t="shared" si="51"/>
        <v>154.55108009656149</v>
      </c>
      <c r="K107" s="24">
        <f>IF(ISERROR(VLOOKUP($A107,'14-15 pricing'!$A$1:$D$1208,4,FALSE)),L107,VLOOKUP($A107,'14-15 pricing'!$A$1:$D$1208,4,FALSE))</f>
        <v>160.80000000000001</v>
      </c>
      <c r="L107" s="24">
        <f t="shared" si="52"/>
        <v>187.38857708472122</v>
      </c>
      <c r="M107" s="24"/>
      <c r="N107" s="24"/>
      <c r="O107" s="24"/>
      <c r="P107" s="24"/>
      <c r="Q107" s="24"/>
      <c r="R107" s="24"/>
      <c r="S107" s="24"/>
      <c r="T107" s="24"/>
      <c r="U107" s="24">
        <f t="shared" si="88"/>
        <v>187.68471286729249</v>
      </c>
      <c r="V107" s="24">
        <f t="shared" si="88"/>
        <v>187.41761338421051</v>
      </c>
      <c r="W107" s="24">
        <f t="shared" si="88"/>
        <v>188.48187031548622</v>
      </c>
      <c r="X107" s="22">
        <f t="shared" si="53"/>
        <v>113.86105185875655</v>
      </c>
      <c r="Y107" s="22">
        <f t="shared" si="54"/>
        <v>73.527525225964666</v>
      </c>
      <c r="Z107" s="31">
        <f t="shared" si="55"/>
        <v>187.38857708472122</v>
      </c>
      <c r="AA107" s="25">
        <f t="shared" si="56"/>
        <v>0</v>
      </c>
      <c r="AC107" s="49">
        <f t="shared" si="57"/>
        <v>4663.2000000000007</v>
      </c>
      <c r="AD107" s="49">
        <f t="shared" si="58"/>
        <v>5434.2687354569152</v>
      </c>
      <c r="AE107" s="49">
        <f t="shared" si="59"/>
        <v>5442.856673151482</v>
      </c>
      <c r="AF107" s="49">
        <f t="shared" si="60"/>
        <v>5435.1107881421049</v>
      </c>
      <c r="AG107" s="49">
        <f t="shared" si="61"/>
        <v>5465.9742391491</v>
      </c>
      <c r="AH107" s="50">
        <f t="shared" si="62"/>
        <v>21781.677929151352</v>
      </c>
      <c r="AI107" s="49">
        <f t="shared" si="63"/>
        <v>802.77423914909923</v>
      </c>
      <c r="AJ107" s="51">
        <f t="shared" si="64"/>
        <v>1.9785599789754398E-4</v>
      </c>
      <c r="AK107" s="61"/>
      <c r="AL107" s="69">
        <f t="shared" si="65"/>
        <v>4663.2000000000007</v>
      </c>
      <c r="AM107" s="69">
        <f t="shared" si="66"/>
        <v>4943.9537524542811</v>
      </c>
      <c r="AN107" s="69">
        <f t="shared" si="67"/>
        <v>5267.5753990322992</v>
      </c>
      <c r="AO107" s="69">
        <f t="shared" si="68"/>
        <v>5640.6103779714431</v>
      </c>
      <c r="AP107" s="69">
        <f t="shared" si="69"/>
        <v>6070.6035412334058</v>
      </c>
      <c r="AQ107" s="70">
        <f t="shared" si="70"/>
        <v>21802.732581081651</v>
      </c>
      <c r="AS107" s="74">
        <f t="shared" si="71"/>
        <v>6.0206243020732624E-2</v>
      </c>
      <c r="AT107" s="74">
        <f t="shared" si="72"/>
        <v>6.5458065099691834E-2</v>
      </c>
      <c r="AU107" s="74">
        <f t="shared" si="73"/>
        <v>7.0817207288133704E-2</v>
      </c>
      <c r="AV107" s="74">
        <f t="shared" si="74"/>
        <v>7.6231672540481882E-2</v>
      </c>
      <c r="AW107" s="45"/>
      <c r="AX107" s="42" t="str">
        <f t="shared" si="75"/>
        <v>HPS0170-ST-1080-001-B</v>
      </c>
      <c r="AY107" s="42">
        <f t="shared" si="76"/>
        <v>160.80000000000001</v>
      </c>
      <c r="AZ107" s="43">
        <f t="shared" si="77"/>
        <v>170.48116387773382</v>
      </c>
      <c r="BA107" s="43">
        <f t="shared" si="78"/>
        <v>181.64053100111377</v>
      </c>
      <c r="BB107" s="43">
        <f t="shared" si="79"/>
        <v>186.09072401064105</v>
      </c>
      <c r="BC107" s="43">
        <f t="shared" si="80"/>
        <v>190.720517385785</v>
      </c>
      <c r="BD107" s="43">
        <f t="shared" si="81"/>
        <v>193.59728220140846</v>
      </c>
      <c r="BE107" s="43">
        <f t="shared" si="82"/>
        <v>194.50380613694631</v>
      </c>
      <c r="BF107" s="43">
        <f t="shared" si="83"/>
        <v>199.2691493873015</v>
      </c>
      <c r="BG107" s="43">
        <f t="shared" si="84"/>
        <v>204.22681179959423</v>
      </c>
      <c r="BH107" s="43">
        <f t="shared" si="85"/>
        <v>207.30730106548489</v>
      </c>
      <c r="BI107" s="43">
        <f t="shared" si="86"/>
        <v>209.95459652835964</v>
      </c>
      <c r="BJ107" s="43">
        <f t="shared" si="87"/>
        <v>209.33115659425539</v>
      </c>
    </row>
    <row r="108" spans="1:62" x14ac:dyDescent="0.2">
      <c r="A108" s="26" t="s">
        <v>122</v>
      </c>
      <c r="B108" s="17">
        <f>IF(ISERROR(VLOOKUP('Prices updated for CPI'!A108,Quantities!$A$1:$B$576,2,FALSE)),0,VLOOKUP('Prices updated for CPI'!A108,Quantities!$A$1:$B$576,2,FALSE))</f>
        <v>14</v>
      </c>
      <c r="C108" s="18">
        <f t="shared" si="50"/>
        <v>0.41729921434411099</v>
      </c>
      <c r="D108" s="19">
        <v>1</v>
      </c>
      <c r="E108" s="20">
        <v>1130</v>
      </c>
      <c r="F108" s="21">
        <v>120.03267348142677</v>
      </c>
      <c r="G108" s="22">
        <v>0</v>
      </c>
      <c r="H108" s="22">
        <v>0</v>
      </c>
      <c r="I108" s="22">
        <v>85.96099674559683</v>
      </c>
      <c r="J108" s="23">
        <f t="shared" si="51"/>
        <v>205.99367022702359</v>
      </c>
      <c r="K108" s="24">
        <f>IF(ISERROR(VLOOKUP($A108,'14-15 pricing'!$A$1:$D$1208,4,FALSE)),L108,VLOOKUP($A108,'14-15 pricing'!$A$1:$D$1208,4,FALSE))</f>
        <v>244.07</v>
      </c>
      <c r="L108" s="24">
        <f t="shared" si="52"/>
        <v>240.83223015247944</v>
      </c>
      <c r="M108" s="24"/>
      <c r="N108" s="24"/>
      <c r="O108" s="24"/>
      <c r="P108" s="24"/>
      <c r="Q108" s="24"/>
      <c r="R108" s="24"/>
      <c r="S108" s="24"/>
      <c r="T108" s="24"/>
      <c r="U108" s="24">
        <f t="shared" si="88"/>
        <v>241.14641196149188</v>
      </c>
      <c r="V108" s="24">
        <f t="shared" si="88"/>
        <v>240.86303587619631</v>
      </c>
      <c r="W108" s="24">
        <f t="shared" si="88"/>
        <v>241.99214687054825</v>
      </c>
      <c r="X108" s="22">
        <f t="shared" ref="X108:X139" si="89">IF($D108=1,($I108*(1+L$8)*L$7))</f>
        <v>120.79955667105266</v>
      </c>
      <c r="Y108" s="22">
        <f t="shared" ref="Y108:Y139" si="90">IF($D108=1,$F108,$J108*(1+L$8)*L$7)</f>
        <v>120.03267348142677</v>
      </c>
      <c r="Z108" s="31">
        <f t="shared" si="55"/>
        <v>240.83223015247944</v>
      </c>
      <c r="AA108" s="25">
        <f t="shared" si="56"/>
        <v>0</v>
      </c>
      <c r="AC108" s="49">
        <f t="shared" si="57"/>
        <v>3416.98</v>
      </c>
      <c r="AD108" s="49">
        <f t="shared" si="58"/>
        <v>3371.651222134712</v>
      </c>
      <c r="AE108" s="49">
        <f t="shared" si="59"/>
        <v>3376.0497674608864</v>
      </c>
      <c r="AF108" s="49">
        <f t="shared" si="60"/>
        <v>3372.0825022667482</v>
      </c>
      <c r="AG108" s="49">
        <f t="shared" si="61"/>
        <v>3387.8900561876753</v>
      </c>
      <c r="AH108" s="50">
        <f t="shared" si="62"/>
        <v>14001.895865417167</v>
      </c>
      <c r="AI108" s="49">
        <f t="shared" si="63"/>
        <v>-29.089943812324691</v>
      </c>
      <c r="AJ108" s="51">
        <f t="shared" si="64"/>
        <v>-7.1696618813673661E-6</v>
      </c>
      <c r="AK108" s="61"/>
      <c r="AL108" s="69">
        <f t="shared" si="65"/>
        <v>3416.98</v>
      </c>
      <c r="AM108" s="69">
        <f t="shared" si="66"/>
        <v>3406.8063914240061</v>
      </c>
      <c r="AN108" s="69">
        <f t="shared" si="67"/>
        <v>3395.0793889165702</v>
      </c>
      <c r="AO108" s="69">
        <f t="shared" si="68"/>
        <v>3381.5618069512179</v>
      </c>
      <c r="AP108" s="69">
        <f t="shared" si="69"/>
        <v>3365.9802444782708</v>
      </c>
      <c r="AQ108" s="70">
        <f t="shared" si="70"/>
        <v>14039.922069505588</v>
      </c>
      <c r="AS108" s="74">
        <f t="shared" si="71"/>
        <v>-2.9773684879612896E-3</v>
      </c>
      <c r="AT108" s="74">
        <f t="shared" si="72"/>
        <v>-3.4422274588178387E-3</v>
      </c>
      <c r="AU108" s="74">
        <f t="shared" si="73"/>
        <v>-3.9815216131561483E-3</v>
      </c>
      <c r="AV108" s="74">
        <f t="shared" si="74"/>
        <v>-4.6078005851962461E-3</v>
      </c>
      <c r="AW108" s="45"/>
      <c r="AX108" s="42" t="str">
        <f t="shared" si="75"/>
        <v>HPS0170-ST-1130-001-B</v>
      </c>
      <c r="AY108" s="42">
        <f t="shared" si="76"/>
        <v>244.07</v>
      </c>
      <c r="AZ108" s="43">
        <f t="shared" si="77"/>
        <v>243.34331367314329</v>
      </c>
      <c r="BA108" s="43">
        <f t="shared" si="78"/>
        <v>242.50567063689786</v>
      </c>
      <c r="BB108" s="43">
        <f t="shared" si="79"/>
        <v>248.44705956750184</v>
      </c>
      <c r="BC108" s="43">
        <f t="shared" si="80"/>
        <v>254.6282303731667</v>
      </c>
      <c r="BD108" s="43">
        <f t="shared" si="81"/>
        <v>258.46895786406532</v>
      </c>
      <c r="BE108" s="43">
        <f t="shared" si="82"/>
        <v>241.54012906794412</v>
      </c>
      <c r="BF108" s="43">
        <f t="shared" si="83"/>
        <v>247.45786223010873</v>
      </c>
      <c r="BG108" s="43">
        <f t="shared" si="84"/>
        <v>253.61442257061623</v>
      </c>
      <c r="BH108" s="43">
        <f t="shared" si="85"/>
        <v>257.43985812199958</v>
      </c>
      <c r="BI108" s="43">
        <f t="shared" si="86"/>
        <v>260.72734179896958</v>
      </c>
      <c r="BJ108" s="43">
        <f t="shared" ref="BJ108:BJ123" si="91">IF($B108=0,W108,BE108*(1+AV108))</f>
        <v>240.42716031987646</v>
      </c>
    </row>
    <row r="109" spans="1:62" x14ac:dyDescent="0.2">
      <c r="A109" s="26" t="s">
        <v>123</v>
      </c>
      <c r="B109" s="17">
        <f>IF(ISERROR(VLOOKUP('Prices updated for CPI'!A109,Quantities!$A$1:$B$576,2,FALSE)),0,VLOOKUP('Prices updated for CPI'!A109,Quantities!$A$1:$B$576,2,FALSE))</f>
        <v>19</v>
      </c>
      <c r="C109" s="18">
        <f t="shared" si="50"/>
        <v>0.47663366417874226</v>
      </c>
      <c r="D109" s="19">
        <v>1</v>
      </c>
      <c r="E109" s="20">
        <v>1170</v>
      </c>
      <c r="F109" s="21">
        <v>99.810790399594723</v>
      </c>
      <c r="G109" s="22">
        <v>0</v>
      </c>
      <c r="H109" s="22">
        <v>0</v>
      </c>
      <c r="I109" s="22">
        <v>90.898438620596821</v>
      </c>
      <c r="J109" s="23">
        <f t="shared" si="51"/>
        <v>190.70922902019154</v>
      </c>
      <c r="K109" s="24">
        <f>IF(ISERROR(VLOOKUP($A109,'14-15 pricing'!$A$1:$D$1208,4,FALSE)),L109,VLOOKUP($A109,'14-15 pricing'!$A$1:$D$1208,4,FALSE))</f>
        <v>212.87</v>
      </c>
      <c r="L109" s="24">
        <f t="shared" si="52"/>
        <v>227.54885188294344</v>
      </c>
      <c r="M109" s="24"/>
      <c r="N109" s="24"/>
      <c r="O109" s="24"/>
      <c r="P109" s="24"/>
      <c r="Q109" s="24"/>
      <c r="R109" s="24"/>
      <c r="S109" s="24"/>
      <c r="T109" s="24"/>
      <c r="U109" s="24">
        <f t="shared" si="88"/>
        <v>227.88107971839707</v>
      </c>
      <c r="V109" s="24">
        <f t="shared" si="88"/>
        <v>227.58142703088788</v>
      </c>
      <c r="W109" s="24">
        <f t="shared" si="88"/>
        <v>228.7753920883161</v>
      </c>
      <c r="X109" s="22">
        <f t="shared" si="89"/>
        <v>127.73806148334872</v>
      </c>
      <c r="Y109" s="22">
        <f t="shared" si="90"/>
        <v>99.810790399594723</v>
      </c>
      <c r="Z109" s="31">
        <f t="shared" si="55"/>
        <v>227.54885188294344</v>
      </c>
      <c r="AA109" s="25">
        <f t="shared" si="56"/>
        <v>0</v>
      </c>
      <c r="AC109" s="49">
        <f t="shared" si="57"/>
        <v>4044.53</v>
      </c>
      <c r="AD109" s="49">
        <f t="shared" si="58"/>
        <v>4323.4281857759252</v>
      </c>
      <c r="AE109" s="49">
        <f t="shared" si="59"/>
        <v>4329.7405146495448</v>
      </c>
      <c r="AF109" s="49">
        <f t="shared" si="60"/>
        <v>4324.0471135868702</v>
      </c>
      <c r="AG109" s="49">
        <f t="shared" si="61"/>
        <v>4346.7324496780057</v>
      </c>
      <c r="AH109" s="50">
        <f t="shared" si="62"/>
        <v>17640.945285021277</v>
      </c>
      <c r="AI109" s="49">
        <f t="shared" si="63"/>
        <v>302.20244967800545</v>
      </c>
      <c r="AJ109" s="51">
        <f t="shared" si="64"/>
        <v>7.448241900674496E-5</v>
      </c>
      <c r="AK109" s="61"/>
      <c r="AL109" s="69">
        <f t="shared" si="65"/>
        <v>4044.53</v>
      </c>
      <c r="AM109" s="69">
        <f t="shared" si="66"/>
        <v>4150.2190812015924</v>
      </c>
      <c r="AN109" s="69">
        <f t="shared" si="67"/>
        <v>4272.0456790111703</v>
      </c>
      <c r="AO109" s="69">
        <f t="shared" si="68"/>
        <v>4412.4738080583638</v>
      </c>
      <c r="AP109" s="69">
        <f t="shared" si="69"/>
        <v>4574.3437098881668</v>
      </c>
      <c r="AQ109" s="70">
        <f t="shared" si="70"/>
        <v>17674.233168078943</v>
      </c>
      <c r="AS109" s="74">
        <f t="shared" si="71"/>
        <v>2.6131362902881723E-2</v>
      </c>
      <c r="AT109" s="74">
        <f t="shared" si="72"/>
        <v>2.9354257070763112E-2</v>
      </c>
      <c r="AU109" s="74">
        <f t="shared" si="73"/>
        <v>3.2871401571646537E-2</v>
      </c>
      <c r="AV109" s="74">
        <f t="shared" si="74"/>
        <v>3.6684614769652575E-2</v>
      </c>
      <c r="AW109" s="45"/>
      <c r="AX109" s="42" t="str">
        <f t="shared" si="75"/>
        <v>HPS0170-ST-1170-001-B</v>
      </c>
      <c r="AY109" s="42">
        <f t="shared" si="76"/>
        <v>212.87</v>
      </c>
      <c r="AZ109" s="43">
        <f t="shared" si="77"/>
        <v>218.43258322113641</v>
      </c>
      <c r="BA109" s="43">
        <f t="shared" si="78"/>
        <v>224.84450942164048</v>
      </c>
      <c r="BB109" s="43">
        <f t="shared" si="79"/>
        <v>230.35319990247066</v>
      </c>
      <c r="BC109" s="43">
        <f t="shared" si="80"/>
        <v>236.08420946526155</v>
      </c>
      <c r="BD109" s="43">
        <f t="shared" si="81"/>
        <v>239.64522511592779</v>
      </c>
      <c r="BE109" s="43">
        <f t="shared" si="82"/>
        <v>232.23546358201907</v>
      </c>
      <c r="BF109" s="43">
        <f t="shared" si="83"/>
        <v>237.92523243977851</v>
      </c>
      <c r="BG109" s="43">
        <f t="shared" si="84"/>
        <v>243.84462831931887</v>
      </c>
      <c r="BH109" s="43">
        <f t="shared" si="85"/>
        <v>247.52269954544107</v>
      </c>
      <c r="BI109" s="43">
        <f t="shared" si="86"/>
        <v>250.6835420053898</v>
      </c>
      <c r="BJ109" s="43">
        <f t="shared" si="91"/>
        <v>240.75493209937713</v>
      </c>
    </row>
    <row r="110" spans="1:62" x14ac:dyDescent="0.2">
      <c r="A110" s="26" t="s">
        <v>124</v>
      </c>
      <c r="B110" s="17">
        <f>IF(ISERROR(VLOOKUP('Prices updated for CPI'!A110,Quantities!$A$1:$B$576,2,FALSE)),0,VLOOKUP('Prices updated for CPI'!A110,Quantities!$A$1:$B$576,2,FALSE))</f>
        <v>3</v>
      </c>
      <c r="C110" s="18">
        <f t="shared" si="50"/>
        <v>0.42612108492599338</v>
      </c>
      <c r="D110" s="19">
        <v>1</v>
      </c>
      <c r="E110" s="20">
        <v>1250</v>
      </c>
      <c r="F110" s="21">
        <v>113.97129138962873</v>
      </c>
      <c r="G110" s="22">
        <v>0</v>
      </c>
      <c r="H110" s="22">
        <v>0</v>
      </c>
      <c r="I110" s="22">
        <v>84.626859537263499</v>
      </c>
      <c r="J110" s="23">
        <f t="shared" si="51"/>
        <v>198.59815092689223</v>
      </c>
      <c r="K110" s="24">
        <f>IF(ISERROR(VLOOKUP($A110,'14-15 pricing'!$A$1:$D$1208,4,FALSE)),L110,VLOOKUP($A110,'14-15 pricing'!$A$1:$D$1208,4,FALSE))</f>
        <v>235.68</v>
      </c>
      <c r="L110" s="24">
        <f t="shared" si="52"/>
        <v>232.89600726768793</v>
      </c>
      <c r="M110" s="24"/>
      <c r="N110" s="24"/>
      <c r="O110" s="24"/>
      <c r="P110" s="24"/>
      <c r="Q110" s="24"/>
      <c r="R110" s="24"/>
      <c r="S110" s="24"/>
      <c r="T110" s="24"/>
      <c r="U110" s="24">
        <f t="shared" si="88"/>
        <v>233.20531289264653</v>
      </c>
      <c r="V110" s="24">
        <f t="shared" si="88"/>
        <v>232.92633487849548</v>
      </c>
      <c r="W110" s="24">
        <f t="shared" si="88"/>
        <v>234.03792177416392</v>
      </c>
      <c r="X110" s="22">
        <f t="shared" si="89"/>
        <v>118.9247158780592</v>
      </c>
      <c r="Y110" s="22">
        <f t="shared" si="90"/>
        <v>113.97129138962873</v>
      </c>
      <c r="Z110" s="31">
        <f t="shared" si="55"/>
        <v>232.89600726768793</v>
      </c>
      <c r="AA110" s="25">
        <f t="shared" si="56"/>
        <v>0</v>
      </c>
      <c r="AC110" s="49">
        <f t="shared" si="57"/>
        <v>707.04</v>
      </c>
      <c r="AD110" s="49">
        <f t="shared" si="58"/>
        <v>698.68802180306375</v>
      </c>
      <c r="AE110" s="49">
        <f t="shared" si="59"/>
        <v>699.61593867793954</v>
      </c>
      <c r="AF110" s="49">
        <f t="shared" si="60"/>
        <v>698.77900463548644</v>
      </c>
      <c r="AG110" s="49">
        <f t="shared" si="61"/>
        <v>702.11376532249176</v>
      </c>
      <c r="AH110" s="50">
        <f t="shared" si="62"/>
        <v>2900.6155292627154</v>
      </c>
      <c r="AI110" s="49">
        <f t="shared" si="63"/>
        <v>-4.9262346775082051</v>
      </c>
      <c r="AJ110" s="51">
        <f t="shared" si="64"/>
        <v>-1.2141459335179831E-6</v>
      </c>
      <c r="AK110" s="61"/>
      <c r="AL110" s="69">
        <f t="shared" si="65"/>
        <v>707.04</v>
      </c>
      <c r="AM110" s="69">
        <f t="shared" si="66"/>
        <v>705.31715090528212</v>
      </c>
      <c r="AN110" s="69">
        <f t="shared" si="67"/>
        <v>703.33124241442829</v>
      </c>
      <c r="AO110" s="69">
        <f t="shared" si="68"/>
        <v>701.04210835960191</v>
      </c>
      <c r="AP110" s="69">
        <f t="shared" si="69"/>
        <v>698.40344965750182</v>
      </c>
      <c r="AQ110" s="70">
        <f t="shared" si="70"/>
        <v>2908.5626254813906</v>
      </c>
      <c r="AS110" s="74">
        <f t="shared" si="71"/>
        <v>-2.4367066852198525E-3</v>
      </c>
      <c r="AT110" s="74">
        <f t="shared" si="72"/>
        <v>-2.815624840973874E-3</v>
      </c>
      <c r="AU110" s="74">
        <f t="shared" si="73"/>
        <v>-3.2547026447568728E-3</v>
      </c>
      <c r="AV110" s="74">
        <f t="shared" si="74"/>
        <v>-3.763909001521174E-3</v>
      </c>
      <c r="AW110" s="45"/>
      <c r="AX110" s="42" t="str">
        <f t="shared" si="75"/>
        <v>HPS0170-ST-1250-001-B</v>
      </c>
      <c r="AY110" s="42">
        <f t="shared" si="76"/>
        <v>235.68</v>
      </c>
      <c r="AZ110" s="43">
        <f t="shared" si="77"/>
        <v>235.10571696842737</v>
      </c>
      <c r="BA110" s="43">
        <f t="shared" si="78"/>
        <v>234.44374747147609</v>
      </c>
      <c r="BB110" s="43">
        <f t="shared" si="79"/>
        <v>240.18761928452724</v>
      </c>
      <c r="BC110" s="43">
        <f t="shared" si="80"/>
        <v>246.16330160006012</v>
      </c>
      <c r="BD110" s="43">
        <f t="shared" si="81"/>
        <v>249.87634692233303</v>
      </c>
      <c r="BE110" s="43">
        <f t="shared" si="82"/>
        <v>233.68070278653394</v>
      </c>
      <c r="BF110" s="43">
        <f t="shared" si="83"/>
        <v>239.405880004804</v>
      </c>
      <c r="BG110" s="43">
        <f t="shared" si="84"/>
        <v>245.36211325130029</v>
      </c>
      <c r="BH110" s="43">
        <f t="shared" si="85"/>
        <v>249.06307371514271</v>
      </c>
      <c r="BI110" s="43">
        <f t="shared" si="86"/>
        <v>252.24358661375723</v>
      </c>
      <c r="BJ110" s="43">
        <f t="shared" si="91"/>
        <v>232.80114988583392</v>
      </c>
    </row>
    <row r="111" spans="1:62" x14ac:dyDescent="0.2">
      <c r="A111" s="26" t="s">
        <v>125</v>
      </c>
      <c r="B111" s="17">
        <f>IF(ISERROR(VLOOKUP('Prices updated for CPI'!A111,Quantities!$A$1:$B$576,2,FALSE)),0,VLOOKUP('Prices updated for CPI'!A111,Quantities!$A$1:$B$576,2,FALSE))</f>
        <v>10</v>
      </c>
      <c r="C111" s="18">
        <f t="shared" si="50"/>
        <v>0.68242825066561208</v>
      </c>
      <c r="D111" s="19">
        <v>1</v>
      </c>
      <c r="E111" s="20">
        <v>70</v>
      </c>
      <c r="F111" s="21">
        <v>35.784047435083579</v>
      </c>
      <c r="G111" s="22">
        <v>0</v>
      </c>
      <c r="H111" s="22">
        <v>0</v>
      </c>
      <c r="I111" s="22">
        <v>76.896150063859182</v>
      </c>
      <c r="J111" s="23">
        <f t="shared" si="51"/>
        <v>112.68019749894276</v>
      </c>
      <c r="K111" s="24">
        <f>IF(ISERROR(VLOOKUP($A111,'14-15 pricing'!$A$1:$D$1208,4,FALSE)),L111,VLOOKUP($A111,'14-15 pricing'!$A$1:$D$1208,4,FALSE))</f>
        <v>104.51</v>
      </c>
      <c r="L111" s="24">
        <f t="shared" si="52"/>
        <v>143.8449260788708</v>
      </c>
      <c r="M111" s="24"/>
      <c r="N111" s="24"/>
      <c r="O111" s="24"/>
      <c r="P111" s="24"/>
      <c r="Q111" s="24"/>
      <c r="R111" s="24"/>
      <c r="S111" s="24"/>
      <c r="T111" s="24"/>
      <c r="U111" s="24">
        <f t="shared" si="88"/>
        <v>144.12597646739357</v>
      </c>
      <c r="V111" s="24">
        <f t="shared" si="88"/>
        <v>143.87248324599818</v>
      </c>
      <c r="W111" s="24">
        <f t="shared" si="88"/>
        <v>144.88252607643909</v>
      </c>
      <c r="X111" s="22">
        <f t="shared" si="89"/>
        <v>108.06087864378721</v>
      </c>
      <c r="Y111" s="22">
        <f t="shared" si="90"/>
        <v>35.784047435083579</v>
      </c>
      <c r="Z111" s="31">
        <f t="shared" si="55"/>
        <v>143.8449260788708</v>
      </c>
      <c r="AA111" s="25">
        <f t="shared" si="56"/>
        <v>0</v>
      </c>
      <c r="AC111" s="49">
        <f t="shared" si="57"/>
        <v>1045.1000000000001</v>
      </c>
      <c r="AD111" s="49">
        <f t="shared" si="58"/>
        <v>1438.449260788708</v>
      </c>
      <c r="AE111" s="49">
        <f t="shared" si="59"/>
        <v>1441.2597646739357</v>
      </c>
      <c r="AF111" s="49">
        <f t="shared" si="60"/>
        <v>1438.7248324599818</v>
      </c>
      <c r="AG111" s="49">
        <f t="shared" si="61"/>
        <v>1448.8252607643908</v>
      </c>
      <c r="AH111" s="50">
        <f t="shared" si="62"/>
        <v>5590.1247906335848</v>
      </c>
      <c r="AI111" s="49">
        <f t="shared" si="63"/>
        <v>403.72526076439067</v>
      </c>
      <c r="AJ111" s="51">
        <f t="shared" si="64"/>
        <v>9.9504269630840348E-5</v>
      </c>
      <c r="AK111" s="61"/>
      <c r="AL111" s="69">
        <f t="shared" si="65"/>
        <v>1045.1000000000001</v>
      </c>
      <c r="AM111" s="69">
        <f t="shared" si="66"/>
        <v>1186.2945929410093</v>
      </c>
      <c r="AN111" s="69">
        <f t="shared" si="67"/>
        <v>1349.0479889545622</v>
      </c>
      <c r="AO111" s="69">
        <f t="shared" si="68"/>
        <v>1536.6519712473637</v>
      </c>
      <c r="AP111" s="69">
        <f t="shared" si="69"/>
        <v>1752.9009407569579</v>
      </c>
      <c r="AQ111" s="70">
        <f t="shared" si="70"/>
        <v>5588.2897107999988</v>
      </c>
      <c r="AS111" s="74">
        <f t="shared" si="71"/>
        <v>0.13510151463114456</v>
      </c>
      <c r="AT111" s="74">
        <f t="shared" si="72"/>
        <v>0.13719475498076902</v>
      </c>
      <c r="AU111" s="74">
        <f t="shared" si="73"/>
        <v>0.13906397980562885</v>
      </c>
      <c r="AV111" s="74">
        <f t="shared" si="74"/>
        <v>0.14072735632783265</v>
      </c>
      <c r="AW111" s="45"/>
      <c r="AX111" s="42" t="str">
        <f t="shared" si="75"/>
        <v>HPS0170-TA-0070-001-B</v>
      </c>
      <c r="AY111" s="42">
        <f t="shared" si="76"/>
        <v>104.51</v>
      </c>
      <c r="AZ111" s="43">
        <f t="shared" si="77"/>
        <v>118.62945929410091</v>
      </c>
      <c r="BA111" s="43">
        <f t="shared" si="78"/>
        <v>134.9047988954562</v>
      </c>
      <c r="BB111" s="43">
        <f t="shared" si="79"/>
        <v>138.20996646839487</v>
      </c>
      <c r="BC111" s="43">
        <f t="shared" si="80"/>
        <v>141.64852360516892</v>
      </c>
      <c r="BD111" s="43">
        <f t="shared" si="81"/>
        <v>143.78510279695089</v>
      </c>
      <c r="BE111" s="43">
        <f t="shared" si="82"/>
        <v>153.66519712473632</v>
      </c>
      <c r="BF111" s="43">
        <f t="shared" si="83"/>
        <v>157.42999445429237</v>
      </c>
      <c r="BG111" s="43">
        <f t="shared" si="84"/>
        <v>161.34673103129526</v>
      </c>
      <c r="BH111" s="43">
        <f t="shared" si="85"/>
        <v>163.78043142865633</v>
      </c>
      <c r="BI111" s="43">
        <f t="shared" si="86"/>
        <v>165.87189270763847</v>
      </c>
      <c r="BJ111" s="43">
        <f t="shared" si="91"/>
        <v>175.29009407569572</v>
      </c>
    </row>
    <row r="112" spans="1:62" x14ac:dyDescent="0.2">
      <c r="A112" s="26" t="s">
        <v>126</v>
      </c>
      <c r="B112" s="17">
        <f>IF(ISERROR(VLOOKUP('Prices updated for CPI'!A112,Quantities!$A$1:$B$576,2,FALSE)),0,VLOOKUP('Prices updated for CPI'!A112,Quantities!$A$1:$B$576,2,FALSE))</f>
        <v>9</v>
      </c>
      <c r="C112" s="18">
        <f t="shared" si="50"/>
        <v>0.55724873705744338</v>
      </c>
      <c r="D112" s="19">
        <v>1</v>
      </c>
      <c r="E112" s="20">
        <v>240</v>
      </c>
      <c r="F112" s="21">
        <v>69.685165796959865</v>
      </c>
      <c r="G112" s="22">
        <v>0</v>
      </c>
      <c r="H112" s="22">
        <v>0</v>
      </c>
      <c r="I112" s="22">
        <v>87.706064063859188</v>
      </c>
      <c r="J112" s="23">
        <f t="shared" si="51"/>
        <v>157.39122986081907</v>
      </c>
      <c r="K112" s="24">
        <f>IF(ISERROR(VLOOKUP($A112,'14-15 pricing'!$A$1:$D$1208,4,FALSE)),L112,VLOOKUP($A112,'14-15 pricing'!$A$1:$D$1208,4,FALSE))</f>
        <v>169.29</v>
      </c>
      <c r="L112" s="24">
        <f t="shared" si="52"/>
        <v>192.93703649865495</v>
      </c>
      <c r="M112" s="24"/>
      <c r="N112" s="24"/>
      <c r="O112" s="24"/>
      <c r="P112" s="24"/>
      <c r="Q112" s="24"/>
      <c r="R112" s="24"/>
      <c r="S112" s="24"/>
      <c r="T112" s="24"/>
      <c r="U112" s="24">
        <f t="shared" ref="U112:W131" si="92">IF($D112=1,($I112*(1+U$8)*U$7)+$F112,$J112*(1+U$8)*U$7)</f>
        <v>193.25759641433967</v>
      </c>
      <c r="V112" s="24">
        <f t="shared" si="92"/>
        <v>192.96846759973721</v>
      </c>
      <c r="W112" s="24">
        <f t="shared" si="92"/>
        <v>194.12050032335631</v>
      </c>
      <c r="X112" s="22">
        <f t="shared" si="89"/>
        <v>123.25187070169508</v>
      </c>
      <c r="Y112" s="22">
        <f t="shared" si="90"/>
        <v>69.685165796959865</v>
      </c>
      <c r="Z112" s="31">
        <f t="shared" si="55"/>
        <v>192.93703649865495</v>
      </c>
      <c r="AA112" s="25">
        <f t="shared" si="56"/>
        <v>0</v>
      </c>
      <c r="AC112" s="49">
        <f t="shared" si="57"/>
        <v>1523.61</v>
      </c>
      <c r="AD112" s="49">
        <f t="shared" si="58"/>
        <v>1736.4333284878944</v>
      </c>
      <c r="AE112" s="49">
        <f t="shared" si="59"/>
        <v>1739.3183677290572</v>
      </c>
      <c r="AF112" s="49">
        <f t="shared" si="60"/>
        <v>1736.716208397635</v>
      </c>
      <c r="AG112" s="49">
        <f t="shared" si="61"/>
        <v>1747.0845029102068</v>
      </c>
      <c r="AH112" s="50">
        <f t="shared" si="62"/>
        <v>6991.9466069929831</v>
      </c>
      <c r="AI112" s="49">
        <f t="shared" si="63"/>
        <v>223.47450291020687</v>
      </c>
      <c r="AJ112" s="51">
        <f t="shared" si="64"/>
        <v>5.5078711575028986E-5</v>
      </c>
      <c r="AK112" s="61"/>
      <c r="AL112" s="69">
        <f t="shared" si="65"/>
        <v>1523.61</v>
      </c>
      <c r="AM112" s="69">
        <f t="shared" si="66"/>
        <v>1601.7656036680974</v>
      </c>
      <c r="AN112" s="69">
        <f t="shared" si="67"/>
        <v>1691.854676128447</v>
      </c>
      <c r="AO112" s="69">
        <f t="shared" si="68"/>
        <v>1795.6993218845266</v>
      </c>
      <c r="AP112" s="69">
        <f t="shared" si="69"/>
        <v>1915.399860004195</v>
      </c>
      <c r="AQ112" s="70">
        <f t="shared" si="70"/>
        <v>7001.8791752606057</v>
      </c>
      <c r="AS112" s="74">
        <f t="shared" si="71"/>
        <v>5.1296331520597434E-2</v>
      </c>
      <c r="AT112" s="74">
        <f t="shared" si="72"/>
        <v>5.6243605340283609E-2</v>
      </c>
      <c r="AU112" s="74">
        <f t="shared" si="73"/>
        <v>6.1379175895717245E-2</v>
      </c>
      <c r="AV112" s="74">
        <f t="shared" si="74"/>
        <v>6.6659566365513068E-2</v>
      </c>
      <c r="AW112" s="45"/>
      <c r="AX112" s="42" t="str">
        <f t="shared" si="75"/>
        <v>HPS0170-TA-0240-001-B</v>
      </c>
      <c r="AY112" s="42">
        <f t="shared" si="76"/>
        <v>169.29</v>
      </c>
      <c r="AZ112" s="43">
        <f t="shared" si="77"/>
        <v>177.97395596312194</v>
      </c>
      <c r="BA112" s="43">
        <f t="shared" si="78"/>
        <v>187.98385290316077</v>
      </c>
      <c r="BB112" s="43">
        <f t="shared" si="79"/>
        <v>192.5894572992882</v>
      </c>
      <c r="BC112" s="43">
        <f t="shared" si="80"/>
        <v>197.38093413547818</v>
      </c>
      <c r="BD112" s="43">
        <f t="shared" si="81"/>
        <v>200.35816246087782</v>
      </c>
      <c r="BE112" s="43">
        <f t="shared" si="82"/>
        <v>199.52214687605849</v>
      </c>
      <c r="BF112" s="43">
        <f t="shared" si="83"/>
        <v>204.41043947452192</v>
      </c>
      <c r="BG112" s="43">
        <f t="shared" si="84"/>
        <v>209.49601321024068</v>
      </c>
      <c r="BH112" s="43">
        <f t="shared" si="85"/>
        <v>212.65598135670675</v>
      </c>
      <c r="BI112" s="43">
        <f t="shared" si="86"/>
        <v>215.37157898257598</v>
      </c>
      <c r="BJ112" s="43">
        <f t="shared" si="91"/>
        <v>212.82220666713278</v>
      </c>
    </row>
    <row r="113" spans="1:62" x14ac:dyDescent="0.2">
      <c r="A113" s="26" t="s">
        <v>127</v>
      </c>
      <c r="B113" s="17">
        <f>IF(ISERROR(VLOOKUP('Prices updated for CPI'!A113,Quantities!$A$1:$B$576,2,FALSE)),0,VLOOKUP('Prices updated for CPI'!A113,Quantities!$A$1:$B$576,2,FALSE))</f>
        <v>2</v>
      </c>
      <c r="C113" s="18">
        <f t="shared" si="50"/>
        <v>0.47483467195337481</v>
      </c>
      <c r="D113" s="19">
        <v>1</v>
      </c>
      <c r="E113" s="20">
        <v>330</v>
      </c>
      <c r="F113" s="21">
        <v>95.968430970589921</v>
      </c>
      <c r="G113" s="22">
        <v>0</v>
      </c>
      <c r="H113" s="22">
        <v>0</v>
      </c>
      <c r="I113" s="22">
        <v>86.771033813859177</v>
      </c>
      <c r="J113" s="23">
        <f t="shared" si="51"/>
        <v>182.7394647844491</v>
      </c>
      <c r="K113" s="24">
        <f>IF(ISERROR(VLOOKUP($A113,'14-15 pricing'!$A$1:$D$1208,4,FALSE)),L113,VLOOKUP($A113,'14-15 pricing'!$A$1:$D$1208,4,FALSE))</f>
        <v>208.87</v>
      </c>
      <c r="L113" s="24">
        <f t="shared" si="52"/>
        <v>217.90631923896927</v>
      </c>
      <c r="M113" s="24"/>
      <c r="N113" s="24"/>
      <c r="O113" s="24"/>
      <c r="P113" s="24"/>
      <c r="Q113" s="24"/>
      <c r="R113" s="24"/>
      <c r="S113" s="24"/>
      <c r="T113" s="24"/>
      <c r="U113" s="24">
        <f t="shared" si="92"/>
        <v>218.22346168037444</v>
      </c>
      <c r="V113" s="24">
        <f t="shared" si="92"/>
        <v>217.93741525455187</v>
      </c>
      <c r="W113" s="24">
        <f t="shared" si="92"/>
        <v>219.07716621114525</v>
      </c>
      <c r="X113" s="22">
        <f t="shared" si="89"/>
        <v>121.93788826837935</v>
      </c>
      <c r="Y113" s="22">
        <f t="shared" si="90"/>
        <v>95.968430970589921</v>
      </c>
      <c r="Z113" s="31">
        <f t="shared" si="55"/>
        <v>217.90631923896927</v>
      </c>
      <c r="AA113" s="25">
        <f t="shared" si="56"/>
        <v>0</v>
      </c>
      <c r="AC113" s="49">
        <f t="shared" si="57"/>
        <v>417.74</v>
      </c>
      <c r="AD113" s="49">
        <f t="shared" si="58"/>
        <v>435.81263847793855</v>
      </c>
      <c r="AE113" s="49">
        <f t="shared" si="59"/>
        <v>436.44692336074888</v>
      </c>
      <c r="AF113" s="49">
        <f t="shared" si="60"/>
        <v>435.87483050910373</v>
      </c>
      <c r="AG113" s="49">
        <f t="shared" si="61"/>
        <v>438.15433242229051</v>
      </c>
      <c r="AH113" s="50">
        <f t="shared" si="62"/>
        <v>1787.6575643629455</v>
      </c>
      <c r="AI113" s="49">
        <f t="shared" si="63"/>
        <v>20.414332422290499</v>
      </c>
      <c r="AJ113" s="51">
        <f t="shared" si="64"/>
        <v>5.0314246719049133E-6</v>
      </c>
      <c r="AK113" s="61"/>
      <c r="AL113" s="69">
        <f t="shared" si="65"/>
        <v>417.74</v>
      </c>
      <c r="AM113" s="69">
        <f t="shared" si="66"/>
        <v>424.87949221574689</v>
      </c>
      <c r="AN113" s="69">
        <f t="shared" si="67"/>
        <v>433.10910341913484</v>
      </c>
      <c r="AO113" s="69">
        <f t="shared" si="68"/>
        <v>442.59528233947191</v>
      </c>
      <c r="AP113" s="69">
        <f t="shared" si="69"/>
        <v>453.52989252756942</v>
      </c>
      <c r="AQ113" s="70">
        <f t="shared" si="70"/>
        <v>1791.6182711108365</v>
      </c>
      <c r="AS113" s="74">
        <f t="shared" si="71"/>
        <v>1.7090755531543267E-2</v>
      </c>
      <c r="AT113" s="74">
        <f t="shared" si="72"/>
        <v>1.936928318302801E-2</v>
      </c>
      <c r="AU113" s="74">
        <f t="shared" si="73"/>
        <v>2.1902515660486961E-2</v>
      </c>
      <c r="AV113" s="74">
        <f t="shared" si="74"/>
        <v>2.4705663671558589E-2</v>
      </c>
      <c r="AW113" s="45"/>
      <c r="AX113" s="42" t="str">
        <f t="shared" si="75"/>
        <v>HPS0170-TA-0330-001-B</v>
      </c>
      <c r="AY113" s="42">
        <f t="shared" si="76"/>
        <v>208.87</v>
      </c>
      <c r="AZ113" s="43">
        <f t="shared" si="77"/>
        <v>212.43974610787342</v>
      </c>
      <c r="BA113" s="43">
        <f t="shared" si="78"/>
        <v>216.55455170956742</v>
      </c>
      <c r="BB113" s="43">
        <f t="shared" si="79"/>
        <v>221.86013822645182</v>
      </c>
      <c r="BC113" s="43">
        <f t="shared" si="80"/>
        <v>227.37984697942872</v>
      </c>
      <c r="BD113" s="43">
        <f t="shared" si="81"/>
        <v>230.80956892302606</v>
      </c>
      <c r="BE113" s="43">
        <f t="shared" si="82"/>
        <v>221.29764116973598</v>
      </c>
      <c r="BF113" s="43">
        <f t="shared" si="83"/>
        <v>226.71943337839451</v>
      </c>
      <c r="BG113" s="43">
        <f t="shared" si="84"/>
        <v>232.36003763877483</v>
      </c>
      <c r="BH113" s="43">
        <f t="shared" si="85"/>
        <v>235.86487912095293</v>
      </c>
      <c r="BI113" s="43">
        <f t="shared" si="86"/>
        <v>238.8768522696997</v>
      </c>
      <c r="BJ113" s="43">
        <f t="shared" si="91"/>
        <v>226.76494626378474</v>
      </c>
    </row>
    <row r="114" spans="1:62" x14ac:dyDescent="0.2">
      <c r="A114" s="26" t="s">
        <v>128</v>
      </c>
      <c r="B114" s="17">
        <f>IF(ISERROR(VLOOKUP('Prices updated for CPI'!A114,Quantities!$A$1:$B$576,2,FALSE)),0,VLOOKUP('Prices updated for CPI'!A114,Quantities!$A$1:$B$576,2,FALSE))</f>
        <v>2</v>
      </c>
      <c r="C114" s="18">
        <f t="shared" si="50"/>
        <v>0.42142826333198541</v>
      </c>
      <c r="D114" s="19">
        <v>1</v>
      </c>
      <c r="E114" s="20">
        <v>400</v>
      </c>
      <c r="F114" s="21">
        <v>112.34795462341719</v>
      </c>
      <c r="G114" s="22">
        <v>0</v>
      </c>
      <c r="H114" s="22">
        <v>0</v>
      </c>
      <c r="I114" s="22">
        <v>81.833591938859186</v>
      </c>
      <c r="J114" s="23">
        <f t="shared" si="51"/>
        <v>194.18154656227637</v>
      </c>
      <c r="K114" s="24">
        <f>IF(ISERROR(VLOOKUP($A114,'14-15 pricing'!$A$1:$D$1208,4,FALSE)),L114,VLOOKUP($A114,'14-15 pricing'!$A$1:$D$1208,4,FALSE))</f>
        <v>234.14</v>
      </c>
      <c r="L114" s="24">
        <f t="shared" si="52"/>
        <v>227.34733807950047</v>
      </c>
      <c r="M114" s="24"/>
      <c r="N114" s="24"/>
      <c r="O114" s="24"/>
      <c r="P114" s="24"/>
      <c r="Q114" s="24"/>
      <c r="R114" s="24"/>
      <c r="S114" s="24"/>
      <c r="T114" s="24"/>
      <c r="U114" s="24">
        <f t="shared" si="92"/>
        <v>227.64643449446444</v>
      </c>
      <c r="V114" s="24">
        <f t="shared" si="92"/>
        <v>227.37666467085549</v>
      </c>
      <c r="W114" s="24">
        <f t="shared" si="92"/>
        <v>228.45156156437264</v>
      </c>
      <c r="X114" s="22">
        <f t="shared" si="89"/>
        <v>114.99938345608328</v>
      </c>
      <c r="Y114" s="22">
        <f t="shared" si="90"/>
        <v>112.34795462341719</v>
      </c>
      <c r="Z114" s="31">
        <f t="shared" si="55"/>
        <v>227.34733807950047</v>
      </c>
      <c r="AA114" s="25">
        <f t="shared" si="56"/>
        <v>0</v>
      </c>
      <c r="AC114" s="49">
        <f t="shared" si="57"/>
        <v>468.28</v>
      </c>
      <c r="AD114" s="49">
        <f t="shared" si="58"/>
        <v>454.69467615900095</v>
      </c>
      <c r="AE114" s="49">
        <f t="shared" si="59"/>
        <v>455.29286898892889</v>
      </c>
      <c r="AF114" s="49">
        <f t="shared" si="60"/>
        <v>454.75332934171098</v>
      </c>
      <c r="AG114" s="49">
        <f t="shared" si="61"/>
        <v>456.90312312874528</v>
      </c>
      <c r="AH114" s="50">
        <f t="shared" si="62"/>
        <v>1895.2922702711483</v>
      </c>
      <c r="AI114" s="49">
        <f t="shared" si="63"/>
        <v>-11.376876871254694</v>
      </c>
      <c r="AJ114" s="51">
        <f t="shared" si="64"/>
        <v>-2.8040054308487975E-6</v>
      </c>
      <c r="AK114" s="61"/>
      <c r="AL114" s="69">
        <f t="shared" si="65"/>
        <v>468.28</v>
      </c>
      <c r="AM114" s="69">
        <f t="shared" si="66"/>
        <v>464.30117168557791</v>
      </c>
      <c r="AN114" s="69">
        <f t="shared" si="67"/>
        <v>459.7148216927165</v>
      </c>
      <c r="AO114" s="69">
        <f t="shared" si="68"/>
        <v>454.42818839396972</v>
      </c>
      <c r="AP114" s="69">
        <f t="shared" si="69"/>
        <v>448.33434651994804</v>
      </c>
      <c r="AQ114" s="70">
        <f t="shared" si="70"/>
        <v>1900.9229409809684</v>
      </c>
      <c r="AS114" s="74">
        <f t="shared" si="71"/>
        <v>-8.4966864150125138E-3</v>
      </c>
      <c r="AT114" s="74">
        <f t="shared" si="72"/>
        <v>-9.8779634266511485E-3</v>
      </c>
      <c r="AU114" s="74">
        <f t="shared" si="73"/>
        <v>-1.1499810424386274E-2</v>
      </c>
      <c r="AV114" s="74">
        <f t="shared" si="74"/>
        <v>-1.3409911686065078E-2</v>
      </c>
      <c r="AW114" s="45"/>
      <c r="AX114" s="42" t="str">
        <f t="shared" si="75"/>
        <v>HPS0170-TA-0400-001-B</v>
      </c>
      <c r="AY114" s="42">
        <f t="shared" si="76"/>
        <v>234.14</v>
      </c>
      <c r="AZ114" s="43">
        <f t="shared" si="77"/>
        <v>232.15058584278896</v>
      </c>
      <c r="BA114" s="43">
        <f t="shared" si="78"/>
        <v>229.85741084635825</v>
      </c>
      <c r="BB114" s="43">
        <f t="shared" si="79"/>
        <v>235.48891741209403</v>
      </c>
      <c r="BC114" s="43">
        <f t="shared" si="80"/>
        <v>241.34769965688764</v>
      </c>
      <c r="BD114" s="43">
        <f t="shared" si="81"/>
        <v>244.98810804200218</v>
      </c>
      <c r="BE114" s="43">
        <f t="shared" si="82"/>
        <v>227.21409419698486</v>
      </c>
      <c r="BF114" s="43">
        <f t="shared" si="83"/>
        <v>232.78083950481098</v>
      </c>
      <c r="BG114" s="43">
        <f t="shared" si="84"/>
        <v>238.57224686447171</v>
      </c>
      <c r="BH114" s="43">
        <f t="shared" si="85"/>
        <v>242.17079124329007</v>
      </c>
      <c r="BI114" s="43">
        <f t="shared" si="86"/>
        <v>245.26329031883705</v>
      </c>
      <c r="BJ114" s="43">
        <f t="shared" si="91"/>
        <v>224.16717325997402</v>
      </c>
    </row>
    <row r="115" spans="1:62" x14ac:dyDescent="0.2">
      <c r="A115" s="26" t="s">
        <v>129</v>
      </c>
      <c r="B115" s="17">
        <f>IF(ISERROR(VLOOKUP('Prices updated for CPI'!A115,Quantities!$A$1:$B$576,2,FALSE)),0,VLOOKUP('Prices updated for CPI'!A115,Quantities!$A$1:$B$576,2,FALSE))</f>
        <v>4</v>
      </c>
      <c r="C115" s="18">
        <f t="shared" si="50"/>
        <v>0.27899003024343427</v>
      </c>
      <c r="D115" s="19">
        <v>1</v>
      </c>
      <c r="E115" s="20">
        <v>600</v>
      </c>
      <c r="F115" s="21">
        <v>205.10719752420403</v>
      </c>
      <c r="G115" s="22">
        <v>0</v>
      </c>
      <c r="H115" s="22">
        <v>0</v>
      </c>
      <c r="I115" s="22">
        <v>79.364871001359177</v>
      </c>
      <c r="J115" s="23">
        <f t="shared" si="51"/>
        <v>284.4720685255632</v>
      </c>
      <c r="K115" s="24">
        <f>IF(ISERROR(VLOOKUP($A115,'14-15 pricing'!$A$1:$D$1208,4,FALSE)),L115,VLOOKUP($A115,'14-15 pricing'!$A$1:$D$1208,4,FALSE))</f>
        <v>377.25</v>
      </c>
      <c r="L115" s="24">
        <f t="shared" si="52"/>
        <v>316.63732857413925</v>
      </c>
      <c r="M115" s="24"/>
      <c r="N115" s="24"/>
      <c r="O115" s="24"/>
      <c r="P115" s="24"/>
      <c r="Q115" s="24"/>
      <c r="R115" s="24"/>
      <c r="S115" s="24"/>
      <c r="T115" s="24"/>
      <c r="U115" s="24">
        <f t="shared" si="92"/>
        <v>316.92740197588262</v>
      </c>
      <c r="V115" s="24">
        <f t="shared" si="92"/>
        <v>316.66577045338045</v>
      </c>
      <c r="W115" s="24">
        <f t="shared" si="92"/>
        <v>317.70824031535949</v>
      </c>
      <c r="X115" s="22">
        <f t="shared" si="89"/>
        <v>111.53013104993524</v>
      </c>
      <c r="Y115" s="22">
        <f t="shared" si="90"/>
        <v>205.10719752420403</v>
      </c>
      <c r="Z115" s="31">
        <f t="shared" si="55"/>
        <v>316.63732857413925</v>
      </c>
      <c r="AA115" s="25">
        <f t="shared" si="56"/>
        <v>0</v>
      </c>
      <c r="AC115" s="49">
        <f t="shared" si="57"/>
        <v>1509</v>
      </c>
      <c r="AD115" s="49">
        <f t="shared" si="58"/>
        <v>1266.549314296557</v>
      </c>
      <c r="AE115" s="49">
        <f t="shared" si="59"/>
        <v>1267.7096079035305</v>
      </c>
      <c r="AF115" s="49">
        <f t="shared" si="60"/>
        <v>1266.6630818135218</v>
      </c>
      <c r="AG115" s="49">
        <f t="shared" si="61"/>
        <v>1270.832961261438</v>
      </c>
      <c r="AH115" s="50">
        <f t="shared" si="62"/>
        <v>5469.3151739710474</v>
      </c>
      <c r="AI115" s="49">
        <f t="shared" si="63"/>
        <v>-238.16703873856204</v>
      </c>
      <c r="AJ115" s="51">
        <f t="shared" si="64"/>
        <v>-5.8699911902839591E-5</v>
      </c>
      <c r="AK115" s="61"/>
      <c r="AL115" s="69">
        <f t="shared" si="65"/>
        <v>1509</v>
      </c>
      <c r="AM115" s="69">
        <f t="shared" si="66"/>
        <v>1425.7059846020343</v>
      </c>
      <c r="AN115" s="69">
        <f t="shared" si="67"/>
        <v>1329.6939235786501</v>
      </c>
      <c r="AO115" s="69">
        <f t="shared" si="68"/>
        <v>1219.0219164972962</v>
      </c>
      <c r="AP115" s="69">
        <f t="shared" si="69"/>
        <v>1091.451556889745</v>
      </c>
      <c r="AQ115" s="70">
        <f t="shared" si="70"/>
        <v>5493.6088735677276</v>
      </c>
      <c r="AS115" s="74">
        <f t="shared" si="71"/>
        <v>-5.5198154670620093E-2</v>
      </c>
      <c r="AT115" s="74">
        <f t="shared" si="72"/>
        <v>-6.7343521076812032E-2</v>
      </c>
      <c r="AU115" s="74">
        <f t="shared" si="73"/>
        <v>-8.3231189613545545E-2</v>
      </c>
      <c r="AV115" s="74">
        <f t="shared" si="74"/>
        <v>-0.10464976706416264</v>
      </c>
      <c r="AW115" s="45"/>
      <c r="AX115" s="42" t="str">
        <f t="shared" si="75"/>
        <v>HPS0170-TA-0600-001-B</v>
      </c>
      <c r="AY115" s="42">
        <f t="shared" si="76"/>
        <v>377.25</v>
      </c>
      <c r="AZ115" s="43">
        <f t="shared" si="77"/>
        <v>356.42649615050857</v>
      </c>
      <c r="BA115" s="43">
        <f t="shared" si="78"/>
        <v>332.42348089466253</v>
      </c>
      <c r="BB115" s="43">
        <f t="shared" si="79"/>
        <v>340.56785617658176</v>
      </c>
      <c r="BC115" s="43">
        <f t="shared" si="80"/>
        <v>349.04092119740005</v>
      </c>
      <c r="BD115" s="43">
        <f t="shared" si="81"/>
        <v>354.30573829771441</v>
      </c>
      <c r="BE115" s="43">
        <f t="shared" si="82"/>
        <v>304.75547912432404</v>
      </c>
      <c r="BF115" s="43">
        <f t="shared" si="83"/>
        <v>312.22198836286998</v>
      </c>
      <c r="BG115" s="43">
        <f t="shared" si="84"/>
        <v>319.98983010233263</v>
      </c>
      <c r="BH115" s="43">
        <f t="shared" si="85"/>
        <v>324.81645021229008</v>
      </c>
      <c r="BI115" s="43">
        <f t="shared" si="86"/>
        <v>328.96432686928472</v>
      </c>
      <c r="BJ115" s="43">
        <f t="shared" si="91"/>
        <v>272.86288922243625</v>
      </c>
    </row>
    <row r="116" spans="1:62" x14ac:dyDescent="0.2">
      <c r="A116" s="26" t="s">
        <v>130</v>
      </c>
      <c r="B116" s="17">
        <f>IF(ISERROR(VLOOKUP('Prices updated for CPI'!A116,Quantities!$A$1:$B$576,2,FALSE)),0,VLOOKUP('Prices updated for CPI'!A116,Quantities!$A$1:$B$576,2,FALSE))</f>
        <v>2</v>
      </c>
      <c r="C116" s="18">
        <f t="shared" si="50"/>
        <v>0.51119712316363808</v>
      </c>
      <c r="D116" s="19">
        <v>1</v>
      </c>
      <c r="E116" s="20">
        <v>1080</v>
      </c>
      <c r="F116" s="21">
        <v>73.527525225964666</v>
      </c>
      <c r="G116" s="22">
        <v>0</v>
      </c>
      <c r="H116" s="22">
        <v>0</v>
      </c>
      <c r="I116" s="22">
        <v>76.896150063859182</v>
      </c>
      <c r="J116" s="23">
        <f t="shared" si="51"/>
        <v>150.42367528982385</v>
      </c>
      <c r="K116" s="24">
        <f>IF(ISERROR(VLOOKUP($A116,'14-15 pricing'!$A$1:$D$1208,4,FALSE)),L116,VLOOKUP($A116,'14-15 pricing'!$A$1:$D$1208,4,FALSE))</f>
        <v>162.74</v>
      </c>
      <c r="L116" s="24">
        <f t="shared" si="52"/>
        <v>181.58840386975186</v>
      </c>
      <c r="M116" s="24"/>
      <c r="N116" s="24"/>
      <c r="O116" s="24"/>
      <c r="P116" s="24"/>
      <c r="Q116" s="24"/>
      <c r="R116" s="24"/>
      <c r="S116" s="24"/>
      <c r="T116" s="24"/>
      <c r="U116" s="24">
        <f t="shared" si="92"/>
        <v>181.86945425827469</v>
      </c>
      <c r="V116" s="24">
        <f t="shared" si="92"/>
        <v>181.6159610368793</v>
      </c>
      <c r="W116" s="24">
        <f t="shared" si="92"/>
        <v>182.62600386732015</v>
      </c>
      <c r="X116" s="22">
        <f t="shared" si="89"/>
        <v>108.06087864378721</v>
      </c>
      <c r="Y116" s="22">
        <f t="shared" si="90"/>
        <v>73.527525225964666</v>
      </c>
      <c r="Z116" s="31">
        <f t="shared" si="55"/>
        <v>181.58840386975186</v>
      </c>
      <c r="AA116" s="25">
        <f t="shared" si="56"/>
        <v>0</v>
      </c>
      <c r="AC116" s="49">
        <f t="shared" si="57"/>
        <v>325.48</v>
      </c>
      <c r="AD116" s="49">
        <f t="shared" si="58"/>
        <v>363.17680773950372</v>
      </c>
      <c r="AE116" s="49">
        <f t="shared" si="59"/>
        <v>363.73890851654937</v>
      </c>
      <c r="AF116" s="49">
        <f t="shared" si="60"/>
        <v>363.2319220737586</v>
      </c>
      <c r="AG116" s="49">
        <f t="shared" si="61"/>
        <v>365.2520077346403</v>
      </c>
      <c r="AH116" s="50">
        <f t="shared" si="62"/>
        <v>1468.6139108978671</v>
      </c>
      <c r="AI116" s="49">
        <f t="shared" si="63"/>
        <v>39.772007734640283</v>
      </c>
      <c r="AJ116" s="51">
        <f t="shared" si="64"/>
        <v>9.802420026665252E-6</v>
      </c>
      <c r="AK116" s="61"/>
      <c r="AL116" s="69">
        <f t="shared" si="65"/>
        <v>325.48</v>
      </c>
      <c r="AM116" s="69">
        <f t="shared" si="66"/>
        <v>339.38944037513772</v>
      </c>
      <c r="AN116" s="69">
        <f t="shared" si="67"/>
        <v>355.42269356527584</v>
      </c>
      <c r="AO116" s="69">
        <f t="shared" si="68"/>
        <v>373.90404155096206</v>
      </c>
      <c r="AP116" s="69">
        <f t="shared" si="69"/>
        <v>395.2072804705669</v>
      </c>
      <c r="AQ116" s="70">
        <f t="shared" si="70"/>
        <v>1470.7822757185204</v>
      </c>
      <c r="AS116" s="74">
        <f t="shared" si="71"/>
        <v>4.2735161531085489E-2</v>
      </c>
      <c r="AT116" s="74">
        <f t="shared" si="72"/>
        <v>4.7241461526958697E-2</v>
      </c>
      <c r="AU116" s="74">
        <f t="shared" si="73"/>
        <v>5.1998221611282681E-2</v>
      </c>
      <c r="AV116" s="74">
        <f t="shared" si="74"/>
        <v>5.6975150178207597E-2</v>
      </c>
      <c r="AW116" s="45"/>
      <c r="AX116" s="42" t="str">
        <f t="shared" si="75"/>
        <v>HPS0170-TA-1080-001-B</v>
      </c>
      <c r="AY116" s="42">
        <f t="shared" si="76"/>
        <v>162.74</v>
      </c>
      <c r="AZ116" s="43">
        <f t="shared" si="77"/>
        <v>169.69472018756889</v>
      </c>
      <c r="BA116" s="43">
        <f t="shared" si="78"/>
        <v>177.71134678263795</v>
      </c>
      <c r="BB116" s="43">
        <f t="shared" si="79"/>
        <v>182.06527477881258</v>
      </c>
      <c r="BC116" s="43">
        <f t="shared" si="80"/>
        <v>186.59491808852698</v>
      </c>
      <c r="BD116" s="43">
        <f t="shared" si="81"/>
        <v>189.40945373728158</v>
      </c>
      <c r="BE116" s="43">
        <f t="shared" si="82"/>
        <v>186.95202077548106</v>
      </c>
      <c r="BF116" s="43">
        <f t="shared" si="83"/>
        <v>191.53234528448033</v>
      </c>
      <c r="BG116" s="43">
        <f t="shared" si="84"/>
        <v>196.2975219908333</v>
      </c>
      <c r="BH116" s="43">
        <f t="shared" si="85"/>
        <v>199.25840848798472</v>
      </c>
      <c r="BI116" s="43">
        <f t="shared" si="86"/>
        <v>201.80292032147418</v>
      </c>
      <c r="BJ116" s="43">
        <f t="shared" si="91"/>
        <v>197.60364023528348</v>
      </c>
    </row>
    <row r="117" spans="1:62" x14ac:dyDescent="0.2">
      <c r="A117" s="26" t="s">
        <v>131</v>
      </c>
      <c r="B117" s="17">
        <f>IF(ISERROR(VLOOKUP('Prices updated for CPI'!A117,Quantities!$A$1:$B$576,2,FALSE)),0,VLOOKUP('Prices updated for CPI'!A117,Quantities!$A$1:$B$576,2,FALSE))</f>
        <v>9</v>
      </c>
      <c r="C117" s="18">
        <f t="shared" si="50"/>
        <v>0.33004437129044278</v>
      </c>
      <c r="D117" s="19">
        <v>1</v>
      </c>
      <c r="E117" s="20">
        <v>860</v>
      </c>
      <c r="F117" s="21">
        <v>200.25475215839111</v>
      </c>
      <c r="G117" s="22">
        <v>0</v>
      </c>
      <c r="H117" s="22">
        <v>0</v>
      </c>
      <c r="I117" s="22">
        <v>98.652733019566284</v>
      </c>
      <c r="J117" s="23">
        <f t="shared" si="51"/>
        <v>298.90748517795737</v>
      </c>
      <c r="K117" s="24">
        <f>IF(ISERROR(VLOOKUP($A117,'14-15 pricing'!$A$1:$D$1208,4,FALSE)),L117,VLOOKUP($A117,'14-15 pricing'!$A$1:$D$1208,4,FALSE))</f>
        <v>389.63</v>
      </c>
      <c r="L117" s="24">
        <f t="shared" si="52"/>
        <v>338.88979437899866</v>
      </c>
      <c r="M117" s="24"/>
      <c r="N117" s="24"/>
      <c r="O117" s="24"/>
      <c r="P117" s="24"/>
      <c r="Q117" s="24"/>
      <c r="R117" s="24"/>
      <c r="S117" s="24"/>
      <c r="T117" s="24"/>
      <c r="U117" s="24">
        <f t="shared" si="92"/>
        <v>339.25036365224526</v>
      </c>
      <c r="V117" s="24">
        <f t="shared" si="92"/>
        <v>338.92514842272044</v>
      </c>
      <c r="W117" s="24">
        <f t="shared" si="92"/>
        <v>340.22096733702324</v>
      </c>
      <c r="X117" s="22">
        <f t="shared" si="89"/>
        <v>138.63504222060755</v>
      </c>
      <c r="Y117" s="22">
        <f t="shared" si="90"/>
        <v>200.25475215839111</v>
      </c>
      <c r="Z117" s="31">
        <f t="shared" si="55"/>
        <v>338.88979437899866</v>
      </c>
      <c r="AA117" s="25">
        <f t="shared" si="56"/>
        <v>0</v>
      </c>
      <c r="AC117" s="49">
        <f t="shared" si="57"/>
        <v>3506.67</v>
      </c>
      <c r="AD117" s="49">
        <f t="shared" si="58"/>
        <v>3050.0081494109882</v>
      </c>
      <c r="AE117" s="49">
        <f t="shared" si="59"/>
        <v>3053.2532728702072</v>
      </c>
      <c r="AF117" s="49">
        <f t="shared" si="60"/>
        <v>3050.3263358044842</v>
      </c>
      <c r="AG117" s="49">
        <f t="shared" si="61"/>
        <v>3061.9887060332094</v>
      </c>
      <c r="AH117" s="50">
        <f t="shared" si="62"/>
        <v>13053.176000660713</v>
      </c>
      <c r="AI117" s="49">
        <f t="shared" si="63"/>
        <v>-444.68129396679069</v>
      </c>
      <c r="AJ117" s="51">
        <f t="shared" si="64"/>
        <v>-1.0959851085583904E-4</v>
      </c>
      <c r="AK117" s="61"/>
      <c r="AL117" s="69">
        <f t="shared" si="65"/>
        <v>3506.67</v>
      </c>
      <c r="AM117" s="69">
        <f t="shared" si="66"/>
        <v>3351.1518781682234</v>
      </c>
      <c r="AN117" s="69">
        <f t="shared" si="67"/>
        <v>3171.8879138580178</v>
      </c>
      <c r="AO117" s="69">
        <f t="shared" si="68"/>
        <v>2965.2523879032246</v>
      </c>
      <c r="AP117" s="69">
        <f t="shared" si="69"/>
        <v>2727.0659751966132</v>
      </c>
      <c r="AQ117" s="70">
        <f t="shared" si="70"/>
        <v>13107.419171631291</v>
      </c>
      <c r="AS117" s="74">
        <f t="shared" si="71"/>
        <v>-4.434923212956355E-2</v>
      </c>
      <c r="AT117" s="74">
        <f t="shared" si="72"/>
        <v>-5.3493237796250918E-2</v>
      </c>
      <c r="AU117" s="74">
        <f t="shared" si="73"/>
        <v>-6.5145910437755361E-2</v>
      </c>
      <c r="AV117" s="74">
        <f t="shared" si="74"/>
        <v>-8.0325848038532974E-2</v>
      </c>
      <c r="AW117" s="45"/>
      <c r="AX117" s="42" t="str">
        <f t="shared" si="75"/>
        <v>HPS0180-ST-0860-001-B</v>
      </c>
      <c r="AY117" s="42">
        <f t="shared" si="76"/>
        <v>389.63</v>
      </c>
      <c r="AZ117" s="43">
        <f t="shared" si="77"/>
        <v>372.35020868535815</v>
      </c>
      <c r="BA117" s="43">
        <f t="shared" si="78"/>
        <v>352.43199042866866</v>
      </c>
      <c r="BB117" s="43">
        <f t="shared" si="79"/>
        <v>361.06657419417104</v>
      </c>
      <c r="BC117" s="43">
        <f t="shared" si="80"/>
        <v>370.04963147484722</v>
      </c>
      <c r="BD117" s="43">
        <f t="shared" si="81"/>
        <v>375.63133696963638</v>
      </c>
      <c r="BE117" s="43">
        <f t="shared" si="82"/>
        <v>329.47248754480273</v>
      </c>
      <c r="BF117" s="43">
        <f t="shared" si="83"/>
        <v>337.54456348965039</v>
      </c>
      <c r="BG117" s="43">
        <f t="shared" si="84"/>
        <v>345.94241132526241</v>
      </c>
      <c r="BH117" s="43">
        <f t="shared" si="85"/>
        <v>351.16049153379811</v>
      </c>
      <c r="BI117" s="43">
        <f t="shared" si="86"/>
        <v>355.64477921300841</v>
      </c>
      <c r="BJ117" s="43">
        <f t="shared" si="91"/>
        <v>303.00733057740149</v>
      </c>
    </row>
    <row r="118" spans="1:62" x14ac:dyDescent="0.2">
      <c r="A118" s="26" t="s">
        <v>132</v>
      </c>
      <c r="B118" s="17">
        <f>IF(ISERROR(VLOOKUP('Prices updated for CPI'!A118,Quantities!$A$1:$B$576,2,FALSE)),0,VLOOKUP('Prices updated for CPI'!A118,Quantities!$A$1:$B$576,2,FALSE))</f>
        <v>16</v>
      </c>
      <c r="C118" s="18">
        <f t="shared" si="50"/>
        <v>0.30734476971283237</v>
      </c>
      <c r="D118" s="19">
        <v>1</v>
      </c>
      <c r="E118" s="20">
        <v>870</v>
      </c>
      <c r="F118" s="21">
        <v>220.47663524022317</v>
      </c>
      <c r="G118" s="22">
        <v>0</v>
      </c>
      <c r="H118" s="22">
        <v>0</v>
      </c>
      <c r="I118" s="22">
        <v>97.82982604039961</v>
      </c>
      <c r="J118" s="23">
        <f t="shared" si="51"/>
        <v>318.30646128062278</v>
      </c>
      <c r="K118" s="24">
        <f>IF(ISERROR(VLOOKUP($A118,'14-15 pricing'!$A$1:$D$1208,4,FALSE)),L118,VLOOKUP($A118,'14-15 pricing'!$A$1:$D$1208,4,FALSE))</f>
        <v>420.83</v>
      </c>
      <c r="L118" s="24">
        <f t="shared" si="52"/>
        <v>357.95525999211469</v>
      </c>
      <c r="M118" s="24"/>
      <c r="N118" s="24"/>
      <c r="O118" s="24"/>
      <c r="P118" s="24"/>
      <c r="Q118" s="24"/>
      <c r="R118" s="24"/>
      <c r="S118" s="24"/>
      <c r="T118" s="24"/>
      <c r="U118" s="24">
        <f t="shared" si="92"/>
        <v>358.3128215942877</v>
      </c>
      <c r="V118" s="24">
        <f t="shared" si="92"/>
        <v>357.99031913179863</v>
      </c>
      <c r="W118" s="24">
        <f t="shared" si="92"/>
        <v>359.27532903558858</v>
      </c>
      <c r="X118" s="22">
        <f t="shared" si="89"/>
        <v>137.47862475189152</v>
      </c>
      <c r="Y118" s="22">
        <f t="shared" si="90"/>
        <v>220.47663524022317</v>
      </c>
      <c r="Z118" s="31">
        <f t="shared" si="55"/>
        <v>357.95525999211469</v>
      </c>
      <c r="AA118" s="25">
        <f t="shared" si="56"/>
        <v>0</v>
      </c>
      <c r="AC118" s="49">
        <f t="shared" si="57"/>
        <v>6733.28</v>
      </c>
      <c r="AD118" s="49">
        <f t="shared" si="58"/>
        <v>5727.2841598738351</v>
      </c>
      <c r="AE118" s="49">
        <f t="shared" si="59"/>
        <v>5733.0051455086032</v>
      </c>
      <c r="AF118" s="49">
        <f t="shared" si="60"/>
        <v>5727.8451061087781</v>
      </c>
      <c r="AG118" s="49">
        <f t="shared" si="61"/>
        <v>5748.4052645694173</v>
      </c>
      <c r="AH118" s="50">
        <f t="shared" si="62"/>
        <v>24649.014449420694</v>
      </c>
      <c r="AI118" s="49">
        <f t="shared" si="63"/>
        <v>-984.8747354305824</v>
      </c>
      <c r="AJ118" s="51">
        <f t="shared" si="64"/>
        <v>-2.4273745229946964E-4</v>
      </c>
      <c r="AK118" s="61"/>
      <c r="AL118" s="69">
        <f t="shared" si="65"/>
        <v>6733.28</v>
      </c>
      <c r="AM118" s="69">
        <f t="shared" si="66"/>
        <v>6388.8403503637128</v>
      </c>
      <c r="AN118" s="69">
        <f t="shared" si="67"/>
        <v>5991.8086968679927</v>
      </c>
      <c r="AO118" s="69">
        <f t="shared" si="68"/>
        <v>5534.1548406873808</v>
      </c>
      <c r="AP118" s="69">
        <f t="shared" si="69"/>
        <v>5006.6224632739468</v>
      </c>
      <c r="AQ118" s="70">
        <f t="shared" si="70"/>
        <v>24757.075423140923</v>
      </c>
      <c r="AS118" s="74">
        <f t="shared" si="71"/>
        <v>-5.1154808597932505E-2</v>
      </c>
      <c r="AT118" s="74">
        <f t="shared" si="72"/>
        <v>-6.2144557027961629E-2</v>
      </c>
      <c r="AU118" s="74">
        <f t="shared" si="73"/>
        <v>-7.6379917873518624E-2</v>
      </c>
      <c r="AV118" s="74">
        <f t="shared" si="74"/>
        <v>-9.5323024490567163E-2</v>
      </c>
      <c r="AW118" s="45"/>
      <c r="AX118" s="42" t="str">
        <f t="shared" si="75"/>
        <v>HPS0180-ST-0870-001-B</v>
      </c>
      <c r="AY118" s="42">
        <f t="shared" si="76"/>
        <v>420.83</v>
      </c>
      <c r="AZ118" s="43">
        <f t="shared" si="77"/>
        <v>399.30252189773205</v>
      </c>
      <c r="BA118" s="43">
        <f t="shared" si="78"/>
        <v>374.48804355424954</v>
      </c>
      <c r="BB118" s="43">
        <f t="shared" si="79"/>
        <v>383.66300062132865</v>
      </c>
      <c r="BC118" s="43">
        <f t="shared" si="80"/>
        <v>393.20823952567565</v>
      </c>
      <c r="BD118" s="43">
        <f t="shared" si="81"/>
        <v>399.13926175750299</v>
      </c>
      <c r="BE118" s="43">
        <f t="shared" si="82"/>
        <v>345.8846775429613</v>
      </c>
      <c r="BF118" s="43">
        <f t="shared" si="83"/>
        <v>354.35885214276385</v>
      </c>
      <c r="BG118" s="43">
        <f t="shared" si="84"/>
        <v>363.1750264835137</v>
      </c>
      <c r="BH118" s="43">
        <f t="shared" si="85"/>
        <v>368.65303772436806</v>
      </c>
      <c r="BI118" s="43">
        <f t="shared" si="86"/>
        <v>373.3607036344772</v>
      </c>
      <c r="BJ118" s="43">
        <f t="shared" si="91"/>
        <v>312.91390395462167</v>
      </c>
    </row>
    <row r="119" spans="1:62" x14ac:dyDescent="0.2">
      <c r="A119" s="26" t="s">
        <v>133</v>
      </c>
      <c r="B119" s="17">
        <f>IF(ISERROR(VLOOKUP('Prices updated for CPI'!A119,Quantities!$A$1:$B$576,2,FALSE)),0,VLOOKUP('Prices updated for CPI'!A119,Quantities!$A$1:$B$576,2,FALSE))</f>
        <v>8</v>
      </c>
      <c r="C119" s="18">
        <f t="shared" si="50"/>
        <v>0.35778561100841827</v>
      </c>
      <c r="D119" s="19">
        <v>1</v>
      </c>
      <c r="E119" s="20">
        <v>1490</v>
      </c>
      <c r="F119" s="21">
        <v>180.03286907655911</v>
      </c>
      <c r="G119" s="22">
        <v>0</v>
      </c>
      <c r="H119" s="22">
        <v>0</v>
      </c>
      <c r="I119" s="22">
        <v>100.29854697789962</v>
      </c>
      <c r="J119" s="23">
        <f t="shared" si="51"/>
        <v>280.33141605445871</v>
      </c>
      <c r="K119" s="24">
        <f>IF(ISERROR(VLOOKUP($A119,'14-15 pricing'!$A$1:$D$1208,4,FALSE)),L119,VLOOKUP($A119,'14-15 pricing'!$A$1:$D$1208,4,FALSE))</f>
        <v>358.43</v>
      </c>
      <c r="L119" s="24">
        <f t="shared" si="52"/>
        <v>320.98074623459866</v>
      </c>
      <c r="M119" s="24"/>
      <c r="N119" s="24"/>
      <c r="O119" s="24"/>
      <c r="P119" s="24"/>
      <c r="Q119" s="24"/>
      <c r="R119" s="24"/>
      <c r="S119" s="24"/>
      <c r="T119" s="24"/>
      <c r="U119" s="24">
        <f t="shared" si="92"/>
        <v>321.34733084999232</v>
      </c>
      <c r="V119" s="24">
        <f t="shared" si="92"/>
        <v>321.01669008639635</v>
      </c>
      <c r="W119" s="24">
        <f t="shared" si="92"/>
        <v>322.3341270217245</v>
      </c>
      <c r="X119" s="22">
        <f t="shared" si="89"/>
        <v>140.94787715803957</v>
      </c>
      <c r="Y119" s="22">
        <f t="shared" si="90"/>
        <v>180.03286907655911</v>
      </c>
      <c r="Z119" s="31">
        <f t="shared" si="55"/>
        <v>320.98074623459866</v>
      </c>
      <c r="AA119" s="25">
        <f t="shared" si="56"/>
        <v>0</v>
      </c>
      <c r="AC119" s="49">
        <f t="shared" si="57"/>
        <v>2867.44</v>
      </c>
      <c r="AD119" s="49">
        <f t="shared" si="58"/>
        <v>2567.8459698767892</v>
      </c>
      <c r="AE119" s="49">
        <f t="shared" si="59"/>
        <v>2570.7786467999385</v>
      </c>
      <c r="AF119" s="49">
        <f t="shared" si="60"/>
        <v>2568.1335206911708</v>
      </c>
      <c r="AG119" s="49">
        <f t="shared" si="61"/>
        <v>2578.673016173796</v>
      </c>
      <c r="AH119" s="50">
        <f t="shared" si="62"/>
        <v>10910.812438115159</v>
      </c>
      <c r="AI119" s="49">
        <f t="shared" si="63"/>
        <v>-288.76698382620407</v>
      </c>
      <c r="AJ119" s="51">
        <f t="shared" si="64"/>
        <v>-7.1171042814424451E-5</v>
      </c>
      <c r="AK119" s="61"/>
      <c r="AL119" s="69">
        <f t="shared" si="65"/>
        <v>2867.44</v>
      </c>
      <c r="AM119" s="69">
        <f t="shared" si="66"/>
        <v>2766.4496962004609</v>
      </c>
      <c r="AN119" s="69">
        <f t="shared" si="67"/>
        <v>2650.0393254812188</v>
      </c>
      <c r="AO119" s="69">
        <f t="shared" si="68"/>
        <v>2515.8544195927261</v>
      </c>
      <c r="AP119" s="69">
        <f t="shared" si="69"/>
        <v>2361.1810098522028</v>
      </c>
      <c r="AQ119" s="70">
        <f t="shared" si="70"/>
        <v>10952.834460436392</v>
      </c>
      <c r="AS119" s="74">
        <f t="shared" si="71"/>
        <v>-3.5219674622499197E-2</v>
      </c>
      <c r="AT119" s="74">
        <f t="shared" si="72"/>
        <v>-4.2079337599785098E-2</v>
      </c>
      <c r="AU119" s="74">
        <f t="shared" si="73"/>
        <v>-5.0635062128418104E-2</v>
      </c>
      <c r="AV119" s="74">
        <f t="shared" si="74"/>
        <v>-6.1479475336876727E-2</v>
      </c>
      <c r="AW119" s="45"/>
      <c r="AX119" s="42" t="str">
        <f t="shared" si="75"/>
        <v>HPS0180-ST-1490-001-B</v>
      </c>
      <c r="AY119" s="42">
        <f t="shared" si="76"/>
        <v>358.43</v>
      </c>
      <c r="AZ119" s="43">
        <f t="shared" si="77"/>
        <v>345.80621202505762</v>
      </c>
      <c r="BA119" s="43">
        <f t="shared" si="78"/>
        <v>331.25491568515235</v>
      </c>
      <c r="BB119" s="43">
        <f t="shared" si="79"/>
        <v>339.37066111943858</v>
      </c>
      <c r="BC119" s="43">
        <f t="shared" si="80"/>
        <v>347.81394085260331</v>
      </c>
      <c r="BD119" s="43">
        <f t="shared" si="81"/>
        <v>353.06025058971545</v>
      </c>
      <c r="BE119" s="43">
        <f t="shared" si="82"/>
        <v>314.48180244909076</v>
      </c>
      <c r="BF119" s="43">
        <f t="shared" si="83"/>
        <v>322.18660660909347</v>
      </c>
      <c r="BG119" s="43">
        <f t="shared" si="84"/>
        <v>330.20236034840178</v>
      </c>
      <c r="BH119" s="43">
        <f t="shared" si="85"/>
        <v>335.18302286603034</v>
      </c>
      <c r="BI119" s="43">
        <f t="shared" si="86"/>
        <v>339.4632797171173</v>
      </c>
      <c r="BJ119" s="43">
        <f t="shared" si="91"/>
        <v>295.14762623152535</v>
      </c>
    </row>
    <row r="120" spans="1:62" x14ac:dyDescent="0.2">
      <c r="A120" s="26" t="s">
        <v>134</v>
      </c>
      <c r="B120" s="17">
        <f>IF(ISERROR(VLOOKUP('Prices updated for CPI'!A120,Quantities!$A$1:$B$576,2,FALSE)),0,VLOOKUP('Prices updated for CPI'!A120,Quantities!$A$1:$B$576,2,FALSE))</f>
        <v>4</v>
      </c>
      <c r="C120" s="18">
        <f t="shared" si="50"/>
        <v>0.53439935081237411</v>
      </c>
      <c r="D120" s="19">
        <v>1</v>
      </c>
      <c r="E120" s="20">
        <v>120</v>
      </c>
      <c r="F120" s="21">
        <v>60.355285078550516</v>
      </c>
      <c r="G120" s="22">
        <v>0</v>
      </c>
      <c r="H120" s="22">
        <v>0</v>
      </c>
      <c r="I120" s="22">
        <v>69.27358288771552</v>
      </c>
      <c r="J120" s="23">
        <f t="shared" si="51"/>
        <v>129.62886796626603</v>
      </c>
      <c r="K120" s="24">
        <f>IF(ISERROR(VLOOKUP($A120,'14-15 pricing'!$A$1:$D$1208,4,FALSE)),L120,VLOOKUP($A120,'14-15 pricing'!$A$1:$D$1208,4,FALSE))</f>
        <v>278.91000000000003</v>
      </c>
      <c r="L120" s="24">
        <f t="shared" si="52"/>
        <v>157.70429705682423</v>
      </c>
      <c r="M120" s="24"/>
      <c r="N120" s="24"/>
      <c r="O120" s="24"/>
      <c r="P120" s="24"/>
      <c r="Q120" s="24"/>
      <c r="R120" s="24"/>
      <c r="S120" s="24"/>
      <c r="T120" s="24"/>
      <c r="U120" s="24">
        <f t="shared" si="92"/>
        <v>157.95748746191981</v>
      </c>
      <c r="V120" s="24">
        <f t="shared" si="92"/>
        <v>157.72912253507727</v>
      </c>
      <c r="W120" s="24">
        <f t="shared" si="92"/>
        <v>158.63904176609964</v>
      </c>
      <c r="X120" s="22">
        <f t="shared" si="89"/>
        <v>97.349011978273722</v>
      </c>
      <c r="Y120" s="22">
        <f t="shared" si="90"/>
        <v>60.355285078550516</v>
      </c>
      <c r="Z120" s="31">
        <f t="shared" si="55"/>
        <v>157.70429705682423</v>
      </c>
      <c r="AA120" s="25">
        <f t="shared" si="56"/>
        <v>0</v>
      </c>
      <c r="AC120" s="49">
        <f t="shared" si="57"/>
        <v>1115.6400000000001</v>
      </c>
      <c r="AD120" s="49">
        <f t="shared" si="58"/>
        <v>630.81718822729692</v>
      </c>
      <c r="AE120" s="49">
        <f t="shared" si="59"/>
        <v>631.82994984767925</v>
      </c>
      <c r="AF120" s="49">
        <f t="shared" si="60"/>
        <v>630.91649014030907</v>
      </c>
      <c r="AG120" s="49">
        <f t="shared" si="61"/>
        <v>634.55616706439855</v>
      </c>
      <c r="AH120" s="50">
        <f t="shared" si="62"/>
        <v>3066.8695898901283</v>
      </c>
      <c r="AI120" s="49">
        <f t="shared" si="63"/>
        <v>-481.08383293560155</v>
      </c>
      <c r="AJ120" s="51">
        <f t="shared" si="64"/>
        <v>-1.1857047373460874E-4</v>
      </c>
      <c r="AK120" s="61"/>
      <c r="AL120" s="69">
        <f t="shared" si="65"/>
        <v>1115.6400000000001</v>
      </c>
      <c r="AM120" s="69">
        <f t="shared" si="66"/>
        <v>947.39084008061661</v>
      </c>
      <c r="AN120" s="69">
        <f t="shared" si="67"/>
        <v>753.45195344954288</v>
      </c>
      <c r="AO120" s="69">
        <f t="shared" si="68"/>
        <v>529.90081200121438</v>
      </c>
      <c r="AP120" s="69">
        <f t="shared" si="69"/>
        <v>272.21596235103959</v>
      </c>
      <c r="AQ120" s="70">
        <f t="shared" si="70"/>
        <v>3104.9797316383747</v>
      </c>
      <c r="AS120" s="74">
        <f t="shared" si="71"/>
        <v>-0.15080954422518328</v>
      </c>
      <c r="AT120" s="74">
        <f t="shared" si="72"/>
        <v>-0.20470842489312102</v>
      </c>
      <c r="AU120" s="74">
        <f t="shared" si="73"/>
        <v>-0.29670258392036841</v>
      </c>
      <c r="AV120" s="74">
        <f t="shared" si="74"/>
        <v>-0.48628883710709286</v>
      </c>
      <c r="AW120" s="45"/>
      <c r="AX120" s="42" t="str">
        <f t="shared" si="75"/>
        <v>HPS0250-ST-0120-001-B</v>
      </c>
      <c r="AY120" s="42">
        <f t="shared" si="76"/>
        <v>278.91000000000003</v>
      </c>
      <c r="AZ120" s="43">
        <f t="shared" si="77"/>
        <v>236.84771002015412</v>
      </c>
      <c r="BA120" s="43">
        <f t="shared" si="78"/>
        <v>188.36298836238569</v>
      </c>
      <c r="BB120" s="43">
        <f t="shared" si="79"/>
        <v>192.97788157726413</v>
      </c>
      <c r="BC120" s="43">
        <f t="shared" si="80"/>
        <v>197.77902210925885</v>
      </c>
      <c r="BD120" s="43">
        <f t="shared" si="81"/>
        <v>200.76225506117794</v>
      </c>
      <c r="BE120" s="43">
        <f t="shared" si="82"/>
        <v>132.47520300030357</v>
      </c>
      <c r="BF120" s="43">
        <f t="shared" si="83"/>
        <v>135.72084547381101</v>
      </c>
      <c r="BG120" s="43">
        <f t="shared" si="84"/>
        <v>139.09747520419808</v>
      </c>
      <c r="BH120" s="43">
        <f t="shared" si="85"/>
        <v>141.19557523084637</v>
      </c>
      <c r="BI120" s="43">
        <f t="shared" si="86"/>
        <v>142.99862994124723</v>
      </c>
      <c r="BJ120" s="43">
        <f t="shared" si="91"/>
        <v>68.053990587759898</v>
      </c>
    </row>
    <row r="121" spans="1:62" x14ac:dyDescent="0.2">
      <c r="A121" s="26" t="s">
        <v>135</v>
      </c>
      <c r="B121" s="17">
        <f>IF(ISERROR(VLOOKUP('Prices updated for CPI'!A121,Quantities!$A$1:$B$576,2,FALSE)),0,VLOOKUP('Prices updated for CPI'!A121,Quantities!$A$1:$B$576,2,FALSE))</f>
        <v>8</v>
      </c>
      <c r="C121" s="18">
        <f t="shared" si="50"/>
        <v>0.26598204184304441</v>
      </c>
      <c r="D121" s="19">
        <v>1</v>
      </c>
      <c r="E121" s="20">
        <v>840</v>
      </c>
      <c r="F121" s="21">
        <v>200.25475215839111</v>
      </c>
      <c r="G121" s="22">
        <v>0</v>
      </c>
      <c r="H121" s="22">
        <v>0</v>
      </c>
      <c r="I121" s="22">
        <v>72.56521080438219</v>
      </c>
      <c r="J121" s="23">
        <f t="shared" si="51"/>
        <v>272.81996296277327</v>
      </c>
      <c r="K121" s="24">
        <f>IF(ISERROR(VLOOKUP($A121,'14-15 pricing'!$A$1:$D$1208,4,FALSE)),L121,VLOOKUP($A121,'14-15 pricing'!$A$1:$D$1208,4,FALSE))</f>
        <v>506.26</v>
      </c>
      <c r="L121" s="24">
        <f t="shared" si="52"/>
        <v>302.22943401152889</v>
      </c>
      <c r="M121" s="24"/>
      <c r="N121" s="24"/>
      <c r="O121" s="24"/>
      <c r="P121" s="24"/>
      <c r="Q121" s="24"/>
      <c r="R121" s="24"/>
      <c r="S121" s="24"/>
      <c r="T121" s="24"/>
      <c r="U121" s="24">
        <f t="shared" si="92"/>
        <v>302.49465510091858</v>
      </c>
      <c r="V121" s="24">
        <f t="shared" si="92"/>
        <v>302.25543910593365</v>
      </c>
      <c r="W121" s="24">
        <f t="shared" si="92"/>
        <v>303.20859437900685</v>
      </c>
      <c r="X121" s="22">
        <f t="shared" si="89"/>
        <v>101.97468185313777</v>
      </c>
      <c r="Y121" s="22">
        <f t="shared" si="90"/>
        <v>200.25475215839111</v>
      </c>
      <c r="Z121" s="31">
        <f t="shared" si="55"/>
        <v>302.22943401152889</v>
      </c>
      <c r="AA121" s="25">
        <f t="shared" si="56"/>
        <v>0</v>
      </c>
      <c r="AC121" s="49">
        <f t="shared" si="57"/>
        <v>4050.08</v>
      </c>
      <c r="AD121" s="49">
        <f t="shared" si="58"/>
        <v>2417.8354720922312</v>
      </c>
      <c r="AE121" s="49">
        <f t="shared" si="59"/>
        <v>2419.9572408073486</v>
      </c>
      <c r="AF121" s="49">
        <f t="shared" si="60"/>
        <v>2418.0435128474692</v>
      </c>
      <c r="AG121" s="49">
        <f t="shared" si="61"/>
        <v>2425.6687550320548</v>
      </c>
      <c r="AH121" s="50">
        <f t="shared" si="62"/>
        <v>11536.741318446557</v>
      </c>
      <c r="AI121" s="49">
        <f t="shared" si="63"/>
        <v>-1624.4112449679451</v>
      </c>
      <c r="AJ121" s="51">
        <f t="shared" si="64"/>
        <v>-4.0036101334017896E-4</v>
      </c>
      <c r="AK121" s="61"/>
      <c r="AL121" s="69">
        <f t="shared" si="65"/>
        <v>4050.08</v>
      </c>
      <c r="AM121" s="69">
        <f t="shared" si="66"/>
        <v>3481.9756310343491</v>
      </c>
      <c r="AN121" s="69">
        <f t="shared" si="67"/>
        <v>2827.128207961101</v>
      </c>
      <c r="AO121" s="69">
        <f t="shared" si="68"/>
        <v>2072.2930563032514</v>
      </c>
      <c r="AP121" s="69">
        <f t="shared" si="69"/>
        <v>1202.2031909353364</v>
      </c>
      <c r="AQ121" s="70">
        <f t="shared" si="70"/>
        <v>11654.733401941452</v>
      </c>
      <c r="AS121" s="74">
        <f t="shared" si="71"/>
        <v>-0.1402699129315102</v>
      </c>
      <c r="AT121" s="74">
        <f t="shared" si="72"/>
        <v>-0.18806777888871107</v>
      </c>
      <c r="AU121" s="74">
        <f t="shared" si="73"/>
        <v>-0.26699714202286912</v>
      </c>
      <c r="AV121" s="74">
        <f t="shared" si="74"/>
        <v>-0.41986815654348719</v>
      </c>
      <c r="AW121" s="45"/>
      <c r="AX121" s="42" t="str">
        <f t="shared" si="75"/>
        <v>HPS0250-ST-0840-001-B</v>
      </c>
      <c r="AY121" s="42">
        <f t="shared" si="76"/>
        <v>506.26</v>
      </c>
      <c r="AZ121" s="43">
        <f t="shared" si="77"/>
        <v>435.24695387929364</v>
      </c>
      <c r="BA121" s="43">
        <f t="shared" si="78"/>
        <v>353.39102599513762</v>
      </c>
      <c r="BB121" s="43">
        <f t="shared" si="79"/>
        <v>362.04910613201849</v>
      </c>
      <c r="BC121" s="43">
        <f t="shared" si="80"/>
        <v>371.05660804786334</v>
      </c>
      <c r="BD121" s="43">
        <f t="shared" si="81"/>
        <v>376.65350244217478</v>
      </c>
      <c r="BE121" s="43">
        <f t="shared" si="82"/>
        <v>259.03663203790643</v>
      </c>
      <c r="BF121" s="43">
        <f t="shared" si="83"/>
        <v>265.3830295228351</v>
      </c>
      <c r="BG121" s="43">
        <f t="shared" si="84"/>
        <v>271.98555417038386</v>
      </c>
      <c r="BH121" s="43">
        <f t="shared" si="85"/>
        <v>276.08809375721034</v>
      </c>
      <c r="BI121" s="43">
        <f t="shared" si="86"/>
        <v>279.61371371463929</v>
      </c>
      <c r="BJ121" s="43">
        <f t="shared" si="91"/>
        <v>150.27539886691704</v>
      </c>
    </row>
    <row r="122" spans="1:62" x14ac:dyDescent="0.2">
      <c r="A122" s="26" t="s">
        <v>136</v>
      </c>
      <c r="B122" s="17">
        <f>IF(ISERROR(VLOOKUP('Prices updated for CPI'!A122,Quantities!$A$1:$B$576,2,FALSE)),0,VLOOKUP('Prices updated for CPI'!A122,Quantities!$A$1:$B$576,2,FALSE))</f>
        <v>2</v>
      </c>
      <c r="C122" s="18">
        <f t="shared" si="50"/>
        <v>0.29188911341024976</v>
      </c>
      <c r="D122" s="19">
        <v>1</v>
      </c>
      <c r="E122" s="20">
        <v>850</v>
      </c>
      <c r="F122" s="21">
        <v>180.03286907655911</v>
      </c>
      <c r="G122" s="22">
        <v>0</v>
      </c>
      <c r="H122" s="22">
        <v>0</v>
      </c>
      <c r="I122" s="22">
        <v>74.211024762715525</v>
      </c>
      <c r="J122" s="23">
        <f t="shared" si="51"/>
        <v>254.24389383927462</v>
      </c>
      <c r="K122" s="24">
        <f>IF(ISERROR(VLOOKUP($A122,'14-15 pricing'!$A$1:$D$1208,4,FALSE)),L122,VLOOKUP($A122,'14-15 pricing'!$A$1:$D$1208,4,FALSE))</f>
        <v>475.06</v>
      </c>
      <c r="L122" s="24">
        <f t="shared" si="52"/>
        <v>284.32038586712889</v>
      </c>
      <c r="M122" s="24"/>
      <c r="N122" s="24"/>
      <c r="O122" s="24"/>
      <c r="P122" s="24"/>
      <c r="Q122" s="24"/>
      <c r="R122" s="24"/>
      <c r="S122" s="24"/>
      <c r="T122" s="24"/>
      <c r="U122" s="24">
        <f t="shared" si="92"/>
        <v>284.59162229866564</v>
      </c>
      <c r="V122" s="24">
        <f t="shared" si="92"/>
        <v>284.34698076960956</v>
      </c>
      <c r="W122" s="24">
        <f t="shared" si="92"/>
        <v>285.32175406370817</v>
      </c>
      <c r="X122" s="22">
        <f t="shared" si="89"/>
        <v>104.2875167905698</v>
      </c>
      <c r="Y122" s="22">
        <f t="shared" si="90"/>
        <v>180.03286907655911</v>
      </c>
      <c r="Z122" s="31">
        <f t="shared" si="55"/>
        <v>284.32038586712889</v>
      </c>
      <c r="AA122" s="25">
        <f t="shared" si="56"/>
        <v>0</v>
      </c>
      <c r="AC122" s="49">
        <f t="shared" si="57"/>
        <v>950.12</v>
      </c>
      <c r="AD122" s="49">
        <f t="shared" si="58"/>
        <v>568.64077173425778</v>
      </c>
      <c r="AE122" s="49">
        <f t="shared" si="59"/>
        <v>569.18324459733128</v>
      </c>
      <c r="AF122" s="49">
        <f t="shared" si="60"/>
        <v>568.69396153921912</v>
      </c>
      <c r="AG122" s="49">
        <f t="shared" si="61"/>
        <v>570.64350812741634</v>
      </c>
      <c r="AH122" s="50">
        <f t="shared" si="62"/>
        <v>2711.1826612158256</v>
      </c>
      <c r="AI122" s="49">
        <f t="shared" si="63"/>
        <v>-379.47649187258367</v>
      </c>
      <c r="AJ122" s="51">
        <f t="shared" si="64"/>
        <v>-9.3527789404019922E-5</v>
      </c>
      <c r="AK122" s="61"/>
      <c r="AL122" s="69">
        <f t="shared" si="65"/>
        <v>950.12</v>
      </c>
      <c r="AM122" s="69">
        <f t="shared" si="66"/>
        <v>817.40591443798633</v>
      </c>
      <c r="AN122" s="69">
        <f t="shared" si="67"/>
        <v>664.42790250324288</v>
      </c>
      <c r="AO122" s="69">
        <f t="shared" si="68"/>
        <v>488.09189388438915</v>
      </c>
      <c r="AP122" s="69">
        <f t="shared" si="69"/>
        <v>284.83138904208209</v>
      </c>
      <c r="AQ122" s="70">
        <f t="shared" si="70"/>
        <v>2739.1321496763981</v>
      </c>
      <c r="AS122" s="74">
        <f t="shared" si="71"/>
        <v>-0.13968139346820788</v>
      </c>
      <c r="AT122" s="74">
        <f t="shared" si="72"/>
        <v>-0.18715060563260624</v>
      </c>
      <c r="AU122" s="74">
        <f t="shared" si="73"/>
        <v>-0.26539524898714362</v>
      </c>
      <c r="AV122" s="74">
        <f t="shared" si="74"/>
        <v>-0.41643900951662172</v>
      </c>
      <c r="AW122" s="45"/>
      <c r="AX122" s="42" t="str">
        <f t="shared" si="75"/>
        <v>HPS0250-ST-0850-001-B</v>
      </c>
      <c r="AY122" s="42">
        <f t="shared" si="76"/>
        <v>475.06</v>
      </c>
      <c r="AZ122" s="43">
        <f t="shared" si="77"/>
        <v>408.70295721899316</v>
      </c>
      <c r="BA122" s="43">
        <f t="shared" si="78"/>
        <v>332.21395125162144</v>
      </c>
      <c r="BB122" s="43">
        <f t="shared" si="79"/>
        <v>340.35319305728615</v>
      </c>
      <c r="BC122" s="43">
        <f t="shared" si="80"/>
        <v>348.82091742561954</v>
      </c>
      <c r="BD122" s="43">
        <f t="shared" si="81"/>
        <v>354.08241606225397</v>
      </c>
      <c r="BE122" s="43">
        <f t="shared" si="82"/>
        <v>244.04594694219458</v>
      </c>
      <c r="BF122" s="43">
        <f t="shared" si="83"/>
        <v>250.02507264227833</v>
      </c>
      <c r="BG122" s="43">
        <f t="shared" si="84"/>
        <v>256.2455031935234</v>
      </c>
      <c r="BH122" s="43">
        <f t="shared" si="85"/>
        <v>260.11062508944269</v>
      </c>
      <c r="BI122" s="43">
        <f t="shared" si="86"/>
        <v>263.4322142187483</v>
      </c>
      <c r="BJ122" s="43">
        <f t="shared" si="91"/>
        <v>142.41569452104105</v>
      </c>
    </row>
    <row r="123" spans="1:62" x14ac:dyDescent="0.2">
      <c r="A123" s="26" t="s">
        <v>137</v>
      </c>
      <c r="B123" s="17">
        <f>IF(ISERROR(VLOOKUP('Prices updated for CPI'!A123,Quantities!$A$1:$B$576,2,FALSE)),0,VLOOKUP('Prices updated for CPI'!A123,Quantities!$A$1:$B$576,2,FALSE))</f>
        <v>4</v>
      </c>
      <c r="C123" s="18">
        <f t="shared" si="50"/>
        <v>0.2455087409962492</v>
      </c>
      <c r="D123" s="19">
        <v>1</v>
      </c>
      <c r="E123" s="20">
        <v>1050</v>
      </c>
      <c r="F123" s="21">
        <v>220.47663524022317</v>
      </c>
      <c r="G123" s="22">
        <v>0</v>
      </c>
      <c r="H123" s="22">
        <v>0</v>
      </c>
      <c r="I123" s="22">
        <v>71.742303825215515</v>
      </c>
      <c r="J123" s="23">
        <f t="shared" si="51"/>
        <v>292.21893906543869</v>
      </c>
      <c r="K123" s="24">
        <f>IF(ISERROR(VLOOKUP($A123,'14-15 pricing'!$A$1:$D$1208,4,FALSE)),L123,VLOOKUP($A123,'14-15 pricing'!$A$1:$D$1208,4,FALSE))</f>
        <v>537.46</v>
      </c>
      <c r="L123" s="24">
        <f t="shared" si="52"/>
        <v>321.29489962464493</v>
      </c>
      <c r="M123" s="24"/>
      <c r="N123" s="24"/>
      <c r="O123" s="24"/>
      <c r="P123" s="24"/>
      <c r="Q123" s="24"/>
      <c r="R123" s="24"/>
      <c r="S123" s="24"/>
      <c r="T123" s="24"/>
      <c r="U123" s="24">
        <f t="shared" si="92"/>
        <v>321.55711304296108</v>
      </c>
      <c r="V123" s="24">
        <f t="shared" si="92"/>
        <v>321.32060981501172</v>
      </c>
      <c r="W123" s="24">
        <f t="shared" si="92"/>
        <v>322.26295607757226</v>
      </c>
      <c r="X123" s="22">
        <f t="shared" si="89"/>
        <v>100.81826438442175</v>
      </c>
      <c r="Y123" s="22">
        <f t="shared" si="90"/>
        <v>220.47663524022317</v>
      </c>
      <c r="Z123" s="31">
        <f t="shared" si="55"/>
        <v>321.29489962464493</v>
      </c>
      <c r="AA123" s="25">
        <f t="shared" si="56"/>
        <v>0</v>
      </c>
      <c r="AC123" s="49">
        <f t="shared" si="57"/>
        <v>2149.84</v>
      </c>
      <c r="AD123" s="49">
        <f t="shared" si="58"/>
        <v>1285.1795984985797</v>
      </c>
      <c r="AE123" s="49">
        <f t="shared" si="59"/>
        <v>1286.2284521718443</v>
      </c>
      <c r="AF123" s="49">
        <f t="shared" si="60"/>
        <v>1285.2824392600469</v>
      </c>
      <c r="AG123" s="49">
        <f t="shared" si="61"/>
        <v>1289.051824310289</v>
      </c>
      <c r="AH123" s="50">
        <f t="shared" si="62"/>
        <v>6129.2127157292462</v>
      </c>
      <c r="AI123" s="49">
        <f t="shared" si="63"/>
        <v>-860.78817568971112</v>
      </c>
      <c r="AJ123" s="51">
        <f t="shared" si="64"/>
        <v>-2.121544204756951E-4</v>
      </c>
      <c r="AK123" s="61"/>
      <c r="AL123" s="69">
        <f t="shared" si="65"/>
        <v>2149.84</v>
      </c>
      <c r="AM123" s="69">
        <f t="shared" si="66"/>
        <v>1848.7970683666704</v>
      </c>
      <c r="AN123" s="69">
        <f t="shared" si="67"/>
        <v>1501.7883164828745</v>
      </c>
      <c r="AO123" s="69">
        <f t="shared" si="68"/>
        <v>1101.7952881442602</v>
      </c>
      <c r="AP123" s="69">
        <f t="shared" si="69"/>
        <v>640.72788897654914</v>
      </c>
      <c r="AQ123" s="70">
        <f t="shared" si="70"/>
        <v>6191.1159249198299</v>
      </c>
      <c r="AS123" s="74">
        <f t="shared" si="71"/>
        <v>-0.1400303890677119</v>
      </c>
      <c r="AT123" s="74">
        <f t="shared" si="72"/>
        <v>-0.18769434343075986</v>
      </c>
      <c r="AU123" s="74">
        <f t="shared" si="73"/>
        <v>-0.2663444800765139</v>
      </c>
      <c r="AV123" s="74">
        <f t="shared" si="74"/>
        <v>-0.41846920578529706</v>
      </c>
      <c r="AW123" s="45"/>
      <c r="AX123" s="42" t="str">
        <f t="shared" si="75"/>
        <v>HPS0250-ST-1050-001-B</v>
      </c>
      <c r="AY123" s="42">
        <f t="shared" si="76"/>
        <v>537.46</v>
      </c>
      <c r="AZ123" s="43">
        <f t="shared" si="77"/>
        <v>462.19926709166759</v>
      </c>
      <c r="BA123" s="43">
        <f t="shared" si="78"/>
        <v>375.44707912071863</v>
      </c>
      <c r="BB123" s="43">
        <f t="shared" si="79"/>
        <v>384.64553255917622</v>
      </c>
      <c r="BC123" s="43">
        <f t="shared" si="80"/>
        <v>394.21521609869188</v>
      </c>
      <c r="BD123" s="43">
        <f t="shared" si="81"/>
        <v>400.16142723004151</v>
      </c>
      <c r="BE123" s="43">
        <f t="shared" si="82"/>
        <v>275.44882203606505</v>
      </c>
      <c r="BF123" s="43">
        <f t="shared" si="83"/>
        <v>282.19731817594862</v>
      </c>
      <c r="BG123" s="43">
        <f t="shared" si="84"/>
        <v>289.21816932863521</v>
      </c>
      <c r="BH123" s="43">
        <f t="shared" si="85"/>
        <v>293.58063994778036</v>
      </c>
      <c r="BI123" s="43">
        <f t="shared" si="86"/>
        <v>297.32963813610814</v>
      </c>
      <c r="BJ123" s="43">
        <f t="shared" si="91"/>
        <v>160.18197224413728</v>
      </c>
    </row>
    <row r="124" spans="1:62" x14ac:dyDescent="0.2">
      <c r="A124" s="26" t="s">
        <v>138</v>
      </c>
      <c r="B124" s="17">
        <f>IF(ISERROR(VLOOKUP('Prices updated for CPI'!A124,Quantities!$A$1:$B$576,2,FALSE)),0,VLOOKUP('Prices updated for CPI'!A124,Quantities!$A$1:$B$576,2,FALSE))</f>
        <v>8</v>
      </c>
      <c r="C124" s="18">
        <f t="shared" si="50"/>
        <v>0.53087138081643992</v>
      </c>
      <c r="D124" s="19">
        <v>1</v>
      </c>
      <c r="E124" s="20">
        <v>10</v>
      </c>
      <c r="F124" s="21">
        <v>17.255027166785979</v>
      </c>
      <c r="G124" s="22">
        <v>0</v>
      </c>
      <c r="H124" s="22">
        <v>0</v>
      </c>
      <c r="I124" s="22">
        <v>19.525988659567716</v>
      </c>
      <c r="J124" s="23">
        <f t="shared" si="51"/>
        <v>36.781015826353695</v>
      </c>
      <c r="K124" s="24">
        <f>IF(ISERROR(VLOOKUP($A124,'14-15 pricing'!$A$1:$D$1208,4,FALSE)),L124,VLOOKUP($A124,'14-15 pricing'!$A$1:$D$1208,4,FALSE))</f>
        <v>102.55</v>
      </c>
      <c r="L124" s="24">
        <f t="shared" si="52"/>
        <v>44.694573739523953</v>
      </c>
      <c r="M124" s="24"/>
      <c r="N124" s="24"/>
      <c r="O124" s="24"/>
      <c r="P124" s="24"/>
      <c r="Q124" s="24"/>
      <c r="R124" s="24"/>
      <c r="S124" s="24"/>
      <c r="T124" s="24"/>
      <c r="U124" s="24">
        <f t="shared" si="92"/>
        <v>44.765939948293905</v>
      </c>
      <c r="V124" s="24">
        <f t="shared" si="92"/>
        <v>44.701571241120234</v>
      </c>
      <c r="W124" s="24">
        <f t="shared" si="92"/>
        <v>44.958048123727337</v>
      </c>
      <c r="X124" s="22">
        <f t="shared" si="89"/>
        <v>27.439546572737974</v>
      </c>
      <c r="Y124" s="22">
        <f t="shared" si="90"/>
        <v>17.255027166785979</v>
      </c>
      <c r="Z124" s="31">
        <f t="shared" si="55"/>
        <v>44.694573739523953</v>
      </c>
      <c r="AA124" s="25">
        <f t="shared" si="56"/>
        <v>0</v>
      </c>
      <c r="AC124" s="49">
        <f t="shared" si="57"/>
        <v>820.4</v>
      </c>
      <c r="AD124" s="49">
        <f t="shared" si="58"/>
        <v>357.55658991619163</v>
      </c>
      <c r="AE124" s="49">
        <f t="shared" si="59"/>
        <v>358.12751958635124</v>
      </c>
      <c r="AF124" s="49">
        <f t="shared" si="60"/>
        <v>357.61256992896188</v>
      </c>
      <c r="AG124" s="49">
        <f t="shared" si="61"/>
        <v>359.6643849898187</v>
      </c>
      <c r="AH124" s="50">
        <f t="shared" si="62"/>
        <v>1914.6004468782817</v>
      </c>
      <c r="AI124" s="49">
        <f t="shared" si="63"/>
        <v>-460.73561501018128</v>
      </c>
      <c r="AJ124" s="51">
        <f t="shared" si="64"/>
        <v>-1.1355534399235629E-4</v>
      </c>
      <c r="AK124" s="61"/>
      <c r="AL124" s="69">
        <f t="shared" si="65"/>
        <v>820.4</v>
      </c>
      <c r="AM124" s="69">
        <f t="shared" si="66"/>
        <v>659.26721011308609</v>
      </c>
      <c r="AN124" s="69">
        <f t="shared" si="67"/>
        <v>473.53128200859976</v>
      </c>
      <c r="AO124" s="69">
        <f t="shared" si="68"/>
        <v>259.4355972442126</v>
      </c>
      <c r="AP124" s="69">
        <f t="shared" si="69"/>
        <v>12.649944610834723</v>
      </c>
      <c r="AQ124" s="70">
        <f t="shared" si="70"/>
        <v>1947.8125564587865</v>
      </c>
      <c r="AS124" s="74">
        <f t="shared" si="71"/>
        <v>-0.19640759371881264</v>
      </c>
      <c r="AT124" s="74">
        <f t="shared" si="72"/>
        <v>-0.28173087521314233</v>
      </c>
      <c r="AU124" s="74">
        <f t="shared" si="73"/>
        <v>-0.45212574733446859</v>
      </c>
      <c r="AV124" s="74">
        <f t="shared" si="74"/>
        <v>-0.95124052078741128</v>
      </c>
      <c r="AW124" s="45"/>
      <c r="AX124" s="42" t="str">
        <f t="shared" si="75"/>
        <v>INC0030-ST-0010-001-B</v>
      </c>
      <c r="AY124" s="42">
        <f t="shared" si="76"/>
        <v>102.55</v>
      </c>
      <c r="AZ124" s="43">
        <f t="shared" si="77"/>
        <v>82.408401264135762</v>
      </c>
      <c r="BA124" s="43">
        <f t="shared" si="78"/>
        <v>59.19141025107497</v>
      </c>
      <c r="BB124" s="43">
        <f t="shared" si="79"/>
        <v>60.641599802226303</v>
      </c>
      <c r="BC124" s="43">
        <f t="shared" si="80"/>
        <v>62.150315932571537</v>
      </c>
      <c r="BD124" s="43">
        <f t="shared" si="81"/>
        <v>63.08777061550451</v>
      </c>
      <c r="BE124" s="43">
        <f t="shared" si="82"/>
        <v>32.429449655526568</v>
      </c>
      <c r="BF124" s="43">
        <f t="shared" si="83"/>
        <v>33.223971172086969</v>
      </c>
      <c r="BG124" s="43">
        <f t="shared" si="84"/>
        <v>34.050557894484299</v>
      </c>
      <c r="BH124" s="43">
        <f t="shared" si="85"/>
        <v>34.564165178304009</v>
      </c>
      <c r="BI124" s="43">
        <f t="shared" si="86"/>
        <v>35.005546437836564</v>
      </c>
      <c r="BJ124" s="90">
        <f>BE124</f>
        <v>32.429449655526568</v>
      </c>
    </row>
    <row r="125" spans="1:62" x14ac:dyDescent="0.2">
      <c r="A125" s="26" t="s">
        <v>139</v>
      </c>
      <c r="B125" s="17">
        <f>IF(ISERROR(VLOOKUP('Prices updated for CPI'!A125,Quantities!$A$1:$B$576,2,FALSE)),0,VLOOKUP('Prices updated for CPI'!A125,Quantities!$A$1:$B$576,2,FALSE))</f>
        <v>28</v>
      </c>
      <c r="C125" s="18">
        <f t="shared" si="50"/>
        <v>0.53087138081643992</v>
      </c>
      <c r="D125" s="19">
        <v>1</v>
      </c>
      <c r="E125" s="20">
        <v>10</v>
      </c>
      <c r="F125" s="21">
        <v>17.255027166785979</v>
      </c>
      <c r="G125" s="22">
        <v>0</v>
      </c>
      <c r="H125" s="22">
        <v>0</v>
      </c>
      <c r="I125" s="22">
        <v>19.525988659567716</v>
      </c>
      <c r="J125" s="23">
        <f t="shared" si="51"/>
        <v>36.781015826353695</v>
      </c>
      <c r="K125" s="24">
        <f>IF(ISERROR(VLOOKUP($A125,'14-15 pricing'!$A$1:$D$1208,4,FALSE)),L125,VLOOKUP($A125,'14-15 pricing'!$A$1:$D$1208,4,FALSE))</f>
        <v>102.55</v>
      </c>
      <c r="L125" s="24">
        <f t="shared" si="52"/>
        <v>44.694573739523953</v>
      </c>
      <c r="M125" s="24"/>
      <c r="N125" s="24"/>
      <c r="O125" s="24"/>
      <c r="P125" s="24"/>
      <c r="Q125" s="24"/>
      <c r="R125" s="24"/>
      <c r="S125" s="24"/>
      <c r="T125" s="24"/>
      <c r="U125" s="24">
        <f t="shared" si="92"/>
        <v>44.765939948293905</v>
      </c>
      <c r="V125" s="24">
        <f t="shared" si="92"/>
        <v>44.701571241120234</v>
      </c>
      <c r="W125" s="24">
        <f t="shared" si="92"/>
        <v>44.958048123727337</v>
      </c>
      <c r="X125" s="22">
        <f t="shared" si="89"/>
        <v>27.439546572737974</v>
      </c>
      <c r="Y125" s="22">
        <f t="shared" si="90"/>
        <v>17.255027166785979</v>
      </c>
      <c r="Z125" s="31">
        <f t="shared" si="55"/>
        <v>44.694573739523953</v>
      </c>
      <c r="AA125" s="25">
        <f t="shared" si="56"/>
        <v>0</v>
      </c>
      <c r="AC125" s="49">
        <f t="shared" si="57"/>
        <v>2871.4</v>
      </c>
      <c r="AD125" s="49">
        <f t="shared" si="58"/>
        <v>1251.4480647066707</v>
      </c>
      <c r="AE125" s="49">
        <f t="shared" si="59"/>
        <v>1253.4463185522293</v>
      </c>
      <c r="AF125" s="49">
        <f t="shared" si="60"/>
        <v>1251.6439947513666</v>
      </c>
      <c r="AG125" s="49">
        <f t="shared" si="61"/>
        <v>1258.8253474643654</v>
      </c>
      <c r="AH125" s="50">
        <f t="shared" si="62"/>
        <v>6701.101564073987</v>
      </c>
      <c r="AI125" s="49">
        <f t="shared" si="63"/>
        <v>-1612.5746525356346</v>
      </c>
      <c r="AJ125" s="51">
        <f t="shared" si="64"/>
        <v>-3.9744370397324708E-4</v>
      </c>
      <c r="AK125" s="61"/>
      <c r="AL125" s="69">
        <f t="shared" si="65"/>
        <v>2871.4</v>
      </c>
      <c r="AM125" s="69">
        <f t="shared" si="66"/>
        <v>2307.4352353958011</v>
      </c>
      <c r="AN125" s="69">
        <f t="shared" si="67"/>
        <v>1657.359487030099</v>
      </c>
      <c r="AO125" s="69">
        <f t="shared" si="68"/>
        <v>908.02459035474385</v>
      </c>
      <c r="AP125" s="69">
        <f t="shared" si="69"/>
        <v>44.274806137921132</v>
      </c>
      <c r="AQ125" s="70">
        <f t="shared" si="70"/>
        <v>6817.3439476057538</v>
      </c>
      <c r="AS125" s="74">
        <f t="shared" si="71"/>
        <v>-0.19640759371881275</v>
      </c>
      <c r="AT125" s="74">
        <f t="shared" si="72"/>
        <v>-0.28173087521314233</v>
      </c>
      <c r="AU125" s="74">
        <f t="shared" si="73"/>
        <v>-0.45212574733446864</v>
      </c>
      <c r="AV125" s="74">
        <f t="shared" si="74"/>
        <v>-0.95124052078741173</v>
      </c>
      <c r="AW125" s="45"/>
      <c r="AX125" s="42" t="str">
        <f t="shared" si="75"/>
        <v>INC0040-ST-0010-001-B</v>
      </c>
      <c r="AY125" s="42">
        <f t="shared" si="76"/>
        <v>102.55</v>
      </c>
      <c r="AZ125" s="43">
        <f t="shared" si="77"/>
        <v>82.408401264135748</v>
      </c>
      <c r="BA125" s="43">
        <f t="shared" si="78"/>
        <v>59.191410251074956</v>
      </c>
      <c r="BB125" s="43">
        <f t="shared" si="79"/>
        <v>60.641599802226288</v>
      </c>
      <c r="BC125" s="43">
        <f t="shared" si="80"/>
        <v>62.150315932571523</v>
      </c>
      <c r="BD125" s="43">
        <f t="shared" si="81"/>
        <v>63.087770615504496</v>
      </c>
      <c r="BE125" s="43">
        <f t="shared" si="82"/>
        <v>32.429449655526561</v>
      </c>
      <c r="BF125" s="43">
        <f t="shared" si="83"/>
        <v>33.223971172086962</v>
      </c>
      <c r="BG125" s="43">
        <f t="shared" si="84"/>
        <v>34.050557894484292</v>
      </c>
      <c r="BH125" s="43">
        <f t="shared" si="85"/>
        <v>34.564165178304002</v>
      </c>
      <c r="BI125" s="43">
        <f t="shared" si="86"/>
        <v>35.005546437836557</v>
      </c>
      <c r="BJ125" s="90">
        <f>BE125</f>
        <v>32.429449655526561</v>
      </c>
    </row>
    <row r="126" spans="1:62" x14ac:dyDescent="0.2">
      <c r="A126" s="26" t="s">
        <v>140</v>
      </c>
      <c r="B126" s="17">
        <f>IF(ISERROR(VLOOKUP('Prices updated for CPI'!A126,Quantities!$A$1:$B$576,2,FALSE)),0,VLOOKUP('Prices updated for CPI'!A126,Quantities!$A$1:$B$576,2,FALSE))</f>
        <v>9</v>
      </c>
      <c r="C126" s="18">
        <f t="shared" si="50"/>
        <v>0.53087138081643992</v>
      </c>
      <c r="D126" s="19">
        <v>1</v>
      </c>
      <c r="E126" s="20">
        <v>10</v>
      </c>
      <c r="F126" s="21">
        <v>17.255027166785979</v>
      </c>
      <c r="G126" s="22">
        <v>0</v>
      </c>
      <c r="H126" s="22">
        <v>0</v>
      </c>
      <c r="I126" s="22">
        <v>19.525988659567716</v>
      </c>
      <c r="J126" s="23">
        <f t="shared" si="51"/>
        <v>36.781015826353695</v>
      </c>
      <c r="K126" s="24">
        <f>IF(ISERROR(VLOOKUP($A126,'14-15 pricing'!$A$1:$D$1208,4,FALSE)),L126,VLOOKUP($A126,'14-15 pricing'!$A$1:$D$1208,4,FALSE))</f>
        <v>102.55</v>
      </c>
      <c r="L126" s="24">
        <f t="shared" si="52"/>
        <v>44.694573739523953</v>
      </c>
      <c r="M126" s="24"/>
      <c r="N126" s="24"/>
      <c r="O126" s="24"/>
      <c r="P126" s="24"/>
      <c r="Q126" s="24"/>
      <c r="R126" s="24"/>
      <c r="S126" s="24"/>
      <c r="T126" s="24"/>
      <c r="U126" s="24">
        <f t="shared" si="92"/>
        <v>44.765939948293905</v>
      </c>
      <c r="V126" s="24">
        <f t="shared" si="92"/>
        <v>44.701571241120234</v>
      </c>
      <c r="W126" s="24">
        <f t="shared" si="92"/>
        <v>44.958048123727337</v>
      </c>
      <c r="X126" s="22">
        <f t="shared" si="89"/>
        <v>27.439546572737974</v>
      </c>
      <c r="Y126" s="22">
        <f t="shared" si="90"/>
        <v>17.255027166785979</v>
      </c>
      <c r="Z126" s="31">
        <f t="shared" si="55"/>
        <v>44.694573739523953</v>
      </c>
      <c r="AA126" s="25">
        <f t="shared" si="56"/>
        <v>0</v>
      </c>
      <c r="AC126" s="49">
        <f t="shared" si="57"/>
        <v>922.94999999999993</v>
      </c>
      <c r="AD126" s="49">
        <f t="shared" si="58"/>
        <v>402.25116365571557</v>
      </c>
      <c r="AE126" s="49">
        <f t="shared" si="59"/>
        <v>402.89345953464516</v>
      </c>
      <c r="AF126" s="49">
        <f t="shared" si="60"/>
        <v>402.31414117008211</v>
      </c>
      <c r="AG126" s="49">
        <f t="shared" si="61"/>
        <v>404.62243311354604</v>
      </c>
      <c r="AH126" s="50">
        <f t="shared" si="62"/>
        <v>2153.9255027380668</v>
      </c>
      <c r="AI126" s="49">
        <f t="shared" si="63"/>
        <v>-518.32756688645395</v>
      </c>
      <c r="AJ126" s="51">
        <f t="shared" si="64"/>
        <v>-1.2774976199140083E-4</v>
      </c>
      <c r="AK126" s="61"/>
      <c r="AL126" s="69">
        <f t="shared" si="65"/>
        <v>922.94999999999993</v>
      </c>
      <c r="AM126" s="69">
        <f t="shared" si="66"/>
        <v>741.6756113772218</v>
      </c>
      <c r="AN126" s="69">
        <f t="shared" si="67"/>
        <v>532.72269225967466</v>
      </c>
      <c r="AO126" s="69">
        <f t="shared" si="68"/>
        <v>291.86504689973913</v>
      </c>
      <c r="AP126" s="69">
        <f t="shared" si="69"/>
        <v>14.231187687188992</v>
      </c>
      <c r="AQ126" s="70">
        <f t="shared" si="70"/>
        <v>2191.289126016135</v>
      </c>
      <c r="AS126" s="74">
        <f t="shared" si="71"/>
        <v>-0.19640759371881267</v>
      </c>
      <c r="AT126" s="74">
        <f t="shared" si="72"/>
        <v>-0.28173087521314233</v>
      </c>
      <c r="AU126" s="74">
        <f t="shared" si="73"/>
        <v>-0.45212574733446859</v>
      </c>
      <c r="AV126" s="74">
        <f t="shared" si="74"/>
        <v>-0.9512405207874115</v>
      </c>
      <c r="AW126" s="45"/>
      <c r="AX126" s="42" t="str">
        <f t="shared" si="75"/>
        <v>INC0050-ST-0010-001-B</v>
      </c>
      <c r="AY126" s="42">
        <f t="shared" si="76"/>
        <v>102.55</v>
      </c>
      <c r="AZ126" s="43">
        <f t="shared" si="77"/>
        <v>82.408401264135762</v>
      </c>
      <c r="BA126" s="43">
        <f t="shared" si="78"/>
        <v>59.19141025107497</v>
      </c>
      <c r="BB126" s="43">
        <f t="shared" si="79"/>
        <v>60.641599802226303</v>
      </c>
      <c r="BC126" s="43">
        <f t="shared" si="80"/>
        <v>62.150315932571537</v>
      </c>
      <c r="BD126" s="43">
        <f t="shared" si="81"/>
        <v>63.08777061550451</v>
      </c>
      <c r="BE126" s="43">
        <f t="shared" si="82"/>
        <v>32.429449655526568</v>
      </c>
      <c r="BF126" s="43">
        <f t="shared" si="83"/>
        <v>33.223971172086969</v>
      </c>
      <c r="BG126" s="43">
        <f t="shared" si="84"/>
        <v>34.050557894484299</v>
      </c>
      <c r="BH126" s="43">
        <f t="shared" si="85"/>
        <v>34.564165178304009</v>
      </c>
      <c r="BI126" s="43">
        <f t="shared" si="86"/>
        <v>35.005546437836564</v>
      </c>
      <c r="BJ126" s="90">
        <f>BE126</f>
        <v>32.429449655526568</v>
      </c>
    </row>
    <row r="127" spans="1:62" x14ac:dyDescent="0.2">
      <c r="A127" s="26" t="s">
        <v>141</v>
      </c>
      <c r="B127" s="17">
        <f>IF(ISERROR(VLOOKUP('Prices updated for CPI'!A127,Quantities!$A$1:$B$576,2,FALSE)),0,VLOOKUP('Prices updated for CPI'!A127,Quantities!$A$1:$B$576,2,FALSE))</f>
        <v>1</v>
      </c>
      <c r="C127" s="18">
        <f t="shared" si="50"/>
        <v>0.35526216307156411</v>
      </c>
      <c r="D127" s="19">
        <v>1</v>
      </c>
      <c r="E127" s="20">
        <v>810</v>
      </c>
      <c r="F127" s="21">
        <v>51.156145528662286</v>
      </c>
      <c r="G127" s="22">
        <v>0</v>
      </c>
      <c r="H127" s="22">
        <v>0</v>
      </c>
      <c r="I127" s="22">
        <v>28.187957762022165</v>
      </c>
      <c r="J127" s="23">
        <f t="shared" si="51"/>
        <v>79.344103290684444</v>
      </c>
      <c r="K127" s="24">
        <f>IF(ISERROR(VLOOKUP($A127,'14-15 pricing'!$A$1:$D$1208,4,FALSE)),L127,VLOOKUP($A127,'14-15 pricing'!$A$1:$D$1208,4,FALSE))</f>
        <v>170.77</v>
      </c>
      <c r="L127" s="24">
        <f t="shared" si="52"/>
        <v>90.768212978183271</v>
      </c>
      <c r="M127" s="24"/>
      <c r="N127" s="24"/>
      <c r="O127" s="24"/>
      <c r="P127" s="24"/>
      <c r="Q127" s="24"/>
      <c r="R127" s="24"/>
      <c r="S127" s="24"/>
      <c r="T127" s="24"/>
      <c r="U127" s="24">
        <f t="shared" si="92"/>
        <v>90.871238116296183</v>
      </c>
      <c r="V127" s="24">
        <f t="shared" si="92"/>
        <v>90.778314657687162</v>
      </c>
      <c r="W127" s="24">
        <f t="shared" si="92"/>
        <v>91.148567844857865</v>
      </c>
      <c r="X127" s="22">
        <f t="shared" si="89"/>
        <v>39.612067449520978</v>
      </c>
      <c r="Y127" s="22">
        <f t="shared" si="90"/>
        <v>51.156145528662286</v>
      </c>
      <c r="Z127" s="31">
        <f t="shared" si="55"/>
        <v>90.768212978183271</v>
      </c>
      <c r="AA127" s="25">
        <f t="shared" si="56"/>
        <v>0</v>
      </c>
      <c r="AC127" s="49">
        <f t="shared" si="57"/>
        <v>170.77</v>
      </c>
      <c r="AD127" s="49">
        <f t="shared" si="58"/>
        <v>90.768212978183271</v>
      </c>
      <c r="AE127" s="49">
        <f t="shared" si="59"/>
        <v>90.871238116296183</v>
      </c>
      <c r="AF127" s="49">
        <f t="shared" si="60"/>
        <v>90.778314657687162</v>
      </c>
      <c r="AG127" s="49">
        <f t="shared" si="61"/>
        <v>91.148567844857865</v>
      </c>
      <c r="AH127" s="50">
        <f t="shared" si="62"/>
        <v>450.73845970354182</v>
      </c>
      <c r="AI127" s="49">
        <f t="shared" si="63"/>
        <v>-79.621432155142145</v>
      </c>
      <c r="AJ127" s="51">
        <f t="shared" si="64"/>
        <v>-1.9623920580442709E-5</v>
      </c>
      <c r="AK127" s="61"/>
      <c r="AL127" s="69">
        <f t="shared" si="65"/>
        <v>170.77</v>
      </c>
      <c r="AM127" s="69">
        <f t="shared" si="66"/>
        <v>142.92404435868025</v>
      </c>
      <c r="AN127" s="69">
        <f t="shared" si="67"/>
        <v>110.82632906046759</v>
      </c>
      <c r="AO127" s="69">
        <f t="shared" si="68"/>
        <v>73.827658925536383</v>
      </c>
      <c r="AP127" s="69">
        <f t="shared" si="69"/>
        <v>31.179714078518721</v>
      </c>
      <c r="AQ127" s="70">
        <f t="shared" si="70"/>
        <v>456.51388180063435</v>
      </c>
      <c r="AS127" s="74">
        <f t="shared" si="71"/>
        <v>-0.16306116789435943</v>
      </c>
      <c r="AT127" s="74">
        <f t="shared" si="72"/>
        <v>-0.22457883445881696</v>
      </c>
      <c r="AU127" s="74">
        <f t="shared" si="73"/>
        <v>-0.33384368541833126</v>
      </c>
      <c r="AV127" s="74">
        <f t="shared" si="74"/>
        <v>-0.57766893150483045</v>
      </c>
      <c r="AW127" s="45"/>
      <c r="AX127" s="42" t="str">
        <f t="shared" si="75"/>
        <v>INC0100-ST-0810-001-B</v>
      </c>
      <c r="AY127" s="42">
        <f t="shared" si="76"/>
        <v>170.77</v>
      </c>
      <c r="AZ127" s="43">
        <f t="shared" si="77"/>
        <v>142.92404435868025</v>
      </c>
      <c r="BA127" s="43">
        <f t="shared" si="78"/>
        <v>110.82632906046759</v>
      </c>
      <c r="BB127" s="43">
        <f t="shared" si="79"/>
        <v>113.54157412244903</v>
      </c>
      <c r="BC127" s="43">
        <f t="shared" si="80"/>
        <v>116.36640072501237</v>
      </c>
      <c r="BD127" s="43">
        <f t="shared" si="81"/>
        <v>118.12163278874107</v>
      </c>
      <c r="BE127" s="43">
        <f t="shared" si="82"/>
        <v>73.827658925536369</v>
      </c>
      <c r="BF127" s="43">
        <f t="shared" si="83"/>
        <v>75.636436569212009</v>
      </c>
      <c r="BG127" s="43">
        <f t="shared" si="84"/>
        <v>77.518212648107848</v>
      </c>
      <c r="BH127" s="43">
        <f t="shared" si="85"/>
        <v>78.687471570916927</v>
      </c>
      <c r="BI127" s="43">
        <f t="shared" si="86"/>
        <v>79.692303457705961</v>
      </c>
      <c r="BJ127" s="43">
        <f t="shared" ref="BJ127:BJ158" si="93">IF($B127=0,W127,BE127*(1+AV127))</f>
        <v>31.179714078518714</v>
      </c>
    </row>
    <row r="128" spans="1:62" x14ac:dyDescent="0.2">
      <c r="A128" s="26" t="s">
        <v>142</v>
      </c>
      <c r="B128" s="17">
        <f>IF(ISERROR(VLOOKUP('Prices updated for CPI'!A128,Quantities!$A$1:$B$576,2,FALSE)),0,VLOOKUP('Prices updated for CPI'!A128,Quantities!$A$1:$B$576,2,FALSE))</f>
        <v>1</v>
      </c>
      <c r="C128" s="18">
        <f t="shared" si="50"/>
        <v>0.24009996093225267</v>
      </c>
      <c r="D128" s="19">
        <v>1</v>
      </c>
      <c r="E128" s="20">
        <v>990</v>
      </c>
      <c r="F128" s="21">
        <v>86.253661186307269</v>
      </c>
      <c r="G128" s="22">
        <v>0</v>
      </c>
      <c r="H128" s="22">
        <v>0</v>
      </c>
      <c r="I128" s="22">
        <v>27.252927512022168</v>
      </c>
      <c r="J128" s="23">
        <f t="shared" si="51"/>
        <v>113.50658869832944</v>
      </c>
      <c r="K128" s="24">
        <f>IF(ISERROR(VLOOKUP($A128,'14-15 pricing'!$A$1:$D$1208,4,FALSE)),L128,VLOOKUP($A128,'14-15 pricing'!$A$1:$D$1208,4,FALSE))</f>
        <v>223.96</v>
      </c>
      <c r="L128" s="24">
        <f t="shared" si="52"/>
        <v>124.55174620251253</v>
      </c>
      <c r="M128" s="24"/>
      <c r="N128" s="24"/>
      <c r="O128" s="24"/>
      <c r="P128" s="24"/>
      <c r="Q128" s="24"/>
      <c r="R128" s="24"/>
      <c r="S128" s="24"/>
      <c r="T128" s="24"/>
      <c r="U128" s="24">
        <f t="shared" si="92"/>
        <v>124.65135386634586</v>
      </c>
      <c r="V128" s="24">
        <f t="shared" si="92"/>
        <v>124.56151279651675</v>
      </c>
      <c r="W128" s="24">
        <f t="shared" si="92"/>
        <v>124.91948421666174</v>
      </c>
      <c r="X128" s="22">
        <f t="shared" si="89"/>
        <v>38.29808501620527</v>
      </c>
      <c r="Y128" s="22">
        <f t="shared" si="90"/>
        <v>86.253661186307269</v>
      </c>
      <c r="Z128" s="31">
        <f t="shared" si="55"/>
        <v>124.55174620251253</v>
      </c>
      <c r="AA128" s="25">
        <f t="shared" si="56"/>
        <v>0</v>
      </c>
      <c r="AC128" s="49">
        <f t="shared" si="57"/>
        <v>223.96</v>
      </c>
      <c r="AD128" s="49">
        <f t="shared" si="58"/>
        <v>124.55174620251253</v>
      </c>
      <c r="AE128" s="49">
        <f t="shared" si="59"/>
        <v>124.65135386634586</v>
      </c>
      <c r="AF128" s="49">
        <f t="shared" si="60"/>
        <v>124.56151279651675</v>
      </c>
      <c r="AG128" s="49">
        <f t="shared" si="61"/>
        <v>124.91948421666174</v>
      </c>
      <c r="AH128" s="50">
        <f t="shared" si="62"/>
        <v>608.63168115381563</v>
      </c>
      <c r="AI128" s="49">
        <f t="shared" si="63"/>
        <v>-99.040515783338265</v>
      </c>
      <c r="AJ128" s="51">
        <f t="shared" si="64"/>
        <v>-2.4410050954512912E-5</v>
      </c>
      <c r="AK128" s="61"/>
      <c r="AL128" s="69">
        <f t="shared" si="65"/>
        <v>223.96</v>
      </c>
      <c r="AM128" s="69">
        <f t="shared" si="66"/>
        <v>189.32261990587472</v>
      </c>
      <c r="AN128" s="69">
        <f t="shared" si="67"/>
        <v>149.39650714257368</v>
      </c>
      <c r="AO128" s="69">
        <f t="shared" si="68"/>
        <v>103.37413258491478</v>
      </c>
      <c r="AP128" s="69">
        <f t="shared" si="69"/>
        <v>50.324666625576285</v>
      </c>
      <c r="AQ128" s="70">
        <f t="shared" si="70"/>
        <v>615.58059525650674</v>
      </c>
      <c r="AS128" s="74">
        <f t="shared" si="71"/>
        <v>-0.15465877877355461</v>
      </c>
      <c r="AT128" s="74">
        <f t="shared" si="72"/>
        <v>-0.21088928931551365</v>
      </c>
      <c r="AU128" s="74">
        <f t="shared" si="73"/>
        <v>-0.30805522456919515</v>
      </c>
      <c r="AV128" s="74">
        <f t="shared" si="74"/>
        <v>-0.51317930929927746</v>
      </c>
      <c r="AW128" s="45"/>
      <c r="AX128" s="42" t="str">
        <f t="shared" si="75"/>
        <v>INC0100-ST-0990-001-B</v>
      </c>
      <c r="AY128" s="42">
        <f t="shared" si="76"/>
        <v>223.96</v>
      </c>
      <c r="AZ128" s="43">
        <f t="shared" si="77"/>
        <v>189.32261990587472</v>
      </c>
      <c r="BA128" s="43">
        <f t="shared" si="78"/>
        <v>149.39650714257368</v>
      </c>
      <c r="BB128" s="43">
        <f t="shared" si="79"/>
        <v>153.05672156756674</v>
      </c>
      <c r="BC128" s="43">
        <f t="shared" si="80"/>
        <v>156.86465449545545</v>
      </c>
      <c r="BD128" s="43">
        <f t="shared" si="81"/>
        <v>159.23074874191062</v>
      </c>
      <c r="BE128" s="43">
        <f t="shared" si="82"/>
        <v>103.37413258491478</v>
      </c>
      <c r="BF128" s="43">
        <f t="shared" si="83"/>
        <v>105.90679883324519</v>
      </c>
      <c r="BG128" s="43">
        <f t="shared" si="84"/>
        <v>108.54167812788872</v>
      </c>
      <c r="BH128" s="43">
        <f t="shared" si="85"/>
        <v>110.17888467990025</v>
      </c>
      <c r="BI128" s="43">
        <f t="shared" si="86"/>
        <v>111.58585906053514</v>
      </c>
      <c r="BJ128" s="43">
        <f t="shared" si="93"/>
        <v>50.324666625576278</v>
      </c>
    </row>
    <row r="129" spans="1:62" x14ac:dyDescent="0.2">
      <c r="A129" s="26" t="s">
        <v>143</v>
      </c>
      <c r="B129" s="17">
        <f>IF(ISERROR(VLOOKUP('Prices updated for CPI'!A129,Quantities!$A$1:$B$576,2,FALSE)),0,VLOOKUP('Prices updated for CPI'!A129,Quantities!$A$1:$B$576,2,FALSE))</f>
        <v>288</v>
      </c>
      <c r="C129" s="18">
        <f t="shared" si="50"/>
        <v>0.76186879608036151</v>
      </c>
      <c r="D129" s="19">
        <v>1</v>
      </c>
      <c r="E129" s="20">
        <v>40</v>
      </c>
      <c r="F129" s="21">
        <v>18.483521869130684</v>
      </c>
      <c r="G129" s="22">
        <v>0</v>
      </c>
      <c r="H129" s="22">
        <v>0</v>
      </c>
      <c r="I129" s="22">
        <v>59.135545119537753</v>
      </c>
      <c r="J129" s="23">
        <f t="shared" si="51"/>
        <v>77.619066988668436</v>
      </c>
      <c r="K129" s="24">
        <f>IF(ISERROR(VLOOKUP($A129,'14-15 pricing'!$A$1:$D$1208,4,FALSE)),L129,VLOOKUP($A129,'14-15 pricing'!$A$1:$D$1208,4,FALSE))</f>
        <v>84.14</v>
      </c>
      <c r="L129" s="24">
        <f t="shared" si="52"/>
        <v>101.5857182650456</v>
      </c>
      <c r="M129" s="24"/>
      <c r="N129" s="24"/>
      <c r="O129" s="24"/>
      <c r="P129" s="24"/>
      <c r="Q129" s="24"/>
      <c r="R129" s="24"/>
      <c r="S129" s="24"/>
      <c r="T129" s="24"/>
      <c r="U129" s="24">
        <f t="shared" si="92"/>
        <v>101.80185480657013</v>
      </c>
      <c r="V129" s="24">
        <f t="shared" si="92"/>
        <v>101.6069105887013</v>
      </c>
      <c r="W129" s="24">
        <f t="shared" si="92"/>
        <v>102.38366512482047</v>
      </c>
      <c r="X129" s="22">
        <f t="shared" si="89"/>
        <v>83.102196395914916</v>
      </c>
      <c r="Y129" s="22">
        <f t="shared" si="90"/>
        <v>18.483521869130684</v>
      </c>
      <c r="Z129" s="31">
        <f t="shared" si="55"/>
        <v>101.5857182650456</v>
      </c>
      <c r="AA129" s="25">
        <f t="shared" si="56"/>
        <v>0</v>
      </c>
      <c r="AC129" s="49">
        <f t="shared" si="57"/>
        <v>24232.32</v>
      </c>
      <c r="AD129" s="49">
        <f t="shared" si="58"/>
        <v>29256.686860333131</v>
      </c>
      <c r="AE129" s="49">
        <f t="shared" si="59"/>
        <v>29318.9341842922</v>
      </c>
      <c r="AF129" s="49">
        <f t="shared" si="60"/>
        <v>29262.790249545975</v>
      </c>
      <c r="AG129" s="49">
        <f t="shared" si="61"/>
        <v>29486.495555948295</v>
      </c>
      <c r="AH129" s="50">
        <f t="shared" si="62"/>
        <v>116505.60234318928</v>
      </c>
      <c r="AI129" s="49">
        <f t="shared" si="63"/>
        <v>5254.1755559482954</v>
      </c>
      <c r="AJ129" s="51">
        <f t="shared" si="64"/>
        <v>1.294971982226193E-3</v>
      </c>
      <c r="AK129" s="61"/>
      <c r="AL129" s="69">
        <f t="shared" si="65"/>
        <v>24232.32</v>
      </c>
      <c r="AM129" s="69">
        <f t="shared" si="66"/>
        <v>26069.859661150065</v>
      </c>
      <c r="AN129" s="69">
        <f t="shared" si="67"/>
        <v>28187.970659116647</v>
      </c>
      <c r="AO129" s="69">
        <f t="shared" si="68"/>
        <v>30629.493035237272</v>
      </c>
      <c r="AP129" s="69">
        <f t="shared" si="69"/>
        <v>33443.808016284238</v>
      </c>
      <c r="AQ129" s="70">
        <f t="shared" si="70"/>
        <v>116693.14297563772</v>
      </c>
      <c r="AS129" s="74">
        <f t="shared" si="71"/>
        <v>7.583011701521214E-2</v>
      </c>
      <c r="AT129" s="74">
        <f t="shared" si="72"/>
        <v>8.1247502882535336E-2</v>
      </c>
      <c r="AU129" s="74">
        <f t="shared" si="73"/>
        <v>8.6615755552128762E-2</v>
      </c>
      <c r="AV129" s="74">
        <f t="shared" si="74"/>
        <v>9.1882519172265656E-2</v>
      </c>
      <c r="AW129" s="45"/>
      <c r="AX129" s="42" t="str">
        <f t="shared" si="75"/>
        <v>LPS0030-ST-0040-001-B</v>
      </c>
      <c r="AY129" s="42">
        <f t="shared" si="76"/>
        <v>84.14</v>
      </c>
      <c r="AZ129" s="43">
        <f t="shared" si="77"/>
        <v>90.520346045659934</v>
      </c>
      <c r="BA129" s="43">
        <f t="shared" si="78"/>
        <v>97.874898121932773</v>
      </c>
      <c r="BB129" s="43">
        <f t="shared" si="79"/>
        <v>100.27283312592013</v>
      </c>
      <c r="BC129" s="43">
        <f t="shared" si="80"/>
        <v>102.76754370852152</v>
      </c>
      <c r="BD129" s="43">
        <f t="shared" si="81"/>
        <v>104.31765513848744</v>
      </c>
      <c r="BE129" s="43">
        <f t="shared" si="82"/>
        <v>106.35240637235161</v>
      </c>
      <c r="BF129" s="43">
        <f t="shared" si="83"/>
        <v>108.95804032847423</v>
      </c>
      <c r="BG129" s="43">
        <f t="shared" si="84"/>
        <v>111.66883215307152</v>
      </c>
      <c r="BH129" s="43">
        <f t="shared" si="85"/>
        <v>113.35320765573394</v>
      </c>
      <c r="BI129" s="43">
        <f t="shared" si="86"/>
        <v>114.80071785333443</v>
      </c>
      <c r="BJ129" s="43">
        <f t="shared" si="93"/>
        <v>116.12433338987579</v>
      </c>
    </row>
    <row r="130" spans="1:62" x14ac:dyDescent="0.2">
      <c r="A130" s="26" t="s">
        <v>144</v>
      </c>
      <c r="B130" s="17">
        <f>IF(ISERROR(VLOOKUP('Prices updated for CPI'!A130,Quantities!$A$1:$B$576,2,FALSE)),0,VLOOKUP('Prices updated for CPI'!A130,Quantities!$A$1:$B$576,2,FALSE))</f>
        <v>8</v>
      </c>
      <c r="C130" s="18">
        <f t="shared" si="50"/>
        <v>0.57177636158950995</v>
      </c>
      <c r="D130" s="19">
        <v>1</v>
      </c>
      <c r="E130" s="20">
        <v>350</v>
      </c>
      <c r="F130" s="21">
        <v>52.384640231006998</v>
      </c>
      <c r="G130" s="22">
        <v>0</v>
      </c>
      <c r="H130" s="22">
        <v>0</v>
      </c>
      <c r="I130" s="22">
        <v>69.945459119537759</v>
      </c>
      <c r="J130" s="23">
        <f t="shared" si="51"/>
        <v>122.33009935054476</v>
      </c>
      <c r="K130" s="24">
        <f>IF(ISERROR(VLOOKUP($A130,'14-15 pricing'!$A$1:$D$1208,4,FALSE)),L130,VLOOKUP($A130,'14-15 pricing'!$A$1:$D$1208,4,FALSE))</f>
        <v>148.91999999999999</v>
      </c>
      <c r="L130" s="24">
        <f t="shared" si="52"/>
        <v>150.67782868482982</v>
      </c>
      <c r="M130" s="24"/>
      <c r="N130" s="24"/>
      <c r="O130" s="24"/>
      <c r="P130" s="24"/>
      <c r="Q130" s="24"/>
      <c r="R130" s="24"/>
      <c r="S130" s="24"/>
      <c r="T130" s="24"/>
      <c r="U130" s="24">
        <f t="shared" si="92"/>
        <v>150.93347475351629</v>
      </c>
      <c r="V130" s="24">
        <f t="shared" si="92"/>
        <v>150.70289494244037</v>
      </c>
      <c r="W130" s="24">
        <f t="shared" si="92"/>
        <v>151.62163937173773</v>
      </c>
      <c r="X130" s="22">
        <f t="shared" si="89"/>
        <v>98.293188453822808</v>
      </c>
      <c r="Y130" s="22">
        <f t="shared" si="90"/>
        <v>52.384640231006998</v>
      </c>
      <c r="Z130" s="31">
        <f t="shared" si="55"/>
        <v>150.67782868482982</v>
      </c>
      <c r="AA130" s="25">
        <f t="shared" si="56"/>
        <v>0</v>
      </c>
      <c r="AC130" s="49">
        <f t="shared" si="57"/>
        <v>1191.3599999999999</v>
      </c>
      <c r="AD130" s="49">
        <f t="shared" si="58"/>
        <v>1205.4226294786386</v>
      </c>
      <c r="AE130" s="49">
        <f t="shared" si="59"/>
        <v>1207.4677980281303</v>
      </c>
      <c r="AF130" s="49">
        <f t="shared" si="60"/>
        <v>1205.6231595395229</v>
      </c>
      <c r="AG130" s="49">
        <f t="shared" si="61"/>
        <v>1212.9731149739018</v>
      </c>
      <c r="AH130" s="50">
        <f t="shared" si="62"/>
        <v>4979.2305499088206</v>
      </c>
      <c r="AI130" s="49">
        <f t="shared" si="63"/>
        <v>21.613114973901929</v>
      </c>
      <c r="AJ130" s="51">
        <f t="shared" si="64"/>
        <v>5.326882979414443E-6</v>
      </c>
      <c r="AK130" s="61"/>
      <c r="AL130" s="69">
        <f t="shared" si="65"/>
        <v>1191.3599999999999</v>
      </c>
      <c r="AM130" s="69">
        <f t="shared" si="66"/>
        <v>1198.9187417174478</v>
      </c>
      <c r="AN130" s="69">
        <f t="shared" si="67"/>
        <v>1207.6316170370992</v>
      </c>
      <c r="AO130" s="69">
        <f t="shared" si="68"/>
        <v>1217.6748489893907</v>
      </c>
      <c r="AP130" s="69">
        <f t="shared" si="69"/>
        <v>1229.2515678505033</v>
      </c>
      <c r="AQ130" s="70">
        <f t="shared" si="70"/>
        <v>4994.7370253593672</v>
      </c>
      <c r="AS130" s="74">
        <f t="shared" si="71"/>
        <v>6.3446327872749651E-3</v>
      </c>
      <c r="AT130" s="74">
        <f t="shared" si="72"/>
        <v>7.2672776031261575E-3</v>
      </c>
      <c r="AU130" s="74">
        <f t="shared" si="73"/>
        <v>8.316469865978178E-3</v>
      </c>
      <c r="AV130" s="74">
        <f t="shared" si="74"/>
        <v>9.5072332903325257E-3</v>
      </c>
      <c r="AW130" s="45"/>
      <c r="AX130" s="42" t="str">
        <f t="shared" si="75"/>
        <v>LPS0030-ST-0350-001-B</v>
      </c>
      <c r="AY130" s="42">
        <f t="shared" si="76"/>
        <v>148.91999999999999</v>
      </c>
      <c r="AZ130" s="43">
        <f t="shared" si="77"/>
        <v>149.86484271468098</v>
      </c>
      <c r="BA130" s="43">
        <f t="shared" si="78"/>
        <v>150.9539521296374</v>
      </c>
      <c r="BB130" s="43">
        <f t="shared" si="79"/>
        <v>154.65232395681352</v>
      </c>
      <c r="BC130" s="43">
        <f t="shared" si="80"/>
        <v>158.49995423883084</v>
      </c>
      <c r="BD130" s="43">
        <f t="shared" si="81"/>
        <v>160.89071480241444</v>
      </c>
      <c r="BE130" s="43">
        <f t="shared" si="82"/>
        <v>152.20935612367384</v>
      </c>
      <c r="BF130" s="43">
        <f t="shared" si="83"/>
        <v>155.93848534870384</v>
      </c>
      <c r="BG130" s="43">
        <f t="shared" si="84"/>
        <v>159.81811433201696</v>
      </c>
      <c r="BH130" s="43">
        <f t="shared" si="85"/>
        <v>162.22875758378439</v>
      </c>
      <c r="BI130" s="43">
        <f t="shared" si="86"/>
        <v>164.30040412827199</v>
      </c>
      <c r="BJ130" s="43">
        <f t="shared" si="93"/>
        <v>153.65644598131291</v>
      </c>
    </row>
    <row r="131" spans="1:62" x14ac:dyDescent="0.2">
      <c r="A131" s="26" t="s">
        <v>145</v>
      </c>
      <c r="B131" s="17">
        <f>IF(ISERROR(VLOOKUP('Prices updated for CPI'!A131,Quantities!$A$1:$B$576,2,FALSE)),0,VLOOKUP('Prices updated for CPI'!A131,Quantities!$A$1:$B$576,2,FALSE))</f>
        <v>17</v>
      </c>
      <c r="C131" s="18">
        <f t="shared" si="50"/>
        <v>0.44098210133196891</v>
      </c>
      <c r="D131" s="19">
        <v>1</v>
      </c>
      <c r="E131" s="20">
        <v>360</v>
      </c>
      <c r="F131" s="21">
        <v>87.482155888651974</v>
      </c>
      <c r="G131" s="22">
        <v>0</v>
      </c>
      <c r="H131" s="22">
        <v>0</v>
      </c>
      <c r="I131" s="22">
        <v>69.010428869537748</v>
      </c>
      <c r="J131" s="23">
        <f t="shared" si="51"/>
        <v>156.49258475818971</v>
      </c>
      <c r="K131" s="24">
        <f>IF(ISERROR(VLOOKUP($A131,'14-15 pricing'!$A$1:$D$1208,4,FALSE)),L131,VLOOKUP($A131,'14-15 pricing'!$A$1:$D$1208,4,FALSE))</f>
        <v>202.1</v>
      </c>
      <c r="L131" s="24">
        <f t="shared" si="52"/>
        <v>184.46136190915905</v>
      </c>
      <c r="M131" s="24"/>
      <c r="N131" s="24"/>
      <c r="O131" s="24"/>
      <c r="P131" s="24"/>
      <c r="Q131" s="24"/>
      <c r="R131" s="24"/>
      <c r="S131" s="24"/>
      <c r="T131" s="24"/>
      <c r="U131" s="24">
        <f t="shared" si="92"/>
        <v>184.71359050356591</v>
      </c>
      <c r="V131" s="24">
        <f t="shared" si="92"/>
        <v>184.48609308126993</v>
      </c>
      <c r="W131" s="24">
        <f t="shared" si="92"/>
        <v>185.39255574354158</v>
      </c>
      <c r="X131" s="22">
        <f t="shared" si="89"/>
        <v>96.979206020507064</v>
      </c>
      <c r="Y131" s="22">
        <f t="shared" si="90"/>
        <v>87.482155888651974</v>
      </c>
      <c r="Z131" s="31">
        <f t="shared" si="55"/>
        <v>184.46136190915905</v>
      </c>
      <c r="AA131" s="25">
        <f t="shared" si="56"/>
        <v>0</v>
      </c>
      <c r="AC131" s="49">
        <f t="shared" si="57"/>
        <v>3435.7</v>
      </c>
      <c r="AD131" s="49">
        <f t="shared" si="58"/>
        <v>3135.8431524557041</v>
      </c>
      <c r="AE131" s="49">
        <f t="shared" si="59"/>
        <v>3140.1310385606203</v>
      </c>
      <c r="AF131" s="49">
        <f t="shared" si="60"/>
        <v>3136.263582381589</v>
      </c>
      <c r="AG131" s="49">
        <f t="shared" si="61"/>
        <v>3151.6734476402066</v>
      </c>
      <c r="AH131" s="50">
        <f t="shared" si="62"/>
        <v>13264.890328130277</v>
      </c>
      <c r="AI131" s="49">
        <f t="shared" si="63"/>
        <v>-284.02655235979319</v>
      </c>
      <c r="AJ131" s="51">
        <f t="shared" si="64"/>
        <v>-7.0002690926045718E-5</v>
      </c>
      <c r="AK131" s="61"/>
      <c r="AL131" s="69">
        <f t="shared" si="65"/>
        <v>3435.7</v>
      </c>
      <c r="AM131" s="69">
        <f t="shared" si="66"/>
        <v>3336.3675644497685</v>
      </c>
      <c r="AN131" s="69">
        <f t="shared" si="67"/>
        <v>3221.8681995424172</v>
      </c>
      <c r="AO131" s="69">
        <f t="shared" si="68"/>
        <v>3089.8860882454769</v>
      </c>
      <c r="AP131" s="69">
        <f t="shared" si="69"/>
        <v>2937.751814693017</v>
      </c>
      <c r="AQ131" s="70">
        <f t="shared" si="70"/>
        <v>13317.780433087326</v>
      </c>
      <c r="AS131" s="74">
        <f t="shared" si="71"/>
        <v>-2.891184781856139E-2</v>
      </c>
      <c r="AT131" s="74">
        <f t="shared" si="72"/>
        <v>-3.4318570330015306E-2</v>
      </c>
      <c r="AU131" s="74">
        <f t="shared" si="73"/>
        <v>-4.0964466304265618E-2</v>
      </c>
      <c r="AV131" s="74">
        <f t="shared" si="74"/>
        <v>-4.923620781076949E-2</v>
      </c>
      <c r="AW131" s="45"/>
      <c r="AX131" s="42" t="str">
        <f t="shared" si="75"/>
        <v>LPS0030-ST-0360-001-B</v>
      </c>
      <c r="AY131" s="42">
        <f t="shared" si="76"/>
        <v>202.1</v>
      </c>
      <c r="AZ131" s="43">
        <f t="shared" si="77"/>
        <v>196.25691555586874</v>
      </c>
      <c r="BA131" s="43">
        <f t="shared" si="78"/>
        <v>189.5216587966128</v>
      </c>
      <c r="BB131" s="43">
        <f t="shared" si="79"/>
        <v>194.16493943712982</v>
      </c>
      <c r="BC131" s="43">
        <f t="shared" si="80"/>
        <v>198.99561305114534</v>
      </c>
      <c r="BD131" s="43">
        <f t="shared" si="81"/>
        <v>201.99719665597055</v>
      </c>
      <c r="BE131" s="43">
        <f t="shared" si="82"/>
        <v>181.75800519091041</v>
      </c>
      <c r="BF131" s="43">
        <f t="shared" si="83"/>
        <v>186.21107631808772</v>
      </c>
      <c r="BG131" s="43">
        <f t="shared" si="84"/>
        <v>190.84386396561499</v>
      </c>
      <c r="BH131" s="43">
        <f t="shared" si="85"/>
        <v>193.72248930000092</v>
      </c>
      <c r="BI131" s="43">
        <f t="shared" si="86"/>
        <v>196.19630794673878</v>
      </c>
      <c r="BJ131" s="43">
        <f t="shared" si="93"/>
        <v>172.80893027605981</v>
      </c>
    </row>
    <row r="132" spans="1:62" x14ac:dyDescent="0.2">
      <c r="A132" s="26" t="s">
        <v>146</v>
      </c>
      <c r="B132" s="17">
        <f>IF(ISERROR(VLOOKUP('Prices updated for CPI'!A132,Quantities!$A$1:$B$576,2,FALSE)),0,VLOOKUP('Prices updated for CPI'!A132,Quantities!$A$1:$B$576,2,FALSE))</f>
        <v>25</v>
      </c>
      <c r="C132" s="18">
        <f t="shared" si="50"/>
        <v>0.69154419141358603</v>
      </c>
      <c r="D132" s="19">
        <v>1</v>
      </c>
      <c r="E132" s="20">
        <v>890</v>
      </c>
      <c r="F132" s="21">
        <v>26.376770440019968</v>
      </c>
      <c r="G132" s="22">
        <v>0</v>
      </c>
      <c r="H132" s="22">
        <v>0</v>
      </c>
      <c r="I132" s="22">
        <v>59.135545119537753</v>
      </c>
      <c r="J132" s="23">
        <f t="shared" si="51"/>
        <v>85.51231555955772</v>
      </c>
      <c r="K132" s="24">
        <f>IF(ISERROR(VLOOKUP($A132,'14-15 pricing'!$A$1:$D$1208,4,FALSE)),L132,VLOOKUP($A132,'14-15 pricing'!$A$1:$D$1208,4,FALSE))</f>
        <v>96.32</v>
      </c>
      <c r="L132" s="24">
        <f t="shared" si="52"/>
        <v>109.47896683593488</v>
      </c>
      <c r="M132" s="24"/>
      <c r="N132" s="24"/>
      <c r="O132" s="24"/>
      <c r="P132" s="24"/>
      <c r="Q132" s="24"/>
      <c r="R132" s="24"/>
      <c r="S132" s="24"/>
      <c r="T132" s="24"/>
      <c r="U132" s="24">
        <f t="shared" ref="U132:W151" si="94">IF($D132=1,($I132*(1+U$8)*U$7)+$F132,$J132*(1+U$8)*U$7)</f>
        <v>109.69510337745942</v>
      </c>
      <c r="V132" s="24">
        <f t="shared" si="94"/>
        <v>109.50015915959058</v>
      </c>
      <c r="W132" s="24">
        <f t="shared" si="94"/>
        <v>110.27691369570975</v>
      </c>
      <c r="X132" s="22">
        <f t="shared" si="89"/>
        <v>83.102196395914916</v>
      </c>
      <c r="Y132" s="22">
        <f t="shared" si="90"/>
        <v>26.376770440019968</v>
      </c>
      <c r="Z132" s="31">
        <f t="shared" si="55"/>
        <v>109.47896683593488</v>
      </c>
      <c r="AA132" s="25">
        <f t="shared" si="56"/>
        <v>0</v>
      </c>
      <c r="AC132" s="49">
        <f t="shared" si="57"/>
        <v>2408</v>
      </c>
      <c r="AD132" s="49">
        <f t="shared" si="58"/>
        <v>2736.974170898372</v>
      </c>
      <c r="AE132" s="49">
        <f t="shared" si="59"/>
        <v>2742.3775844364854</v>
      </c>
      <c r="AF132" s="49">
        <f t="shared" si="60"/>
        <v>2737.5039789897646</v>
      </c>
      <c r="AG132" s="49">
        <f t="shared" si="61"/>
        <v>2756.9228423927439</v>
      </c>
      <c r="AH132" s="50">
        <f t="shared" si="62"/>
        <v>11029.868597704553</v>
      </c>
      <c r="AI132" s="49">
        <f t="shared" si="63"/>
        <v>348.92284239274386</v>
      </c>
      <c r="AJ132" s="51">
        <f t="shared" si="64"/>
        <v>8.5997374858514438E-5</v>
      </c>
      <c r="AK132" s="61"/>
      <c r="AL132" s="69">
        <f t="shared" si="65"/>
        <v>2408</v>
      </c>
      <c r="AM132" s="69">
        <f t="shared" si="66"/>
        <v>2530.0285760821253</v>
      </c>
      <c r="AN132" s="69">
        <f t="shared" si="67"/>
        <v>2670.6895231791705</v>
      </c>
      <c r="AO132" s="69">
        <f t="shared" si="68"/>
        <v>2832.8277917181895</v>
      </c>
      <c r="AP132" s="69">
        <f t="shared" si="69"/>
        <v>3019.7227235907421</v>
      </c>
      <c r="AQ132" s="70">
        <f t="shared" si="70"/>
        <v>11052.779689344616</v>
      </c>
      <c r="AS132" s="74">
        <f t="shared" si="71"/>
        <v>5.0676318970982251E-2</v>
      </c>
      <c r="AT132" s="74">
        <f t="shared" si="72"/>
        <v>5.5596584333788696E-2</v>
      </c>
      <c r="AU132" s="74">
        <f t="shared" si="73"/>
        <v>6.071026494536539E-2</v>
      </c>
      <c r="AV132" s="74">
        <f t="shared" si="74"/>
        <v>6.5974688761153269E-2</v>
      </c>
      <c r="AW132" s="45"/>
      <c r="AX132" s="42" t="str">
        <f t="shared" si="75"/>
        <v>LPS0030-ST-0890-001-B</v>
      </c>
      <c r="AY132" s="42">
        <f t="shared" si="76"/>
        <v>96.32</v>
      </c>
      <c r="AZ132" s="43">
        <f t="shared" si="77"/>
        <v>101.201143043285</v>
      </c>
      <c r="BA132" s="43">
        <f t="shared" si="78"/>
        <v>106.82758092716681</v>
      </c>
      <c r="BB132" s="43">
        <f t="shared" si="79"/>
        <v>109.44485665988239</v>
      </c>
      <c r="BC132" s="43">
        <f t="shared" si="80"/>
        <v>112.16776009852195</v>
      </c>
      <c r="BD132" s="43">
        <f t="shared" si="81"/>
        <v>113.8596612642786</v>
      </c>
      <c r="BE132" s="43">
        <f t="shared" si="82"/>
        <v>113.31311166872757</v>
      </c>
      <c r="BF132" s="43">
        <f t="shared" si="83"/>
        <v>116.08928290461139</v>
      </c>
      <c r="BG132" s="43">
        <f t="shared" si="84"/>
        <v>118.97749453243142</v>
      </c>
      <c r="BH132" s="43">
        <f t="shared" si="85"/>
        <v>120.77211146622253</v>
      </c>
      <c r="BI132" s="43">
        <f t="shared" si="86"/>
        <v>122.31436039369923</v>
      </c>
      <c r="BJ132" s="43">
        <f t="shared" si="93"/>
        <v>120.78890894362966</v>
      </c>
    </row>
    <row r="133" spans="1:62" x14ac:dyDescent="0.2">
      <c r="A133" s="26" t="s">
        <v>147</v>
      </c>
      <c r="B133" s="17">
        <f>IF(ISERROR(VLOOKUP('Prices updated for CPI'!A133,Quantities!$A$1:$B$576,2,FALSE)),0,VLOOKUP('Prices updated for CPI'!A133,Quantities!$A$1:$B$576,2,FALSE))</f>
        <v>75</v>
      </c>
      <c r="C133" s="18">
        <f t="shared" si="50"/>
        <v>0.65572200527932312</v>
      </c>
      <c r="D133" s="19">
        <v>1</v>
      </c>
      <c r="E133" s="20">
        <v>50</v>
      </c>
      <c r="F133" s="21">
        <v>32.009790998230237</v>
      </c>
      <c r="G133" s="22">
        <v>0</v>
      </c>
      <c r="H133" s="22">
        <v>0</v>
      </c>
      <c r="I133" s="22">
        <v>60.966790395537743</v>
      </c>
      <c r="J133" s="23">
        <f t="shared" si="51"/>
        <v>92.976581393767987</v>
      </c>
      <c r="K133" s="24">
        <f>IF(ISERROR(VLOOKUP($A133,'14-15 pricing'!$A$1:$D$1208,4,FALSE)),L133,VLOOKUP($A133,'14-15 pricing'!$A$1:$D$1208,4,FALSE))</f>
        <v>107.61</v>
      </c>
      <c r="L133" s="24">
        <f t="shared" si="52"/>
        <v>117.68540587312631</v>
      </c>
      <c r="M133" s="24"/>
      <c r="N133" s="24"/>
      <c r="O133" s="24"/>
      <c r="P133" s="24"/>
      <c r="Q133" s="24"/>
      <c r="R133" s="24"/>
      <c r="S133" s="24"/>
      <c r="T133" s="24"/>
      <c r="U133" s="24">
        <f t="shared" si="94"/>
        <v>117.90823549611036</v>
      </c>
      <c r="V133" s="24">
        <f t="shared" si="94"/>
        <v>117.70725445762318</v>
      </c>
      <c r="W133" s="24">
        <f t="shared" si="94"/>
        <v>118.50806268381999</v>
      </c>
      <c r="X133" s="22">
        <f t="shared" si="89"/>
        <v>85.675614874896084</v>
      </c>
      <c r="Y133" s="22">
        <f t="shared" si="90"/>
        <v>32.009790998230237</v>
      </c>
      <c r="Z133" s="31">
        <f t="shared" si="55"/>
        <v>117.68540587312631</v>
      </c>
      <c r="AA133" s="25">
        <f t="shared" si="56"/>
        <v>0</v>
      </c>
      <c r="AC133" s="49">
        <f t="shared" si="57"/>
        <v>8070.75</v>
      </c>
      <c r="AD133" s="49">
        <f t="shared" si="58"/>
        <v>8826.4054404844737</v>
      </c>
      <c r="AE133" s="49">
        <f t="shared" si="59"/>
        <v>8843.1176622082767</v>
      </c>
      <c r="AF133" s="49">
        <f t="shared" si="60"/>
        <v>8828.0440843217384</v>
      </c>
      <c r="AG133" s="49">
        <f t="shared" si="61"/>
        <v>8888.1047012864983</v>
      </c>
      <c r="AH133" s="50">
        <f t="shared" si="62"/>
        <v>35853.556524613654</v>
      </c>
      <c r="AI133" s="49">
        <f t="shared" si="63"/>
        <v>817.35470128649831</v>
      </c>
      <c r="AJ133" s="51">
        <f t="shared" si="64"/>
        <v>2.0144957594890278E-4</v>
      </c>
      <c r="AK133" s="61"/>
      <c r="AL133" s="69">
        <f t="shared" si="65"/>
        <v>8070.75</v>
      </c>
      <c r="AM133" s="69">
        <f t="shared" si="66"/>
        <v>8356.6029687195296</v>
      </c>
      <c r="AN133" s="69">
        <f t="shared" si="67"/>
        <v>8686.1024236958037</v>
      </c>
      <c r="AO133" s="69">
        <f t="shared" si="68"/>
        <v>9065.9126852998634</v>
      </c>
      <c r="AP133" s="69">
        <f t="shared" si="69"/>
        <v>9503.7156395722195</v>
      </c>
      <c r="AQ133" s="70">
        <f t="shared" si="70"/>
        <v>35940.620036980894</v>
      </c>
      <c r="AS133" s="74">
        <f t="shared" si="71"/>
        <v>3.541838970597895E-2</v>
      </c>
      <c r="AT133" s="74">
        <f t="shared" si="72"/>
        <v>3.9429832458195972E-2</v>
      </c>
      <c r="AU133" s="74">
        <f t="shared" si="73"/>
        <v>4.3726201128820696E-2</v>
      </c>
      <c r="AV133" s="74">
        <f t="shared" si="74"/>
        <v>4.8291106419129981E-2</v>
      </c>
      <c r="AW133" s="45"/>
      <c r="AX133" s="42" t="str">
        <f t="shared" si="75"/>
        <v>LPS0040-ST-0050-001-B</v>
      </c>
      <c r="AY133" s="42">
        <f t="shared" si="76"/>
        <v>107.61</v>
      </c>
      <c r="AZ133" s="43">
        <f t="shared" si="77"/>
        <v>111.4213729162604</v>
      </c>
      <c r="BA133" s="43">
        <f t="shared" si="78"/>
        <v>115.81469898261071</v>
      </c>
      <c r="BB133" s="43">
        <f t="shared" si="79"/>
        <v>118.65215910768467</v>
      </c>
      <c r="BC133" s="43">
        <f t="shared" si="80"/>
        <v>121.60413311447005</v>
      </c>
      <c r="BD133" s="43">
        <f t="shared" si="81"/>
        <v>123.43836939053088</v>
      </c>
      <c r="BE133" s="43">
        <f t="shared" si="82"/>
        <v>120.87883580399816</v>
      </c>
      <c r="BF133" s="43">
        <f t="shared" si="83"/>
        <v>123.84036728119611</v>
      </c>
      <c r="BG133" s="43">
        <f t="shared" si="84"/>
        <v>126.92141989712923</v>
      </c>
      <c r="BH133" s="43">
        <f t="shared" si="85"/>
        <v>128.83586035751489</v>
      </c>
      <c r="BI133" s="43">
        <f t="shared" si="86"/>
        <v>130.48108262815879</v>
      </c>
      <c r="BJ133" s="43">
        <f t="shared" si="93"/>
        <v>126.71620852762958</v>
      </c>
    </row>
    <row r="134" spans="1:62" x14ac:dyDescent="0.2">
      <c r="A134" s="26" t="s">
        <v>148</v>
      </c>
      <c r="B134" s="17">
        <f>IF(ISERROR(VLOOKUP('Prices updated for CPI'!A134,Quantities!$A$1:$B$576,2,FALSE)),0,VLOOKUP('Prices updated for CPI'!A134,Quantities!$A$1:$B$576,2,FALSE))</f>
        <v>2</v>
      </c>
      <c r="C134" s="18">
        <f t="shared" si="50"/>
        <v>0.52130109918907197</v>
      </c>
      <c r="D134" s="19">
        <v>1</v>
      </c>
      <c r="E134" s="20">
        <v>220</v>
      </c>
      <c r="F134" s="21">
        <v>65.91090936010653</v>
      </c>
      <c r="G134" s="22">
        <v>0</v>
      </c>
      <c r="H134" s="22">
        <v>0</v>
      </c>
      <c r="I134" s="22">
        <v>71.776704395537749</v>
      </c>
      <c r="J134" s="23">
        <f t="shared" si="51"/>
        <v>137.68761375564429</v>
      </c>
      <c r="K134" s="24">
        <f>IF(ISERROR(VLOOKUP($A134,'14-15 pricing'!$A$1:$D$1208,4,FALSE)),L134,VLOOKUP($A134,'14-15 pricing'!$A$1:$D$1208,4,FALSE))</f>
        <v>172.39</v>
      </c>
      <c r="L134" s="24">
        <f t="shared" si="52"/>
        <v>166.77751629291049</v>
      </c>
      <c r="M134" s="24"/>
      <c r="N134" s="24"/>
      <c r="O134" s="24"/>
      <c r="P134" s="24"/>
      <c r="Q134" s="24"/>
      <c r="R134" s="24"/>
      <c r="S134" s="24"/>
      <c r="T134" s="24"/>
      <c r="U134" s="24">
        <f t="shared" si="94"/>
        <v>167.03985544305647</v>
      </c>
      <c r="V134" s="24">
        <f t="shared" si="94"/>
        <v>166.80323881136218</v>
      </c>
      <c r="W134" s="24">
        <f t="shared" si="94"/>
        <v>167.74603693073726</v>
      </c>
      <c r="X134" s="22">
        <f t="shared" si="89"/>
        <v>100.86660693280396</v>
      </c>
      <c r="Y134" s="22">
        <f t="shared" si="90"/>
        <v>65.91090936010653</v>
      </c>
      <c r="Z134" s="31">
        <f t="shared" si="55"/>
        <v>166.77751629291049</v>
      </c>
      <c r="AA134" s="25">
        <f t="shared" si="56"/>
        <v>0</v>
      </c>
      <c r="AC134" s="49">
        <f t="shared" si="57"/>
        <v>344.78</v>
      </c>
      <c r="AD134" s="49">
        <f t="shared" si="58"/>
        <v>333.55503258582098</v>
      </c>
      <c r="AE134" s="49">
        <f t="shared" si="59"/>
        <v>334.07971088611293</v>
      </c>
      <c r="AF134" s="49">
        <f t="shared" si="60"/>
        <v>333.60647762272436</v>
      </c>
      <c r="AG134" s="49">
        <f t="shared" si="61"/>
        <v>335.49207386147452</v>
      </c>
      <c r="AH134" s="50">
        <f t="shared" si="62"/>
        <v>1391.8357951947548</v>
      </c>
      <c r="AI134" s="49">
        <f t="shared" si="63"/>
        <v>-9.2879261385254495</v>
      </c>
      <c r="AJ134" s="51">
        <f t="shared" si="64"/>
        <v>-2.2891515508575313E-6</v>
      </c>
      <c r="AK134" s="61"/>
      <c r="AL134" s="69">
        <f t="shared" si="65"/>
        <v>344.78</v>
      </c>
      <c r="AM134" s="69">
        <f t="shared" si="66"/>
        <v>341.53173917056284</v>
      </c>
      <c r="AN134" s="69">
        <f t="shared" si="67"/>
        <v>337.78750598063067</v>
      </c>
      <c r="AO134" s="69">
        <f t="shared" si="68"/>
        <v>333.47157111064081</v>
      </c>
      <c r="AP134" s="69">
        <f t="shared" si="69"/>
        <v>328.4966422381334</v>
      </c>
      <c r="AQ134" s="70">
        <f t="shared" si="70"/>
        <v>1396.7317422174037</v>
      </c>
      <c r="AS134" s="74">
        <f t="shared" si="71"/>
        <v>-9.4212565387700245E-3</v>
      </c>
      <c r="AT134" s="74">
        <f t="shared" si="72"/>
        <v>-1.0963060707111276E-2</v>
      </c>
      <c r="AU134" s="74">
        <f t="shared" si="73"/>
        <v>-1.2777070772526867E-2</v>
      </c>
      <c r="AV134" s="74">
        <f t="shared" si="74"/>
        <v>-1.4918599675343237E-2</v>
      </c>
      <c r="AW134" s="45"/>
      <c r="AX134" s="42" t="str">
        <f t="shared" si="75"/>
        <v>LPS0040-ST-0220-001-B</v>
      </c>
      <c r="AY134" s="42">
        <f t="shared" si="76"/>
        <v>172.39</v>
      </c>
      <c r="AZ134" s="43">
        <f t="shared" si="77"/>
        <v>170.76586958528142</v>
      </c>
      <c r="BA134" s="43">
        <f t="shared" si="78"/>
        <v>168.89375299031533</v>
      </c>
      <c r="BB134" s="43">
        <f t="shared" si="79"/>
        <v>173.03164993857806</v>
      </c>
      <c r="BC134" s="43">
        <f t="shared" si="80"/>
        <v>177.33654364477937</v>
      </c>
      <c r="BD134" s="43">
        <f t="shared" si="81"/>
        <v>180.01142905445789</v>
      </c>
      <c r="BE134" s="43">
        <f t="shared" si="82"/>
        <v>166.7357855553204</v>
      </c>
      <c r="BF134" s="43">
        <f t="shared" si="83"/>
        <v>170.82081230142575</v>
      </c>
      <c r="BG134" s="43">
        <f t="shared" si="84"/>
        <v>175.07070207607472</v>
      </c>
      <c r="BH134" s="43">
        <f t="shared" si="85"/>
        <v>177.71141028556539</v>
      </c>
      <c r="BI134" s="43">
        <f t="shared" si="86"/>
        <v>179.98076890309639</v>
      </c>
      <c r="BJ134" s="43">
        <f t="shared" si="93"/>
        <v>164.2483211190667</v>
      </c>
    </row>
    <row r="135" spans="1:62" x14ac:dyDescent="0.2">
      <c r="A135" s="26" t="s">
        <v>149</v>
      </c>
      <c r="B135" s="17">
        <f>IF(ISERROR(VLOOKUP('Prices updated for CPI'!A135,Quantities!$A$1:$B$576,2,FALSE)),0,VLOOKUP('Prices updated for CPI'!A135,Quantities!$A$1:$B$576,2,FALSE))</f>
        <v>55</v>
      </c>
      <c r="C135" s="18">
        <f t="shared" si="50"/>
        <v>0.43451593449792836</v>
      </c>
      <c r="D135" s="19">
        <v>1</v>
      </c>
      <c r="E135" s="20">
        <v>310</v>
      </c>
      <c r="F135" s="21">
        <v>92.1941745337366</v>
      </c>
      <c r="G135" s="22">
        <v>0</v>
      </c>
      <c r="H135" s="22">
        <v>0</v>
      </c>
      <c r="I135" s="22">
        <v>70.841674145537738</v>
      </c>
      <c r="J135" s="23">
        <f t="shared" si="51"/>
        <v>163.03584867927435</v>
      </c>
      <c r="K135" s="24">
        <f>IF(ISERROR(VLOOKUP($A135,'14-15 pricing'!$A$1:$D$1208,4,FALSE)),L135,VLOOKUP($A135,'14-15 pricing'!$A$1:$D$1208,4,FALSE))</f>
        <v>211.98</v>
      </c>
      <c r="L135" s="24">
        <f t="shared" si="52"/>
        <v>191.74679903322482</v>
      </c>
      <c r="M135" s="24"/>
      <c r="N135" s="24"/>
      <c r="O135" s="24"/>
      <c r="P135" s="24"/>
      <c r="Q135" s="24"/>
      <c r="R135" s="24"/>
      <c r="S135" s="24"/>
      <c r="T135" s="24"/>
      <c r="U135" s="24">
        <f t="shared" si="94"/>
        <v>192.00572070909124</v>
      </c>
      <c r="V135" s="24">
        <f t="shared" si="94"/>
        <v>191.77218646617686</v>
      </c>
      <c r="W135" s="24">
        <f t="shared" si="94"/>
        <v>192.70270281852618</v>
      </c>
      <c r="X135" s="22">
        <f t="shared" si="89"/>
        <v>99.552624499488232</v>
      </c>
      <c r="Y135" s="22">
        <f t="shared" si="90"/>
        <v>92.1941745337366</v>
      </c>
      <c r="Z135" s="31">
        <f t="shared" si="55"/>
        <v>191.74679903322482</v>
      </c>
      <c r="AA135" s="25">
        <f t="shared" si="56"/>
        <v>0</v>
      </c>
      <c r="AC135" s="49">
        <f t="shared" si="57"/>
        <v>11658.9</v>
      </c>
      <c r="AD135" s="49">
        <f t="shared" si="58"/>
        <v>10546.073946827364</v>
      </c>
      <c r="AE135" s="49">
        <f t="shared" si="59"/>
        <v>10560.314639000018</v>
      </c>
      <c r="AF135" s="49">
        <f t="shared" si="60"/>
        <v>10547.470255639728</v>
      </c>
      <c r="AG135" s="49">
        <f t="shared" si="61"/>
        <v>10598.64865501894</v>
      </c>
      <c r="AH135" s="50">
        <f t="shared" si="62"/>
        <v>44708.020350101237</v>
      </c>
      <c r="AI135" s="49">
        <f t="shared" si="63"/>
        <v>-1060.2513449810594</v>
      </c>
      <c r="AJ135" s="51">
        <f t="shared" si="64"/>
        <v>-2.6131517138092765E-4</v>
      </c>
      <c r="AK135" s="61"/>
      <c r="AL135" s="69">
        <f t="shared" si="65"/>
        <v>11658.9</v>
      </c>
      <c r="AM135" s="69">
        <f t="shared" si="66"/>
        <v>11288.098933982181</v>
      </c>
      <c r="AN135" s="69">
        <f t="shared" si="67"/>
        <v>10860.680776651896</v>
      </c>
      <c r="AO135" s="69">
        <f t="shared" si="68"/>
        <v>10368.000744262677</v>
      </c>
      <c r="AP135" s="69">
        <f t="shared" si="69"/>
        <v>9800.0940932416015</v>
      </c>
      <c r="AQ135" s="70">
        <f t="shared" si="70"/>
        <v>44890.913334070101</v>
      </c>
      <c r="AS135" s="74">
        <f t="shared" si="71"/>
        <v>-3.1804120973489676E-2</v>
      </c>
      <c r="AT135" s="74">
        <f t="shared" si="72"/>
        <v>-3.7864494263384493E-2</v>
      </c>
      <c r="AU135" s="74">
        <f t="shared" si="73"/>
        <v>-4.5363641793834279E-2</v>
      </c>
      <c r="AV135" s="74">
        <f t="shared" si="74"/>
        <v>-5.4774943118646814E-2</v>
      </c>
      <c r="AW135" s="45"/>
      <c r="AX135" s="42" t="str">
        <f t="shared" si="75"/>
        <v>LPS0040-ST-0310-001-B</v>
      </c>
      <c r="AY135" s="42">
        <f t="shared" si="76"/>
        <v>211.98</v>
      </c>
      <c r="AZ135" s="43">
        <f t="shared" si="77"/>
        <v>205.23816243603963</v>
      </c>
      <c r="BA135" s="43">
        <f t="shared" si="78"/>
        <v>197.46692321185265</v>
      </c>
      <c r="BB135" s="43">
        <f t="shared" si="79"/>
        <v>202.30486283054302</v>
      </c>
      <c r="BC135" s="43">
        <f t="shared" si="80"/>
        <v>207.33805144685843</v>
      </c>
      <c r="BD135" s="43">
        <f t="shared" si="81"/>
        <v>210.46546961621951</v>
      </c>
      <c r="BE135" s="43">
        <f t="shared" si="82"/>
        <v>188.50910444113958</v>
      </c>
      <c r="BF135" s="43">
        <f t="shared" si="83"/>
        <v>193.12757749994751</v>
      </c>
      <c r="BG135" s="43">
        <f t="shared" si="84"/>
        <v>197.93244235079158</v>
      </c>
      <c r="BH135" s="43">
        <f t="shared" si="85"/>
        <v>200.91798944257823</v>
      </c>
      <c r="BI135" s="43">
        <f t="shared" si="86"/>
        <v>203.48369397458234</v>
      </c>
      <c r="BJ135" s="43">
        <f t="shared" si="93"/>
        <v>178.18352896802909</v>
      </c>
    </row>
    <row r="136" spans="1:62" x14ac:dyDescent="0.2">
      <c r="A136" s="26" t="s">
        <v>150</v>
      </c>
      <c r="B136" s="17">
        <f>IF(ISERROR(VLOOKUP('Prices updated for CPI'!A136,Quantities!$A$1:$B$576,2,FALSE)),0,VLOOKUP('Prices updated for CPI'!A136,Quantities!$A$1:$B$576,2,FALSE))</f>
        <v>18</v>
      </c>
      <c r="C136" s="18">
        <f t="shared" si="50"/>
        <v>0.66203855323192096</v>
      </c>
      <c r="D136" s="19">
        <v>1</v>
      </c>
      <c r="E136" s="20">
        <v>60</v>
      </c>
      <c r="F136" s="21">
        <v>32.138130136529035</v>
      </c>
      <c r="G136" s="22">
        <v>0</v>
      </c>
      <c r="H136" s="22">
        <v>0</v>
      </c>
      <c r="I136" s="22">
        <v>62.955941817137749</v>
      </c>
      <c r="J136" s="23">
        <f t="shared" si="51"/>
        <v>95.094071953666784</v>
      </c>
      <c r="K136" s="24">
        <f>IF(ISERROR(VLOOKUP($A136,'14-15 pricing'!$A$1:$D$1208,4,FALSE)),L136,VLOOKUP($A136,'14-15 pricing'!$A$1:$D$1208,4,FALSE))</f>
        <v>110.98</v>
      </c>
      <c r="L136" s="24">
        <f t="shared" si="52"/>
        <v>120.60906636620203</v>
      </c>
      <c r="M136" s="24"/>
      <c r="N136" s="24"/>
      <c r="O136" s="24"/>
      <c r="P136" s="24"/>
      <c r="Q136" s="24"/>
      <c r="R136" s="24"/>
      <c r="S136" s="24"/>
      <c r="T136" s="24"/>
      <c r="U136" s="24">
        <f t="shared" si="94"/>
        <v>120.83916620725819</v>
      </c>
      <c r="V136" s="24">
        <f t="shared" si="94"/>
        <v>120.63162780014738</v>
      </c>
      <c r="W136" s="24">
        <f t="shared" si="94"/>
        <v>121.45856383807967</v>
      </c>
      <c r="X136" s="22">
        <f t="shared" si="89"/>
        <v>88.470936229673001</v>
      </c>
      <c r="Y136" s="22">
        <f t="shared" si="90"/>
        <v>32.138130136529035</v>
      </c>
      <c r="Z136" s="31">
        <f t="shared" si="55"/>
        <v>120.60906636620203</v>
      </c>
      <c r="AA136" s="25">
        <f t="shared" si="56"/>
        <v>0</v>
      </c>
      <c r="AC136" s="49">
        <f t="shared" si="57"/>
        <v>1997.64</v>
      </c>
      <c r="AD136" s="49">
        <f t="shared" si="58"/>
        <v>2170.9631945916367</v>
      </c>
      <c r="AE136" s="49">
        <f t="shared" si="59"/>
        <v>2175.1049917306473</v>
      </c>
      <c r="AF136" s="49">
        <f t="shared" si="60"/>
        <v>2171.3693004026527</v>
      </c>
      <c r="AG136" s="49">
        <f t="shared" si="61"/>
        <v>2186.2541490854342</v>
      </c>
      <c r="AH136" s="50">
        <f t="shared" si="62"/>
        <v>8830.4899649534927</v>
      </c>
      <c r="AI136" s="49">
        <f t="shared" si="63"/>
        <v>188.61414908543406</v>
      </c>
      <c r="AJ136" s="51">
        <f t="shared" si="64"/>
        <v>4.6486843828534386E-5</v>
      </c>
      <c r="AK136" s="61"/>
      <c r="AL136" s="69">
        <f t="shared" si="65"/>
        <v>1997.64</v>
      </c>
      <c r="AM136" s="69">
        <f t="shared" si="66"/>
        <v>2063.603913064569</v>
      </c>
      <c r="AN136" s="69">
        <f t="shared" si="67"/>
        <v>2139.639762894079</v>
      </c>
      <c r="AO136" s="69">
        <f t="shared" si="68"/>
        <v>2227.285419294672</v>
      </c>
      <c r="AP136" s="69">
        <f t="shared" si="69"/>
        <v>2328.3135672421872</v>
      </c>
      <c r="AQ136" s="70">
        <f t="shared" si="70"/>
        <v>8852.9302437601837</v>
      </c>
      <c r="AS136" s="74">
        <f t="shared" si="71"/>
        <v>3.302092121932327E-2</v>
      </c>
      <c r="AT136" s="74">
        <f t="shared" si="72"/>
        <v>3.6846145400350791E-2</v>
      </c>
      <c r="AU136" s="74">
        <f t="shared" si="73"/>
        <v>4.096280968439444E-2</v>
      </c>
      <c r="AV136" s="74">
        <f t="shared" si="74"/>
        <v>4.5359318151289477E-2</v>
      </c>
      <c r="AW136" s="45"/>
      <c r="AX136" s="42" t="str">
        <f t="shared" si="75"/>
        <v>LPS0050-ST-0060-001-B</v>
      </c>
      <c r="AY136" s="42">
        <f t="shared" si="76"/>
        <v>110.98</v>
      </c>
      <c r="AZ136" s="43">
        <f t="shared" si="77"/>
        <v>114.64466183692051</v>
      </c>
      <c r="BA136" s="43">
        <f t="shared" si="78"/>
        <v>118.86887571633773</v>
      </c>
      <c r="BB136" s="43">
        <f t="shared" si="79"/>
        <v>121.781163171388</v>
      </c>
      <c r="BC136" s="43">
        <f t="shared" si="80"/>
        <v>124.81098438072445</v>
      </c>
      <c r="BD136" s="43">
        <f t="shared" si="81"/>
        <v>126.69359173409858</v>
      </c>
      <c r="BE136" s="43">
        <f t="shared" si="82"/>
        <v>123.738078849704</v>
      </c>
      <c r="BF136" s="43">
        <f t="shared" si="83"/>
        <v>126.76966178152173</v>
      </c>
      <c r="BG136" s="43">
        <f t="shared" si="84"/>
        <v>129.92359298043397</v>
      </c>
      <c r="BH136" s="43">
        <f t="shared" si="85"/>
        <v>131.88331722053479</v>
      </c>
      <c r="BI136" s="43">
        <f t="shared" si="86"/>
        <v>133.56745523937141</v>
      </c>
      <c r="BJ136" s="43">
        <f t="shared" si="93"/>
        <v>129.35075373567707</v>
      </c>
    </row>
    <row r="137" spans="1:62" x14ac:dyDescent="0.2">
      <c r="A137" s="26" t="s">
        <v>151</v>
      </c>
      <c r="B137" s="17">
        <f>IF(ISERROR(VLOOKUP('Prices updated for CPI'!A137,Quantities!$A$1:$B$576,2,FALSE)),0,VLOOKUP('Prices updated for CPI'!A137,Quantities!$A$1:$B$576,2,FALSE))</f>
        <v>7</v>
      </c>
      <c r="C137" s="18">
        <f t="shared" si="50"/>
        <v>0.52763349505928381</v>
      </c>
      <c r="D137" s="19">
        <v>1</v>
      </c>
      <c r="E137" s="20">
        <v>230</v>
      </c>
      <c r="F137" s="21">
        <v>66.039248498405314</v>
      </c>
      <c r="G137" s="22">
        <v>0</v>
      </c>
      <c r="H137" s="22">
        <v>0</v>
      </c>
      <c r="I137" s="22">
        <v>73.765855817137748</v>
      </c>
      <c r="J137" s="23">
        <f t="shared" si="51"/>
        <v>139.80510431554308</v>
      </c>
      <c r="K137" s="24">
        <f>IF(ISERROR(VLOOKUP($A137,'14-15 pricing'!$A$1:$D$1208,4,FALSE)),L137,VLOOKUP($A137,'14-15 pricing'!$A$1:$D$1208,4,FALSE))</f>
        <v>175.76</v>
      </c>
      <c r="L137" s="24">
        <f t="shared" si="52"/>
        <v>169.70117678598615</v>
      </c>
      <c r="M137" s="24"/>
      <c r="N137" s="24"/>
      <c r="O137" s="24"/>
      <c r="P137" s="24"/>
      <c r="Q137" s="24"/>
      <c r="R137" s="24"/>
      <c r="S137" s="24"/>
      <c r="T137" s="24"/>
      <c r="U137" s="24">
        <f t="shared" si="94"/>
        <v>169.97078615420429</v>
      </c>
      <c r="V137" s="24">
        <f t="shared" si="94"/>
        <v>169.72761215388641</v>
      </c>
      <c r="W137" s="24">
        <f t="shared" si="94"/>
        <v>170.69653808499686</v>
      </c>
      <c r="X137" s="22">
        <f t="shared" si="89"/>
        <v>103.66192828758085</v>
      </c>
      <c r="Y137" s="22">
        <f t="shared" si="90"/>
        <v>66.039248498405314</v>
      </c>
      <c r="Z137" s="31">
        <f t="shared" si="55"/>
        <v>169.70117678598615</v>
      </c>
      <c r="AA137" s="25">
        <f t="shared" si="56"/>
        <v>0</v>
      </c>
      <c r="AC137" s="49">
        <f t="shared" si="57"/>
        <v>1230.32</v>
      </c>
      <c r="AD137" s="49">
        <f t="shared" si="58"/>
        <v>1187.9082375019029</v>
      </c>
      <c r="AE137" s="49">
        <f t="shared" si="59"/>
        <v>1189.7955030794301</v>
      </c>
      <c r="AF137" s="49">
        <f t="shared" si="60"/>
        <v>1188.0932850772049</v>
      </c>
      <c r="AG137" s="49">
        <f t="shared" si="61"/>
        <v>1194.8757665949779</v>
      </c>
      <c r="AH137" s="50">
        <f t="shared" si="62"/>
        <v>4959.1727716996138</v>
      </c>
      <c r="AI137" s="49">
        <f t="shared" si="63"/>
        <v>-35.444233405022032</v>
      </c>
      <c r="AJ137" s="51">
        <f t="shared" si="64"/>
        <v>-8.7357738054691114E-6</v>
      </c>
      <c r="AK137" s="61"/>
      <c r="AL137" s="69">
        <f t="shared" si="65"/>
        <v>1230.32</v>
      </c>
      <c r="AM137" s="69">
        <f t="shared" si="66"/>
        <v>1217.9241095415905</v>
      </c>
      <c r="AN137" s="69">
        <f t="shared" si="67"/>
        <v>1203.6355080682958</v>
      </c>
      <c r="AO137" s="69">
        <f t="shared" si="68"/>
        <v>1187.1652002071828</v>
      </c>
      <c r="AP137" s="69">
        <f t="shared" si="69"/>
        <v>1168.1800642897981</v>
      </c>
      <c r="AQ137" s="70">
        <f t="shared" si="70"/>
        <v>4976.9094335494328</v>
      </c>
      <c r="AS137" s="74">
        <f t="shared" si="71"/>
        <v>-1.0075338496008713E-2</v>
      </c>
      <c r="AT137" s="74">
        <f t="shared" si="72"/>
        <v>-1.173193088251835E-2</v>
      </c>
      <c r="AU137" s="74">
        <f t="shared" si="73"/>
        <v>-1.3683800245762188E-2</v>
      </c>
      <c r="AV137" s="74">
        <f t="shared" si="74"/>
        <v>-1.5991991606620064E-2</v>
      </c>
      <c r="AW137" s="45"/>
      <c r="AX137" s="42" t="str">
        <f t="shared" si="75"/>
        <v>LPS0050-ST-0230-001-B</v>
      </c>
      <c r="AY137" s="42">
        <f t="shared" si="76"/>
        <v>175.76</v>
      </c>
      <c r="AZ137" s="43">
        <f t="shared" si="77"/>
        <v>173.9891585059415</v>
      </c>
      <c r="BA137" s="43">
        <f t="shared" si="78"/>
        <v>171.94792972404227</v>
      </c>
      <c r="BB137" s="43">
        <f t="shared" si="79"/>
        <v>176.16065400228129</v>
      </c>
      <c r="BC137" s="43">
        <f t="shared" si="80"/>
        <v>180.54339491103366</v>
      </c>
      <c r="BD137" s="43">
        <f t="shared" si="81"/>
        <v>183.26665139802546</v>
      </c>
      <c r="BE137" s="43">
        <f t="shared" si="82"/>
        <v>169.59502860102612</v>
      </c>
      <c r="BF137" s="43">
        <f t="shared" si="83"/>
        <v>173.75010680175126</v>
      </c>
      <c r="BG137" s="43">
        <f t="shared" si="84"/>
        <v>178.07287515937935</v>
      </c>
      <c r="BH137" s="43">
        <f t="shared" si="85"/>
        <v>180.75886714858518</v>
      </c>
      <c r="BI137" s="43">
        <f t="shared" si="86"/>
        <v>183.0671415143089</v>
      </c>
      <c r="BJ137" s="43">
        <f t="shared" si="93"/>
        <v>166.88286632711402</v>
      </c>
    </row>
    <row r="138" spans="1:62" x14ac:dyDescent="0.2">
      <c r="A138" s="26" t="s">
        <v>152</v>
      </c>
      <c r="B138" s="17">
        <f>IF(ISERROR(VLOOKUP('Prices updated for CPI'!A138,Quantities!$A$1:$B$576,2,FALSE)),0,VLOOKUP('Prices updated for CPI'!A138,Quantities!$A$1:$B$576,2,FALSE))</f>
        <v>14</v>
      </c>
      <c r="C138" s="18">
        <f t="shared" si="50"/>
        <v>0.44098911897666809</v>
      </c>
      <c r="D138" s="19">
        <v>1</v>
      </c>
      <c r="E138" s="20">
        <v>320</v>
      </c>
      <c r="F138" s="21">
        <v>92.322513672035399</v>
      </c>
      <c r="G138" s="22">
        <v>0</v>
      </c>
      <c r="H138" s="22">
        <v>0</v>
      </c>
      <c r="I138" s="22">
        <v>72.830825567137751</v>
      </c>
      <c r="J138" s="23">
        <f t="shared" si="51"/>
        <v>165.15333923917314</v>
      </c>
      <c r="K138" s="24">
        <f>IF(ISERROR(VLOOKUP($A138,'14-15 pricing'!$A$1:$D$1208,4,FALSE)),L138,VLOOKUP($A138,'14-15 pricing'!$A$1:$D$1208,4,FALSE))</f>
        <v>215.35</v>
      </c>
      <c r="L138" s="24">
        <f t="shared" si="52"/>
        <v>194.67045952630053</v>
      </c>
      <c r="M138" s="24"/>
      <c r="N138" s="24"/>
      <c r="O138" s="24"/>
      <c r="P138" s="24"/>
      <c r="Q138" s="24"/>
      <c r="R138" s="24"/>
      <c r="S138" s="24"/>
      <c r="T138" s="24"/>
      <c r="U138" s="24">
        <f t="shared" si="94"/>
        <v>194.93665142023906</v>
      </c>
      <c r="V138" s="24">
        <f t="shared" si="94"/>
        <v>194.69655980870107</v>
      </c>
      <c r="W138" s="24">
        <f t="shared" si="94"/>
        <v>195.65320397278586</v>
      </c>
      <c r="X138" s="22">
        <f t="shared" si="89"/>
        <v>102.34794585426515</v>
      </c>
      <c r="Y138" s="22">
        <f t="shared" si="90"/>
        <v>92.322513672035399</v>
      </c>
      <c r="Z138" s="31">
        <f t="shared" si="55"/>
        <v>194.67045952630053</v>
      </c>
      <c r="AA138" s="25">
        <f t="shared" si="56"/>
        <v>0</v>
      </c>
      <c r="AC138" s="49">
        <f t="shared" si="57"/>
        <v>3014.9</v>
      </c>
      <c r="AD138" s="49">
        <f t="shared" si="58"/>
        <v>2725.3864333682077</v>
      </c>
      <c r="AE138" s="49">
        <f t="shared" si="59"/>
        <v>2729.1131198833468</v>
      </c>
      <c r="AF138" s="49">
        <f t="shared" si="60"/>
        <v>2725.7518373218149</v>
      </c>
      <c r="AG138" s="49">
        <f t="shared" si="61"/>
        <v>2739.1448556190021</v>
      </c>
      <c r="AH138" s="50">
        <f t="shared" si="62"/>
        <v>11555.718338879897</v>
      </c>
      <c r="AI138" s="49">
        <f t="shared" si="63"/>
        <v>-275.75514438099799</v>
      </c>
      <c r="AJ138" s="51">
        <f t="shared" si="64"/>
        <v>-6.796407583371679E-5</v>
      </c>
      <c r="AK138" s="61"/>
      <c r="AL138" s="69">
        <f t="shared" si="65"/>
        <v>3014.9</v>
      </c>
      <c r="AM138" s="69">
        <f t="shared" si="66"/>
        <v>2918.4603189937966</v>
      </c>
      <c r="AN138" s="69">
        <f t="shared" si="67"/>
        <v>2807.2953992381154</v>
      </c>
      <c r="AO138" s="69">
        <f t="shared" si="68"/>
        <v>2679.1568648158359</v>
      </c>
      <c r="AP138" s="69">
        <f t="shared" si="69"/>
        <v>2531.4530384650725</v>
      </c>
      <c r="AQ138" s="70">
        <f t="shared" si="70"/>
        <v>11603.474611158525</v>
      </c>
      <c r="AS138" s="74">
        <f t="shared" si="71"/>
        <v>-3.1987688150918271E-2</v>
      </c>
      <c r="AT138" s="74">
        <f t="shared" si="72"/>
        <v>-3.8090262537476542E-2</v>
      </c>
      <c r="AU138" s="74">
        <f t="shared" si="73"/>
        <v>-4.5644834689308279E-2</v>
      </c>
      <c r="AV138" s="74">
        <f t="shared" si="74"/>
        <v>-5.5130712311209328E-2</v>
      </c>
      <c r="AW138" s="45"/>
      <c r="AX138" s="42" t="str">
        <f t="shared" si="75"/>
        <v>LPS0050-ST-0320-001-B</v>
      </c>
      <c r="AY138" s="42">
        <f t="shared" si="76"/>
        <v>215.35</v>
      </c>
      <c r="AZ138" s="43">
        <f t="shared" si="77"/>
        <v>208.46145135669974</v>
      </c>
      <c r="BA138" s="43">
        <f t="shared" si="78"/>
        <v>200.52109994557966</v>
      </c>
      <c r="BB138" s="43">
        <f t="shared" si="79"/>
        <v>205.43386689424636</v>
      </c>
      <c r="BC138" s="43">
        <f t="shared" si="80"/>
        <v>210.54490271311286</v>
      </c>
      <c r="BD138" s="43">
        <f t="shared" si="81"/>
        <v>213.72069195978722</v>
      </c>
      <c r="BE138" s="43">
        <f t="shared" si="82"/>
        <v>191.36834748684544</v>
      </c>
      <c r="BF138" s="43">
        <f t="shared" si="83"/>
        <v>196.05687200027313</v>
      </c>
      <c r="BG138" s="43">
        <f t="shared" si="84"/>
        <v>200.93461543409632</v>
      </c>
      <c r="BH138" s="43">
        <f t="shared" si="85"/>
        <v>203.96544630559814</v>
      </c>
      <c r="BI138" s="43">
        <f t="shared" si="86"/>
        <v>206.57006658579499</v>
      </c>
      <c r="BJ138" s="43">
        <f t="shared" si="93"/>
        <v>180.81807417607661</v>
      </c>
    </row>
    <row r="139" spans="1:62" x14ac:dyDescent="0.2">
      <c r="A139" s="26" t="s">
        <v>153</v>
      </c>
      <c r="B139" s="17">
        <f>IF(ISERROR(VLOOKUP('Prices updated for CPI'!A139,Quantities!$A$1:$B$576,2,FALSE)),0,VLOOKUP('Prices updated for CPI'!A139,Quantities!$A$1:$B$576,2,FALSE))</f>
        <v>1</v>
      </c>
      <c r="C139" s="18">
        <f t="shared" si="50"/>
        <v>0.73042141478495481</v>
      </c>
      <c r="D139" s="19">
        <v>1</v>
      </c>
      <c r="E139" s="20">
        <v>60</v>
      </c>
      <c r="F139" s="21">
        <v>32.138130136529035</v>
      </c>
      <c r="G139" s="22">
        <v>0</v>
      </c>
      <c r="H139" s="22">
        <v>0</v>
      </c>
      <c r="I139" s="22">
        <v>87.078053563271084</v>
      </c>
      <c r="J139" s="23">
        <f t="shared" si="51"/>
        <v>119.21618369980013</v>
      </c>
      <c r="K139" s="24">
        <f>IF(ISERROR(VLOOKUP($A139,'14-15 pricing'!$A$1:$D$1208,4,FALSE)),L139,VLOOKUP($A139,'14-15 pricing'!$A$1:$D$1208,4,FALSE))</f>
        <v>115.49</v>
      </c>
      <c r="L139" s="24">
        <f t="shared" si="52"/>
        <v>154.50746814400318</v>
      </c>
      <c r="M139" s="24"/>
      <c r="N139" s="24"/>
      <c r="O139" s="24"/>
      <c r="P139" s="24"/>
      <c r="Q139" s="24"/>
      <c r="R139" s="24"/>
      <c r="S139" s="24"/>
      <c r="T139" s="24"/>
      <c r="U139" s="24">
        <f t="shared" si="94"/>
        <v>154.82573272246961</v>
      </c>
      <c r="V139" s="24">
        <f t="shared" si="94"/>
        <v>154.53867418582948</v>
      </c>
      <c r="W139" s="24">
        <f t="shared" si="94"/>
        <v>155.68245789434135</v>
      </c>
      <c r="X139" s="22">
        <f t="shared" si="89"/>
        <v>122.36933800747414</v>
      </c>
      <c r="Y139" s="22">
        <f t="shared" si="90"/>
        <v>32.138130136529035</v>
      </c>
      <c r="Z139" s="31">
        <f t="shared" si="55"/>
        <v>154.50746814400318</v>
      </c>
      <c r="AA139" s="25">
        <f t="shared" si="56"/>
        <v>0</v>
      </c>
      <c r="AC139" s="49">
        <f t="shared" si="57"/>
        <v>115.49</v>
      </c>
      <c r="AD139" s="49">
        <f t="shared" si="58"/>
        <v>154.50746814400318</v>
      </c>
      <c r="AE139" s="49">
        <f t="shared" si="59"/>
        <v>154.82573272246961</v>
      </c>
      <c r="AF139" s="49">
        <f t="shared" si="60"/>
        <v>154.53867418582948</v>
      </c>
      <c r="AG139" s="49">
        <f t="shared" si="61"/>
        <v>155.68245789434135</v>
      </c>
      <c r="AH139" s="50">
        <f t="shared" si="62"/>
        <v>603.53864299866643</v>
      </c>
      <c r="AI139" s="49">
        <f t="shared" si="63"/>
        <v>40.192457894341359</v>
      </c>
      <c r="AJ139" s="51">
        <f t="shared" si="64"/>
        <v>9.9060464036177746E-6</v>
      </c>
      <c r="AK139" s="61"/>
      <c r="AL139" s="69">
        <f t="shared" si="65"/>
        <v>115.49</v>
      </c>
      <c r="AM139" s="69">
        <f t="shared" si="66"/>
        <v>129.54648415693765</v>
      </c>
      <c r="AN139" s="69">
        <f t="shared" si="67"/>
        <v>145.74923303633787</v>
      </c>
      <c r="AO139" s="69">
        <f t="shared" si="68"/>
        <v>164.42595676880353</v>
      </c>
      <c r="AP139" s="69">
        <f t="shared" si="69"/>
        <v>185.95440308215268</v>
      </c>
      <c r="AQ139" s="70">
        <f t="shared" si="70"/>
        <v>603.67277120695678</v>
      </c>
      <c r="AS139" s="74">
        <f t="shared" si="71"/>
        <v>0.12171169934139456</v>
      </c>
      <c r="AT139" s="74">
        <f t="shared" si="72"/>
        <v>0.12507285693505643</v>
      </c>
      <c r="AU139" s="74">
        <f t="shared" si="73"/>
        <v>0.12814286115529144</v>
      </c>
      <c r="AV139" s="74">
        <f t="shared" si="74"/>
        <v>0.13093094750009526</v>
      </c>
      <c r="AW139" s="45"/>
      <c r="AX139" s="42" t="str">
        <f t="shared" si="75"/>
        <v>LPS0060-ST-0060-001-B</v>
      </c>
      <c r="AY139" s="42">
        <f t="shared" si="76"/>
        <v>115.49</v>
      </c>
      <c r="AZ139" s="43">
        <f t="shared" si="77"/>
        <v>129.54648415693765</v>
      </c>
      <c r="BA139" s="43">
        <f t="shared" si="78"/>
        <v>145.74923303633787</v>
      </c>
      <c r="BB139" s="43">
        <f t="shared" si="79"/>
        <v>149.32008924572816</v>
      </c>
      <c r="BC139" s="43">
        <f t="shared" si="80"/>
        <v>153.03505764966775</v>
      </c>
      <c r="BD139" s="43">
        <f t="shared" si="81"/>
        <v>155.34338753172733</v>
      </c>
      <c r="BE139" s="43">
        <f t="shared" si="82"/>
        <v>164.42595676880353</v>
      </c>
      <c r="BF139" s="43">
        <f t="shared" si="83"/>
        <v>168.45439270963922</v>
      </c>
      <c r="BG139" s="43">
        <f t="shared" si="84"/>
        <v>172.64540779396114</v>
      </c>
      <c r="BH139" s="43">
        <f t="shared" si="85"/>
        <v>175.2495336715981</v>
      </c>
      <c r="BI139" s="43">
        <f t="shared" si="86"/>
        <v>177.48745434769233</v>
      </c>
      <c r="BJ139" s="43">
        <f t="shared" si="93"/>
        <v>185.95440308215268</v>
      </c>
    </row>
    <row r="140" spans="1:62" x14ac:dyDescent="0.2">
      <c r="A140" s="26" t="s">
        <v>154</v>
      </c>
      <c r="B140" s="17">
        <f>IF(ISERROR(VLOOKUP('Prices updated for CPI'!A140,Quantities!$A$1:$B$576,2,FALSE)),0,VLOOKUP('Prices updated for CPI'!A140,Quantities!$A$1:$B$576,2,FALSE))</f>
        <v>4</v>
      </c>
      <c r="C140" s="18">
        <f t="shared" ref="C140:C203" si="95">I140/J140</f>
        <v>0.66746579035960407</v>
      </c>
      <c r="D140" s="19">
        <v>1</v>
      </c>
      <c r="E140" s="20">
        <v>60</v>
      </c>
      <c r="F140" s="21">
        <v>32.138130136529035</v>
      </c>
      <c r="G140" s="22">
        <v>0</v>
      </c>
      <c r="H140" s="22">
        <v>0</v>
      </c>
      <c r="I140" s="22">
        <v>64.507956806776306</v>
      </c>
      <c r="J140" s="23">
        <f t="shared" ref="J140:J203" si="96">SUM(F140:I140)</f>
        <v>96.646086943305335</v>
      </c>
      <c r="K140" s="24">
        <f>IF(ISERROR(VLOOKUP($A140,'14-15 pricing'!$A$1:$D$1208,4,FALSE)),L140,VLOOKUP($A140,'14-15 pricing'!$A$1:$D$1208,4,FALSE))</f>
        <v>120.52</v>
      </c>
      <c r="L140" s="24">
        <f t="shared" ref="L140:L203" si="97">IF($D140=1,($I140*(1+L$8)*L$7)+$F140,$J140*(1+L$8)*L$7)</f>
        <v>122.79008717555845</v>
      </c>
      <c r="M140" s="24"/>
      <c r="N140" s="24"/>
      <c r="O140" s="24"/>
      <c r="P140" s="24"/>
      <c r="Q140" s="24"/>
      <c r="R140" s="24"/>
      <c r="S140" s="24"/>
      <c r="T140" s="24"/>
      <c r="U140" s="24">
        <f t="shared" si="94"/>
        <v>123.02585952967891</v>
      </c>
      <c r="V140" s="24">
        <f t="shared" si="94"/>
        <v>122.81320480297276</v>
      </c>
      <c r="W140" s="24">
        <f t="shared" si="94"/>
        <v>123.66052679796167</v>
      </c>
      <c r="X140" s="22">
        <f t="shared" ref="X140:X171" si="98">IF($D140=1,($I140*(1+L$8)*L$7))</f>
        <v>90.651957039029412</v>
      </c>
      <c r="Y140" s="22">
        <f t="shared" ref="Y140:Y171" si="99">IF($D140=1,$F140,$J140*(1+L$8)*L$7)</f>
        <v>32.138130136529035</v>
      </c>
      <c r="Z140" s="31">
        <f t="shared" ref="Z140:Z203" si="100">SUM(X140:Y140)</f>
        <v>122.79008717555845</v>
      </c>
      <c r="AA140" s="25">
        <f t="shared" ref="AA140:AA203" si="101">Z140-L140</f>
        <v>0</v>
      </c>
      <c r="AC140" s="49">
        <f t="shared" ref="AC140:AC203" si="102">K140*$B140</f>
        <v>482.08</v>
      </c>
      <c r="AD140" s="49">
        <f t="shared" ref="AD140:AD203" si="103">L140*$B140</f>
        <v>491.16034870223382</v>
      </c>
      <c r="AE140" s="49">
        <f t="shared" ref="AE140:AE203" si="104">U140*$B140</f>
        <v>492.10343811871564</v>
      </c>
      <c r="AF140" s="49">
        <f t="shared" ref="AF140:AF203" si="105">V140*$B140</f>
        <v>491.25281921189105</v>
      </c>
      <c r="AG140" s="49">
        <f t="shared" ref="AG140:AG203" si="106">W140*$B140</f>
        <v>494.64210719184666</v>
      </c>
      <c r="AH140" s="50">
        <f t="shared" ref="AH140:AH203" si="107">NPV($AC$3,AC140:AG140)</f>
        <v>2026.0839094412866</v>
      </c>
      <c r="AI140" s="49">
        <f t="shared" ref="AI140:AI203" si="108">AG140-AC140</f>
        <v>12.562107191846678</v>
      </c>
      <c r="AJ140" s="51">
        <f t="shared" ref="AJ140:AJ203" si="109">AI140/($AG$9-$AC$9)</f>
        <v>3.0961235836033208E-6</v>
      </c>
      <c r="AK140" s="61"/>
      <c r="AL140" s="69">
        <f t="shared" ref="AL140:AL203" si="110">AC140</f>
        <v>482.08</v>
      </c>
      <c r="AM140" s="69">
        <f t="shared" ref="AM140:AM203" si="111">AL140+($AJ140*AD$6)</f>
        <v>486.47333820250901</v>
      </c>
      <c r="AN140" s="69">
        <f t="shared" ref="AN140:AN203" si="112">AM140+($AJ140*AE$6)</f>
        <v>491.53748901310809</v>
      </c>
      <c r="AO140" s="69">
        <f t="shared" ref="AO140:AO203" si="113">AN140+($AJ140*AF$6)</f>
        <v>497.37487786194413</v>
      </c>
      <c r="AP140" s="69">
        <f t="shared" ref="AP140:AP203" si="114">AO140+($AJ140*AG$6)</f>
        <v>504.10356937349968</v>
      </c>
      <c r="AQ140" s="70">
        <f t="shared" ref="AQ140:AQ203" si="115">NPV($AC$3,AL140:AP140)</f>
        <v>2033.0738004735683</v>
      </c>
      <c r="AS140" s="74">
        <f t="shared" ref="AS140:AS203" si="116">IF(AL140=0,0,(AM140-AL140)/AL140)</f>
        <v>9.1132969683642307E-3</v>
      </c>
      <c r="AT140" s="74">
        <f t="shared" ref="AT140:AT203" si="117">IF(AM140=0,0,(AN140-AM140)/AM140)</f>
        <v>1.0409924682225792E-2</v>
      </c>
      <c r="AU140" s="74">
        <f t="shared" ref="AU140:AU203" si="118">IF(AN140=0,0,(AO140-AN140)/AN140)</f>
        <v>1.1875775458258837E-2</v>
      </c>
      <c r="AV140" s="74">
        <f t="shared" ref="AV140:AV203" si="119">IF(AO140=0,0,(AP140-AO140)/AO140)</f>
        <v>1.3528410482813388E-2</v>
      </c>
      <c r="AW140" s="45"/>
      <c r="AX140" s="42" t="str">
        <f t="shared" ref="AX140:AX203" si="120">A140</f>
        <v>MHR0060-ST-0060-001-B</v>
      </c>
      <c r="AY140" s="42">
        <f t="shared" ref="AY140:AY203" si="121">K140</f>
        <v>120.52</v>
      </c>
      <c r="AZ140" s="43">
        <f t="shared" ref="AZ140:AZ203" si="122">IF($B140=0,L140,AY140*(1+AS140))</f>
        <v>121.61833455062725</v>
      </c>
      <c r="BA140" s="43">
        <f t="shared" ref="BA140:BA203" si="123">IF($B140=0,U140,AZ140*(1+AT140))</f>
        <v>122.88437225327702</v>
      </c>
      <c r="BB140" s="43">
        <f t="shared" ref="BB140:BB203" si="124">BA140*(1+$AY$3)</f>
        <v>125.89503937348231</v>
      </c>
      <c r="BC140" s="43">
        <f t="shared" ref="BC140:BC203" si="125">BB140*(1+$AZ$3)</f>
        <v>129.02721064291916</v>
      </c>
      <c r="BD140" s="43">
        <f t="shared" ref="BD140:BD203" si="126">BC140*(1+$BA$3)</f>
        <v>130.97341415014208</v>
      </c>
      <c r="BE140" s="43">
        <f t="shared" ref="BE140:BE203" si="127">IF($B140=0,V140,BA140*(1+AU140))</f>
        <v>124.34371946548603</v>
      </c>
      <c r="BF140" s="43">
        <f t="shared" ref="BF140:BF203" si="128">BE140*(1+$AY$3)</f>
        <v>127.39014059239044</v>
      </c>
      <c r="BG140" s="43">
        <f t="shared" ref="BG140:BG203" si="129">BF140*(1+$AZ$3)</f>
        <v>130.55950882451995</v>
      </c>
      <c r="BH140" s="43">
        <f t="shared" ref="BH140:BH203" si="130">BG140*(1+$BA$3)</f>
        <v>132.52882500759074</v>
      </c>
      <c r="BI140" s="43">
        <f t="shared" ref="BI140:BI203" si="131">BH140*(1+$BB$3)</f>
        <v>134.22120610241717</v>
      </c>
      <c r="BJ140" s="43">
        <f t="shared" si="93"/>
        <v>126.02589234337491</v>
      </c>
    </row>
    <row r="141" spans="1:62" x14ac:dyDescent="0.2">
      <c r="A141" s="26" t="s">
        <v>155</v>
      </c>
      <c r="B141" s="17">
        <f>IF(ISERROR(VLOOKUP('Prices updated for CPI'!A141,Quantities!$A$1:$B$576,2,FALSE)),0,VLOOKUP('Prices updated for CPI'!A141,Quantities!$A$1:$B$576,2,FALSE))</f>
        <v>2</v>
      </c>
      <c r="C141" s="18">
        <f t="shared" si="95"/>
        <v>0.44619347051494229</v>
      </c>
      <c r="D141" s="19">
        <v>1</v>
      </c>
      <c r="E141" s="20">
        <v>320</v>
      </c>
      <c r="F141" s="21">
        <v>92.322513672035399</v>
      </c>
      <c r="G141" s="22">
        <v>0</v>
      </c>
      <c r="H141" s="22">
        <v>0</v>
      </c>
      <c r="I141" s="22">
        <v>74.382840556776301</v>
      </c>
      <c r="J141" s="23">
        <f t="shared" si="96"/>
        <v>166.7053542288117</v>
      </c>
      <c r="K141" s="24">
        <f>IF(ISERROR(VLOOKUP($A141,'14-15 pricing'!$A$1:$D$1208,4,FALSE)),L141,VLOOKUP($A141,'14-15 pricing'!$A$1:$D$1208,4,FALSE))</f>
        <v>224.89</v>
      </c>
      <c r="L141" s="24">
        <f t="shared" si="97"/>
        <v>196.85148033565696</v>
      </c>
      <c r="M141" s="24"/>
      <c r="N141" s="24"/>
      <c r="O141" s="24"/>
      <c r="P141" s="24"/>
      <c r="Q141" s="24"/>
      <c r="R141" s="24"/>
      <c r="S141" s="24"/>
      <c r="T141" s="24"/>
      <c r="U141" s="24">
        <f t="shared" si="94"/>
        <v>197.12334474265975</v>
      </c>
      <c r="V141" s="24">
        <f t="shared" si="94"/>
        <v>196.87813681152647</v>
      </c>
      <c r="W141" s="24">
        <f t="shared" si="94"/>
        <v>197.85516693266786</v>
      </c>
      <c r="X141" s="22">
        <f t="shared" si="98"/>
        <v>104.52896666362156</v>
      </c>
      <c r="Y141" s="22">
        <f t="shared" si="99"/>
        <v>92.322513672035399</v>
      </c>
      <c r="Z141" s="31">
        <f t="shared" si="100"/>
        <v>196.85148033565696</v>
      </c>
      <c r="AA141" s="25">
        <f t="shared" si="101"/>
        <v>0</v>
      </c>
      <c r="AC141" s="49">
        <f t="shared" si="102"/>
        <v>449.78</v>
      </c>
      <c r="AD141" s="49">
        <f t="shared" si="103"/>
        <v>393.70296067131392</v>
      </c>
      <c r="AE141" s="49">
        <f t="shared" si="104"/>
        <v>394.24668948531951</v>
      </c>
      <c r="AF141" s="49">
        <f t="shared" si="105"/>
        <v>393.75627362305295</v>
      </c>
      <c r="AG141" s="49">
        <f t="shared" si="106"/>
        <v>395.71033386533571</v>
      </c>
      <c r="AH141" s="50">
        <f t="shared" si="107"/>
        <v>1682.693308613415</v>
      </c>
      <c r="AI141" s="49">
        <f t="shared" si="108"/>
        <v>-54.06966613466426</v>
      </c>
      <c r="AJ141" s="51">
        <f t="shared" si="109"/>
        <v>-1.3326296768566457E-5</v>
      </c>
      <c r="AK141" s="61"/>
      <c r="AL141" s="69">
        <f t="shared" si="110"/>
        <v>449.78</v>
      </c>
      <c r="AM141" s="69">
        <f t="shared" si="111"/>
        <v>430.87024814081298</v>
      </c>
      <c r="AN141" s="69">
        <f t="shared" si="112"/>
        <v>409.07319296503789</v>
      </c>
      <c r="AO141" s="69">
        <f t="shared" si="113"/>
        <v>383.94797620525486</v>
      </c>
      <c r="AP141" s="69">
        <f t="shared" si="114"/>
        <v>354.98642556754891</v>
      </c>
      <c r="AQ141" s="70">
        <f t="shared" si="115"/>
        <v>1690.517214428934</v>
      </c>
      <c r="AS141" s="74">
        <f t="shared" si="116"/>
        <v>-4.2042224774749871E-2</v>
      </c>
      <c r="AT141" s="74">
        <f t="shared" si="117"/>
        <v>-5.0588443434719528E-2</v>
      </c>
      <c r="AU141" s="74">
        <f t="shared" si="118"/>
        <v>-6.1419856377463472E-2</v>
      </c>
      <c r="AV141" s="74">
        <f t="shared" si="119"/>
        <v>-7.5430924064106522E-2</v>
      </c>
      <c r="AW141" s="45"/>
      <c r="AX141" s="42" t="str">
        <f t="shared" si="120"/>
        <v>MHR0060-ST-0320-001-B</v>
      </c>
      <c r="AY141" s="42">
        <f t="shared" si="121"/>
        <v>224.89</v>
      </c>
      <c r="AZ141" s="43">
        <f t="shared" si="122"/>
        <v>215.43512407040649</v>
      </c>
      <c r="BA141" s="43">
        <f t="shared" si="123"/>
        <v>204.53659648251895</v>
      </c>
      <c r="BB141" s="43">
        <f t="shared" si="124"/>
        <v>209.54774309634064</v>
      </c>
      <c r="BC141" s="43">
        <f t="shared" si="125"/>
        <v>214.76112897530754</v>
      </c>
      <c r="BD141" s="43">
        <f t="shared" si="126"/>
        <v>218.0005143758307</v>
      </c>
      <c r="BE141" s="43">
        <f t="shared" si="127"/>
        <v>191.97398810262743</v>
      </c>
      <c r="BF141" s="43">
        <f t="shared" si="128"/>
        <v>196.67735081114179</v>
      </c>
      <c r="BG141" s="43">
        <f t="shared" si="129"/>
        <v>201.57053127818224</v>
      </c>
      <c r="BH141" s="43">
        <f t="shared" si="130"/>
        <v>204.61095409265403</v>
      </c>
      <c r="BI141" s="43">
        <f t="shared" si="131"/>
        <v>207.22381744884066</v>
      </c>
      <c r="BJ141" s="43">
        <f t="shared" si="93"/>
        <v>177.49321278377445</v>
      </c>
    </row>
    <row r="142" spans="1:62" x14ac:dyDescent="0.2">
      <c r="A142" s="26" t="s">
        <v>156</v>
      </c>
      <c r="B142" s="17">
        <f>IF(ISERROR(VLOOKUP('Prices updated for CPI'!A142,Quantities!$A$1:$B$576,2,FALSE)),0,VLOOKUP('Prices updated for CPI'!A142,Quantities!$A$1:$B$576,2,FALSE))</f>
        <v>6</v>
      </c>
      <c r="C142" s="18">
        <f t="shared" si="95"/>
        <v>0.63414971524715757</v>
      </c>
      <c r="D142" s="19">
        <v>1</v>
      </c>
      <c r="E142" s="20">
        <v>610</v>
      </c>
      <c r="F142" s="21">
        <v>37.215587737644988</v>
      </c>
      <c r="G142" s="22">
        <v>0</v>
      </c>
      <c r="H142" s="22">
        <v>0</v>
      </c>
      <c r="I142" s="22">
        <v>64.507956806776306</v>
      </c>
      <c r="J142" s="23">
        <f t="shared" si="96"/>
        <v>101.72354454442129</v>
      </c>
      <c r="K142" s="24">
        <f>IF(ISERROR(VLOOKUP($A142,'14-15 pricing'!$A$1:$D$1208,4,FALSE)),L142,VLOOKUP($A142,'14-15 pricing'!$A$1:$D$1208,4,FALSE))</f>
        <v>128.35</v>
      </c>
      <c r="L142" s="24">
        <f t="shared" si="97"/>
        <v>127.86754477667441</v>
      </c>
      <c r="M142" s="24"/>
      <c r="N142" s="24"/>
      <c r="O142" s="24"/>
      <c r="P142" s="24"/>
      <c r="Q142" s="24"/>
      <c r="R142" s="24"/>
      <c r="S142" s="24"/>
      <c r="T142" s="24"/>
      <c r="U142" s="24">
        <f t="shared" si="94"/>
        <v>128.10331713079486</v>
      </c>
      <c r="V142" s="24">
        <f t="shared" si="94"/>
        <v>127.89066240408872</v>
      </c>
      <c r="W142" s="24">
        <f t="shared" si="94"/>
        <v>128.73798439907762</v>
      </c>
      <c r="X142" s="22">
        <f t="shared" si="98"/>
        <v>90.651957039029412</v>
      </c>
      <c r="Y142" s="22">
        <f t="shared" si="99"/>
        <v>37.215587737644988</v>
      </c>
      <c r="Z142" s="31">
        <f t="shared" si="100"/>
        <v>127.86754477667441</v>
      </c>
      <c r="AA142" s="25">
        <f t="shared" si="101"/>
        <v>0</v>
      </c>
      <c r="AC142" s="49">
        <f t="shared" si="102"/>
        <v>770.09999999999991</v>
      </c>
      <c r="AD142" s="49">
        <f t="shared" si="103"/>
        <v>767.20526866004639</v>
      </c>
      <c r="AE142" s="49">
        <f t="shared" si="104"/>
        <v>768.61990278476924</v>
      </c>
      <c r="AF142" s="49">
        <f t="shared" si="105"/>
        <v>767.34397442453223</v>
      </c>
      <c r="AG142" s="49">
        <f t="shared" si="106"/>
        <v>772.42790639446571</v>
      </c>
      <c r="AH142" s="50">
        <f t="shared" si="107"/>
        <v>3180.5960420396873</v>
      </c>
      <c r="AI142" s="49">
        <f t="shared" si="108"/>
        <v>2.3279063944657992</v>
      </c>
      <c r="AJ142" s="51">
        <f t="shared" si="109"/>
        <v>5.7374816010203201E-7</v>
      </c>
      <c r="AK142" s="61"/>
      <c r="AL142" s="69">
        <f t="shared" si="110"/>
        <v>770.09999999999991</v>
      </c>
      <c r="AM142" s="69">
        <f t="shared" si="111"/>
        <v>770.91413730503018</v>
      </c>
      <c r="AN142" s="69">
        <f t="shared" si="112"/>
        <v>771.85258408585241</v>
      </c>
      <c r="AO142" s="69">
        <f t="shared" si="113"/>
        <v>772.93432098083838</v>
      </c>
      <c r="AP142" s="69">
        <f t="shared" si="114"/>
        <v>774.18122675523773</v>
      </c>
      <c r="AQ142" s="70">
        <f t="shared" si="115"/>
        <v>3192.1028299534978</v>
      </c>
      <c r="AS142" s="74">
        <f t="shared" si="116"/>
        <v>1.0571838787563589E-3</v>
      </c>
      <c r="AT142" s="74">
        <f t="shared" si="117"/>
        <v>1.2173168650180222E-3</v>
      </c>
      <c r="AU142" s="74">
        <f t="shared" si="118"/>
        <v>1.4014812119429855E-3</v>
      </c>
      <c r="AV142" s="74">
        <f t="shared" si="119"/>
        <v>1.6132105155028604E-3</v>
      </c>
      <c r="AW142" s="45"/>
      <c r="AX142" s="42" t="str">
        <f t="shared" si="120"/>
        <v>MHR0060-ST-0610-001-B</v>
      </c>
      <c r="AY142" s="42">
        <f t="shared" si="121"/>
        <v>128.35</v>
      </c>
      <c r="AZ142" s="43">
        <f t="shared" si="122"/>
        <v>128.48568955083837</v>
      </c>
      <c r="BA142" s="43">
        <f t="shared" si="123"/>
        <v>128.64209734764208</v>
      </c>
      <c r="BB142" s="43">
        <f t="shared" si="124"/>
        <v>131.79382873265931</v>
      </c>
      <c r="BC142" s="43">
        <f t="shared" si="125"/>
        <v>135.07275732190178</v>
      </c>
      <c r="BD142" s="43">
        <f t="shared" si="126"/>
        <v>137.11014984337285</v>
      </c>
      <c r="BE142" s="43">
        <f t="shared" si="127"/>
        <v>128.82238683013972</v>
      </c>
      <c r="BF142" s="43">
        <f t="shared" si="128"/>
        <v>131.97853530747813</v>
      </c>
      <c r="BG142" s="43">
        <f t="shared" si="129"/>
        <v>135.26205925353372</v>
      </c>
      <c r="BH142" s="43">
        <f t="shared" si="130"/>
        <v>137.302307142345</v>
      </c>
      <c r="BI142" s="43">
        <f t="shared" si="131"/>
        <v>139.05564517179215</v>
      </c>
      <c r="BJ142" s="43">
        <f t="shared" si="93"/>
        <v>129.03020445920629</v>
      </c>
    </row>
    <row r="143" spans="1:62" x14ac:dyDescent="0.2">
      <c r="A143" s="26" t="s">
        <v>157</v>
      </c>
      <c r="B143" s="17">
        <f>IF(ISERROR(VLOOKUP('Prices updated for CPI'!A143,Quantities!$A$1:$B$576,2,FALSE)),0,VLOOKUP('Prices updated for CPI'!A143,Quantities!$A$1:$B$576,2,FALSE))</f>
        <v>1</v>
      </c>
      <c r="C143" s="18">
        <f t="shared" si="95"/>
        <v>0.51434485213810988</v>
      </c>
      <c r="D143" s="19">
        <v>1</v>
      </c>
      <c r="E143" s="20">
        <v>1070</v>
      </c>
      <c r="F143" s="21">
        <v>71.116706099521267</v>
      </c>
      <c r="G143" s="22">
        <v>0</v>
      </c>
      <c r="H143" s="22">
        <v>0</v>
      </c>
      <c r="I143" s="22">
        <v>75.317870806776313</v>
      </c>
      <c r="J143" s="23">
        <f t="shared" si="96"/>
        <v>146.43457690629759</v>
      </c>
      <c r="K143" s="24">
        <f>IF(ISERROR(VLOOKUP($A143,'14-15 pricing'!$A$1:$D$1208,4,FALSE)),L143,VLOOKUP($A143,'14-15 pricing'!$A$1:$D$1208,4,FALSE))</f>
        <v>193.13</v>
      </c>
      <c r="L143" s="24">
        <f t="shared" si="97"/>
        <v>176.95965519645856</v>
      </c>
      <c r="M143" s="24"/>
      <c r="N143" s="24"/>
      <c r="O143" s="24"/>
      <c r="P143" s="24"/>
      <c r="Q143" s="24"/>
      <c r="R143" s="24"/>
      <c r="S143" s="24"/>
      <c r="T143" s="24"/>
      <c r="U143" s="24">
        <f t="shared" si="94"/>
        <v>177.23493707774097</v>
      </c>
      <c r="V143" s="24">
        <f t="shared" si="94"/>
        <v>176.98664675782774</v>
      </c>
      <c r="W143" s="24">
        <f t="shared" si="94"/>
        <v>177.97595864599484</v>
      </c>
      <c r="X143" s="22">
        <f t="shared" si="98"/>
        <v>105.84294909693729</v>
      </c>
      <c r="Y143" s="22">
        <f t="shared" si="99"/>
        <v>71.116706099521267</v>
      </c>
      <c r="Z143" s="31">
        <f t="shared" si="100"/>
        <v>176.95965519645856</v>
      </c>
      <c r="AA143" s="25">
        <f t="shared" si="101"/>
        <v>0</v>
      </c>
      <c r="AC143" s="49">
        <f t="shared" si="102"/>
        <v>193.13</v>
      </c>
      <c r="AD143" s="49">
        <f t="shared" si="103"/>
        <v>176.95965519645856</v>
      </c>
      <c r="AE143" s="49">
        <f t="shared" si="104"/>
        <v>177.23493707774097</v>
      </c>
      <c r="AF143" s="49">
        <f t="shared" si="105"/>
        <v>176.98664675782774</v>
      </c>
      <c r="AG143" s="49">
        <f t="shared" si="106"/>
        <v>177.97595864599484</v>
      </c>
      <c r="AH143" s="50">
        <f t="shared" si="107"/>
        <v>747.96981760914321</v>
      </c>
      <c r="AI143" s="49">
        <f t="shared" si="108"/>
        <v>-15.154041354005159</v>
      </c>
      <c r="AJ143" s="51">
        <f t="shared" si="109"/>
        <v>-3.7349454280638193E-6</v>
      </c>
      <c r="AK143" s="61"/>
      <c r="AL143" s="69">
        <f t="shared" si="110"/>
        <v>193.13</v>
      </c>
      <c r="AM143" s="69">
        <f t="shared" si="111"/>
        <v>187.8301862198594</v>
      </c>
      <c r="AN143" s="69">
        <f t="shared" si="112"/>
        <v>181.72115135534668</v>
      </c>
      <c r="AO143" s="69">
        <f t="shared" si="113"/>
        <v>174.67933658146191</v>
      </c>
      <c r="AP143" s="69">
        <f t="shared" si="114"/>
        <v>166.56231705064332</v>
      </c>
      <c r="AQ143" s="70">
        <f t="shared" si="115"/>
        <v>751.17474227453954</v>
      </c>
      <c r="AS143" s="74">
        <f t="shared" si="116"/>
        <v>-2.7441690986074643E-2</v>
      </c>
      <c r="AT143" s="74">
        <f t="shared" si="117"/>
        <v>-3.2524244305236226E-2</v>
      </c>
      <c r="AU143" s="74">
        <f t="shared" si="118"/>
        <v>-3.8750661226633148E-2</v>
      </c>
      <c r="AV143" s="74">
        <f t="shared" si="119"/>
        <v>-4.6468115174190701E-2</v>
      </c>
      <c r="AW143" s="45"/>
      <c r="AX143" s="42" t="str">
        <f t="shared" si="120"/>
        <v>MHR0060-ST-1070-001-B</v>
      </c>
      <c r="AY143" s="42">
        <f t="shared" si="121"/>
        <v>193.13</v>
      </c>
      <c r="AZ143" s="43">
        <f t="shared" si="122"/>
        <v>187.8301862198594</v>
      </c>
      <c r="BA143" s="43">
        <f t="shared" si="123"/>
        <v>181.72115135534668</v>
      </c>
      <c r="BB143" s="43">
        <f t="shared" si="124"/>
        <v>186.17331956355267</v>
      </c>
      <c r="BC143" s="43">
        <f t="shared" si="125"/>
        <v>190.80516785221107</v>
      </c>
      <c r="BD143" s="43">
        <f t="shared" si="126"/>
        <v>193.68320950729984</v>
      </c>
      <c r="BE143" s="43">
        <f t="shared" si="127"/>
        <v>174.67933658146191</v>
      </c>
      <c r="BF143" s="43">
        <f t="shared" si="128"/>
        <v>178.95898032770774</v>
      </c>
      <c r="BG143" s="43">
        <f t="shared" si="129"/>
        <v>183.41134143247919</v>
      </c>
      <c r="BH143" s="43">
        <f t="shared" si="130"/>
        <v>186.17785707039548</v>
      </c>
      <c r="BI143" s="43">
        <f t="shared" si="131"/>
        <v>188.55533144672972</v>
      </c>
      <c r="BJ143" s="43">
        <f t="shared" si="93"/>
        <v>166.56231705064332</v>
      </c>
    </row>
    <row r="144" spans="1:62" x14ac:dyDescent="0.2">
      <c r="A144" s="26" t="s">
        <v>158</v>
      </c>
      <c r="B144" s="17">
        <f>IF(ISERROR(VLOOKUP('Prices updated for CPI'!A144,Quantities!$A$1:$B$576,2,FALSE)),0,VLOOKUP('Prices updated for CPI'!A144,Quantities!$A$1:$B$576,2,FALSE))</f>
        <v>2</v>
      </c>
      <c r="C144" s="18">
        <f t="shared" si="95"/>
        <v>0.43300514041194355</v>
      </c>
      <c r="D144" s="19">
        <v>1</v>
      </c>
      <c r="E144" s="20">
        <v>1120</v>
      </c>
      <c r="F144" s="21">
        <v>97.399971273151337</v>
      </c>
      <c r="G144" s="22">
        <v>0</v>
      </c>
      <c r="H144" s="22">
        <v>0</v>
      </c>
      <c r="I144" s="22">
        <v>74.382840556776301</v>
      </c>
      <c r="J144" s="23">
        <f t="shared" si="96"/>
        <v>171.78281182992765</v>
      </c>
      <c r="K144" s="24">
        <f>IF(ISERROR(VLOOKUP($A144,'14-15 pricing'!$A$1:$D$1208,4,FALSE)),L144,VLOOKUP($A144,'14-15 pricing'!$A$1:$D$1208,4,FALSE))</f>
        <v>232.72</v>
      </c>
      <c r="L144" s="24">
        <f t="shared" si="97"/>
        <v>201.92893793677291</v>
      </c>
      <c r="M144" s="24"/>
      <c r="N144" s="24"/>
      <c r="O144" s="24"/>
      <c r="P144" s="24"/>
      <c r="Q144" s="24"/>
      <c r="R144" s="24"/>
      <c r="S144" s="24"/>
      <c r="T144" s="24"/>
      <c r="U144" s="24">
        <f t="shared" si="94"/>
        <v>202.20080234377571</v>
      </c>
      <c r="V144" s="24">
        <f t="shared" si="94"/>
        <v>201.95559441264243</v>
      </c>
      <c r="W144" s="24">
        <f t="shared" si="94"/>
        <v>202.93262453378378</v>
      </c>
      <c r="X144" s="22">
        <f t="shared" si="98"/>
        <v>104.52896666362156</v>
      </c>
      <c r="Y144" s="22">
        <f t="shared" si="99"/>
        <v>97.399971273151337</v>
      </c>
      <c r="Z144" s="31">
        <f t="shared" si="100"/>
        <v>201.92893793677291</v>
      </c>
      <c r="AA144" s="25">
        <f t="shared" si="101"/>
        <v>0</v>
      </c>
      <c r="AC144" s="49">
        <f t="shared" si="102"/>
        <v>465.44</v>
      </c>
      <c r="AD144" s="49">
        <f t="shared" si="103"/>
        <v>403.85787587354582</v>
      </c>
      <c r="AE144" s="49">
        <f t="shared" si="104"/>
        <v>404.40160468755141</v>
      </c>
      <c r="AF144" s="49">
        <f t="shared" si="105"/>
        <v>403.91118882528485</v>
      </c>
      <c r="AG144" s="49">
        <f t="shared" si="106"/>
        <v>405.86524906756756</v>
      </c>
      <c r="AH144" s="50">
        <f t="shared" si="107"/>
        <v>1729.8500345726675</v>
      </c>
      <c r="AI144" s="49">
        <f t="shared" si="108"/>
        <v>-59.574750932432437</v>
      </c>
      <c r="AJ144" s="51">
        <f t="shared" si="109"/>
        <v>-1.4683109173667465E-5</v>
      </c>
      <c r="AK144" s="61"/>
      <c r="AL144" s="69">
        <f t="shared" si="110"/>
        <v>465.44</v>
      </c>
      <c r="AM144" s="69">
        <f t="shared" si="111"/>
        <v>444.60495814123522</v>
      </c>
      <c r="AN144" s="69">
        <f t="shared" si="112"/>
        <v>420.58864315376798</v>
      </c>
      <c r="AO144" s="69">
        <f t="shared" si="113"/>
        <v>392.90531093456218</v>
      </c>
      <c r="AP144" s="69">
        <f t="shared" si="114"/>
        <v>360.99504979921153</v>
      </c>
      <c r="AQ144" s="70">
        <f t="shared" si="115"/>
        <v>1738.0145908433155</v>
      </c>
      <c r="AS144" s="74">
        <f t="shared" si="116"/>
        <v>-4.4764184124193841E-2</v>
      </c>
      <c r="AT144" s="74">
        <f t="shared" si="117"/>
        <v>-5.4017200095726574E-2</v>
      </c>
      <c r="AU144" s="74">
        <f t="shared" si="118"/>
        <v>-6.5820446343066663E-2</v>
      </c>
      <c r="AV144" s="74">
        <f t="shared" si="119"/>
        <v>-8.1216161368369136E-2</v>
      </c>
      <c r="AW144" s="45"/>
      <c r="AX144" s="42" t="str">
        <f t="shared" si="120"/>
        <v>MHR0060-ST-1120-001-B</v>
      </c>
      <c r="AY144" s="42">
        <f t="shared" si="121"/>
        <v>232.72</v>
      </c>
      <c r="AZ144" s="43">
        <f t="shared" si="122"/>
        <v>222.30247907061761</v>
      </c>
      <c r="BA144" s="43">
        <f t="shared" si="123"/>
        <v>210.29432157688399</v>
      </c>
      <c r="BB144" s="43">
        <f t="shared" si="124"/>
        <v>215.44653245551763</v>
      </c>
      <c r="BC144" s="43">
        <f t="shared" si="125"/>
        <v>220.80667565429013</v>
      </c>
      <c r="BD144" s="43">
        <f t="shared" si="126"/>
        <v>224.13725006906145</v>
      </c>
      <c r="BE144" s="43">
        <f t="shared" si="127"/>
        <v>196.45265546728109</v>
      </c>
      <c r="BF144" s="43">
        <f t="shared" si="128"/>
        <v>201.26574552622947</v>
      </c>
      <c r="BG144" s="43">
        <f t="shared" si="129"/>
        <v>206.27308170719601</v>
      </c>
      <c r="BH144" s="43">
        <f t="shared" si="130"/>
        <v>209.38443622740829</v>
      </c>
      <c r="BI144" s="43">
        <f t="shared" si="131"/>
        <v>212.05825651821567</v>
      </c>
      <c r="BJ144" s="43">
        <f t="shared" si="93"/>
        <v>180.49752489960576</v>
      </c>
    </row>
    <row r="145" spans="1:62" x14ac:dyDescent="0.2">
      <c r="A145" s="26" t="s">
        <v>159</v>
      </c>
      <c r="B145" s="17">
        <f>IF(ISERROR(VLOOKUP('Prices updated for CPI'!A145,Quantities!$A$1:$B$576,2,FALSE)),0,VLOOKUP('Prices updated for CPI'!A145,Quantities!$A$1:$B$576,2,FALSE))</f>
        <v>2</v>
      </c>
      <c r="C145" s="18">
        <f t="shared" si="95"/>
        <v>0.66829987710892258</v>
      </c>
      <c r="D145" s="19">
        <v>1</v>
      </c>
      <c r="E145" s="20">
        <v>60</v>
      </c>
      <c r="F145" s="21">
        <v>32.138130136529035</v>
      </c>
      <c r="G145" s="22">
        <v>0</v>
      </c>
      <c r="H145" s="22">
        <v>0</v>
      </c>
      <c r="I145" s="22">
        <v>64.750981198176305</v>
      </c>
      <c r="J145" s="23">
        <f t="shared" si="96"/>
        <v>96.889111334705348</v>
      </c>
      <c r="K145" s="24">
        <f>IF(ISERROR(VLOOKUP($A145,'14-15 pricing'!$A$1:$D$1208,4,FALSE)),L145,VLOOKUP($A145,'14-15 pricing'!$A$1:$D$1208,4,FALSE))</f>
        <v>124.83</v>
      </c>
      <c r="L145" s="24">
        <f t="shared" si="97"/>
        <v>123.13160530416107</v>
      </c>
      <c r="M145" s="24"/>
      <c r="N145" s="24"/>
      <c r="O145" s="24"/>
      <c r="P145" s="24"/>
      <c r="Q145" s="24"/>
      <c r="R145" s="24"/>
      <c r="S145" s="24"/>
      <c r="T145" s="24"/>
      <c r="U145" s="24">
        <f t="shared" si="94"/>
        <v>123.36826589650369</v>
      </c>
      <c r="V145" s="24">
        <f t="shared" si="94"/>
        <v>123.154810023891</v>
      </c>
      <c r="W145" s="24">
        <f t="shared" si="94"/>
        <v>124.00532418186791</v>
      </c>
      <c r="X145" s="22">
        <f t="shared" si="98"/>
        <v>90.993475167632042</v>
      </c>
      <c r="Y145" s="22">
        <f t="shared" si="99"/>
        <v>32.138130136529035</v>
      </c>
      <c r="Z145" s="31">
        <f t="shared" si="100"/>
        <v>123.13160530416107</v>
      </c>
      <c r="AA145" s="25">
        <f t="shared" si="101"/>
        <v>0</v>
      </c>
      <c r="AC145" s="49">
        <f t="shared" si="102"/>
        <v>249.66</v>
      </c>
      <c r="AD145" s="49">
        <f t="shared" si="103"/>
        <v>246.26321060832214</v>
      </c>
      <c r="AE145" s="49">
        <f t="shared" si="104"/>
        <v>246.73653179300737</v>
      </c>
      <c r="AF145" s="49">
        <f t="shared" si="105"/>
        <v>246.309620047782</v>
      </c>
      <c r="AG145" s="49">
        <f t="shared" si="106"/>
        <v>248.01064836373581</v>
      </c>
      <c r="AH145" s="50">
        <f t="shared" si="107"/>
        <v>1023.3130162963902</v>
      </c>
      <c r="AI145" s="49">
        <f t="shared" si="108"/>
        <v>-1.6493516362641856</v>
      </c>
      <c r="AJ145" s="51">
        <f t="shared" si="109"/>
        <v>-4.0650795449402481E-7</v>
      </c>
      <c r="AK145" s="61"/>
      <c r="AL145" s="69">
        <f t="shared" si="110"/>
        <v>249.66</v>
      </c>
      <c r="AM145" s="69">
        <f t="shared" si="111"/>
        <v>249.08317324296729</v>
      </c>
      <c r="AN145" s="69">
        <f t="shared" si="112"/>
        <v>248.41827162270636</v>
      </c>
      <c r="AO145" s="69">
        <f t="shared" si="113"/>
        <v>247.65184711268572</v>
      </c>
      <c r="AP145" s="69">
        <f t="shared" si="114"/>
        <v>246.76839832618722</v>
      </c>
      <c r="AQ145" s="70">
        <f t="shared" si="115"/>
        <v>1027.3133201966441</v>
      </c>
      <c r="AS145" s="74">
        <f t="shared" si="116"/>
        <v>-2.3104492390959926E-3</v>
      </c>
      <c r="AT145" s="74">
        <f t="shared" si="117"/>
        <v>-2.6693959756661631E-3</v>
      </c>
      <c r="AU145" s="74">
        <f t="shared" si="118"/>
        <v>-3.085217947191399E-3</v>
      </c>
      <c r="AV145" s="74">
        <f t="shared" si="119"/>
        <v>-3.5673014225349464E-3</v>
      </c>
      <c r="AW145" s="45"/>
      <c r="AX145" s="42" t="str">
        <f t="shared" si="120"/>
        <v>MHR0070-ST-0060-001-B</v>
      </c>
      <c r="AY145" s="42">
        <f t="shared" si="121"/>
        <v>124.83</v>
      </c>
      <c r="AZ145" s="43">
        <f t="shared" si="122"/>
        <v>124.54158662148365</v>
      </c>
      <c r="BA145" s="43">
        <f t="shared" si="123"/>
        <v>124.20913581135318</v>
      </c>
      <c r="BB145" s="43">
        <f t="shared" si="124"/>
        <v>127.25225963873133</v>
      </c>
      <c r="BC145" s="43">
        <f t="shared" si="125"/>
        <v>130.41819749930843</v>
      </c>
      <c r="BD145" s="43">
        <f t="shared" si="126"/>
        <v>132.3853821893758</v>
      </c>
      <c r="BE145" s="43">
        <f t="shared" si="127"/>
        <v>123.82592355634286</v>
      </c>
      <c r="BF145" s="43">
        <f t="shared" si="128"/>
        <v>126.85965868347326</v>
      </c>
      <c r="BG145" s="43">
        <f t="shared" si="129"/>
        <v>130.01582893574323</v>
      </c>
      <c r="BH145" s="43">
        <f t="shared" si="130"/>
        <v>131.97694443229935</v>
      </c>
      <c r="BI145" s="43">
        <f t="shared" si="131"/>
        <v>133.66227806215224</v>
      </c>
      <c r="BJ145" s="43">
        <f t="shared" si="93"/>
        <v>123.38419916309361</v>
      </c>
    </row>
    <row r="146" spans="1:62" x14ac:dyDescent="0.2">
      <c r="A146" s="26" t="s">
        <v>160</v>
      </c>
      <c r="B146" s="17">
        <f>IF(ISERROR(VLOOKUP('Prices updated for CPI'!A146,Quantities!$A$1:$B$576,2,FALSE)),0,VLOOKUP('Prices updated for CPI'!A146,Quantities!$A$1:$B$576,2,FALSE))</f>
        <v>1</v>
      </c>
      <c r="C146" s="18">
        <f t="shared" si="95"/>
        <v>0.44699963884010835</v>
      </c>
      <c r="D146" s="19">
        <v>1</v>
      </c>
      <c r="E146" s="20">
        <v>320</v>
      </c>
      <c r="F146" s="21">
        <v>92.322513672035399</v>
      </c>
      <c r="G146" s="22">
        <v>0</v>
      </c>
      <c r="H146" s="22">
        <v>0</v>
      </c>
      <c r="I146" s="22">
        <v>74.6258649481763</v>
      </c>
      <c r="J146" s="23">
        <f t="shared" si="96"/>
        <v>166.94837862021171</v>
      </c>
      <c r="K146" s="24">
        <f>IF(ISERROR(VLOOKUP($A146,'14-15 pricing'!$A$1:$D$1208,4,FALSE)),L146,VLOOKUP($A146,'14-15 pricing'!$A$1:$D$1208,4,FALSE))</f>
        <v>229.2</v>
      </c>
      <c r="L146" s="24">
        <f t="shared" si="97"/>
        <v>197.19299846425957</v>
      </c>
      <c r="M146" s="24"/>
      <c r="N146" s="24"/>
      <c r="O146" s="24"/>
      <c r="P146" s="24"/>
      <c r="Q146" s="24"/>
      <c r="R146" s="24"/>
      <c r="S146" s="24"/>
      <c r="T146" s="24"/>
      <c r="U146" s="24">
        <f t="shared" si="94"/>
        <v>197.46575110948456</v>
      </c>
      <c r="V146" s="24">
        <f t="shared" si="94"/>
        <v>197.21974203244469</v>
      </c>
      <c r="W146" s="24">
        <f t="shared" si="94"/>
        <v>198.1999643165741</v>
      </c>
      <c r="X146" s="22">
        <f t="shared" si="98"/>
        <v>104.87048479222418</v>
      </c>
      <c r="Y146" s="22">
        <f t="shared" si="99"/>
        <v>92.322513672035399</v>
      </c>
      <c r="Z146" s="31">
        <f t="shared" si="100"/>
        <v>197.19299846425957</v>
      </c>
      <c r="AA146" s="25">
        <f t="shared" si="101"/>
        <v>0</v>
      </c>
      <c r="AC146" s="49">
        <f t="shared" si="102"/>
        <v>229.2</v>
      </c>
      <c r="AD146" s="49">
        <f t="shared" si="103"/>
        <v>197.19299846425957</v>
      </c>
      <c r="AE146" s="49">
        <f t="shared" si="104"/>
        <v>197.46575110948456</v>
      </c>
      <c r="AF146" s="49">
        <f t="shared" si="105"/>
        <v>197.21974203244469</v>
      </c>
      <c r="AG146" s="49">
        <f t="shared" si="106"/>
        <v>198.1999643165741</v>
      </c>
      <c r="AH146" s="50">
        <f t="shared" si="107"/>
        <v>846.48218509458104</v>
      </c>
      <c r="AI146" s="49">
        <f t="shared" si="108"/>
        <v>-31.000035683425892</v>
      </c>
      <c r="AJ146" s="51">
        <f t="shared" si="109"/>
        <v>-7.6404332574310707E-6</v>
      </c>
      <c r="AK146" s="61"/>
      <c r="AL146" s="69">
        <f t="shared" si="110"/>
        <v>229.2</v>
      </c>
      <c r="AM146" s="69">
        <f t="shared" si="111"/>
        <v>218.35837614126288</v>
      </c>
      <c r="AN146" s="69">
        <f t="shared" si="112"/>
        <v>205.86136004059512</v>
      </c>
      <c r="AO146" s="69">
        <f t="shared" si="113"/>
        <v>191.45619219348427</v>
      </c>
      <c r="AP146" s="69">
        <f t="shared" si="114"/>
        <v>174.85151960349316</v>
      </c>
      <c r="AQ146" s="70">
        <f t="shared" si="115"/>
        <v>850.64681719439693</v>
      </c>
      <c r="AS146" s="74">
        <f t="shared" si="116"/>
        <v>-4.7302023816479535E-2</v>
      </c>
      <c r="AT146" s="74">
        <f t="shared" si="117"/>
        <v>-5.723167721573022E-2</v>
      </c>
      <c r="AU146" s="74">
        <f t="shared" si="118"/>
        <v>-6.9975093161097346E-2</v>
      </c>
      <c r="AV146" s="74">
        <f t="shared" si="119"/>
        <v>-8.6728313144400923E-2</v>
      </c>
      <c r="AW146" s="45"/>
      <c r="AX146" s="42" t="str">
        <f t="shared" si="120"/>
        <v>MHR0070-ST-0320-001-B</v>
      </c>
      <c r="AY146" s="42">
        <f t="shared" si="121"/>
        <v>229.2</v>
      </c>
      <c r="AZ146" s="43">
        <f t="shared" si="122"/>
        <v>218.35837614126288</v>
      </c>
      <c r="BA146" s="43">
        <f t="shared" si="123"/>
        <v>205.86136004059512</v>
      </c>
      <c r="BB146" s="43">
        <f t="shared" si="124"/>
        <v>210.90496336158969</v>
      </c>
      <c r="BC146" s="43">
        <f t="shared" si="125"/>
        <v>216.15211583169685</v>
      </c>
      <c r="BD146" s="43">
        <f t="shared" si="126"/>
        <v>219.41248241506443</v>
      </c>
      <c r="BE146" s="43">
        <f t="shared" si="127"/>
        <v>191.45619219348427</v>
      </c>
      <c r="BF146" s="43">
        <f t="shared" si="128"/>
        <v>196.14686890222464</v>
      </c>
      <c r="BG146" s="43">
        <f t="shared" si="129"/>
        <v>201.02685138940555</v>
      </c>
      <c r="BH146" s="43">
        <f t="shared" si="130"/>
        <v>204.05907351736266</v>
      </c>
      <c r="BI146" s="43">
        <f t="shared" si="131"/>
        <v>206.66488940857576</v>
      </c>
      <c r="BJ146" s="43">
        <f t="shared" si="93"/>
        <v>174.85151960349316</v>
      </c>
    </row>
    <row r="147" spans="1:62" x14ac:dyDescent="0.2">
      <c r="A147" s="26" t="s">
        <v>161</v>
      </c>
      <c r="B147" s="17">
        <f>IF(ISERROR(VLOOKUP('Prices updated for CPI'!A147,Quantities!$A$1:$B$576,2,FALSE)),0,VLOOKUP('Prices updated for CPI'!A147,Quantities!$A$1:$B$576,2,FALSE))</f>
        <v>11</v>
      </c>
      <c r="C147" s="18">
        <f t="shared" si="95"/>
        <v>0.65269095694981183</v>
      </c>
      <c r="D147" s="19">
        <v>1</v>
      </c>
      <c r="E147" s="20">
        <v>620</v>
      </c>
      <c r="F147" s="21">
        <v>34.455205908772193</v>
      </c>
      <c r="G147" s="22">
        <v>0</v>
      </c>
      <c r="H147" s="22">
        <v>0</v>
      </c>
      <c r="I147" s="22">
        <v>64.750981198176305</v>
      </c>
      <c r="J147" s="23">
        <f t="shared" si="96"/>
        <v>99.206187106948505</v>
      </c>
      <c r="K147" s="24">
        <f>IF(ISERROR(VLOOKUP($A147,'14-15 pricing'!$A$1:$D$1208,4,FALSE)),L147,VLOOKUP($A147,'14-15 pricing'!$A$1:$D$1208,4,FALSE))</f>
        <v>128.41</v>
      </c>
      <c r="L147" s="24">
        <f t="shared" si="97"/>
        <v>125.44868107640423</v>
      </c>
      <c r="M147" s="24"/>
      <c r="N147" s="24"/>
      <c r="O147" s="24"/>
      <c r="P147" s="24"/>
      <c r="Q147" s="24"/>
      <c r="R147" s="24"/>
      <c r="S147" s="24"/>
      <c r="T147" s="24"/>
      <c r="U147" s="24">
        <f t="shared" si="94"/>
        <v>125.68534166874684</v>
      </c>
      <c r="V147" s="24">
        <f t="shared" si="94"/>
        <v>125.47188579613416</v>
      </c>
      <c r="W147" s="24">
        <f t="shared" si="94"/>
        <v>126.32239995411106</v>
      </c>
      <c r="X147" s="22">
        <f t="shared" si="98"/>
        <v>90.993475167632042</v>
      </c>
      <c r="Y147" s="22">
        <f t="shared" si="99"/>
        <v>34.455205908772193</v>
      </c>
      <c r="Z147" s="31">
        <f t="shared" si="100"/>
        <v>125.44868107640423</v>
      </c>
      <c r="AA147" s="25">
        <f t="shared" si="101"/>
        <v>0</v>
      </c>
      <c r="AC147" s="49">
        <f t="shared" si="102"/>
        <v>1412.51</v>
      </c>
      <c r="AD147" s="49">
        <f t="shared" si="103"/>
        <v>1379.9354918404465</v>
      </c>
      <c r="AE147" s="49">
        <f t="shared" si="104"/>
        <v>1382.5387583562153</v>
      </c>
      <c r="AF147" s="49">
        <f t="shared" si="105"/>
        <v>1380.1907437574757</v>
      </c>
      <c r="AG147" s="49">
        <f t="shared" si="106"/>
        <v>1389.5463994952217</v>
      </c>
      <c r="AH147" s="50">
        <f t="shared" si="107"/>
        <v>5746.6505657863372</v>
      </c>
      <c r="AI147" s="49">
        <f t="shared" si="108"/>
        <v>-22.963600504778242</v>
      </c>
      <c r="AJ147" s="51">
        <f t="shared" si="109"/>
        <v>-5.659730808015605E-6</v>
      </c>
      <c r="AK147" s="61"/>
      <c r="AL147" s="69">
        <f t="shared" si="110"/>
        <v>1412.51</v>
      </c>
      <c r="AM147" s="69">
        <f t="shared" si="111"/>
        <v>1404.4789537890365</v>
      </c>
      <c r="AN147" s="69">
        <f t="shared" si="112"/>
        <v>1395.2216584695041</v>
      </c>
      <c r="AO147" s="69">
        <f t="shared" si="113"/>
        <v>1384.5508797961045</v>
      </c>
      <c r="AP147" s="69">
        <f t="shared" si="114"/>
        <v>1372.250794990942</v>
      </c>
      <c r="AQ147" s="70">
        <f t="shared" si="115"/>
        <v>5769.5118739221116</v>
      </c>
      <c r="AS147" s="74">
        <f t="shared" si="116"/>
        <v>-5.6856561801073941E-3</v>
      </c>
      <c r="AT147" s="74">
        <f t="shared" si="117"/>
        <v>-6.5912666719268962E-3</v>
      </c>
      <c r="AU147" s="74">
        <f t="shared" si="118"/>
        <v>-7.6480884658176465E-3</v>
      </c>
      <c r="AV147" s="74">
        <f t="shared" si="119"/>
        <v>-8.8838084498374017E-3</v>
      </c>
      <c r="AW147" s="45"/>
      <c r="AX147" s="42" t="str">
        <f t="shared" si="120"/>
        <v>MHR0070-ST-0620-001-B</v>
      </c>
      <c r="AY147" s="42">
        <f t="shared" si="121"/>
        <v>128.41</v>
      </c>
      <c r="AZ147" s="43">
        <f t="shared" si="122"/>
        <v>127.67990488991241</v>
      </c>
      <c r="BA147" s="43">
        <f t="shared" si="123"/>
        <v>126.83833258813674</v>
      </c>
      <c r="BB147" s="43">
        <f t="shared" si="124"/>
        <v>129.94587173654608</v>
      </c>
      <c r="BC147" s="43">
        <f t="shared" si="125"/>
        <v>133.17882458409781</v>
      </c>
      <c r="BD147" s="43">
        <f t="shared" si="126"/>
        <v>135.18764965442125</v>
      </c>
      <c r="BE147" s="43">
        <f t="shared" si="127"/>
        <v>125.86826179964586</v>
      </c>
      <c r="BF147" s="43">
        <f t="shared" si="128"/>
        <v>128.95203421373719</v>
      </c>
      <c r="BG147" s="43">
        <f t="shared" si="129"/>
        <v>132.16026115190502</v>
      </c>
      <c r="BH147" s="43">
        <f t="shared" si="130"/>
        <v>134.15372255037826</v>
      </c>
      <c r="BI147" s="43">
        <f t="shared" si="131"/>
        <v>135.86685343969117</v>
      </c>
      <c r="BJ147" s="43">
        <f t="shared" si="93"/>
        <v>124.75007227190383</v>
      </c>
    </row>
    <row r="148" spans="1:62" x14ac:dyDescent="0.2">
      <c r="A148" s="26" t="s">
        <v>162</v>
      </c>
      <c r="B148" s="17">
        <f>IF(ISERROR(VLOOKUP('Prices updated for CPI'!A148,Quantities!$A$1:$B$576,2,FALSE)),0,VLOOKUP('Prices updated for CPI'!A148,Quantities!$A$1:$B$576,2,FALSE))</f>
        <v>7</v>
      </c>
      <c r="C148" s="18">
        <f t="shared" si="95"/>
        <v>0.46826497387501381</v>
      </c>
      <c r="D148" s="19">
        <v>1</v>
      </c>
      <c r="E148" s="20">
        <v>1080</v>
      </c>
      <c r="F148" s="21">
        <v>73.527525225964666</v>
      </c>
      <c r="G148" s="22">
        <v>0</v>
      </c>
      <c r="H148" s="22">
        <v>0</v>
      </c>
      <c r="I148" s="22">
        <v>64.750981198176305</v>
      </c>
      <c r="J148" s="23">
        <f t="shared" si="96"/>
        <v>138.27850642414097</v>
      </c>
      <c r="K148" s="24">
        <f>IF(ISERROR(VLOOKUP($A148,'14-15 pricing'!$A$1:$D$1208,4,FALSE)),L148,VLOOKUP($A148,'14-15 pricing'!$A$1:$D$1208,4,FALSE))</f>
        <v>188.69</v>
      </c>
      <c r="L148" s="24">
        <f t="shared" si="97"/>
        <v>164.52100039359669</v>
      </c>
      <c r="M148" s="24"/>
      <c r="N148" s="24"/>
      <c r="O148" s="24"/>
      <c r="P148" s="24"/>
      <c r="Q148" s="24"/>
      <c r="R148" s="24"/>
      <c r="S148" s="24"/>
      <c r="T148" s="24"/>
      <c r="U148" s="24">
        <f t="shared" si="94"/>
        <v>164.75766098593931</v>
      </c>
      <c r="V148" s="24">
        <f t="shared" si="94"/>
        <v>164.54420511332663</v>
      </c>
      <c r="W148" s="24">
        <f t="shared" si="94"/>
        <v>165.39471927130353</v>
      </c>
      <c r="X148" s="22">
        <f t="shared" si="98"/>
        <v>90.993475167632042</v>
      </c>
      <c r="Y148" s="22">
        <f t="shared" si="99"/>
        <v>73.527525225964666</v>
      </c>
      <c r="Z148" s="31">
        <f t="shared" si="100"/>
        <v>164.52100039359669</v>
      </c>
      <c r="AA148" s="25">
        <f t="shared" si="101"/>
        <v>0</v>
      </c>
      <c r="AC148" s="49">
        <f t="shared" si="102"/>
        <v>1320.83</v>
      </c>
      <c r="AD148" s="49">
        <f t="shared" si="103"/>
        <v>1151.6470027551768</v>
      </c>
      <c r="AE148" s="49">
        <f t="shared" si="104"/>
        <v>1153.3036269015752</v>
      </c>
      <c r="AF148" s="49">
        <f t="shared" si="105"/>
        <v>1151.8094357932864</v>
      </c>
      <c r="AG148" s="49">
        <f t="shared" si="106"/>
        <v>1157.7630348991247</v>
      </c>
      <c r="AH148" s="50">
        <f t="shared" si="107"/>
        <v>4927.221408764929</v>
      </c>
      <c r="AI148" s="49">
        <f t="shared" si="108"/>
        <v>-163.06696510087522</v>
      </c>
      <c r="AJ148" s="51">
        <f t="shared" si="109"/>
        <v>-4.0190349329539579E-5</v>
      </c>
      <c r="AK148" s="61"/>
      <c r="AL148" s="69">
        <f t="shared" si="110"/>
        <v>1320.83</v>
      </c>
      <c r="AM148" s="69">
        <f t="shared" si="111"/>
        <v>1263.800688244894</v>
      </c>
      <c r="AN148" s="69">
        <f t="shared" si="112"/>
        <v>1198.0636513858622</v>
      </c>
      <c r="AO148" s="69">
        <f t="shared" si="113"/>
        <v>1122.2893191694329</v>
      </c>
      <c r="AP148" s="69">
        <f t="shared" si="114"/>
        <v>1034.945111137079</v>
      </c>
      <c r="AQ148" s="70">
        <f t="shared" si="115"/>
        <v>4950.9557198583307</v>
      </c>
      <c r="AS148" s="74">
        <f t="shared" si="116"/>
        <v>-4.3176874961278845E-2</v>
      </c>
      <c r="AT148" s="74">
        <f t="shared" si="117"/>
        <v>-5.20153513686753E-2</v>
      </c>
      <c r="AU148" s="74">
        <f t="shared" si="118"/>
        <v>-6.3247334253716106E-2</v>
      </c>
      <c r="AV148" s="74">
        <f t="shared" si="119"/>
        <v>-7.7826819288447188E-2</v>
      </c>
      <c r="AW148" s="45"/>
      <c r="AX148" s="42" t="str">
        <f t="shared" si="120"/>
        <v>MHR0070-ST-1080-001-B</v>
      </c>
      <c r="AY148" s="42">
        <f t="shared" si="121"/>
        <v>188.69</v>
      </c>
      <c r="AZ148" s="43">
        <f t="shared" si="122"/>
        <v>180.5429554635563</v>
      </c>
      <c r="BA148" s="43">
        <f t="shared" si="123"/>
        <v>171.15195019798031</v>
      </c>
      <c r="BB148" s="43">
        <f t="shared" si="124"/>
        <v>175.34517297783083</v>
      </c>
      <c r="BC148" s="43">
        <f t="shared" si="125"/>
        <v>179.70762534901837</v>
      </c>
      <c r="BD148" s="43">
        <f t="shared" si="126"/>
        <v>182.41827536606698</v>
      </c>
      <c r="BE148" s="43">
        <f t="shared" si="127"/>
        <v>160.32704559563328</v>
      </c>
      <c r="BF148" s="43">
        <f t="shared" si="128"/>
        <v>164.25505821272628</v>
      </c>
      <c r="BG148" s="43">
        <f t="shared" si="129"/>
        <v>168.34159710062741</v>
      </c>
      <c r="BH148" s="43">
        <f t="shared" si="130"/>
        <v>170.88080573000292</v>
      </c>
      <c r="BI148" s="43">
        <f t="shared" si="131"/>
        <v>173.06293814587247</v>
      </c>
      <c r="BJ148" s="43">
        <f t="shared" si="93"/>
        <v>147.84930159101131</v>
      </c>
    </row>
    <row r="149" spans="1:62" x14ac:dyDescent="0.2">
      <c r="A149" s="26" t="s">
        <v>163</v>
      </c>
      <c r="B149" s="17">
        <f>IF(ISERROR(VLOOKUP('Prices updated for CPI'!A149,Quantities!$A$1:$B$576,2,FALSE)),0,VLOOKUP('Prices updated for CPI'!A149,Quantities!$A$1:$B$576,2,FALSE))</f>
        <v>6</v>
      </c>
      <c r="C149" s="18">
        <f t="shared" si="95"/>
        <v>0.36732036836567344</v>
      </c>
      <c r="D149" s="19">
        <v>1</v>
      </c>
      <c r="E149" s="20">
        <v>1130</v>
      </c>
      <c r="F149" s="21">
        <v>120.03267348142677</v>
      </c>
      <c r="G149" s="22">
        <v>0</v>
      </c>
      <c r="H149" s="22">
        <v>0</v>
      </c>
      <c r="I149" s="22">
        <v>69.68842307317631</v>
      </c>
      <c r="J149" s="23">
        <f t="shared" si="96"/>
        <v>189.72109655460309</v>
      </c>
      <c r="K149" s="24">
        <f>IF(ISERROR(VLOOKUP($A149,'14-15 pricing'!$A$1:$D$1208,4,FALSE)),L149,VLOOKUP($A149,'14-15 pricing'!$A$1:$D$1208,4,FALSE))</f>
        <v>271.95</v>
      </c>
      <c r="L149" s="24">
        <f t="shared" si="97"/>
        <v>217.96465346135489</v>
      </c>
      <c r="M149" s="24"/>
      <c r="N149" s="24"/>
      <c r="O149" s="24"/>
      <c r="P149" s="24"/>
      <c r="Q149" s="24"/>
      <c r="R149" s="24"/>
      <c r="S149" s="24"/>
      <c r="T149" s="24"/>
      <c r="U149" s="24">
        <f t="shared" si="94"/>
        <v>218.21936008013867</v>
      </c>
      <c r="V149" s="24">
        <f t="shared" si="94"/>
        <v>217.98962760531239</v>
      </c>
      <c r="W149" s="24">
        <f t="shared" si="94"/>
        <v>218.90499582636556</v>
      </c>
      <c r="X149" s="22">
        <f t="shared" si="98"/>
        <v>97.931979979928116</v>
      </c>
      <c r="Y149" s="22">
        <f t="shared" si="99"/>
        <v>120.03267348142677</v>
      </c>
      <c r="Z149" s="31">
        <f t="shared" si="100"/>
        <v>217.96465346135489</v>
      </c>
      <c r="AA149" s="25">
        <f t="shared" si="101"/>
        <v>0</v>
      </c>
      <c r="AC149" s="49">
        <f t="shared" si="102"/>
        <v>1631.6999999999998</v>
      </c>
      <c r="AD149" s="49">
        <f t="shared" si="103"/>
        <v>1307.7879207681294</v>
      </c>
      <c r="AE149" s="49">
        <f t="shared" si="104"/>
        <v>1309.316160480832</v>
      </c>
      <c r="AF149" s="49">
        <f t="shared" si="105"/>
        <v>1307.9377656318743</v>
      </c>
      <c r="AG149" s="49">
        <f t="shared" si="106"/>
        <v>1313.4299749581933</v>
      </c>
      <c r="AH149" s="50">
        <f t="shared" si="107"/>
        <v>5717.5348525576346</v>
      </c>
      <c r="AI149" s="49">
        <f t="shared" si="108"/>
        <v>-318.27002504180655</v>
      </c>
      <c r="AJ149" s="51">
        <f t="shared" si="109"/>
        <v>-7.8442518873388055E-5</v>
      </c>
      <c r="AK149" s="61"/>
      <c r="AL149" s="69">
        <f t="shared" si="110"/>
        <v>1631.6999999999998</v>
      </c>
      <c r="AM149" s="69">
        <f t="shared" si="111"/>
        <v>1520.3916153177543</v>
      </c>
      <c r="AN149" s="69">
        <f t="shared" si="112"/>
        <v>1392.0877105118022</v>
      </c>
      <c r="AO149" s="69">
        <f t="shared" si="113"/>
        <v>1244.1932636069359</v>
      </c>
      <c r="AP149" s="69">
        <f t="shared" si="114"/>
        <v>1073.7170223859309</v>
      </c>
      <c r="AQ149" s="70">
        <f t="shared" si="115"/>
        <v>5749.8156447534338</v>
      </c>
      <c r="AS149" s="74">
        <f t="shared" si="116"/>
        <v>-6.8216206828611611E-2</v>
      </c>
      <c r="AT149" s="74">
        <f t="shared" si="117"/>
        <v>-8.4388721638100544E-2</v>
      </c>
      <c r="AU149" s="74">
        <f t="shared" si="118"/>
        <v>-0.10623931652301763</v>
      </c>
      <c r="AV149" s="74">
        <f t="shared" si="119"/>
        <v>-0.13701749254516271</v>
      </c>
      <c r="AW149" s="45"/>
      <c r="AX149" s="42" t="str">
        <f t="shared" si="120"/>
        <v>MHR0070-ST-1130-001-B</v>
      </c>
      <c r="AY149" s="42">
        <f t="shared" si="121"/>
        <v>271.95</v>
      </c>
      <c r="AZ149" s="43">
        <f t="shared" si="122"/>
        <v>253.39860255295906</v>
      </c>
      <c r="BA149" s="43">
        <f t="shared" si="123"/>
        <v>232.01461841863375</v>
      </c>
      <c r="BB149" s="43">
        <f t="shared" si="124"/>
        <v>237.69897656989028</v>
      </c>
      <c r="BC149" s="43">
        <f t="shared" si="125"/>
        <v>243.61274337827157</v>
      </c>
      <c r="BD149" s="43">
        <f t="shared" si="126"/>
        <v>247.28731692911049</v>
      </c>
      <c r="BE149" s="43">
        <f t="shared" si="127"/>
        <v>207.36554393448935</v>
      </c>
      <c r="BF149" s="43">
        <f t="shared" si="128"/>
        <v>212.44599976088435</v>
      </c>
      <c r="BG149" s="43">
        <f t="shared" si="129"/>
        <v>217.73149202546671</v>
      </c>
      <c r="BH149" s="43">
        <f t="shared" si="130"/>
        <v>221.01568139375092</v>
      </c>
      <c r="BI149" s="43">
        <f t="shared" si="131"/>
        <v>223.83803163212013</v>
      </c>
      <c r="BJ149" s="43">
        <f t="shared" si="93"/>
        <v>178.95283706432184</v>
      </c>
    </row>
    <row r="150" spans="1:62" x14ac:dyDescent="0.2">
      <c r="A150" s="26" t="s">
        <v>164</v>
      </c>
      <c r="B150" s="17">
        <f>IF(ISERROR(VLOOKUP('Prices updated for CPI'!A150,Quantities!$A$1:$B$576,2,FALSE)),0,VLOOKUP('Prices updated for CPI'!A150,Quantities!$A$1:$B$576,2,FALSE))</f>
        <v>11</v>
      </c>
      <c r="C150" s="18">
        <f t="shared" si="95"/>
        <v>0.42781068462586685</v>
      </c>
      <c r="D150" s="19">
        <v>1</v>
      </c>
      <c r="E150" s="20">
        <v>1170</v>
      </c>
      <c r="F150" s="21">
        <v>99.810790399594723</v>
      </c>
      <c r="G150" s="22">
        <v>0</v>
      </c>
      <c r="H150" s="22">
        <v>0</v>
      </c>
      <c r="I150" s="22">
        <v>74.6258649481763</v>
      </c>
      <c r="J150" s="23">
        <f t="shared" si="96"/>
        <v>174.43665534777102</v>
      </c>
      <c r="K150" s="24">
        <f>IF(ISERROR(VLOOKUP($A150,'14-15 pricing'!$A$1:$D$1208,4,FALSE)),L150,VLOOKUP($A150,'14-15 pricing'!$A$1:$D$1208,4,FALSE))</f>
        <v>240.75</v>
      </c>
      <c r="L150" s="24">
        <f t="shared" si="97"/>
        <v>204.68127519181888</v>
      </c>
      <c r="M150" s="24"/>
      <c r="N150" s="24"/>
      <c r="O150" s="24"/>
      <c r="P150" s="24"/>
      <c r="Q150" s="24"/>
      <c r="R150" s="24"/>
      <c r="S150" s="24"/>
      <c r="T150" s="24"/>
      <c r="U150" s="24">
        <f t="shared" si="94"/>
        <v>204.9540278370439</v>
      </c>
      <c r="V150" s="24">
        <f t="shared" si="94"/>
        <v>204.70801876000399</v>
      </c>
      <c r="W150" s="24">
        <f t="shared" si="94"/>
        <v>205.68824104413341</v>
      </c>
      <c r="X150" s="22">
        <f t="shared" si="98"/>
        <v>104.87048479222418</v>
      </c>
      <c r="Y150" s="22">
        <f t="shared" si="99"/>
        <v>99.810790399594723</v>
      </c>
      <c r="Z150" s="31">
        <f t="shared" si="100"/>
        <v>204.68127519181888</v>
      </c>
      <c r="AA150" s="25">
        <f t="shared" si="101"/>
        <v>0</v>
      </c>
      <c r="AC150" s="49">
        <f t="shared" si="102"/>
        <v>2648.25</v>
      </c>
      <c r="AD150" s="49">
        <f t="shared" si="103"/>
        <v>2251.4940271100077</v>
      </c>
      <c r="AE150" s="49">
        <f t="shared" si="104"/>
        <v>2254.4943062074826</v>
      </c>
      <c r="AF150" s="49">
        <f t="shared" si="105"/>
        <v>2251.7882063600441</v>
      </c>
      <c r="AG150" s="49">
        <f t="shared" si="106"/>
        <v>2262.5706514854674</v>
      </c>
      <c r="AH150" s="50">
        <f t="shared" si="107"/>
        <v>9693.8364703697789</v>
      </c>
      <c r="AI150" s="49">
        <f t="shared" si="108"/>
        <v>-385.67934851453265</v>
      </c>
      <c r="AJ150" s="51">
        <f t="shared" si="109"/>
        <v>-9.5056578359690793E-5</v>
      </c>
      <c r="AK150" s="61"/>
      <c r="AL150" s="69">
        <f t="shared" si="110"/>
        <v>2648.25</v>
      </c>
      <c r="AM150" s="69">
        <f t="shared" si="111"/>
        <v>2513.3665931104747</v>
      </c>
      <c r="AN150" s="69">
        <f t="shared" si="112"/>
        <v>2357.8880292371405</v>
      </c>
      <c r="AO150" s="69">
        <f t="shared" si="113"/>
        <v>2178.6696629342077</v>
      </c>
      <c r="AP150" s="69">
        <f t="shared" si="114"/>
        <v>1972.0866972820481</v>
      </c>
      <c r="AQ150" s="70">
        <f t="shared" si="115"/>
        <v>9742.4121232415346</v>
      </c>
      <c r="AS150" s="74">
        <f t="shared" si="116"/>
        <v>-5.0933033848588806E-2</v>
      </c>
      <c r="AT150" s="74">
        <f t="shared" si="117"/>
        <v>-6.1860678939365608E-2</v>
      </c>
      <c r="AU150" s="74">
        <f t="shared" si="118"/>
        <v>-7.6008005503516704E-2</v>
      </c>
      <c r="AV150" s="74">
        <f t="shared" si="119"/>
        <v>-9.4820692263156592E-2</v>
      </c>
      <c r="AW150" s="45"/>
      <c r="AX150" s="42" t="str">
        <f t="shared" si="120"/>
        <v>MHR0070-ST-1170-001-B</v>
      </c>
      <c r="AY150" s="42">
        <f t="shared" si="121"/>
        <v>240.75</v>
      </c>
      <c r="AZ150" s="43">
        <f t="shared" si="122"/>
        <v>228.48787210095225</v>
      </c>
      <c r="BA150" s="43">
        <f t="shared" si="123"/>
        <v>214.35345720337639</v>
      </c>
      <c r="BB150" s="43">
        <f t="shared" si="124"/>
        <v>219.6051169048591</v>
      </c>
      <c r="BC150" s="43">
        <f t="shared" si="125"/>
        <v>225.06872247036642</v>
      </c>
      <c r="BD150" s="43">
        <f t="shared" si="126"/>
        <v>228.46358418097296</v>
      </c>
      <c r="BE150" s="43">
        <f t="shared" si="127"/>
        <v>198.06087844856432</v>
      </c>
      <c r="BF150" s="43">
        <f t="shared" si="128"/>
        <v>202.91336997055416</v>
      </c>
      <c r="BG150" s="43">
        <f t="shared" si="129"/>
        <v>207.96169777416935</v>
      </c>
      <c r="BH150" s="43">
        <f t="shared" si="130"/>
        <v>211.09852281719245</v>
      </c>
      <c r="BI150" s="43">
        <f t="shared" si="131"/>
        <v>213.79423183854036</v>
      </c>
      <c r="BJ150" s="43">
        <f t="shared" si="93"/>
        <v>179.28060884382253</v>
      </c>
    </row>
    <row r="151" spans="1:62" x14ac:dyDescent="0.2">
      <c r="A151" s="26" t="s">
        <v>165</v>
      </c>
      <c r="B151" s="17">
        <f>IF(ISERROR(VLOOKUP('Prices updated for CPI'!A151,Quantities!$A$1:$B$576,2,FALSE)),0,VLOOKUP('Prices updated for CPI'!A151,Quantities!$A$1:$B$576,2,FALSE))</f>
        <v>1178</v>
      </c>
      <c r="C151" s="18">
        <f t="shared" si="95"/>
        <v>0.68146432702791915</v>
      </c>
      <c r="D151" s="19">
        <v>1</v>
      </c>
      <c r="E151" s="20">
        <v>10</v>
      </c>
      <c r="F151" s="21">
        <v>17.255027166785979</v>
      </c>
      <c r="G151" s="22">
        <v>0</v>
      </c>
      <c r="H151" s="22">
        <v>0</v>
      </c>
      <c r="I151" s="22">
        <v>36.914815117404132</v>
      </c>
      <c r="J151" s="23">
        <f t="shared" si="96"/>
        <v>54.169842284190111</v>
      </c>
      <c r="K151" s="24">
        <f>IF(ISERROR(VLOOKUP($A151,'14-15 pricing'!$A$1:$D$1208,4,FALSE)),L151,VLOOKUP($A151,'14-15 pricing'!$A$1:$D$1208,4,FALSE))</f>
        <v>61.95</v>
      </c>
      <c r="L151" s="24">
        <f t="shared" si="97"/>
        <v>69.130801873931972</v>
      </c>
      <c r="M151" s="24"/>
      <c r="N151" s="24"/>
      <c r="O151" s="24"/>
      <c r="P151" s="24"/>
      <c r="Q151" s="24"/>
      <c r="R151" s="24"/>
      <c r="S151" s="24"/>
      <c r="T151" s="24"/>
      <c r="U151" s="24">
        <f t="shared" si="94"/>
        <v>69.265723103699372</v>
      </c>
      <c r="V151" s="24">
        <f t="shared" si="94"/>
        <v>69.144030985257103</v>
      </c>
      <c r="W151" s="24">
        <f t="shared" si="94"/>
        <v>69.628912794234793</v>
      </c>
      <c r="X151" s="22">
        <f t="shared" si="98"/>
        <v>51.875774707145993</v>
      </c>
      <c r="Y151" s="22">
        <f t="shared" si="99"/>
        <v>17.255027166785979</v>
      </c>
      <c r="Z151" s="31">
        <f t="shared" si="100"/>
        <v>69.130801873931972</v>
      </c>
      <c r="AA151" s="25">
        <f t="shared" si="101"/>
        <v>0</v>
      </c>
      <c r="AC151" s="49">
        <f t="shared" si="102"/>
        <v>72977.100000000006</v>
      </c>
      <c r="AD151" s="49">
        <f t="shared" si="103"/>
        <v>81436.084607491866</v>
      </c>
      <c r="AE151" s="49">
        <f t="shared" si="104"/>
        <v>81595.021816157867</v>
      </c>
      <c r="AF151" s="49">
        <f t="shared" si="105"/>
        <v>81451.668500632863</v>
      </c>
      <c r="AG151" s="49">
        <f t="shared" si="106"/>
        <v>82022.859271608584</v>
      </c>
      <c r="AH151" s="50">
        <f t="shared" si="107"/>
        <v>329422.8700331201</v>
      </c>
      <c r="AI151" s="49">
        <f t="shared" si="108"/>
        <v>9045.7592716085783</v>
      </c>
      <c r="AJ151" s="51">
        <f t="shared" si="109"/>
        <v>2.2294658200817828E-3</v>
      </c>
      <c r="AK151" s="61"/>
      <c r="AL151" s="69">
        <f t="shared" si="110"/>
        <v>72977.100000000006</v>
      </c>
      <c r="AM151" s="69">
        <f t="shared" si="111"/>
        <v>76140.667956532954</v>
      </c>
      <c r="AN151" s="69">
        <f t="shared" si="112"/>
        <v>79787.276638357682</v>
      </c>
      <c r="AO151" s="69">
        <f t="shared" si="113"/>
        <v>83990.680851913101</v>
      </c>
      <c r="AP151" s="69">
        <f t="shared" si="114"/>
        <v>88835.89692091402</v>
      </c>
      <c r="AQ151" s="70">
        <f t="shared" si="115"/>
        <v>330172.12211459997</v>
      </c>
      <c r="AS151" s="74">
        <f t="shared" si="116"/>
        <v>4.3350146231255396E-2</v>
      </c>
      <c r="AT151" s="74">
        <f t="shared" si="117"/>
        <v>4.7893048218417222E-2</v>
      </c>
      <c r="AU151" s="74">
        <f t="shared" si="118"/>
        <v>5.268263801768408E-2</v>
      </c>
      <c r="AV151" s="74">
        <f t="shared" si="119"/>
        <v>5.7687543663846326E-2</v>
      </c>
      <c r="AW151" s="45"/>
      <c r="AX151" s="42" t="str">
        <f t="shared" si="120"/>
        <v>MVA0010-ST-0010-001-B</v>
      </c>
      <c r="AY151" s="42">
        <f t="shared" si="121"/>
        <v>61.95</v>
      </c>
      <c r="AZ151" s="43">
        <f t="shared" si="122"/>
        <v>64.635541559026265</v>
      </c>
      <c r="BA151" s="43">
        <f t="shared" si="123"/>
        <v>67.731134667536224</v>
      </c>
      <c r="BB151" s="43">
        <f t="shared" si="124"/>
        <v>69.390547466890865</v>
      </c>
      <c r="BC151" s="43">
        <f t="shared" si="125"/>
        <v>71.116930652661324</v>
      </c>
      <c r="BD151" s="43">
        <f t="shared" si="126"/>
        <v>72.189634768091523</v>
      </c>
      <c r="BE151" s="43">
        <f t="shared" si="127"/>
        <v>71.299389517753056</v>
      </c>
      <c r="BF151" s="43">
        <f t="shared" si="128"/>
        <v>73.046224560938001</v>
      </c>
      <c r="BG151" s="43">
        <f t="shared" si="129"/>
        <v>74.863558167164229</v>
      </c>
      <c r="BH151" s="43">
        <f t="shared" si="130"/>
        <v>75.992775165207718</v>
      </c>
      <c r="BI151" s="43">
        <f t="shared" si="131"/>
        <v>76.963196022901329</v>
      </c>
      <c r="BJ151" s="43">
        <f t="shared" si="93"/>
        <v>75.412476163764026</v>
      </c>
    </row>
    <row r="152" spans="1:62" x14ac:dyDescent="0.2">
      <c r="A152" s="26" t="s">
        <v>166</v>
      </c>
      <c r="B152" s="17">
        <f>IF(ISERROR(VLOOKUP('Prices updated for CPI'!A152,Quantities!$A$1:$B$576,2,FALSE)),0,VLOOKUP('Prices updated for CPI'!A152,Quantities!$A$1:$B$576,2,FALSE))</f>
        <v>4</v>
      </c>
      <c r="C152" s="18">
        <f t="shared" si="95"/>
        <v>0.60680628214780563</v>
      </c>
      <c r="D152" s="19">
        <v>1</v>
      </c>
      <c r="E152" s="20">
        <v>740</v>
      </c>
      <c r="F152" s="21">
        <v>23.919781035330548</v>
      </c>
      <c r="G152" s="22">
        <v>0</v>
      </c>
      <c r="H152" s="22">
        <v>0</v>
      </c>
      <c r="I152" s="22">
        <v>36.914815117404132</v>
      </c>
      <c r="J152" s="23">
        <f t="shared" si="96"/>
        <v>60.834596152734676</v>
      </c>
      <c r="K152" s="24">
        <f>IF(ISERROR(VLOOKUP($A152,'14-15 pricing'!$A$1:$D$1208,4,FALSE)),L152,VLOOKUP($A152,'14-15 pricing'!$A$1:$D$1208,4,FALSE))</f>
        <v>72.23</v>
      </c>
      <c r="L152" s="24">
        <f t="shared" si="97"/>
        <v>75.795555742476537</v>
      </c>
      <c r="M152" s="24"/>
      <c r="N152" s="24"/>
      <c r="O152" s="24"/>
      <c r="P152" s="24"/>
      <c r="Q152" s="24"/>
      <c r="R152" s="24"/>
      <c r="S152" s="24"/>
      <c r="T152" s="24"/>
      <c r="U152" s="24">
        <f t="shared" ref="U152:W171" si="132">IF($D152=1,($I152*(1+U$8)*U$7)+$F152,$J152*(1+U$8)*U$7)</f>
        <v>75.930476972243937</v>
      </c>
      <c r="V152" s="24">
        <f t="shared" si="132"/>
        <v>75.808784853801669</v>
      </c>
      <c r="W152" s="24">
        <f t="shared" si="132"/>
        <v>76.293666662779358</v>
      </c>
      <c r="X152" s="22">
        <f t="shared" si="98"/>
        <v>51.875774707145993</v>
      </c>
      <c r="Y152" s="22">
        <f t="shared" si="99"/>
        <v>23.919781035330548</v>
      </c>
      <c r="Z152" s="31">
        <f t="shared" si="100"/>
        <v>75.795555742476537</v>
      </c>
      <c r="AA152" s="25">
        <f t="shared" si="101"/>
        <v>0</v>
      </c>
      <c r="AC152" s="49">
        <f t="shared" si="102"/>
        <v>288.92</v>
      </c>
      <c r="AD152" s="49">
        <f t="shared" si="103"/>
        <v>303.18222296990615</v>
      </c>
      <c r="AE152" s="49">
        <f t="shared" si="104"/>
        <v>303.72190788897575</v>
      </c>
      <c r="AF152" s="49">
        <f t="shared" si="105"/>
        <v>303.23513941520667</v>
      </c>
      <c r="AG152" s="49">
        <f t="shared" si="106"/>
        <v>305.17466665111743</v>
      </c>
      <c r="AH152" s="50">
        <f t="shared" si="107"/>
        <v>1242.3892798944962</v>
      </c>
      <c r="AI152" s="49">
        <f t="shared" si="108"/>
        <v>16.254666651117418</v>
      </c>
      <c r="AJ152" s="51">
        <f t="shared" si="109"/>
        <v>4.0062113778808532E-6</v>
      </c>
      <c r="AK152" s="61"/>
      <c r="AL152" s="69">
        <f t="shared" si="110"/>
        <v>288.92</v>
      </c>
      <c r="AM152" s="69">
        <f t="shared" si="111"/>
        <v>294.6047348041858</v>
      </c>
      <c r="AN152" s="69">
        <f t="shared" si="112"/>
        <v>301.15746374051434</v>
      </c>
      <c r="AO152" s="69">
        <f t="shared" si="113"/>
        <v>308.71071960768001</v>
      </c>
      <c r="AP152" s="69">
        <f t="shared" si="114"/>
        <v>317.41727145031405</v>
      </c>
      <c r="AQ152" s="70">
        <f t="shared" si="115"/>
        <v>1245.8282642872678</v>
      </c>
      <c r="AS152" s="74">
        <f t="shared" si="116"/>
        <v>1.9675809235033155E-2</v>
      </c>
      <c r="AT152" s="74">
        <f t="shared" si="117"/>
        <v>2.2242442711193813E-2</v>
      </c>
      <c r="AU152" s="74">
        <f t="shared" si="118"/>
        <v>2.5080752684495163E-2</v>
      </c>
      <c r="AV152" s="74">
        <f t="shared" si="119"/>
        <v>2.8202946284789272E-2</v>
      </c>
      <c r="AW152" s="45"/>
      <c r="AX152" s="42" t="str">
        <f t="shared" si="120"/>
        <v>MVA0010-ST-0740-001-B</v>
      </c>
      <c r="AY152" s="42">
        <f t="shared" si="121"/>
        <v>72.23</v>
      </c>
      <c r="AZ152" s="43">
        <f t="shared" si="122"/>
        <v>73.651183701046449</v>
      </c>
      <c r="BA152" s="43">
        <f t="shared" si="123"/>
        <v>75.289365935128586</v>
      </c>
      <c r="BB152" s="43">
        <f t="shared" si="124"/>
        <v>77.133955400539236</v>
      </c>
      <c r="BC152" s="43">
        <f t="shared" si="125"/>
        <v>79.052988590456025</v>
      </c>
      <c r="BD152" s="43">
        <f t="shared" si="126"/>
        <v>80.245397562831513</v>
      </c>
      <c r="BE152" s="43">
        <f t="shared" si="127"/>
        <v>77.177679901920001</v>
      </c>
      <c r="BF152" s="43">
        <f t="shared" si="128"/>
        <v>79.068533059517037</v>
      </c>
      <c r="BG152" s="43">
        <f t="shared" si="129"/>
        <v>81.035697046263465</v>
      </c>
      <c r="BH152" s="43">
        <f t="shared" si="130"/>
        <v>82.258012533173883</v>
      </c>
      <c r="BI152" s="43">
        <f t="shared" si="131"/>
        <v>83.308439904737511</v>
      </c>
      <c r="BJ152" s="43">
        <f t="shared" si="93"/>
        <v>79.354317862578512</v>
      </c>
    </row>
    <row r="153" spans="1:62" x14ac:dyDescent="0.2">
      <c r="A153" s="26" t="s">
        <v>167</v>
      </c>
      <c r="B153" s="17">
        <f>IF(ISERROR(VLOOKUP('Prices updated for CPI'!A153,Quantities!$A$1:$B$576,2,FALSE)),0,VLOOKUP('Prices updated for CPI'!A153,Quantities!$A$1:$B$576,2,FALSE))</f>
        <v>23</v>
      </c>
      <c r="C153" s="18">
        <f t="shared" si="95"/>
        <v>0.48264873554395354</v>
      </c>
      <c r="D153" s="19">
        <v>1</v>
      </c>
      <c r="E153" s="20">
        <v>810</v>
      </c>
      <c r="F153" s="21">
        <v>51.156145528662286</v>
      </c>
      <c r="G153" s="22">
        <v>0</v>
      </c>
      <c r="H153" s="22">
        <v>0</v>
      </c>
      <c r="I153" s="22">
        <v>47.724729117404131</v>
      </c>
      <c r="J153" s="23">
        <f t="shared" si="96"/>
        <v>98.880874646066417</v>
      </c>
      <c r="K153" s="24">
        <f>IF(ISERROR(VLOOKUP($A153,'14-15 pricing'!$A$1:$D$1208,4,FALSE)),L153,VLOOKUP($A153,'14-15 pricing'!$A$1:$D$1208,4,FALSE))</f>
        <v>126.73</v>
      </c>
      <c r="L153" s="24">
        <f t="shared" si="97"/>
        <v>118.22291229371615</v>
      </c>
      <c r="M153" s="24"/>
      <c r="N153" s="24"/>
      <c r="O153" s="24"/>
      <c r="P153" s="24"/>
      <c r="Q153" s="24"/>
      <c r="R153" s="24"/>
      <c r="S153" s="24"/>
      <c r="T153" s="24"/>
      <c r="U153" s="24">
        <f t="shared" si="132"/>
        <v>118.39734305064547</v>
      </c>
      <c r="V153" s="24">
        <f t="shared" si="132"/>
        <v>118.24001533899613</v>
      </c>
      <c r="W153" s="24">
        <f t="shared" si="132"/>
        <v>118.86688704115204</v>
      </c>
      <c r="X153" s="22">
        <f t="shared" si="98"/>
        <v>67.06676676505387</v>
      </c>
      <c r="Y153" s="22">
        <f t="shared" si="99"/>
        <v>51.156145528662286</v>
      </c>
      <c r="Z153" s="31">
        <f t="shared" si="100"/>
        <v>118.22291229371615</v>
      </c>
      <c r="AA153" s="25">
        <f t="shared" si="101"/>
        <v>0</v>
      </c>
      <c r="AC153" s="49">
        <f t="shared" si="102"/>
        <v>2914.79</v>
      </c>
      <c r="AD153" s="49">
        <f t="shared" si="103"/>
        <v>2719.1269827554715</v>
      </c>
      <c r="AE153" s="49">
        <f t="shared" si="104"/>
        <v>2723.1388901648461</v>
      </c>
      <c r="AF153" s="49">
        <f t="shared" si="105"/>
        <v>2719.5203527969111</v>
      </c>
      <c r="AG153" s="49">
        <f t="shared" si="106"/>
        <v>2733.9384019464969</v>
      </c>
      <c r="AH153" s="50">
        <f t="shared" si="107"/>
        <v>11442.876673933224</v>
      </c>
      <c r="AI153" s="49">
        <f t="shared" si="108"/>
        <v>-180.85159805350304</v>
      </c>
      <c r="AJ153" s="51">
        <f t="shared" si="109"/>
        <v>-4.4573644318942169E-5</v>
      </c>
      <c r="AK153" s="61"/>
      <c r="AL153" s="69">
        <f t="shared" si="110"/>
        <v>2914.79</v>
      </c>
      <c r="AM153" s="69">
        <f t="shared" si="111"/>
        <v>2851.5408792450876</v>
      </c>
      <c r="AN153" s="69">
        <f t="shared" si="112"/>
        <v>2778.6343395305385</v>
      </c>
      <c r="AO153" s="69">
        <f t="shared" si="113"/>
        <v>2694.5958031887303</v>
      </c>
      <c r="AP153" s="69">
        <f t="shared" si="114"/>
        <v>2597.7255413696244</v>
      </c>
      <c r="AQ153" s="70">
        <f t="shared" si="115"/>
        <v>11487.109448241787</v>
      </c>
      <c r="AS153" s="74">
        <f t="shared" si="116"/>
        <v>-2.169937482800215E-2</v>
      </c>
      <c r="AT153" s="74">
        <f t="shared" si="117"/>
        <v>-2.5567418740232224E-2</v>
      </c>
      <c r="AU153" s="74">
        <f t="shared" si="118"/>
        <v>-3.0244546807122089E-2</v>
      </c>
      <c r="AV153" s="74">
        <f t="shared" si="119"/>
        <v>-3.5949830287893884E-2</v>
      </c>
      <c r="AW153" s="45"/>
      <c r="AX153" s="42" t="str">
        <f t="shared" si="120"/>
        <v>MVA0010-ST-0810-001-B</v>
      </c>
      <c r="AY153" s="42">
        <f t="shared" si="121"/>
        <v>126.73</v>
      </c>
      <c r="AZ153" s="43">
        <f t="shared" si="122"/>
        <v>123.98003822804729</v>
      </c>
      <c r="BA153" s="43">
        <f t="shared" si="123"/>
        <v>120.81018867524079</v>
      </c>
      <c r="BB153" s="43">
        <f t="shared" si="124"/>
        <v>123.7700382977842</v>
      </c>
      <c r="BC153" s="43">
        <f t="shared" si="125"/>
        <v>126.84934118297059</v>
      </c>
      <c r="BD153" s="43">
        <f t="shared" si="126"/>
        <v>128.76269443201846</v>
      </c>
      <c r="BE153" s="43">
        <f t="shared" si="127"/>
        <v>117.15633926907523</v>
      </c>
      <c r="BF153" s="43">
        <f t="shared" si="128"/>
        <v>120.02666958116757</v>
      </c>
      <c r="BG153" s="43">
        <f t="shared" si="129"/>
        <v>123.01284034610964</v>
      </c>
      <c r="BH153" s="43">
        <f t="shared" si="130"/>
        <v>124.86832509325814</v>
      </c>
      <c r="BI153" s="43">
        <f t="shared" si="131"/>
        <v>126.46288229783885</v>
      </c>
      <c r="BJ153" s="43">
        <f t="shared" si="93"/>
        <v>112.94458875520105</v>
      </c>
    </row>
    <row r="154" spans="1:62" x14ac:dyDescent="0.2">
      <c r="A154" s="26" t="s">
        <v>168</v>
      </c>
      <c r="B154" s="17">
        <f>IF(ISERROR(VLOOKUP('Prices updated for CPI'!A154,Quantities!$A$1:$B$576,2,FALSE)),0,VLOOKUP('Prices updated for CPI'!A154,Quantities!$A$1:$B$576,2,FALSE))</f>
        <v>296</v>
      </c>
      <c r="C154" s="18">
        <f t="shared" si="95"/>
        <v>0.35168759153793544</v>
      </c>
      <c r="D154" s="19">
        <v>1</v>
      </c>
      <c r="E154" s="20">
        <v>990</v>
      </c>
      <c r="F154" s="21">
        <v>86.253661186307269</v>
      </c>
      <c r="G154" s="22">
        <v>0</v>
      </c>
      <c r="H154" s="22">
        <v>0</v>
      </c>
      <c r="I154" s="22">
        <v>46.789698867404134</v>
      </c>
      <c r="J154" s="23">
        <f t="shared" si="96"/>
        <v>133.04336005371141</v>
      </c>
      <c r="K154" s="24">
        <f>IF(ISERROR(VLOOKUP($A154,'14-15 pricing'!$A$1:$D$1208,4,FALSE)),L154,VLOOKUP($A154,'14-15 pricing'!$A$1:$D$1208,4,FALSE))</f>
        <v>179.92</v>
      </c>
      <c r="L154" s="24">
        <f t="shared" si="97"/>
        <v>152.00644551804544</v>
      </c>
      <c r="M154" s="24"/>
      <c r="N154" s="24"/>
      <c r="O154" s="24"/>
      <c r="P154" s="24"/>
      <c r="Q154" s="24"/>
      <c r="R154" s="24"/>
      <c r="S154" s="24"/>
      <c r="T154" s="24"/>
      <c r="U154" s="24">
        <f t="shared" si="132"/>
        <v>152.17745880069518</v>
      </c>
      <c r="V154" s="24">
        <f t="shared" si="132"/>
        <v>152.02321347782572</v>
      </c>
      <c r="W154" s="24">
        <f t="shared" si="132"/>
        <v>152.63780341295592</v>
      </c>
      <c r="X154" s="22">
        <f t="shared" si="98"/>
        <v>65.752784331738155</v>
      </c>
      <c r="Y154" s="22">
        <f t="shared" si="99"/>
        <v>86.253661186307269</v>
      </c>
      <c r="Z154" s="31">
        <f t="shared" si="100"/>
        <v>152.00644551804544</v>
      </c>
      <c r="AA154" s="25">
        <f t="shared" si="101"/>
        <v>0</v>
      </c>
      <c r="AC154" s="49">
        <f t="shared" si="102"/>
        <v>53256.32</v>
      </c>
      <c r="AD154" s="49">
        <f t="shared" si="103"/>
        <v>44993.90787334145</v>
      </c>
      <c r="AE154" s="49">
        <f t="shared" si="104"/>
        <v>45044.527805005775</v>
      </c>
      <c r="AF154" s="49">
        <f t="shared" si="105"/>
        <v>44998.87118943641</v>
      </c>
      <c r="AG154" s="49">
        <f t="shared" si="106"/>
        <v>45180.78981023495</v>
      </c>
      <c r="AH154" s="50">
        <f t="shared" si="107"/>
        <v>194001.24117903039</v>
      </c>
      <c r="AI154" s="49">
        <f t="shared" si="108"/>
        <v>-8075.5301897650497</v>
      </c>
      <c r="AJ154" s="51">
        <f t="shared" si="109"/>
        <v>-1.9903380132642108E-3</v>
      </c>
      <c r="AK154" s="61"/>
      <c r="AL154" s="69">
        <f t="shared" si="110"/>
        <v>53256.32</v>
      </c>
      <c r="AM154" s="69">
        <f t="shared" si="111"/>
        <v>50432.069677471562</v>
      </c>
      <c r="AN154" s="69">
        <f t="shared" si="112"/>
        <v>47176.588560174685</v>
      </c>
      <c r="AO154" s="69">
        <f t="shared" si="113"/>
        <v>43424.032626822271</v>
      </c>
      <c r="AP154" s="69">
        <f t="shared" si="114"/>
        <v>39098.504225468547</v>
      </c>
      <c r="AQ154" s="70">
        <f t="shared" si="115"/>
        <v>194917.85138639776</v>
      </c>
      <c r="AS154" s="74">
        <f t="shared" si="116"/>
        <v>-5.303127070230234E-2</v>
      </c>
      <c r="AT154" s="74">
        <f t="shared" si="117"/>
        <v>-6.4551804796366075E-2</v>
      </c>
      <c r="AU154" s="74">
        <f t="shared" si="118"/>
        <v>-7.9542757284494059E-2</v>
      </c>
      <c r="AV154" s="74">
        <f t="shared" si="119"/>
        <v>-9.9611393500149498E-2</v>
      </c>
      <c r="AW154" s="45"/>
      <c r="AX154" s="42" t="str">
        <f t="shared" si="120"/>
        <v>MVA0010-ST-0990-001-B</v>
      </c>
      <c r="AY154" s="42">
        <f t="shared" si="121"/>
        <v>179.92</v>
      </c>
      <c r="AZ154" s="43">
        <f t="shared" si="122"/>
        <v>170.37861377524175</v>
      </c>
      <c r="BA154" s="43">
        <f t="shared" si="123"/>
        <v>159.38036675734691</v>
      </c>
      <c r="BB154" s="43">
        <f t="shared" si="124"/>
        <v>163.28518574290189</v>
      </c>
      <c r="BC154" s="43">
        <f t="shared" si="125"/>
        <v>167.34759495341368</v>
      </c>
      <c r="BD154" s="43">
        <f t="shared" si="126"/>
        <v>169.87181038518801</v>
      </c>
      <c r="BE154" s="43">
        <f t="shared" si="127"/>
        <v>146.70281292845362</v>
      </c>
      <c r="BF154" s="43">
        <f t="shared" si="128"/>
        <v>150.29703184520073</v>
      </c>
      <c r="BG154" s="43">
        <f t="shared" si="129"/>
        <v>154.03630582589048</v>
      </c>
      <c r="BH154" s="43">
        <f t="shared" si="130"/>
        <v>156.35973820224143</v>
      </c>
      <c r="BI154" s="43">
        <f t="shared" si="131"/>
        <v>158.356437900668</v>
      </c>
      <c r="BJ154" s="43">
        <f t="shared" si="93"/>
        <v>132.08954130225862</v>
      </c>
    </row>
    <row r="155" spans="1:62" x14ac:dyDescent="0.2">
      <c r="A155" s="26" t="s">
        <v>169</v>
      </c>
      <c r="B155" s="17">
        <f>IF(ISERROR(VLOOKUP('Prices updated for CPI'!A155,Quantities!$A$1:$B$576,2,FALSE)),0,VLOOKUP('Prices updated for CPI'!A155,Quantities!$A$1:$B$576,2,FALSE))</f>
        <v>5479</v>
      </c>
      <c r="C155" s="18">
        <f t="shared" si="95"/>
        <v>0.68148569180689222</v>
      </c>
      <c r="D155" s="19">
        <v>1</v>
      </c>
      <c r="E155" s="20">
        <v>10</v>
      </c>
      <c r="F155" s="21">
        <v>17.255027166785979</v>
      </c>
      <c r="G155" s="22">
        <v>0</v>
      </c>
      <c r="H155" s="22">
        <v>0</v>
      </c>
      <c r="I155" s="22">
        <v>36.918448633003393</v>
      </c>
      <c r="J155" s="23">
        <f t="shared" si="96"/>
        <v>54.173475799789372</v>
      </c>
      <c r="K155" s="24">
        <f>IF(ISERROR(VLOOKUP($A155,'14-15 pricing'!$A$1:$D$1208,4,FALSE)),L155,VLOOKUP($A155,'14-15 pricing'!$A$1:$D$1208,4,FALSE))</f>
        <v>62.28</v>
      </c>
      <c r="L155" s="24">
        <f t="shared" si="97"/>
        <v>69.135907992871566</v>
      </c>
      <c r="M155" s="24"/>
      <c r="N155" s="24"/>
      <c r="O155" s="24"/>
      <c r="P155" s="24"/>
      <c r="Q155" s="24"/>
      <c r="R155" s="24"/>
      <c r="S155" s="24"/>
      <c r="T155" s="24"/>
      <c r="U155" s="24">
        <f t="shared" si="132"/>
        <v>69.270842502900308</v>
      </c>
      <c r="V155" s="24">
        <f t="shared" si="132"/>
        <v>69.149138406334657</v>
      </c>
      <c r="W155" s="24">
        <f t="shared" si="132"/>
        <v>69.634067942102007</v>
      </c>
      <c r="X155" s="22">
        <f t="shared" si="98"/>
        <v>51.880880826085587</v>
      </c>
      <c r="Y155" s="22">
        <f t="shared" si="99"/>
        <v>17.255027166785979</v>
      </c>
      <c r="Z155" s="31">
        <f t="shared" si="100"/>
        <v>69.135907992871566</v>
      </c>
      <c r="AA155" s="25">
        <f t="shared" si="101"/>
        <v>0</v>
      </c>
      <c r="AC155" s="49">
        <f t="shared" si="102"/>
        <v>341232.12</v>
      </c>
      <c r="AD155" s="49">
        <f t="shared" si="103"/>
        <v>378795.63989294332</v>
      </c>
      <c r="AE155" s="49">
        <f t="shared" si="104"/>
        <v>379534.94607339078</v>
      </c>
      <c r="AF155" s="49">
        <f t="shared" si="105"/>
        <v>378868.12932830758</v>
      </c>
      <c r="AG155" s="49">
        <f t="shared" si="106"/>
        <v>381525.05825477687</v>
      </c>
      <c r="AH155" s="50">
        <f t="shared" si="107"/>
        <v>1533964.4727733869</v>
      </c>
      <c r="AI155" s="49">
        <f t="shared" si="108"/>
        <v>40292.938254776876</v>
      </c>
      <c r="AJ155" s="51">
        <f t="shared" si="109"/>
        <v>9.9308113263239968E-3</v>
      </c>
      <c r="AK155" s="61"/>
      <c r="AL155" s="69">
        <f t="shared" si="110"/>
        <v>341232.12</v>
      </c>
      <c r="AM155" s="69">
        <f t="shared" si="111"/>
        <v>355323.74509303708</v>
      </c>
      <c r="AN155" s="69">
        <f t="shared" si="112"/>
        <v>371567.00052846153</v>
      </c>
      <c r="AO155" s="69">
        <f t="shared" si="113"/>
        <v>390290.41570580786</v>
      </c>
      <c r="AP155" s="69">
        <f t="shared" si="114"/>
        <v>411872.68271484249</v>
      </c>
      <c r="AQ155" s="70">
        <f t="shared" si="115"/>
        <v>1537560.0552809199</v>
      </c>
      <c r="AS155" s="74">
        <f t="shared" si="116"/>
        <v>4.1296303211541423E-2</v>
      </c>
      <c r="AT155" s="74">
        <f t="shared" si="117"/>
        <v>4.5713959902036257E-2</v>
      </c>
      <c r="AU155" s="74">
        <f t="shared" si="118"/>
        <v>5.0390414516673782E-2</v>
      </c>
      <c r="AV155" s="74">
        <f t="shared" si="119"/>
        <v>5.5297968232207027E-2</v>
      </c>
      <c r="AW155" s="45"/>
      <c r="AX155" s="42" t="str">
        <f t="shared" si="120"/>
        <v>MVA0020-ST-0010-001-B</v>
      </c>
      <c r="AY155" s="42">
        <f t="shared" si="121"/>
        <v>62.28</v>
      </c>
      <c r="AZ155" s="43">
        <f t="shared" si="122"/>
        <v>64.851933764014802</v>
      </c>
      <c r="BA155" s="43">
        <f t="shared" si="123"/>
        <v>67.816572463672486</v>
      </c>
      <c r="BB155" s="43">
        <f t="shared" si="124"/>
        <v>69.478078489032455</v>
      </c>
      <c r="BC155" s="43">
        <f t="shared" si="125"/>
        <v>71.206639378976973</v>
      </c>
      <c r="BD155" s="43">
        <f t="shared" si="126"/>
        <v>72.280696630981353</v>
      </c>
      <c r="BE155" s="43">
        <f t="shared" si="127"/>
        <v>71.233877661216994</v>
      </c>
      <c r="BF155" s="43">
        <f t="shared" si="128"/>
        <v>72.979107663916807</v>
      </c>
      <c r="BG155" s="43">
        <f t="shared" si="129"/>
        <v>74.794771453622943</v>
      </c>
      <c r="BH155" s="43">
        <f t="shared" si="130"/>
        <v>75.922950895770455</v>
      </c>
      <c r="BI155" s="43">
        <f t="shared" si="131"/>
        <v>76.892480103865964</v>
      </c>
      <c r="BJ155" s="43">
        <f t="shared" si="93"/>
        <v>75.172966365183896</v>
      </c>
    </row>
    <row r="156" spans="1:62" x14ac:dyDescent="0.2">
      <c r="A156" s="26" t="s">
        <v>170</v>
      </c>
      <c r="B156" s="17">
        <f>IF(ISERROR(VLOOKUP('Prices updated for CPI'!A156,Quantities!$A$1:$B$576,2,FALSE)),0,VLOOKUP('Prices updated for CPI'!A156,Quantities!$A$1:$B$576,2,FALSE))</f>
        <v>44</v>
      </c>
      <c r="C156" s="18">
        <f t="shared" si="95"/>
        <v>0.60682976533453115</v>
      </c>
      <c r="D156" s="19">
        <v>1</v>
      </c>
      <c r="E156" s="20">
        <v>740</v>
      </c>
      <c r="F156" s="21">
        <v>23.919781035330548</v>
      </c>
      <c r="G156" s="22">
        <v>0</v>
      </c>
      <c r="H156" s="22">
        <v>0</v>
      </c>
      <c r="I156" s="22">
        <v>36.918448633003393</v>
      </c>
      <c r="J156" s="23">
        <f t="shared" si="96"/>
        <v>60.838229668333938</v>
      </c>
      <c r="K156" s="24">
        <f>IF(ISERROR(VLOOKUP($A156,'14-15 pricing'!$A$1:$D$1208,4,FALSE)),L156,VLOOKUP($A156,'14-15 pricing'!$A$1:$D$1208,4,FALSE))</f>
        <v>72.56</v>
      </c>
      <c r="L156" s="24">
        <f t="shared" si="97"/>
        <v>75.800661861416131</v>
      </c>
      <c r="M156" s="24"/>
      <c r="N156" s="24"/>
      <c r="O156" s="24"/>
      <c r="P156" s="24"/>
      <c r="Q156" s="24"/>
      <c r="R156" s="24"/>
      <c r="S156" s="24"/>
      <c r="T156" s="24"/>
      <c r="U156" s="24">
        <f t="shared" si="132"/>
        <v>75.935596371444888</v>
      </c>
      <c r="V156" s="24">
        <f t="shared" si="132"/>
        <v>75.813892274879223</v>
      </c>
      <c r="W156" s="24">
        <f t="shared" si="132"/>
        <v>76.298821810646587</v>
      </c>
      <c r="X156" s="22">
        <f t="shared" si="98"/>
        <v>51.880880826085587</v>
      </c>
      <c r="Y156" s="22">
        <f t="shared" si="99"/>
        <v>23.919781035330548</v>
      </c>
      <c r="Z156" s="31">
        <f t="shared" si="100"/>
        <v>75.800661861416131</v>
      </c>
      <c r="AA156" s="25">
        <f t="shared" si="101"/>
        <v>0</v>
      </c>
      <c r="AC156" s="49">
        <f t="shared" si="102"/>
        <v>3192.6400000000003</v>
      </c>
      <c r="AD156" s="49">
        <f t="shared" si="103"/>
        <v>3335.22912190231</v>
      </c>
      <c r="AE156" s="49">
        <f t="shared" si="104"/>
        <v>3341.1662403435748</v>
      </c>
      <c r="AF156" s="49">
        <f t="shared" si="105"/>
        <v>3335.8112600946856</v>
      </c>
      <c r="AG156" s="49">
        <f t="shared" si="106"/>
        <v>3357.1481596684498</v>
      </c>
      <c r="AH156" s="50">
        <f t="shared" si="107"/>
        <v>13680.613498401561</v>
      </c>
      <c r="AI156" s="49">
        <f t="shared" si="108"/>
        <v>164.50815966844948</v>
      </c>
      <c r="AJ156" s="51">
        <f t="shared" si="109"/>
        <v>4.05455537885593E-5</v>
      </c>
      <c r="AK156" s="61"/>
      <c r="AL156" s="69">
        <f t="shared" si="110"/>
        <v>3192.6400000000003</v>
      </c>
      <c r="AM156" s="69">
        <f t="shared" si="111"/>
        <v>3250.1733398655397</v>
      </c>
      <c r="AN156" s="69">
        <f t="shared" si="112"/>
        <v>3316.4913641756534</v>
      </c>
      <c r="AO156" s="69">
        <f t="shared" si="113"/>
        <v>3392.9353939968937</v>
      </c>
      <c r="AP156" s="69">
        <f t="shared" si="114"/>
        <v>3481.0515548159287</v>
      </c>
      <c r="AQ156" s="70">
        <f t="shared" si="115"/>
        <v>13719.331589930705</v>
      </c>
      <c r="AS156" s="74">
        <f t="shared" si="116"/>
        <v>1.8020616125068702E-2</v>
      </c>
      <c r="AT156" s="74">
        <f t="shared" si="117"/>
        <v>2.0404457662820327E-2</v>
      </c>
      <c r="AU156" s="74">
        <f t="shared" si="118"/>
        <v>2.3049669493181754E-2</v>
      </c>
      <c r="AV156" s="74">
        <f t="shared" si="119"/>
        <v>2.5970480008236697E-2</v>
      </c>
      <c r="AW156" s="45"/>
      <c r="AX156" s="42" t="str">
        <f t="shared" si="120"/>
        <v>MVA0020-ST-0740-001-B</v>
      </c>
      <c r="AY156" s="42">
        <f t="shared" si="121"/>
        <v>72.56</v>
      </c>
      <c r="AZ156" s="43">
        <f t="shared" si="122"/>
        <v>73.867575906034986</v>
      </c>
      <c r="BA156" s="43">
        <f t="shared" si="123"/>
        <v>75.374803731264848</v>
      </c>
      <c r="BB156" s="43">
        <f t="shared" si="124"/>
        <v>77.22148642268084</v>
      </c>
      <c r="BC156" s="43">
        <f t="shared" si="125"/>
        <v>79.142697316771674</v>
      </c>
      <c r="BD156" s="43">
        <f t="shared" si="126"/>
        <v>80.336459425721344</v>
      </c>
      <c r="BE156" s="43">
        <f t="shared" si="127"/>
        <v>77.112168045383939</v>
      </c>
      <c r="BF156" s="43">
        <f t="shared" si="128"/>
        <v>79.001416162495843</v>
      </c>
      <c r="BG156" s="43">
        <f t="shared" si="129"/>
        <v>80.966910332722179</v>
      </c>
      <c r="BH156" s="43">
        <f t="shared" si="130"/>
        <v>82.18818826373662</v>
      </c>
      <c r="BI156" s="43">
        <f t="shared" si="131"/>
        <v>83.237723985702132</v>
      </c>
      <c r="BJ156" s="43">
        <f t="shared" si="93"/>
        <v>79.114808063998382</v>
      </c>
    </row>
    <row r="157" spans="1:62" x14ac:dyDescent="0.2">
      <c r="A157" s="26" t="s">
        <v>171</v>
      </c>
      <c r="B157" s="17">
        <f>IF(ISERROR(VLOOKUP('Prices updated for CPI'!A157,Quantities!$A$1:$B$576,2,FALSE)),0,VLOOKUP('Prices updated for CPI'!A157,Quantities!$A$1:$B$576,2,FALSE))</f>
        <v>359</v>
      </c>
      <c r="C157" s="18">
        <f t="shared" si="95"/>
        <v>0.48266774563890819</v>
      </c>
      <c r="D157" s="19">
        <v>1</v>
      </c>
      <c r="E157" s="20">
        <v>810</v>
      </c>
      <c r="F157" s="21">
        <v>51.156145528662286</v>
      </c>
      <c r="G157" s="22">
        <v>0</v>
      </c>
      <c r="H157" s="22">
        <v>0</v>
      </c>
      <c r="I157" s="22">
        <v>47.728362633003393</v>
      </c>
      <c r="J157" s="23">
        <f t="shared" si="96"/>
        <v>98.884508161665678</v>
      </c>
      <c r="K157" s="24">
        <f>IF(ISERROR(VLOOKUP($A157,'14-15 pricing'!$A$1:$D$1208,4,FALSE)),L157,VLOOKUP($A157,'14-15 pricing'!$A$1:$D$1208,4,FALSE))</f>
        <v>127.06</v>
      </c>
      <c r="L157" s="24">
        <f t="shared" si="97"/>
        <v>118.22801841265573</v>
      </c>
      <c r="M157" s="24"/>
      <c r="N157" s="24"/>
      <c r="O157" s="24"/>
      <c r="P157" s="24"/>
      <c r="Q157" s="24"/>
      <c r="R157" s="24"/>
      <c r="S157" s="24"/>
      <c r="T157" s="24"/>
      <c r="U157" s="24">
        <f t="shared" si="132"/>
        <v>118.40246244984644</v>
      </c>
      <c r="V157" s="24">
        <f t="shared" si="132"/>
        <v>118.24512276007368</v>
      </c>
      <c r="W157" s="24">
        <f t="shared" si="132"/>
        <v>118.87204218901925</v>
      </c>
      <c r="X157" s="22">
        <f t="shared" si="98"/>
        <v>67.07187288399345</v>
      </c>
      <c r="Y157" s="22">
        <f t="shared" si="99"/>
        <v>51.156145528662286</v>
      </c>
      <c r="Z157" s="31">
        <f t="shared" si="100"/>
        <v>118.22801841265573</v>
      </c>
      <c r="AA157" s="25">
        <f t="shared" si="101"/>
        <v>0</v>
      </c>
      <c r="AC157" s="49">
        <f t="shared" si="102"/>
        <v>45614.54</v>
      </c>
      <c r="AD157" s="49">
        <f t="shared" si="103"/>
        <v>42443.858610143405</v>
      </c>
      <c r="AE157" s="49">
        <f t="shared" si="104"/>
        <v>42506.48401949487</v>
      </c>
      <c r="AF157" s="49">
        <f t="shared" si="105"/>
        <v>42449.999070866455</v>
      </c>
      <c r="AG157" s="49">
        <f t="shared" si="106"/>
        <v>42675.063145857916</v>
      </c>
      <c r="AH157" s="50">
        <f t="shared" si="107"/>
        <v>178725.31074384734</v>
      </c>
      <c r="AI157" s="49">
        <f t="shared" si="108"/>
        <v>-2939.4768541420854</v>
      </c>
      <c r="AJ157" s="51">
        <f t="shared" si="109"/>
        <v>-7.2447906012713546E-4</v>
      </c>
      <c r="AK157" s="61"/>
      <c r="AL157" s="69">
        <f t="shared" si="110"/>
        <v>45614.54</v>
      </c>
      <c r="AM157" s="69">
        <f t="shared" si="111"/>
        <v>44586.518525459862</v>
      </c>
      <c r="AN157" s="69">
        <f t="shared" si="112"/>
        <v>43401.529903224371</v>
      </c>
      <c r="AO157" s="69">
        <f t="shared" si="113"/>
        <v>42035.607041101568</v>
      </c>
      <c r="AP157" s="69">
        <f t="shared" si="114"/>
        <v>40461.123345426917</v>
      </c>
      <c r="AQ157" s="70">
        <f t="shared" si="115"/>
        <v>179422.98223524255</v>
      </c>
      <c r="AS157" s="74">
        <f t="shared" si="116"/>
        <v>-2.2537144396066234E-2</v>
      </c>
      <c r="AT157" s="74">
        <f t="shared" si="117"/>
        <v>-2.6577285274221103E-2</v>
      </c>
      <c r="AU157" s="74">
        <f t="shared" si="118"/>
        <v>-3.1471767589034375E-2</v>
      </c>
      <c r="AV157" s="74">
        <f t="shared" si="119"/>
        <v>-3.745595238187361E-2</v>
      </c>
      <c r="AW157" s="45"/>
      <c r="AX157" s="42" t="str">
        <f t="shared" si="120"/>
        <v>MVA0020-ST-0810-001-B</v>
      </c>
      <c r="AY157" s="42">
        <f t="shared" si="121"/>
        <v>127.06</v>
      </c>
      <c r="AZ157" s="43">
        <f t="shared" si="122"/>
        <v>124.19643043303583</v>
      </c>
      <c r="BA157" s="43">
        <f t="shared" si="123"/>
        <v>120.89562647137708</v>
      </c>
      <c r="BB157" s="43">
        <f t="shared" si="124"/>
        <v>123.85756931992582</v>
      </c>
      <c r="BC157" s="43">
        <f t="shared" si="125"/>
        <v>126.93904990928627</v>
      </c>
      <c r="BD157" s="43">
        <f t="shared" si="126"/>
        <v>128.85375629490832</v>
      </c>
      <c r="BE157" s="43">
        <f t="shared" si="127"/>
        <v>117.0908274125392</v>
      </c>
      <c r="BF157" s="43">
        <f t="shared" si="128"/>
        <v>119.9595526841464</v>
      </c>
      <c r="BG157" s="43">
        <f t="shared" si="129"/>
        <v>122.94405363256838</v>
      </c>
      <c r="BH157" s="43">
        <f t="shared" si="130"/>
        <v>124.7985008238209</v>
      </c>
      <c r="BI157" s="43">
        <f t="shared" si="131"/>
        <v>126.39216637880351</v>
      </c>
      <c r="BJ157" s="43">
        <f t="shared" si="93"/>
        <v>112.70507895662095</v>
      </c>
    </row>
    <row r="158" spans="1:62" x14ac:dyDescent="0.2">
      <c r="A158" s="26" t="s">
        <v>172</v>
      </c>
      <c r="B158" s="17">
        <f>IF(ISERROR(VLOOKUP('Prices updated for CPI'!A158,Quantities!$A$1:$B$576,2,FALSE)),0,VLOOKUP('Prices updated for CPI'!A158,Quantities!$A$1:$B$576,2,FALSE))</f>
        <v>919</v>
      </c>
      <c r="C158" s="18">
        <f t="shared" si="95"/>
        <v>0.35170529696055453</v>
      </c>
      <c r="D158" s="19">
        <v>1</v>
      </c>
      <c r="E158" s="20">
        <v>990</v>
      </c>
      <c r="F158" s="21">
        <v>86.253661186307269</v>
      </c>
      <c r="G158" s="22">
        <v>0</v>
      </c>
      <c r="H158" s="22">
        <v>0</v>
      </c>
      <c r="I158" s="22">
        <v>46.793332383003396</v>
      </c>
      <c r="J158" s="23">
        <f t="shared" si="96"/>
        <v>133.04699356931067</v>
      </c>
      <c r="K158" s="24">
        <f>IF(ISERROR(VLOOKUP($A158,'14-15 pricing'!$A$1:$D$1208,4,FALSE)),L158,VLOOKUP($A158,'14-15 pricing'!$A$1:$D$1208,4,FALSE))</f>
        <v>180.24</v>
      </c>
      <c r="L158" s="24">
        <f t="shared" si="97"/>
        <v>152.01155163698502</v>
      </c>
      <c r="M158" s="24"/>
      <c r="N158" s="24"/>
      <c r="O158" s="24"/>
      <c r="P158" s="24"/>
      <c r="Q158" s="24"/>
      <c r="R158" s="24"/>
      <c r="S158" s="24"/>
      <c r="T158" s="24"/>
      <c r="U158" s="24">
        <f t="shared" si="132"/>
        <v>152.18257819989611</v>
      </c>
      <c r="V158" s="24">
        <f t="shared" si="132"/>
        <v>152.02832089890327</v>
      </c>
      <c r="W158" s="24">
        <f t="shared" si="132"/>
        <v>152.64295856082313</v>
      </c>
      <c r="X158" s="22">
        <f t="shared" si="98"/>
        <v>65.757890450677735</v>
      </c>
      <c r="Y158" s="22">
        <f t="shared" si="99"/>
        <v>86.253661186307269</v>
      </c>
      <c r="Z158" s="31">
        <f t="shared" si="100"/>
        <v>152.01155163698502</v>
      </c>
      <c r="AA158" s="25">
        <f t="shared" si="101"/>
        <v>0</v>
      </c>
      <c r="AC158" s="49">
        <f t="shared" si="102"/>
        <v>165640.56</v>
      </c>
      <c r="AD158" s="49">
        <f t="shared" si="103"/>
        <v>139698.61595438924</v>
      </c>
      <c r="AE158" s="49">
        <f t="shared" si="104"/>
        <v>139855.78936570452</v>
      </c>
      <c r="AF158" s="49">
        <f t="shared" si="105"/>
        <v>139714.0269060921</v>
      </c>
      <c r="AG158" s="49">
        <f t="shared" si="106"/>
        <v>140278.87891739645</v>
      </c>
      <c r="AH158" s="50">
        <f t="shared" si="107"/>
        <v>602612.13778522087</v>
      </c>
      <c r="AI158" s="49">
        <f t="shared" si="108"/>
        <v>-25361.681082603551</v>
      </c>
      <c r="AJ158" s="51">
        <f t="shared" si="109"/>
        <v>-6.2507744696399048E-3</v>
      </c>
      <c r="AK158" s="61"/>
      <c r="AL158" s="69">
        <f t="shared" si="110"/>
        <v>165640.56</v>
      </c>
      <c r="AM158" s="69">
        <f t="shared" si="111"/>
        <v>156770.83450901147</v>
      </c>
      <c r="AN158" s="69">
        <f t="shared" si="112"/>
        <v>146546.80315414592</v>
      </c>
      <c r="AO158" s="69">
        <f t="shared" si="113"/>
        <v>134761.67888491394</v>
      </c>
      <c r="AP158" s="69">
        <f t="shared" si="114"/>
        <v>121177.1006280071</v>
      </c>
      <c r="AQ158" s="70">
        <f t="shared" si="115"/>
        <v>605475.96955115092</v>
      </c>
      <c r="AS158" s="74">
        <f t="shared" si="116"/>
        <v>-5.3548028882470108E-2</v>
      </c>
      <c r="AT158" s="74">
        <f t="shared" si="117"/>
        <v>-6.5216412139962543E-2</v>
      </c>
      <c r="AU158" s="74">
        <f t="shared" si="118"/>
        <v>-8.0418842414704483E-2</v>
      </c>
      <c r="AV158" s="74">
        <f t="shared" si="119"/>
        <v>-0.1008044599125841</v>
      </c>
      <c r="AW158" s="45"/>
      <c r="AX158" s="42" t="str">
        <f t="shared" si="120"/>
        <v>MVA0020-ST-0990-001-B</v>
      </c>
      <c r="AY158" s="42">
        <f t="shared" si="121"/>
        <v>180.24</v>
      </c>
      <c r="AZ158" s="43">
        <f t="shared" si="122"/>
        <v>170.5885032742236</v>
      </c>
      <c r="BA158" s="43">
        <f t="shared" si="123"/>
        <v>159.46333313835248</v>
      </c>
      <c r="BB158" s="43">
        <f t="shared" si="124"/>
        <v>163.3701848002421</v>
      </c>
      <c r="BC158" s="43">
        <f t="shared" si="125"/>
        <v>167.43470872160074</v>
      </c>
      <c r="BD158" s="43">
        <f t="shared" si="126"/>
        <v>169.96023814846441</v>
      </c>
      <c r="BE158" s="43">
        <f t="shared" si="127"/>
        <v>146.63947647977579</v>
      </c>
      <c r="BF158" s="43">
        <f t="shared" si="128"/>
        <v>150.2321436535303</v>
      </c>
      <c r="BG158" s="43">
        <f t="shared" si="129"/>
        <v>153.96980326616642</v>
      </c>
      <c r="BH158" s="43">
        <f t="shared" si="130"/>
        <v>156.29223254003745</v>
      </c>
      <c r="BI158" s="43">
        <f t="shared" si="131"/>
        <v>158.28807019727032</v>
      </c>
      <c r="BJ158" s="43">
        <f t="shared" si="93"/>
        <v>131.85756325136791</v>
      </c>
    </row>
    <row r="159" spans="1:62" x14ac:dyDescent="0.2">
      <c r="A159" s="26" t="s">
        <v>173</v>
      </c>
      <c r="B159" s="17">
        <f>IF(ISERROR(VLOOKUP('Prices updated for CPI'!A159,Quantities!$A$1:$B$576,2,FALSE)),0,VLOOKUP('Prices updated for CPI'!A159,Quantities!$A$1:$B$576,2,FALSE))</f>
        <v>52</v>
      </c>
      <c r="C159" s="18">
        <f t="shared" si="95"/>
        <v>0.31056283564735482</v>
      </c>
      <c r="D159" s="19">
        <v>1</v>
      </c>
      <c r="E159" s="20">
        <v>1000</v>
      </c>
      <c r="F159" s="21">
        <v>92.918415054851835</v>
      </c>
      <c r="G159" s="22">
        <v>0</v>
      </c>
      <c r="H159" s="22">
        <v>0</v>
      </c>
      <c r="I159" s="22">
        <v>41.855890508003391</v>
      </c>
      <c r="J159" s="23">
        <f t="shared" si="96"/>
        <v>134.77430556285523</v>
      </c>
      <c r="K159" s="24">
        <f>IF(ISERROR(VLOOKUP($A159,'14-15 pricing'!$A$1:$D$1208,4,FALSE)),L159,VLOOKUP($A159,'14-15 pricing'!$A$1:$D$1208,4,FALSE))</f>
        <v>190.53</v>
      </c>
      <c r="L159" s="24">
        <f t="shared" si="97"/>
        <v>151.73780069323348</v>
      </c>
      <c r="M159" s="24"/>
      <c r="N159" s="24"/>
      <c r="O159" s="24"/>
      <c r="P159" s="24"/>
      <c r="Q159" s="24"/>
      <c r="R159" s="24"/>
      <c r="S159" s="24"/>
      <c r="T159" s="24"/>
      <c r="U159" s="24">
        <f t="shared" si="132"/>
        <v>151.89078122970341</v>
      </c>
      <c r="V159" s="24">
        <f t="shared" si="132"/>
        <v>151.75280053092416</v>
      </c>
      <c r="W159" s="24">
        <f t="shared" si="132"/>
        <v>152.30258412976778</v>
      </c>
      <c r="X159" s="22">
        <f t="shared" si="98"/>
        <v>58.819385638381654</v>
      </c>
      <c r="Y159" s="22">
        <f t="shared" si="99"/>
        <v>92.918415054851835</v>
      </c>
      <c r="Z159" s="31">
        <f t="shared" si="100"/>
        <v>151.73780069323348</v>
      </c>
      <c r="AA159" s="25">
        <f t="shared" si="101"/>
        <v>0</v>
      </c>
      <c r="AC159" s="49">
        <f t="shared" si="102"/>
        <v>9907.56</v>
      </c>
      <c r="AD159" s="49">
        <f t="shared" si="103"/>
        <v>7890.3656360481409</v>
      </c>
      <c r="AE159" s="49">
        <f t="shared" si="104"/>
        <v>7898.3206239445772</v>
      </c>
      <c r="AF159" s="49">
        <f t="shared" si="105"/>
        <v>7891.1456276080562</v>
      </c>
      <c r="AG159" s="49">
        <f t="shared" si="106"/>
        <v>7919.7343747479244</v>
      </c>
      <c r="AH159" s="50">
        <f t="shared" si="107"/>
        <v>34550.445966531959</v>
      </c>
      <c r="AI159" s="49">
        <f t="shared" si="108"/>
        <v>-1987.825625252075</v>
      </c>
      <c r="AJ159" s="51">
        <f t="shared" si="109"/>
        <v>-4.8993004950861462E-4</v>
      </c>
      <c r="AK159" s="61"/>
      <c r="AL159" s="69">
        <f t="shared" si="110"/>
        <v>9907.56</v>
      </c>
      <c r="AM159" s="69">
        <f t="shared" si="111"/>
        <v>9212.3589381101174</v>
      </c>
      <c r="AN159" s="69">
        <f t="shared" si="112"/>
        <v>8411.008607491729</v>
      </c>
      <c r="AO159" s="69">
        <f t="shared" si="113"/>
        <v>7487.3012261530093</v>
      </c>
      <c r="AP159" s="69">
        <f t="shared" si="114"/>
        <v>6422.5542687502366</v>
      </c>
      <c r="AQ159" s="70">
        <f t="shared" si="115"/>
        <v>34738.967878592382</v>
      </c>
      <c r="AS159" s="74">
        <f t="shared" si="116"/>
        <v>-7.0168746077730756E-2</v>
      </c>
      <c r="AT159" s="74">
        <f t="shared" si="117"/>
        <v>-8.6986442452141641E-2</v>
      </c>
      <c r="AU159" s="74">
        <f t="shared" si="118"/>
        <v>-0.10982123838465326</v>
      </c>
      <c r="AV159" s="74">
        <f t="shared" si="119"/>
        <v>-0.14220704166190493</v>
      </c>
      <c r="AW159" s="45"/>
      <c r="AX159" s="42" t="str">
        <f t="shared" si="120"/>
        <v>MVA0020-ST-1000-001-B</v>
      </c>
      <c r="AY159" s="42">
        <f t="shared" si="121"/>
        <v>190.53</v>
      </c>
      <c r="AZ159" s="43">
        <f t="shared" si="122"/>
        <v>177.16074880980997</v>
      </c>
      <c r="BA159" s="43">
        <f t="shared" si="123"/>
        <v>161.75016552868712</v>
      </c>
      <c r="BB159" s="43">
        <f t="shared" si="124"/>
        <v>165.71304458413994</v>
      </c>
      <c r="BC159" s="43">
        <f t="shared" si="125"/>
        <v>169.83585704601586</v>
      </c>
      <c r="BD159" s="43">
        <f t="shared" si="126"/>
        <v>172.3976045951427</v>
      </c>
      <c r="BE159" s="43">
        <f t="shared" si="127"/>
        <v>143.98656204140403</v>
      </c>
      <c r="BF159" s="43">
        <f t="shared" si="128"/>
        <v>147.51423281141842</v>
      </c>
      <c r="BG159" s="43">
        <f t="shared" si="129"/>
        <v>151.18427290310345</v>
      </c>
      <c r="BH159" s="43">
        <f t="shared" si="130"/>
        <v>153.46468616395632</v>
      </c>
      <c r="BI159" s="43">
        <f t="shared" si="131"/>
        <v>155.4244163100017</v>
      </c>
      <c r="BJ159" s="43">
        <f t="shared" ref="BJ159:BJ190" si="133">IF($B159=0,W159,BE159*(1+AV159))</f>
        <v>123.51065901442763</v>
      </c>
    </row>
    <row r="160" spans="1:62" x14ac:dyDescent="0.2">
      <c r="A160" s="26" t="s">
        <v>174</v>
      </c>
      <c r="B160" s="17">
        <f>IF(ISERROR(VLOOKUP('Prices updated for CPI'!A160,Quantities!$A$1:$B$576,2,FALSE)),0,VLOOKUP('Prices updated for CPI'!A160,Quantities!$A$1:$B$576,2,FALSE))</f>
        <v>6</v>
      </c>
      <c r="C160" s="18">
        <f t="shared" si="95"/>
        <v>0.42262418836733467</v>
      </c>
      <c r="D160" s="19">
        <v>1</v>
      </c>
      <c r="E160" s="20">
        <v>1260</v>
      </c>
      <c r="F160" s="21">
        <v>57.820899397206851</v>
      </c>
      <c r="G160" s="22">
        <v>0</v>
      </c>
      <c r="H160" s="22">
        <v>0</v>
      </c>
      <c r="I160" s="22">
        <v>42.323405633003397</v>
      </c>
      <c r="J160" s="23">
        <f t="shared" si="96"/>
        <v>100.14430503021025</v>
      </c>
      <c r="K160" s="24">
        <f>IF(ISERROR(VLOOKUP($A160,'14-15 pricing'!$A$1:$D$1208,4,FALSE)),L160,VLOOKUP($A160,'14-15 pricing'!$A$1:$D$1208,4,FALSE))</f>
        <v>137.34</v>
      </c>
      <c r="L160" s="24">
        <f t="shared" si="97"/>
        <v>117.29727625224638</v>
      </c>
      <c r="M160" s="24"/>
      <c r="N160" s="24"/>
      <c r="O160" s="24"/>
      <c r="P160" s="24"/>
      <c r="Q160" s="24"/>
      <c r="R160" s="24"/>
      <c r="S160" s="24"/>
      <c r="T160" s="24"/>
      <c r="U160" s="24">
        <f t="shared" si="132"/>
        <v>117.45196552585611</v>
      </c>
      <c r="V160" s="24">
        <f t="shared" si="132"/>
        <v>117.31244363268689</v>
      </c>
      <c r="W160" s="24">
        <f t="shared" si="132"/>
        <v>117.86836811504335</v>
      </c>
      <c r="X160" s="22">
        <f t="shared" si="98"/>
        <v>59.476376855039518</v>
      </c>
      <c r="Y160" s="22">
        <f t="shared" si="99"/>
        <v>57.820899397206851</v>
      </c>
      <c r="Z160" s="31">
        <f t="shared" si="100"/>
        <v>117.29727625224638</v>
      </c>
      <c r="AA160" s="25">
        <f t="shared" si="101"/>
        <v>0</v>
      </c>
      <c r="AC160" s="49">
        <f t="shared" si="102"/>
        <v>824.04</v>
      </c>
      <c r="AD160" s="49">
        <f t="shared" si="103"/>
        <v>703.78365751347826</v>
      </c>
      <c r="AE160" s="49">
        <f t="shared" si="104"/>
        <v>704.71179315513666</v>
      </c>
      <c r="AF160" s="49">
        <f t="shared" si="105"/>
        <v>703.87466179612136</v>
      </c>
      <c r="AG160" s="49">
        <f t="shared" si="106"/>
        <v>707.21020869026006</v>
      </c>
      <c r="AH160" s="50">
        <f t="shared" si="107"/>
        <v>3026.5868937517744</v>
      </c>
      <c r="AI160" s="49">
        <f t="shared" si="108"/>
        <v>-116.8297913097399</v>
      </c>
      <c r="AJ160" s="51">
        <f t="shared" si="109"/>
        <v>-2.8794490177277805E-5</v>
      </c>
      <c r="AK160" s="61"/>
      <c r="AL160" s="69">
        <f t="shared" si="110"/>
        <v>824.04</v>
      </c>
      <c r="AM160" s="69">
        <f t="shared" si="111"/>
        <v>783.18118726153102</v>
      </c>
      <c r="AN160" s="69">
        <f t="shared" si="112"/>
        <v>736.08370008618317</v>
      </c>
      <c r="AO160" s="69">
        <f t="shared" si="113"/>
        <v>681.79496408129137</v>
      </c>
      <c r="AP160" s="69">
        <f t="shared" si="114"/>
        <v>619.21695761491833</v>
      </c>
      <c r="AQ160" s="70">
        <f t="shared" si="115"/>
        <v>3041.4602985889474</v>
      </c>
      <c r="AS160" s="74">
        <f t="shared" si="116"/>
        <v>-4.9583530821888433E-2</v>
      </c>
      <c r="AT160" s="74">
        <f t="shared" si="117"/>
        <v>-6.0136131895645734E-2</v>
      </c>
      <c r="AU160" s="74">
        <f t="shared" si="118"/>
        <v>-7.3753482108808402E-2</v>
      </c>
      <c r="AV160" s="74">
        <f t="shared" si="119"/>
        <v>-9.1784201648799177E-2</v>
      </c>
      <c r="AW160" s="45"/>
      <c r="AX160" s="42" t="str">
        <f t="shared" si="120"/>
        <v>MVA0020-ST-1260-001-B</v>
      </c>
      <c r="AY160" s="42">
        <f t="shared" si="121"/>
        <v>137.34</v>
      </c>
      <c r="AZ160" s="43">
        <f t="shared" si="122"/>
        <v>130.53019787692185</v>
      </c>
      <c r="BA160" s="43">
        <f t="shared" si="123"/>
        <v>122.68061668103054</v>
      </c>
      <c r="BB160" s="43">
        <f t="shared" si="124"/>
        <v>125.68629178971578</v>
      </c>
      <c r="BC160" s="43">
        <f t="shared" si="125"/>
        <v>128.81326958061931</v>
      </c>
      <c r="BD160" s="43">
        <f t="shared" si="126"/>
        <v>130.75624607205455</v>
      </c>
      <c r="BE160" s="43">
        <f t="shared" si="127"/>
        <v>113.63249401354858</v>
      </c>
      <c r="BF160" s="43">
        <f t="shared" si="128"/>
        <v>116.41649011688051</v>
      </c>
      <c r="BG160" s="43">
        <f t="shared" si="129"/>
        <v>119.312842407228</v>
      </c>
      <c r="BH160" s="43">
        <f t="shared" si="130"/>
        <v>121.11251761676434</v>
      </c>
      <c r="BI160" s="43">
        <f t="shared" si="131"/>
        <v>122.6591134999596</v>
      </c>
      <c r="BJ160" s="43">
        <f t="shared" si="133"/>
        <v>103.20282626915306</v>
      </c>
    </row>
    <row r="161" spans="1:62" x14ac:dyDescent="0.2">
      <c r="A161" s="26" t="s">
        <v>175</v>
      </c>
      <c r="B161" s="17">
        <f>IF(ISERROR(VLOOKUP('Prices updated for CPI'!A161,Quantities!$A$1:$B$576,2,FALSE)),0,VLOOKUP('Prices updated for CPI'!A161,Quantities!$A$1:$B$576,2,FALSE))</f>
        <v>4</v>
      </c>
      <c r="C161" s="18">
        <f t="shared" si="95"/>
        <v>0.67200320485996101</v>
      </c>
      <c r="D161" s="19">
        <v>1</v>
      </c>
      <c r="E161" s="20">
        <v>10</v>
      </c>
      <c r="F161" s="21">
        <v>17.255027166785979</v>
      </c>
      <c r="G161" s="22">
        <v>0</v>
      </c>
      <c r="H161" s="22">
        <v>0</v>
      </c>
      <c r="I161" s="22">
        <v>35.352276997326072</v>
      </c>
      <c r="J161" s="23">
        <f t="shared" si="96"/>
        <v>52.607304164112051</v>
      </c>
      <c r="K161" s="24">
        <f>IF(ISERROR(VLOOKUP($A161,'14-15 pricing'!$A$1:$D$1208,4,FALSE)),L161,VLOOKUP($A161,'14-15 pricing'!$A$1:$D$1208,4,FALSE))</f>
        <v>62.74</v>
      </c>
      <c r="L161" s="24">
        <f t="shared" si="97"/>
        <v>66.934993084677586</v>
      </c>
      <c r="M161" s="24"/>
      <c r="N161" s="24"/>
      <c r="O161" s="24"/>
      <c r="P161" s="24"/>
      <c r="Q161" s="24"/>
      <c r="R161" s="24"/>
      <c r="S161" s="24"/>
      <c r="T161" s="24"/>
      <c r="U161" s="24">
        <f t="shared" si="132"/>
        <v>67.064203340028627</v>
      </c>
      <c r="V161" s="24">
        <f t="shared" si="132"/>
        <v>66.947662231374011</v>
      </c>
      <c r="W161" s="24">
        <f t="shared" si="132"/>
        <v>67.412019860348366</v>
      </c>
      <c r="X161" s="22">
        <f t="shared" si="98"/>
        <v>49.679965917891607</v>
      </c>
      <c r="Y161" s="22">
        <f t="shared" si="99"/>
        <v>17.255027166785979</v>
      </c>
      <c r="Z161" s="31">
        <f t="shared" si="100"/>
        <v>66.934993084677586</v>
      </c>
      <c r="AA161" s="25">
        <f t="shared" si="101"/>
        <v>0</v>
      </c>
      <c r="AC161" s="49">
        <f t="shared" si="102"/>
        <v>250.96</v>
      </c>
      <c r="AD161" s="49">
        <f t="shared" si="103"/>
        <v>267.73997233871034</v>
      </c>
      <c r="AE161" s="49">
        <f t="shared" si="104"/>
        <v>268.25681336011451</v>
      </c>
      <c r="AF161" s="49">
        <f t="shared" si="105"/>
        <v>267.79064892549604</v>
      </c>
      <c r="AG161" s="49">
        <f t="shared" si="106"/>
        <v>269.64807944139346</v>
      </c>
      <c r="AH161" s="50">
        <f t="shared" si="107"/>
        <v>1093.3737234392768</v>
      </c>
      <c r="AI161" s="49">
        <f t="shared" si="108"/>
        <v>18.688079441393455</v>
      </c>
      <c r="AJ161" s="51">
        <f t="shared" si="109"/>
        <v>4.6059632040319284E-6</v>
      </c>
      <c r="AK161" s="61"/>
      <c r="AL161" s="69">
        <f t="shared" si="110"/>
        <v>250.96</v>
      </c>
      <c r="AM161" s="69">
        <f t="shared" si="111"/>
        <v>257.49577079764816</v>
      </c>
      <c r="AN161" s="69">
        <f t="shared" si="112"/>
        <v>265.02947921187803</v>
      </c>
      <c r="AO161" s="69">
        <f t="shared" si="113"/>
        <v>273.71349892858257</v>
      </c>
      <c r="AP161" s="69">
        <f t="shared" si="114"/>
        <v>283.72346935664854</v>
      </c>
      <c r="AQ161" s="70">
        <f t="shared" si="115"/>
        <v>1096.4739892083669</v>
      </c>
      <c r="AS161" s="74">
        <f t="shared" si="116"/>
        <v>2.6043077771948336E-2</v>
      </c>
      <c r="AT161" s="74">
        <f t="shared" si="117"/>
        <v>2.9257600584633264E-2</v>
      </c>
      <c r="AU161" s="74">
        <f t="shared" si="118"/>
        <v>3.2766240731138041E-2</v>
      </c>
      <c r="AV161" s="74">
        <f t="shared" si="119"/>
        <v>3.6570978293904953E-2</v>
      </c>
      <c r="AW161" s="45"/>
      <c r="AX161" s="42" t="str">
        <f t="shared" si="120"/>
        <v>MVA0080-ST-0010-001-B</v>
      </c>
      <c r="AY161" s="42">
        <f t="shared" si="121"/>
        <v>62.74</v>
      </c>
      <c r="AZ161" s="43">
        <f t="shared" si="122"/>
        <v>64.373942699412041</v>
      </c>
      <c r="BA161" s="43">
        <f t="shared" si="123"/>
        <v>66.257369802969507</v>
      </c>
      <c r="BB161" s="43">
        <f t="shared" si="124"/>
        <v>67.880675363142259</v>
      </c>
      <c r="BC161" s="43">
        <f t="shared" si="125"/>
        <v>69.569494098022361</v>
      </c>
      <c r="BD161" s="43">
        <f t="shared" si="126"/>
        <v>70.618857195423601</v>
      </c>
      <c r="BE161" s="43">
        <f t="shared" si="127"/>
        <v>68.428374732145642</v>
      </c>
      <c r="BF161" s="43">
        <f t="shared" si="128"/>
        <v>70.104869913083206</v>
      </c>
      <c r="BG161" s="43">
        <f t="shared" si="129"/>
        <v>71.849024889181649</v>
      </c>
      <c r="BH161" s="43">
        <f t="shared" si="130"/>
        <v>72.932771670446712</v>
      </c>
      <c r="BI161" s="43">
        <f t="shared" si="131"/>
        <v>73.864116560596358</v>
      </c>
      <c r="BJ161" s="43">
        <f t="shared" si="133"/>
        <v>70.930867339162134</v>
      </c>
    </row>
    <row r="162" spans="1:62" x14ac:dyDescent="0.2">
      <c r="A162" s="26" t="s">
        <v>176</v>
      </c>
      <c r="B162" s="17">
        <f>IF(ISERROR(VLOOKUP('Prices updated for CPI'!A162,Quantities!$A$1:$B$576,2,FALSE)),0,VLOOKUP('Prices updated for CPI'!A162,Quantities!$A$1:$B$576,2,FALSE))</f>
        <v>1</v>
      </c>
      <c r="C162" s="18">
        <f t="shared" si="95"/>
        <v>0.47434217070694273</v>
      </c>
      <c r="D162" s="19">
        <v>1</v>
      </c>
      <c r="E162" s="20">
        <v>810</v>
      </c>
      <c r="F162" s="21">
        <v>51.156145528662286</v>
      </c>
      <c r="G162" s="22">
        <v>0</v>
      </c>
      <c r="H162" s="22">
        <v>0</v>
      </c>
      <c r="I162" s="22">
        <v>46.162190997326071</v>
      </c>
      <c r="J162" s="23">
        <f t="shared" si="96"/>
        <v>97.318336525988357</v>
      </c>
      <c r="K162" s="24">
        <f>IF(ISERROR(VLOOKUP($A162,'14-15 pricing'!$A$1:$D$1208,4,FALSE)),L162,VLOOKUP($A162,'14-15 pricing'!$A$1:$D$1208,4,FALSE))</f>
        <v>127.52</v>
      </c>
      <c r="L162" s="24">
        <f t="shared" si="97"/>
        <v>116.02710350446176</v>
      </c>
      <c r="M162" s="24"/>
      <c r="N162" s="24"/>
      <c r="O162" s="24"/>
      <c r="P162" s="24"/>
      <c r="Q162" s="24"/>
      <c r="R162" s="24"/>
      <c r="S162" s="24"/>
      <c r="T162" s="24"/>
      <c r="U162" s="24">
        <f t="shared" si="132"/>
        <v>116.19582328697476</v>
      </c>
      <c r="V162" s="24">
        <f t="shared" si="132"/>
        <v>116.04364658511307</v>
      </c>
      <c r="W162" s="24">
        <f t="shared" si="132"/>
        <v>116.6499941072656</v>
      </c>
      <c r="X162" s="22">
        <f t="shared" si="98"/>
        <v>64.87095797579947</v>
      </c>
      <c r="Y162" s="22">
        <f t="shared" si="99"/>
        <v>51.156145528662286</v>
      </c>
      <c r="Z162" s="31">
        <f t="shared" si="100"/>
        <v>116.02710350446176</v>
      </c>
      <c r="AA162" s="25">
        <f t="shared" si="101"/>
        <v>0</v>
      </c>
      <c r="AC162" s="49">
        <f t="shared" si="102"/>
        <v>127.52</v>
      </c>
      <c r="AD162" s="49">
        <f t="shared" si="103"/>
        <v>116.02710350446176</v>
      </c>
      <c r="AE162" s="49">
        <f t="shared" si="104"/>
        <v>116.19582328697476</v>
      </c>
      <c r="AF162" s="49">
        <f t="shared" si="105"/>
        <v>116.04364658511307</v>
      </c>
      <c r="AG162" s="49">
        <f t="shared" si="106"/>
        <v>116.6499941072656</v>
      </c>
      <c r="AH162" s="50">
        <f t="shared" si="107"/>
        <v>491.21390812901456</v>
      </c>
      <c r="AI162" s="49">
        <f t="shared" si="108"/>
        <v>-10.870005892734397</v>
      </c>
      <c r="AJ162" s="51">
        <f t="shared" si="109"/>
        <v>-2.6790793204061682E-6</v>
      </c>
      <c r="AK162" s="61"/>
      <c r="AL162" s="69">
        <f t="shared" si="110"/>
        <v>127.52</v>
      </c>
      <c r="AM162" s="69">
        <f t="shared" si="111"/>
        <v>123.71843936843305</v>
      </c>
      <c r="AN162" s="69">
        <f t="shared" si="112"/>
        <v>119.33642381067409</v>
      </c>
      <c r="AO162" s="69">
        <f t="shared" si="113"/>
        <v>114.28532448346782</v>
      </c>
      <c r="AP162" s="69">
        <f t="shared" si="114"/>
        <v>108.46297993059916</v>
      </c>
      <c r="AQ162" s="70">
        <f t="shared" si="115"/>
        <v>493.27610125104826</v>
      </c>
      <c r="AS162" s="74">
        <f t="shared" si="116"/>
        <v>-2.981148550475959E-2</v>
      </c>
      <c r="AT162" s="74">
        <f t="shared" si="117"/>
        <v>-3.5419259894714124E-2</v>
      </c>
      <c r="AU162" s="74">
        <f t="shared" si="118"/>
        <v>-4.2326551826454818E-2</v>
      </c>
      <c r="AV162" s="74">
        <f t="shared" si="119"/>
        <v>-5.0945688601609564E-2</v>
      </c>
      <c r="AW162" s="45"/>
      <c r="AX162" s="42" t="str">
        <f t="shared" si="120"/>
        <v>MVA0080-ST-0810-001-B</v>
      </c>
      <c r="AY162" s="42">
        <f t="shared" si="121"/>
        <v>127.52</v>
      </c>
      <c r="AZ162" s="43">
        <f t="shared" si="122"/>
        <v>123.71843936843305</v>
      </c>
      <c r="BA162" s="43">
        <f t="shared" si="123"/>
        <v>119.33642381067409</v>
      </c>
      <c r="BB162" s="43">
        <f t="shared" si="124"/>
        <v>122.26016619403561</v>
      </c>
      <c r="BC162" s="43">
        <f t="shared" si="125"/>
        <v>125.30190462833164</v>
      </c>
      <c r="BD162" s="43">
        <f t="shared" si="126"/>
        <v>127.19191685935057</v>
      </c>
      <c r="BE162" s="43">
        <f t="shared" si="127"/>
        <v>114.28532448346782</v>
      </c>
      <c r="BF162" s="43">
        <f t="shared" si="128"/>
        <v>117.08531493331277</v>
      </c>
      <c r="BG162" s="43">
        <f t="shared" si="129"/>
        <v>119.99830706812706</v>
      </c>
      <c r="BH162" s="43">
        <f t="shared" si="130"/>
        <v>121.80832159849713</v>
      </c>
      <c r="BI162" s="43">
        <f t="shared" si="131"/>
        <v>123.36380283553387</v>
      </c>
      <c r="BJ162" s="43">
        <f t="shared" si="133"/>
        <v>108.46297993059916</v>
      </c>
    </row>
    <row r="163" spans="1:62" x14ac:dyDescent="0.2">
      <c r="A163" s="26" t="s">
        <v>177</v>
      </c>
      <c r="B163" s="17">
        <f>IF(ISERROR(VLOOKUP('Prices updated for CPI'!A163,Quantities!$A$1:$B$576,2,FALSE)),0,VLOOKUP('Prices updated for CPI'!A163,Quantities!$A$1:$B$576,2,FALSE))</f>
        <v>2</v>
      </c>
      <c r="C163" s="18">
        <f t="shared" si="95"/>
        <v>0.53615387183562091</v>
      </c>
      <c r="D163" s="19">
        <v>1</v>
      </c>
      <c r="E163" s="20">
        <v>820</v>
      </c>
      <c r="F163" s="21">
        <v>30.584534903875124</v>
      </c>
      <c r="G163" s="22">
        <v>0</v>
      </c>
      <c r="H163" s="22">
        <v>0</v>
      </c>
      <c r="I163" s="22">
        <v>35.352276997326072</v>
      </c>
      <c r="J163" s="23">
        <f t="shared" si="96"/>
        <v>65.936811901201196</v>
      </c>
      <c r="K163" s="24">
        <f>IF(ISERROR(VLOOKUP($A163,'14-15 pricing'!$A$1:$D$1208,4,FALSE)),L163,VLOOKUP($A163,'14-15 pricing'!$A$1:$D$1208,4,FALSE))</f>
        <v>83.31</v>
      </c>
      <c r="L163" s="24">
        <f t="shared" si="97"/>
        <v>80.264500821766731</v>
      </c>
      <c r="M163" s="24"/>
      <c r="N163" s="24"/>
      <c r="O163" s="24"/>
      <c r="P163" s="24"/>
      <c r="Q163" s="24"/>
      <c r="R163" s="24"/>
      <c r="S163" s="24"/>
      <c r="T163" s="24"/>
      <c r="U163" s="24">
        <f t="shared" si="132"/>
        <v>80.393711077117786</v>
      </c>
      <c r="V163" s="24">
        <f t="shared" si="132"/>
        <v>80.27716996846317</v>
      </c>
      <c r="W163" s="24">
        <f t="shared" si="132"/>
        <v>80.741527597437511</v>
      </c>
      <c r="X163" s="22">
        <f t="shared" si="98"/>
        <v>49.679965917891607</v>
      </c>
      <c r="Y163" s="22">
        <f t="shared" si="99"/>
        <v>30.584534903875124</v>
      </c>
      <c r="Z163" s="31">
        <f t="shared" si="100"/>
        <v>80.264500821766731</v>
      </c>
      <c r="AA163" s="25">
        <f t="shared" si="101"/>
        <v>0</v>
      </c>
      <c r="AC163" s="49">
        <f t="shared" si="102"/>
        <v>166.62</v>
      </c>
      <c r="AD163" s="49">
        <f t="shared" si="103"/>
        <v>160.52900164353346</v>
      </c>
      <c r="AE163" s="49">
        <f t="shared" si="104"/>
        <v>160.78742215423557</v>
      </c>
      <c r="AF163" s="49">
        <f t="shared" si="105"/>
        <v>160.55433993692634</v>
      </c>
      <c r="AG163" s="49">
        <f t="shared" si="106"/>
        <v>161.48305519487502</v>
      </c>
      <c r="AH163" s="50">
        <f t="shared" si="107"/>
        <v>670.51128983733258</v>
      </c>
      <c r="AI163" s="49">
        <f t="shared" si="108"/>
        <v>-5.1369448051249833</v>
      </c>
      <c r="AJ163" s="51">
        <f t="shared" si="109"/>
        <v>-1.2660786694400104E-6</v>
      </c>
      <c r="AK163" s="61"/>
      <c r="AL163" s="69">
        <f t="shared" si="110"/>
        <v>166.62</v>
      </c>
      <c r="AM163" s="69">
        <f t="shared" si="111"/>
        <v>164.82345937891824</v>
      </c>
      <c r="AN163" s="69">
        <f t="shared" si="112"/>
        <v>162.75260750656989</v>
      </c>
      <c r="AO163" s="69">
        <f t="shared" si="113"/>
        <v>160.36556018524269</v>
      </c>
      <c r="AP163" s="69">
        <f t="shared" si="114"/>
        <v>157.61403797820341</v>
      </c>
      <c r="AQ163" s="70">
        <f t="shared" si="115"/>
        <v>672.95749501697503</v>
      </c>
      <c r="AS163" s="74">
        <f t="shared" si="116"/>
        <v>-1.0782262760063381E-2</v>
      </c>
      <c r="AT163" s="74">
        <f t="shared" si="117"/>
        <v>-1.2564060238461594E-2</v>
      </c>
      <c r="AU163" s="74">
        <f t="shared" si="118"/>
        <v>-1.4666722443945136E-2</v>
      </c>
      <c r="AV163" s="74">
        <f t="shared" si="119"/>
        <v>-1.7157812462107905E-2</v>
      </c>
      <c r="AW163" s="45"/>
      <c r="AX163" s="42" t="str">
        <f t="shared" si="120"/>
        <v>MVA0080-ST-0820-001-B</v>
      </c>
      <c r="AY163" s="42">
        <f t="shared" si="121"/>
        <v>83.31</v>
      </c>
      <c r="AZ163" s="43">
        <f t="shared" si="122"/>
        <v>82.411729689459122</v>
      </c>
      <c r="BA163" s="43">
        <f t="shared" si="123"/>
        <v>81.376303753284944</v>
      </c>
      <c r="BB163" s="43">
        <f t="shared" si="124"/>
        <v>83.370023195240421</v>
      </c>
      <c r="BC163" s="43">
        <f t="shared" si="125"/>
        <v>85.444204931740344</v>
      </c>
      <c r="BD163" s="43">
        <f t="shared" si="126"/>
        <v>86.733016884517014</v>
      </c>
      <c r="BE163" s="43">
        <f t="shared" si="127"/>
        <v>80.182780092621343</v>
      </c>
      <c r="BF163" s="43">
        <f t="shared" si="128"/>
        <v>82.147258204890562</v>
      </c>
      <c r="BG163" s="43">
        <f t="shared" si="129"/>
        <v>84.19101849356295</v>
      </c>
      <c r="BH163" s="43">
        <f t="shared" si="130"/>
        <v>85.460927799145807</v>
      </c>
      <c r="BI163" s="43">
        <f t="shared" si="131"/>
        <v>86.552256108631056</v>
      </c>
      <c r="BJ163" s="43">
        <f t="shared" si="133"/>
        <v>78.807018989101707</v>
      </c>
    </row>
    <row r="164" spans="1:62" x14ac:dyDescent="0.2">
      <c r="A164" s="26" t="s">
        <v>178</v>
      </c>
      <c r="B164" s="17">
        <f>IF(ISERROR(VLOOKUP('Prices updated for CPI'!A164,Quantities!$A$1:$B$576,2,FALSE)),0,VLOOKUP('Prices updated for CPI'!A164,Quantities!$A$1:$B$576,2,FALSE))</f>
        <v>9</v>
      </c>
      <c r="C164" s="18">
        <f t="shared" si="95"/>
        <v>0.34398294809987628</v>
      </c>
      <c r="D164" s="19">
        <v>1</v>
      </c>
      <c r="E164" s="20">
        <v>990</v>
      </c>
      <c r="F164" s="21">
        <v>86.253661186307269</v>
      </c>
      <c r="G164" s="22">
        <v>0</v>
      </c>
      <c r="H164" s="22">
        <v>0</v>
      </c>
      <c r="I164" s="22">
        <v>45.227160747326074</v>
      </c>
      <c r="J164" s="23">
        <f t="shared" si="96"/>
        <v>131.48082193363334</v>
      </c>
      <c r="K164" s="24">
        <f>IF(ISERROR(VLOOKUP($A164,'14-15 pricing'!$A$1:$D$1208,4,FALSE)),L164,VLOOKUP($A164,'14-15 pricing'!$A$1:$D$1208,4,FALSE))</f>
        <v>180.71</v>
      </c>
      <c r="L164" s="24">
        <f t="shared" si="97"/>
        <v>149.81063672879102</v>
      </c>
      <c r="M164" s="24"/>
      <c r="N164" s="24"/>
      <c r="O164" s="24"/>
      <c r="P164" s="24"/>
      <c r="Q164" s="24"/>
      <c r="R164" s="24"/>
      <c r="S164" s="24"/>
      <c r="T164" s="24"/>
      <c r="U164" s="24">
        <f t="shared" si="132"/>
        <v>149.97593903702443</v>
      </c>
      <c r="V164" s="24">
        <f t="shared" si="132"/>
        <v>149.82684472394266</v>
      </c>
      <c r="W164" s="24">
        <f t="shared" si="132"/>
        <v>150.42091047906951</v>
      </c>
      <c r="X164" s="22">
        <f t="shared" si="98"/>
        <v>63.556975542483762</v>
      </c>
      <c r="Y164" s="22">
        <f t="shared" si="99"/>
        <v>86.253661186307269</v>
      </c>
      <c r="Z164" s="31">
        <f t="shared" si="100"/>
        <v>149.81063672879102</v>
      </c>
      <c r="AA164" s="25">
        <f t="shared" si="101"/>
        <v>0</v>
      </c>
      <c r="AC164" s="49">
        <f t="shared" si="102"/>
        <v>1626.39</v>
      </c>
      <c r="AD164" s="49">
        <f t="shared" si="103"/>
        <v>1348.2957305591192</v>
      </c>
      <c r="AE164" s="49">
        <f t="shared" si="104"/>
        <v>1349.78345133322</v>
      </c>
      <c r="AF164" s="49">
        <f t="shared" si="105"/>
        <v>1348.441602515484</v>
      </c>
      <c r="AG164" s="49">
        <f t="shared" si="106"/>
        <v>1353.7881943116256</v>
      </c>
      <c r="AH164" s="50">
        <f t="shared" si="107"/>
        <v>5841.9641662135946</v>
      </c>
      <c r="AI164" s="49">
        <f t="shared" si="108"/>
        <v>-272.6018056883745</v>
      </c>
      <c r="AJ164" s="51">
        <f t="shared" si="109"/>
        <v>-6.7186887250287323E-5</v>
      </c>
      <c r="AK164" s="61"/>
      <c r="AL164" s="69">
        <f t="shared" si="110"/>
        <v>1626.39</v>
      </c>
      <c r="AM164" s="69">
        <f t="shared" si="111"/>
        <v>1531.053134240648</v>
      </c>
      <c r="AN164" s="69">
        <f t="shared" si="112"/>
        <v>1421.159417035022</v>
      </c>
      <c r="AO164" s="69">
        <f t="shared" si="113"/>
        <v>1294.4861832856161</v>
      </c>
      <c r="AP164" s="69">
        <f t="shared" si="114"/>
        <v>1148.4713922989108</v>
      </c>
      <c r="AQ164" s="70">
        <f t="shared" si="115"/>
        <v>5871.0853323622869</v>
      </c>
      <c r="AS164" s="74">
        <f t="shared" si="116"/>
        <v>-5.8618698934051562E-2</v>
      </c>
      <c r="AT164" s="74">
        <f t="shared" si="117"/>
        <v>-7.1776553502912663E-2</v>
      </c>
      <c r="AU164" s="74">
        <f t="shared" si="118"/>
        <v>-8.9133725767152436E-2</v>
      </c>
      <c r="AV164" s="74">
        <f t="shared" si="119"/>
        <v>-0.11279748897442539</v>
      </c>
      <c r="AW164" s="45"/>
      <c r="AX164" s="42" t="str">
        <f t="shared" si="120"/>
        <v>MVA0080-ST-0990-001-B</v>
      </c>
      <c r="AY164" s="42">
        <f t="shared" si="121"/>
        <v>180.71</v>
      </c>
      <c r="AZ164" s="43">
        <f t="shared" si="122"/>
        <v>170.11701491562755</v>
      </c>
      <c r="BA164" s="43">
        <f t="shared" si="123"/>
        <v>157.9066018927802</v>
      </c>
      <c r="BB164" s="43">
        <f t="shared" si="124"/>
        <v>161.77531363915332</v>
      </c>
      <c r="BC164" s="43">
        <f t="shared" si="125"/>
        <v>165.80015839877476</v>
      </c>
      <c r="BD164" s="43">
        <f t="shared" si="126"/>
        <v>168.30103281252013</v>
      </c>
      <c r="BE164" s="43">
        <f t="shared" si="127"/>
        <v>143.83179814284622</v>
      </c>
      <c r="BF164" s="43">
        <f t="shared" si="128"/>
        <v>147.35567719734595</v>
      </c>
      <c r="BG164" s="43">
        <f t="shared" si="129"/>
        <v>151.02177254790791</v>
      </c>
      <c r="BH164" s="43">
        <f t="shared" si="130"/>
        <v>153.29973470748044</v>
      </c>
      <c r="BI164" s="43">
        <f t="shared" si="131"/>
        <v>155.25735843836304</v>
      </c>
      <c r="BJ164" s="43">
        <f t="shared" si="133"/>
        <v>127.60793247765675</v>
      </c>
    </row>
    <row r="165" spans="1:62" x14ac:dyDescent="0.2">
      <c r="A165" s="26" t="s">
        <v>179</v>
      </c>
      <c r="B165" s="17">
        <f>IF(ISERROR(VLOOKUP('Prices updated for CPI'!A165,Quantities!$A$1:$B$576,2,FALSE)),0,VLOOKUP('Prices updated for CPI'!A165,Quantities!$A$1:$B$576,2,FALSE))</f>
        <v>1</v>
      </c>
      <c r="C165" s="18">
        <f t="shared" si="95"/>
        <v>0.30245689722184393</v>
      </c>
      <c r="D165" s="19">
        <v>1</v>
      </c>
      <c r="E165" s="20">
        <v>1000</v>
      </c>
      <c r="F165" s="21">
        <v>92.918415054851835</v>
      </c>
      <c r="G165" s="22">
        <v>0</v>
      </c>
      <c r="H165" s="22">
        <v>0</v>
      </c>
      <c r="I165" s="22">
        <v>40.28971887232607</v>
      </c>
      <c r="J165" s="23">
        <f t="shared" si="96"/>
        <v>133.2081339271779</v>
      </c>
      <c r="K165" s="24">
        <f>IF(ISERROR(VLOOKUP($A165,'14-15 pricing'!$A$1:$D$1208,4,FALSE)),L165,VLOOKUP($A165,'14-15 pricing'!$A$1:$D$1208,4,FALSE))</f>
        <v>190.99</v>
      </c>
      <c r="L165" s="24">
        <f t="shared" si="97"/>
        <v>149.53688578503952</v>
      </c>
      <c r="M165" s="24"/>
      <c r="N165" s="24"/>
      <c r="O165" s="24"/>
      <c r="P165" s="24"/>
      <c r="Q165" s="24"/>
      <c r="R165" s="24"/>
      <c r="S165" s="24"/>
      <c r="T165" s="24"/>
      <c r="U165" s="24">
        <f t="shared" si="132"/>
        <v>149.68414206683175</v>
      </c>
      <c r="V165" s="24">
        <f t="shared" si="132"/>
        <v>149.55132435596354</v>
      </c>
      <c r="W165" s="24">
        <f t="shared" si="132"/>
        <v>150.08053604801412</v>
      </c>
      <c r="X165" s="22">
        <f t="shared" si="98"/>
        <v>56.618470730187681</v>
      </c>
      <c r="Y165" s="22">
        <f t="shared" si="99"/>
        <v>92.918415054851835</v>
      </c>
      <c r="Z165" s="31">
        <f t="shared" si="100"/>
        <v>149.53688578503952</v>
      </c>
      <c r="AA165" s="25">
        <f t="shared" si="101"/>
        <v>0</v>
      </c>
      <c r="AC165" s="49">
        <f t="shared" si="102"/>
        <v>190.99</v>
      </c>
      <c r="AD165" s="49">
        <f t="shared" si="103"/>
        <v>149.53688578503952</v>
      </c>
      <c r="AE165" s="49">
        <f t="shared" si="104"/>
        <v>149.68414206683175</v>
      </c>
      <c r="AF165" s="49">
        <f t="shared" si="105"/>
        <v>149.55132435596354</v>
      </c>
      <c r="AG165" s="49">
        <f t="shared" si="106"/>
        <v>150.08053604801412</v>
      </c>
      <c r="AH165" s="50">
        <f t="shared" si="107"/>
        <v>657.8034701230639</v>
      </c>
      <c r="AI165" s="49">
        <f t="shared" si="108"/>
        <v>-40.909463951985884</v>
      </c>
      <c r="AJ165" s="51">
        <f t="shared" si="109"/>
        <v>-1.0082763520480181E-5</v>
      </c>
      <c r="AK165" s="61"/>
      <c r="AL165" s="69">
        <f t="shared" si="110"/>
        <v>190.99</v>
      </c>
      <c r="AM165" s="69">
        <f t="shared" si="111"/>
        <v>176.6827577452072</v>
      </c>
      <c r="AN165" s="69">
        <f t="shared" si="112"/>
        <v>160.19096286798413</v>
      </c>
      <c r="AO165" s="69">
        <f t="shared" si="113"/>
        <v>141.18105911233266</v>
      </c>
      <c r="AP165" s="69">
        <f t="shared" si="114"/>
        <v>119.26855998840584</v>
      </c>
      <c r="AQ165" s="70">
        <f t="shared" si="115"/>
        <v>661.5477100030331</v>
      </c>
      <c r="AS165" s="74">
        <f t="shared" si="116"/>
        <v>-7.491094955124776E-2</v>
      </c>
      <c r="AT165" s="74">
        <f t="shared" si="117"/>
        <v>-9.3341280652896291E-2</v>
      </c>
      <c r="AU165" s="74">
        <f t="shared" si="118"/>
        <v>-0.11867026338631738</v>
      </c>
      <c r="AV165" s="74">
        <f t="shared" si="119"/>
        <v>-0.1552084908676867</v>
      </c>
      <c r="AW165" s="45"/>
      <c r="AX165" s="42" t="str">
        <f t="shared" si="120"/>
        <v>MVA0080-ST-1000-001-B</v>
      </c>
      <c r="AY165" s="42">
        <f t="shared" si="121"/>
        <v>190.99</v>
      </c>
      <c r="AZ165" s="43">
        <f t="shared" si="122"/>
        <v>176.6827577452072</v>
      </c>
      <c r="BA165" s="43">
        <f t="shared" si="123"/>
        <v>160.19096286798413</v>
      </c>
      <c r="BB165" s="43">
        <f t="shared" si="124"/>
        <v>164.11564145824974</v>
      </c>
      <c r="BC165" s="43">
        <f t="shared" si="125"/>
        <v>168.19871176506123</v>
      </c>
      <c r="BD165" s="43">
        <f t="shared" si="126"/>
        <v>170.73576515958493</v>
      </c>
      <c r="BE165" s="43">
        <f t="shared" si="127"/>
        <v>141.18105911233266</v>
      </c>
      <c r="BF165" s="43">
        <f t="shared" si="128"/>
        <v>144.63999506058479</v>
      </c>
      <c r="BG165" s="43">
        <f t="shared" si="129"/>
        <v>148.23852633866213</v>
      </c>
      <c r="BH165" s="43">
        <f t="shared" si="130"/>
        <v>150.47450693863254</v>
      </c>
      <c r="BI165" s="43">
        <f t="shared" si="131"/>
        <v>152.39605276673208</v>
      </c>
      <c r="BJ165" s="43">
        <f t="shared" si="133"/>
        <v>119.26855998840584</v>
      </c>
    </row>
    <row r="166" spans="1:62" x14ac:dyDescent="0.2">
      <c r="A166" s="26" t="s">
        <v>180</v>
      </c>
      <c r="B166" s="17">
        <f>IF(ISERROR(VLOOKUP('Prices updated for CPI'!A166,Quantities!$A$1:$B$576,2,FALSE)),0,VLOOKUP('Prices updated for CPI'!A166,Quantities!$A$1:$B$576,2,FALSE))</f>
        <v>2</v>
      </c>
      <c r="C166" s="18">
        <f t="shared" si="95"/>
        <v>0.5698702795279118</v>
      </c>
      <c r="D166" s="19">
        <v>1</v>
      </c>
      <c r="E166" s="20">
        <v>20</v>
      </c>
      <c r="F166" s="21">
        <v>32.500655058222634</v>
      </c>
      <c r="G166" s="22">
        <v>0</v>
      </c>
      <c r="H166" s="22">
        <v>0</v>
      </c>
      <c r="I166" s="22">
        <v>43.059469042366345</v>
      </c>
      <c r="J166" s="23">
        <f t="shared" si="96"/>
        <v>75.560124100588979</v>
      </c>
      <c r="K166" s="24">
        <f>IF(ISERROR(VLOOKUP($A166,'14-15 pricing'!$A$1:$D$1208,4,FALSE)),L166,VLOOKUP($A166,'14-15 pricing'!$A$1:$D$1208,4,FALSE))</f>
        <v>91.13</v>
      </c>
      <c r="L166" s="24">
        <f t="shared" si="97"/>
        <v>93.011409560091636</v>
      </c>
      <c r="M166" s="24"/>
      <c r="N166" s="24"/>
      <c r="O166" s="24"/>
      <c r="P166" s="24"/>
      <c r="Q166" s="24"/>
      <c r="R166" s="24"/>
      <c r="S166" s="24"/>
      <c r="T166" s="24"/>
      <c r="U166" s="24">
        <f t="shared" si="132"/>
        <v>93.168789097219204</v>
      </c>
      <c r="V166" s="24">
        <f t="shared" si="132"/>
        <v>93.026840722559882</v>
      </c>
      <c r="W166" s="24">
        <f t="shared" si="132"/>
        <v>93.592433511701017</v>
      </c>
      <c r="X166" s="22">
        <f t="shared" si="98"/>
        <v>60.510754501869009</v>
      </c>
      <c r="Y166" s="22">
        <f t="shared" si="99"/>
        <v>32.500655058222634</v>
      </c>
      <c r="Z166" s="31">
        <f t="shared" si="100"/>
        <v>93.011409560091636</v>
      </c>
      <c r="AA166" s="25">
        <f t="shared" si="101"/>
        <v>0</v>
      </c>
      <c r="AC166" s="49">
        <f t="shared" si="102"/>
        <v>182.26</v>
      </c>
      <c r="AD166" s="49">
        <f t="shared" si="103"/>
        <v>186.02281912018327</v>
      </c>
      <c r="AE166" s="49">
        <f t="shared" si="104"/>
        <v>186.33757819443841</v>
      </c>
      <c r="AF166" s="49">
        <f t="shared" si="105"/>
        <v>186.05368144511976</v>
      </c>
      <c r="AG166" s="49">
        <f t="shared" si="106"/>
        <v>187.18486702340203</v>
      </c>
      <c r="AH166" s="50">
        <f t="shared" si="107"/>
        <v>766.90713941871627</v>
      </c>
      <c r="AI166" s="49">
        <f t="shared" si="108"/>
        <v>4.9248670234020437</v>
      </c>
      <c r="AJ166" s="51">
        <f t="shared" si="109"/>
        <v>1.2138088542312337E-6</v>
      </c>
      <c r="AK166" s="61"/>
      <c r="AL166" s="69">
        <f t="shared" si="110"/>
        <v>182.26</v>
      </c>
      <c r="AM166" s="69">
        <f t="shared" si="111"/>
        <v>183.9823707858688</v>
      </c>
      <c r="AN166" s="69">
        <f t="shared" si="112"/>
        <v>185.96772793557068</v>
      </c>
      <c r="AO166" s="69">
        <f t="shared" si="113"/>
        <v>188.25622646574294</v>
      </c>
      <c r="AP166" s="69">
        <f t="shared" si="114"/>
        <v>190.8941526058266</v>
      </c>
      <c r="AQ166" s="70">
        <f t="shared" si="115"/>
        <v>769.19472818311067</v>
      </c>
      <c r="AS166" s="74">
        <f t="shared" si="116"/>
        <v>9.4500756384769263E-3</v>
      </c>
      <c r="AT166" s="74">
        <f t="shared" si="117"/>
        <v>1.0791018406935179E-2</v>
      </c>
      <c r="AU166" s="74">
        <f t="shared" si="118"/>
        <v>1.2305890681017099E-2</v>
      </c>
      <c r="AV166" s="74">
        <f t="shared" si="119"/>
        <v>1.4012424394173694E-2</v>
      </c>
      <c r="AW166" s="45"/>
      <c r="AX166" s="42" t="str">
        <f t="shared" si="120"/>
        <v>MVA0170-ST-0020-001-B</v>
      </c>
      <c r="AY166" s="42">
        <f t="shared" si="121"/>
        <v>91.13</v>
      </c>
      <c r="AZ166" s="43">
        <f t="shared" si="122"/>
        <v>91.991185392934398</v>
      </c>
      <c r="BA166" s="43">
        <f t="shared" si="123"/>
        <v>92.983863967785325</v>
      </c>
      <c r="BB166" s="43">
        <f t="shared" si="124"/>
        <v>95.261968634996066</v>
      </c>
      <c r="BC166" s="43">
        <f t="shared" si="125"/>
        <v>97.632012782195233</v>
      </c>
      <c r="BD166" s="43">
        <f t="shared" si="126"/>
        <v>99.104661572687931</v>
      </c>
      <c r="BE166" s="43">
        <f t="shared" si="127"/>
        <v>94.128113232871456</v>
      </c>
      <c r="BF166" s="43">
        <f t="shared" si="128"/>
        <v>96.434252007076807</v>
      </c>
      <c r="BG166" s="43">
        <f t="shared" si="129"/>
        <v>98.833461658460593</v>
      </c>
      <c r="BH166" s="43">
        <f t="shared" si="130"/>
        <v>100.32423270398063</v>
      </c>
      <c r="BI166" s="43">
        <f t="shared" si="131"/>
        <v>101.60536407122439</v>
      </c>
      <c r="BJ166" s="43">
        <f t="shared" si="133"/>
        <v>95.447076302913288</v>
      </c>
    </row>
    <row r="167" spans="1:62" x14ac:dyDescent="0.2">
      <c r="A167" s="26" t="s">
        <v>181</v>
      </c>
      <c r="B167" s="17">
        <f>IF(ISERROR(VLOOKUP('Prices updated for CPI'!A167,Quantities!$A$1:$B$576,2,FALSE)),0,VLOOKUP('Prices updated for CPI'!A167,Quantities!$A$1:$B$576,2,FALSE))</f>
        <v>233</v>
      </c>
      <c r="C167" s="18">
        <f t="shared" si="95"/>
        <v>0.58174877616449217</v>
      </c>
      <c r="D167" s="19">
        <v>1</v>
      </c>
      <c r="E167" s="20">
        <v>20</v>
      </c>
      <c r="F167" s="21">
        <v>32.500655058222634</v>
      </c>
      <c r="G167" s="22">
        <v>0</v>
      </c>
      <c r="H167" s="22">
        <v>0</v>
      </c>
      <c r="I167" s="22">
        <v>45.205405811559004</v>
      </c>
      <c r="J167" s="23">
        <f t="shared" si="96"/>
        <v>77.706060869781638</v>
      </c>
      <c r="K167" s="24">
        <f>IF(ISERROR(VLOOKUP($A167,'14-15 pricing'!$A$1:$D$1208,4,FALSE)),L167,VLOOKUP($A167,'14-15 pricing'!$A$1:$D$1208,4,FALSE))</f>
        <v>97.07</v>
      </c>
      <c r="L167" s="24">
        <f t="shared" si="97"/>
        <v>96.027058751896334</v>
      </c>
      <c r="M167" s="24"/>
      <c r="N167" s="24"/>
      <c r="O167" s="24"/>
      <c r="P167" s="24"/>
      <c r="Q167" s="24"/>
      <c r="R167" s="24"/>
      <c r="S167" s="24"/>
      <c r="T167" s="24"/>
      <c r="U167" s="24">
        <f t="shared" si="132"/>
        <v>96.192281547265367</v>
      </c>
      <c r="V167" s="24">
        <f t="shared" si="132"/>
        <v>96.04325895076164</v>
      </c>
      <c r="W167" s="24">
        <f t="shared" si="132"/>
        <v>96.637038951440701</v>
      </c>
      <c r="X167" s="22">
        <f t="shared" si="98"/>
        <v>63.526403693673693</v>
      </c>
      <c r="Y167" s="22">
        <f t="shared" si="99"/>
        <v>32.500655058222634</v>
      </c>
      <c r="Z167" s="31">
        <f t="shared" si="100"/>
        <v>96.027058751896334</v>
      </c>
      <c r="AA167" s="25">
        <f t="shared" si="101"/>
        <v>0</v>
      </c>
      <c r="AC167" s="49">
        <f t="shared" si="102"/>
        <v>22617.309999999998</v>
      </c>
      <c r="AD167" s="49">
        <f t="shared" si="103"/>
        <v>22374.304689191846</v>
      </c>
      <c r="AE167" s="49">
        <f t="shared" si="104"/>
        <v>22412.80160051283</v>
      </c>
      <c r="AF167" s="49">
        <f t="shared" si="105"/>
        <v>22378.079335527462</v>
      </c>
      <c r="AG167" s="49">
        <f t="shared" si="106"/>
        <v>22516.430075685683</v>
      </c>
      <c r="AH167" s="50">
        <f t="shared" si="107"/>
        <v>92895.758524333403</v>
      </c>
      <c r="AI167" s="49">
        <f t="shared" si="108"/>
        <v>-100.87992431431485</v>
      </c>
      <c r="AJ167" s="51">
        <f t="shared" si="109"/>
        <v>-2.4863401339576819E-5</v>
      </c>
      <c r="AK167" s="61"/>
      <c r="AL167" s="69">
        <f t="shared" si="110"/>
        <v>22617.309999999998</v>
      </c>
      <c r="AM167" s="69">
        <f t="shared" si="111"/>
        <v>22582.029324665215</v>
      </c>
      <c r="AN167" s="69">
        <f t="shared" si="112"/>
        <v>22541.361692819093</v>
      </c>
      <c r="AO167" s="69">
        <f t="shared" si="113"/>
        <v>22494.48457767666</v>
      </c>
      <c r="AP167" s="69">
        <f t="shared" si="114"/>
        <v>22440.449861999288</v>
      </c>
      <c r="AQ167" s="70">
        <f t="shared" si="115"/>
        <v>93219.059018855216</v>
      </c>
      <c r="AS167" s="74">
        <f t="shared" si="116"/>
        <v>-1.559897058261268E-3</v>
      </c>
      <c r="AT167" s="74">
        <f t="shared" si="117"/>
        <v>-1.8008847327862672E-3</v>
      </c>
      <c r="AU167" s="74">
        <f t="shared" si="118"/>
        <v>-2.0796044081652313E-3</v>
      </c>
      <c r="AV167" s="74">
        <f t="shared" si="119"/>
        <v>-2.4021317532651994E-3</v>
      </c>
      <c r="AW167" s="45"/>
      <c r="AX167" s="42" t="str">
        <f t="shared" si="120"/>
        <v>MVA0190-ST-0020-001-B</v>
      </c>
      <c r="AY167" s="42">
        <f t="shared" si="121"/>
        <v>97.07</v>
      </c>
      <c r="AZ167" s="43">
        <f t="shared" si="122"/>
        <v>96.918580792554565</v>
      </c>
      <c r="BA167" s="43">
        <f t="shared" si="123"/>
        <v>96.744041600081943</v>
      </c>
      <c r="BB167" s="43">
        <f t="shared" si="124"/>
        <v>99.114270619283943</v>
      </c>
      <c r="BC167" s="43">
        <f t="shared" si="125"/>
        <v>101.58015706222747</v>
      </c>
      <c r="BD167" s="43">
        <f t="shared" si="126"/>
        <v>103.11235834716328</v>
      </c>
      <c r="BE167" s="43">
        <f t="shared" si="127"/>
        <v>96.542852264706696</v>
      </c>
      <c r="BF167" s="43">
        <f t="shared" si="128"/>
        <v>98.908152145192005</v>
      </c>
      <c r="BG167" s="43">
        <f t="shared" si="129"/>
        <v>101.36891051981874</v>
      </c>
      <c r="BH167" s="43">
        <f t="shared" si="130"/>
        <v>102.8979254322082</v>
      </c>
      <c r="BI167" s="43">
        <f t="shared" si="131"/>
        <v>104.21192262254286</v>
      </c>
      <c r="BJ167" s="43">
        <f t="shared" si="133"/>
        <v>96.310943613730856</v>
      </c>
    </row>
    <row r="168" spans="1:62" x14ac:dyDescent="0.2">
      <c r="A168" s="26" t="s">
        <v>182</v>
      </c>
      <c r="B168" s="17">
        <f>IF(ISERROR(VLOOKUP('Prices updated for CPI'!A168,Quantities!$A$1:$B$576,2,FALSE)),0,VLOOKUP('Prices updated for CPI'!A168,Quantities!$A$1:$B$576,2,FALSE))</f>
        <v>63</v>
      </c>
      <c r="C168" s="18">
        <f t="shared" si="95"/>
        <v>0.45757760074859405</v>
      </c>
      <c r="D168" s="19">
        <v>1</v>
      </c>
      <c r="E168" s="20">
        <v>200</v>
      </c>
      <c r="F168" s="21">
        <v>66.401773420098948</v>
      </c>
      <c r="G168" s="22">
        <v>0</v>
      </c>
      <c r="H168" s="22">
        <v>0</v>
      </c>
      <c r="I168" s="22">
        <v>56.015319811559003</v>
      </c>
      <c r="J168" s="23">
        <f t="shared" si="96"/>
        <v>122.41709323165796</v>
      </c>
      <c r="K168" s="24">
        <f>IF(ISERROR(VLOOKUP($A168,'14-15 pricing'!$A$1:$D$1208,4,FALSE)),L168,VLOOKUP($A168,'14-15 pricing'!$A$1:$D$1208,4,FALSE))</f>
        <v>161.85</v>
      </c>
      <c r="L168" s="24">
        <f t="shared" si="97"/>
        <v>145.11916917168051</v>
      </c>
      <c r="M168" s="24"/>
      <c r="N168" s="24"/>
      <c r="O168" s="24"/>
      <c r="P168" s="24"/>
      <c r="Q168" s="24"/>
      <c r="R168" s="24"/>
      <c r="S168" s="24"/>
      <c r="T168" s="24"/>
      <c r="U168" s="24">
        <f t="shared" si="132"/>
        <v>145.3239014942115</v>
      </c>
      <c r="V168" s="24">
        <f t="shared" si="132"/>
        <v>145.1392433045007</v>
      </c>
      <c r="W168" s="24">
        <f t="shared" si="132"/>
        <v>145.87501319835798</v>
      </c>
      <c r="X168" s="22">
        <f t="shared" si="98"/>
        <v>78.717395751581563</v>
      </c>
      <c r="Y168" s="22">
        <f t="shared" si="99"/>
        <v>66.401773420098948</v>
      </c>
      <c r="Z168" s="31">
        <f t="shared" si="100"/>
        <v>145.11916917168051</v>
      </c>
      <c r="AA168" s="25">
        <f t="shared" si="101"/>
        <v>0</v>
      </c>
      <c r="AC168" s="49">
        <f t="shared" si="102"/>
        <v>10196.549999999999</v>
      </c>
      <c r="AD168" s="49">
        <f t="shared" si="103"/>
        <v>9142.5076578158714</v>
      </c>
      <c r="AE168" s="49">
        <f t="shared" si="104"/>
        <v>9155.405794135324</v>
      </c>
      <c r="AF168" s="49">
        <f t="shared" si="105"/>
        <v>9143.7723281835442</v>
      </c>
      <c r="AG168" s="49">
        <f t="shared" si="106"/>
        <v>9190.1258314965526</v>
      </c>
      <c r="AH168" s="50">
        <f t="shared" si="107"/>
        <v>38843.577351362757</v>
      </c>
      <c r="AI168" s="49">
        <f t="shared" si="108"/>
        <v>-1006.4241685034467</v>
      </c>
      <c r="AJ168" s="51">
        <f t="shared" si="109"/>
        <v>-2.4804863989970604E-4</v>
      </c>
      <c r="AK168" s="61"/>
      <c r="AL168" s="69">
        <f t="shared" si="110"/>
        <v>10196.549999999999</v>
      </c>
      <c r="AM168" s="69">
        <f t="shared" si="111"/>
        <v>9844.5738800792624</v>
      </c>
      <c r="AN168" s="69">
        <f t="shared" si="112"/>
        <v>9438.8550232905527</v>
      </c>
      <c r="AO168" s="69">
        <f t="shared" si="113"/>
        <v>8971.1875270098208</v>
      </c>
      <c r="AP168" s="69">
        <f t="shared" si="114"/>
        <v>8432.1125409255801</v>
      </c>
      <c r="AQ168" s="70">
        <f t="shared" si="115"/>
        <v>39012.082345727948</v>
      </c>
      <c r="AS168" s="74">
        <f t="shared" si="116"/>
        <v>-3.4519138328232286E-2</v>
      </c>
      <c r="AT168" s="74">
        <f t="shared" si="117"/>
        <v>-4.1212434558461873E-2</v>
      </c>
      <c r="AU168" s="74">
        <f t="shared" si="118"/>
        <v>-4.9547057892800936E-2</v>
      </c>
      <c r="AV168" s="74">
        <f t="shared" si="119"/>
        <v>-6.0089590643516433E-2</v>
      </c>
      <c r="AW168" s="45"/>
      <c r="AX168" s="42" t="str">
        <f t="shared" si="120"/>
        <v>MVA0190-ST-0200-001-B</v>
      </c>
      <c r="AY168" s="42">
        <f t="shared" si="121"/>
        <v>161.85</v>
      </c>
      <c r="AZ168" s="43">
        <f t="shared" si="122"/>
        <v>156.26307746157559</v>
      </c>
      <c r="BA168" s="43">
        <f t="shared" si="123"/>
        <v>149.82309560778654</v>
      </c>
      <c r="BB168" s="43">
        <f t="shared" si="124"/>
        <v>153.49376145017732</v>
      </c>
      <c r="BC168" s="43">
        <f t="shared" si="125"/>
        <v>157.31256759253677</v>
      </c>
      <c r="BD168" s="43">
        <f t="shared" si="126"/>
        <v>159.68541801109026</v>
      </c>
      <c r="BE168" s="43">
        <f t="shared" si="127"/>
        <v>142.3998020160289</v>
      </c>
      <c r="BF168" s="43">
        <f t="shared" si="128"/>
        <v>145.8885971654216</v>
      </c>
      <c r="BG168" s="43">
        <f t="shared" si="129"/>
        <v>149.51819269876418</v>
      </c>
      <c r="BH168" s="43">
        <f t="shared" si="130"/>
        <v>151.77347536025863</v>
      </c>
      <c r="BI168" s="43">
        <f t="shared" si="131"/>
        <v>153.7116088974804</v>
      </c>
      <c r="BJ168" s="43">
        <f t="shared" si="133"/>
        <v>133.84305620516795</v>
      </c>
    </row>
    <row r="169" spans="1:62" x14ac:dyDescent="0.2">
      <c r="A169" s="26" t="s">
        <v>183</v>
      </c>
      <c r="B169" s="17">
        <f>IF(ISERROR(VLOOKUP('Prices updated for CPI'!A169,Quantities!$A$1:$B$576,2,FALSE)),0,VLOOKUP('Prices updated for CPI'!A169,Quantities!$A$1:$B$576,2,FALSE))</f>
        <v>124</v>
      </c>
      <c r="C169" s="18">
        <f t="shared" si="95"/>
        <v>0.37275516692031169</v>
      </c>
      <c r="D169" s="19">
        <v>1</v>
      </c>
      <c r="E169" s="20">
        <v>290</v>
      </c>
      <c r="F169" s="21">
        <v>92.68503859372899</v>
      </c>
      <c r="G169" s="22">
        <v>0</v>
      </c>
      <c r="H169" s="22">
        <v>0</v>
      </c>
      <c r="I169" s="22">
        <v>55.080289561559006</v>
      </c>
      <c r="J169" s="23">
        <f t="shared" si="96"/>
        <v>147.76532815528799</v>
      </c>
      <c r="K169" s="24">
        <f>IF(ISERROR(VLOOKUP($A169,'14-15 pricing'!$A$1:$D$1208,4,FALSE)),L169,VLOOKUP($A169,'14-15 pricing'!$A$1:$D$1208,4,FALSE))</f>
        <v>201.43</v>
      </c>
      <c r="L169" s="24">
        <f t="shared" si="97"/>
        <v>170.08845191199484</v>
      </c>
      <c r="M169" s="24"/>
      <c r="N169" s="24"/>
      <c r="O169" s="24"/>
      <c r="P169" s="24"/>
      <c r="Q169" s="24"/>
      <c r="R169" s="24"/>
      <c r="S169" s="24"/>
      <c r="T169" s="24"/>
      <c r="U169" s="24">
        <f t="shared" si="132"/>
        <v>170.28976676024627</v>
      </c>
      <c r="V169" s="24">
        <f t="shared" si="132"/>
        <v>170.10819095931532</v>
      </c>
      <c r="W169" s="24">
        <f t="shared" si="132"/>
        <v>170.83167908614689</v>
      </c>
      <c r="X169" s="22">
        <f t="shared" si="98"/>
        <v>77.403413318265848</v>
      </c>
      <c r="Y169" s="22">
        <f t="shared" si="99"/>
        <v>92.68503859372899</v>
      </c>
      <c r="Z169" s="31">
        <f t="shared" si="100"/>
        <v>170.08845191199484</v>
      </c>
      <c r="AA169" s="25">
        <f t="shared" si="101"/>
        <v>0</v>
      </c>
      <c r="AC169" s="49">
        <f t="shared" si="102"/>
        <v>24977.32</v>
      </c>
      <c r="AD169" s="49">
        <f t="shared" si="103"/>
        <v>21090.968037087361</v>
      </c>
      <c r="AE169" s="49">
        <f t="shared" si="104"/>
        <v>21115.931078270536</v>
      </c>
      <c r="AF169" s="49">
        <f t="shared" si="105"/>
        <v>21093.415678955102</v>
      </c>
      <c r="AG169" s="49">
        <f t="shared" si="106"/>
        <v>21183.128206682213</v>
      </c>
      <c r="AH169" s="50">
        <f t="shared" si="107"/>
        <v>90955.307668265668</v>
      </c>
      <c r="AI169" s="49">
        <f t="shared" si="108"/>
        <v>-3794.1917933177865</v>
      </c>
      <c r="AJ169" s="51">
        <f t="shared" si="109"/>
        <v>-9.3513663851155844E-4</v>
      </c>
      <c r="AK169" s="61"/>
      <c r="AL169" s="69">
        <f t="shared" si="110"/>
        <v>24977.32</v>
      </c>
      <c r="AM169" s="69">
        <f t="shared" si="111"/>
        <v>23650.37958318456</v>
      </c>
      <c r="AN169" s="69">
        <f t="shared" si="112"/>
        <v>22120.830507359955</v>
      </c>
      <c r="AO169" s="69">
        <f t="shared" si="113"/>
        <v>20357.736742403584</v>
      </c>
      <c r="AP169" s="69">
        <f t="shared" si="114"/>
        <v>18325.438679425653</v>
      </c>
      <c r="AQ169" s="70">
        <f t="shared" si="115"/>
        <v>91395.683392110877</v>
      </c>
      <c r="AS169" s="74">
        <f t="shared" si="116"/>
        <v>-5.3125812409635612E-2</v>
      </c>
      <c r="AT169" s="74">
        <f t="shared" si="117"/>
        <v>-6.4673341518464073E-2</v>
      </c>
      <c r="AU169" s="74">
        <f t="shared" si="118"/>
        <v>-7.9702873921020351E-2</v>
      </c>
      <c r="AV169" s="74">
        <f t="shared" si="119"/>
        <v>-9.9829273199353807E-2</v>
      </c>
      <c r="AW169" s="45"/>
      <c r="AX169" s="42" t="str">
        <f t="shared" si="120"/>
        <v>MVA0190-ST-0290-001-B</v>
      </c>
      <c r="AY169" s="42">
        <f t="shared" si="121"/>
        <v>201.43</v>
      </c>
      <c r="AZ169" s="43">
        <f t="shared" si="122"/>
        <v>190.7288676063271</v>
      </c>
      <c r="BA169" s="43">
        <f t="shared" si="123"/>
        <v>178.3937944141932</v>
      </c>
      <c r="BB169" s="43">
        <f t="shared" si="124"/>
        <v>182.76444237734091</v>
      </c>
      <c r="BC169" s="43">
        <f t="shared" si="125"/>
        <v>187.3114804364873</v>
      </c>
      <c r="BD169" s="43">
        <f t="shared" si="126"/>
        <v>190.13682447323848</v>
      </c>
      <c r="BE169" s="43">
        <f t="shared" si="127"/>
        <v>164.17529630970631</v>
      </c>
      <c r="BF169" s="43">
        <f t="shared" si="128"/>
        <v>168.19759106929411</v>
      </c>
      <c r="BG169" s="43">
        <f t="shared" si="129"/>
        <v>172.38221712729825</v>
      </c>
      <c r="BH169" s="43">
        <f t="shared" si="130"/>
        <v>174.98237312450473</v>
      </c>
      <c r="BI169" s="43">
        <f t="shared" si="131"/>
        <v>177.21688218460403</v>
      </c>
      <c r="BJ169" s="43">
        <f t="shared" si="133"/>
        <v>147.78579580181977</v>
      </c>
    </row>
    <row r="170" spans="1:62" x14ac:dyDescent="0.2">
      <c r="A170" s="26" t="s">
        <v>184</v>
      </c>
      <c r="B170" s="17">
        <f>IF(ISERROR(VLOOKUP('Prices updated for CPI'!A170,Quantities!$A$1:$B$576,2,FALSE)),0,VLOOKUP('Prices updated for CPI'!A170,Quantities!$A$1:$B$576,2,FALSE))</f>
        <v>6</v>
      </c>
      <c r="C170" s="18">
        <f t="shared" si="95"/>
        <v>0.32158514430574148</v>
      </c>
      <c r="D170" s="19">
        <v>1</v>
      </c>
      <c r="E170" s="20">
        <v>370</v>
      </c>
      <c r="F170" s="21">
        <v>105.78116986969529</v>
      </c>
      <c r="G170" s="22">
        <v>0</v>
      </c>
      <c r="H170" s="22">
        <v>0</v>
      </c>
      <c r="I170" s="22">
        <v>50.142847686559001</v>
      </c>
      <c r="J170" s="23">
        <f t="shared" si="96"/>
        <v>155.92401755625428</v>
      </c>
      <c r="K170" s="24">
        <f>IF(ISERROR(VLOOKUP($A170,'14-15 pricing'!$A$1:$D$1208,4,FALSE)),L170,VLOOKUP($A170,'14-15 pricing'!$A$1:$D$1208,4,FALSE))</f>
        <v>221.64</v>
      </c>
      <c r="L170" s="24">
        <f t="shared" si="97"/>
        <v>176.24607837566506</v>
      </c>
      <c r="M170" s="24"/>
      <c r="N170" s="24"/>
      <c r="O170" s="24"/>
      <c r="P170" s="24"/>
      <c r="Q170" s="24"/>
      <c r="R170" s="24"/>
      <c r="S170" s="24"/>
      <c r="T170" s="24"/>
      <c r="U170" s="24">
        <f t="shared" si="132"/>
        <v>176.42934719747529</v>
      </c>
      <c r="V170" s="24">
        <f t="shared" si="132"/>
        <v>176.26404799875797</v>
      </c>
      <c r="W170" s="24">
        <f t="shared" si="132"/>
        <v>176.92268206251327</v>
      </c>
      <c r="X170" s="22">
        <f t="shared" si="98"/>
        <v>70.464908505969774</v>
      </c>
      <c r="Y170" s="22">
        <f t="shared" si="99"/>
        <v>105.78116986969529</v>
      </c>
      <c r="Z170" s="31">
        <f t="shared" si="100"/>
        <v>176.24607837566506</v>
      </c>
      <c r="AA170" s="25">
        <f t="shared" si="101"/>
        <v>0</v>
      </c>
      <c r="AC170" s="49">
        <f t="shared" si="102"/>
        <v>1329.84</v>
      </c>
      <c r="AD170" s="49">
        <f t="shared" si="103"/>
        <v>1057.4764702539903</v>
      </c>
      <c r="AE170" s="49">
        <f t="shared" si="104"/>
        <v>1058.5760831848518</v>
      </c>
      <c r="AF170" s="49">
        <f t="shared" si="105"/>
        <v>1057.5842879925478</v>
      </c>
      <c r="AG170" s="49">
        <f t="shared" si="106"/>
        <v>1061.5360923750795</v>
      </c>
      <c r="AH170" s="50">
        <f t="shared" si="107"/>
        <v>4632.5030458552819</v>
      </c>
      <c r="AI170" s="49">
        <f t="shared" si="108"/>
        <v>-268.30390762492038</v>
      </c>
      <c r="AJ170" s="51">
        <f t="shared" si="109"/>
        <v>-6.6127604492151009E-5</v>
      </c>
      <c r="AK170" s="61"/>
      <c r="AL170" s="69">
        <f t="shared" si="110"/>
        <v>1329.84</v>
      </c>
      <c r="AM170" s="69">
        <f t="shared" si="111"/>
        <v>1236.0062355487562</v>
      </c>
      <c r="AN170" s="69">
        <f t="shared" si="112"/>
        <v>1127.8451260680538</v>
      </c>
      <c r="AO170" s="69">
        <f t="shared" si="113"/>
        <v>1003.1690494711776</v>
      </c>
      <c r="AP170" s="69">
        <f t="shared" si="114"/>
        <v>859.45635874324603</v>
      </c>
      <c r="AQ170" s="70">
        <f t="shared" si="115"/>
        <v>4658.1618297468403</v>
      </c>
      <c r="AS170" s="74">
        <f t="shared" si="116"/>
        <v>-7.0560191038954861E-2</v>
      </c>
      <c r="AT170" s="74">
        <f t="shared" si="117"/>
        <v>-8.7508546777421037E-2</v>
      </c>
      <c r="AU170" s="74">
        <f t="shared" si="118"/>
        <v>-0.11054361429173148</v>
      </c>
      <c r="AV170" s="74">
        <f t="shared" si="119"/>
        <v>-0.14325869683049927</v>
      </c>
      <c r="AW170" s="45"/>
      <c r="AX170" s="42" t="str">
        <f t="shared" si="120"/>
        <v>MVA0190-ST-0370-001-B</v>
      </c>
      <c r="AY170" s="42">
        <f t="shared" si="121"/>
        <v>221.64</v>
      </c>
      <c r="AZ170" s="43">
        <f t="shared" si="122"/>
        <v>206.00103925812604</v>
      </c>
      <c r="BA170" s="43">
        <f t="shared" si="123"/>
        <v>187.97418767800897</v>
      </c>
      <c r="BB170" s="43">
        <f t="shared" si="124"/>
        <v>192.57955527612017</v>
      </c>
      <c r="BC170" s="43">
        <f t="shared" si="125"/>
        <v>197.37078575762749</v>
      </c>
      <c r="BD170" s="43">
        <f t="shared" si="126"/>
        <v>200.34786100827284</v>
      </c>
      <c r="BE170" s="43">
        <f t="shared" si="127"/>
        <v>167.1948415785296</v>
      </c>
      <c r="BF170" s="43">
        <f t="shared" si="128"/>
        <v>171.29111519720357</v>
      </c>
      <c r="BG170" s="43">
        <f t="shared" si="129"/>
        <v>175.55270574438035</v>
      </c>
      <c r="BH170" s="43">
        <f t="shared" si="130"/>
        <v>178.20068433680092</v>
      </c>
      <c r="BI170" s="43">
        <f t="shared" si="131"/>
        <v>180.47629093966231</v>
      </c>
      <c r="BJ170" s="43">
        <f t="shared" si="133"/>
        <v>143.24272645720768</v>
      </c>
    </row>
    <row r="171" spans="1:62" x14ac:dyDescent="0.2">
      <c r="A171" s="26" t="s">
        <v>185</v>
      </c>
      <c r="B171" s="17">
        <f>IF(ISERROR(VLOOKUP('Prices updated for CPI'!A171,Quantities!$A$1:$B$576,2,FALSE)),0,VLOOKUP('Prices updated for CPI'!A171,Quantities!$A$1:$B$576,2,FALSE))</f>
        <v>5</v>
      </c>
      <c r="C171" s="18">
        <f t="shared" si="95"/>
        <v>0.49784487294094332</v>
      </c>
      <c r="D171" s="19">
        <v>1</v>
      </c>
      <c r="E171" s="20">
        <v>940</v>
      </c>
      <c r="F171" s="21">
        <v>45.596786334188934</v>
      </c>
      <c r="G171" s="22">
        <v>0</v>
      </c>
      <c r="H171" s="22">
        <v>0</v>
      </c>
      <c r="I171" s="22">
        <v>45.205405811559004</v>
      </c>
      <c r="J171" s="23">
        <f t="shared" si="96"/>
        <v>90.802192145747938</v>
      </c>
      <c r="K171" s="24">
        <f>IF(ISERROR(VLOOKUP($A171,'14-15 pricing'!$A$1:$D$1208,4,FALSE)),L171,VLOOKUP($A171,'14-15 pricing'!$A$1:$D$1208,4,FALSE))</f>
        <v>117.27</v>
      </c>
      <c r="L171" s="24">
        <f t="shared" si="97"/>
        <v>109.12319002786262</v>
      </c>
      <c r="M171" s="24"/>
      <c r="N171" s="24"/>
      <c r="O171" s="24"/>
      <c r="P171" s="24"/>
      <c r="Q171" s="24"/>
      <c r="R171" s="24"/>
      <c r="S171" s="24"/>
      <c r="T171" s="24"/>
      <c r="U171" s="24">
        <f t="shared" si="132"/>
        <v>109.28841282323168</v>
      </c>
      <c r="V171" s="24">
        <f t="shared" si="132"/>
        <v>109.13939022672794</v>
      </c>
      <c r="W171" s="24">
        <f t="shared" si="132"/>
        <v>109.733170227407</v>
      </c>
      <c r="X171" s="22">
        <f t="shared" si="98"/>
        <v>63.526403693673693</v>
      </c>
      <c r="Y171" s="22">
        <f t="shared" si="99"/>
        <v>45.596786334188934</v>
      </c>
      <c r="Z171" s="31">
        <f t="shared" si="100"/>
        <v>109.12319002786262</v>
      </c>
      <c r="AA171" s="25">
        <f t="shared" si="101"/>
        <v>0</v>
      </c>
      <c r="AC171" s="49">
        <f t="shared" si="102"/>
        <v>586.35</v>
      </c>
      <c r="AD171" s="49">
        <f t="shared" si="103"/>
        <v>545.6159501393131</v>
      </c>
      <c r="AE171" s="49">
        <f t="shared" si="104"/>
        <v>546.44206411615846</v>
      </c>
      <c r="AF171" s="49">
        <f t="shared" si="105"/>
        <v>545.69695113363969</v>
      </c>
      <c r="AG171" s="49">
        <f t="shared" si="106"/>
        <v>548.66585113703502</v>
      </c>
      <c r="AH171" s="50">
        <f t="shared" si="107"/>
        <v>2297.5662180050331</v>
      </c>
      <c r="AI171" s="49">
        <f t="shared" si="108"/>
        <v>-37.684148862965003</v>
      </c>
      <c r="AJ171" s="51">
        <f t="shared" si="109"/>
        <v>-9.28783525254194E-6</v>
      </c>
      <c r="AK171" s="61"/>
      <c r="AL171" s="69">
        <f t="shared" si="110"/>
        <v>586.35</v>
      </c>
      <c r="AM171" s="69">
        <f t="shared" si="111"/>
        <v>573.17074525393673</v>
      </c>
      <c r="AN171" s="69">
        <f t="shared" si="112"/>
        <v>557.9791687057774</v>
      </c>
      <c r="AO171" s="69">
        <f t="shared" si="113"/>
        <v>540.46801178034343</v>
      </c>
      <c r="AP171" s="69">
        <f t="shared" si="114"/>
        <v>520.28310102436751</v>
      </c>
      <c r="AQ171" s="70">
        <f t="shared" si="115"/>
        <v>2306.7019067924462</v>
      </c>
      <c r="AS171" s="74">
        <f t="shared" si="116"/>
        <v>-2.2476771119746386E-2</v>
      </c>
      <c r="AT171" s="74">
        <f t="shared" si="117"/>
        <v>-2.6504452074623729E-2</v>
      </c>
      <c r="AU171" s="74">
        <f t="shared" si="118"/>
        <v>-3.1383173257257577E-2</v>
      </c>
      <c r="AV171" s="74">
        <f t="shared" si="119"/>
        <v>-3.7347096064918373E-2</v>
      </c>
      <c r="AW171" s="45"/>
      <c r="AX171" s="42" t="str">
        <f t="shared" si="120"/>
        <v>MVA0190-ST-0940-001-B</v>
      </c>
      <c r="AY171" s="42">
        <f t="shared" si="121"/>
        <v>117.27</v>
      </c>
      <c r="AZ171" s="43">
        <f t="shared" si="122"/>
        <v>114.63414905078733</v>
      </c>
      <c r="BA171" s="43">
        <f t="shared" si="123"/>
        <v>111.59583374115546</v>
      </c>
      <c r="BB171" s="43">
        <f t="shared" si="124"/>
        <v>114.32993166781377</v>
      </c>
      <c r="BC171" s="43">
        <f t="shared" si="125"/>
        <v>117.17437199674728</v>
      </c>
      <c r="BD171" s="43">
        <f t="shared" si="126"/>
        <v>118.9417912302594</v>
      </c>
      <c r="BE171" s="43">
        <f t="shared" si="127"/>
        <v>108.09360235606867</v>
      </c>
      <c r="BF171" s="43">
        <f t="shared" si="128"/>
        <v>110.74189561379235</v>
      </c>
      <c r="BG171" s="43">
        <f t="shared" si="129"/>
        <v>113.49706837906301</v>
      </c>
      <c r="BH171" s="43">
        <f t="shared" si="130"/>
        <v>115.20902038855159</v>
      </c>
      <c r="BI171" s="43">
        <f t="shared" si="131"/>
        <v>116.68022914670583</v>
      </c>
      <c r="BJ171" s="43">
        <f t="shared" si="133"/>
        <v>104.05662020487348</v>
      </c>
    </row>
    <row r="172" spans="1:62" x14ac:dyDescent="0.2">
      <c r="A172" s="26" t="s">
        <v>186</v>
      </c>
      <c r="B172" s="17">
        <f>IF(ISERROR(VLOOKUP('Prices updated for CPI'!A172,Quantities!$A$1:$B$576,2,FALSE)),0,VLOOKUP('Prices updated for CPI'!A172,Quantities!$A$1:$B$576,2,FALSE))</f>
        <v>144</v>
      </c>
      <c r="C172" s="18">
        <f t="shared" si="95"/>
        <v>0.62201310185831105</v>
      </c>
      <c r="D172" s="19">
        <v>1</v>
      </c>
      <c r="E172" s="20">
        <v>30</v>
      </c>
      <c r="F172" s="21">
        <v>32.642120539558654</v>
      </c>
      <c r="G172" s="22">
        <v>0</v>
      </c>
      <c r="H172" s="22">
        <v>0</v>
      </c>
      <c r="I172" s="22">
        <v>53.715688950765824</v>
      </c>
      <c r="J172" s="23">
        <f t="shared" si="96"/>
        <v>86.357809490324485</v>
      </c>
      <c r="K172" s="24">
        <f>IF(ISERROR(VLOOKUP($A172,'14-15 pricing'!$A$1:$D$1208,4,FALSE)),L172,VLOOKUP($A172,'14-15 pricing'!$A$1:$D$1208,4,FALSE))</f>
        <v>114.96</v>
      </c>
      <c r="L172" s="24">
        <f t="shared" si="97"/>
        <v>108.12788335285512</v>
      </c>
      <c r="M172" s="24"/>
      <c r="N172" s="24"/>
      <c r="O172" s="24"/>
      <c r="P172" s="24"/>
      <c r="Q172" s="24"/>
      <c r="R172" s="24"/>
      <c r="S172" s="24"/>
      <c r="T172" s="24"/>
      <c r="U172" s="24">
        <f t="shared" ref="U172:W191" si="134">IF($D172=1,($I172*(1+U$8)*U$7)+$F172,$J172*(1+U$8)*U$7)</f>
        <v>108.32421067531334</v>
      </c>
      <c r="V172" s="24">
        <f t="shared" si="134"/>
        <v>108.14713337013885</v>
      </c>
      <c r="W172" s="24">
        <f t="shared" si="134"/>
        <v>108.85269725678151</v>
      </c>
      <c r="X172" s="22">
        <f t="shared" ref="X172:X177" si="135">IF($D172=1,($I172*(1+L$8)*L$7))</f>
        <v>75.485762813296475</v>
      </c>
      <c r="Y172" s="22">
        <f t="shared" ref="Y172:Y177" si="136">IF($D172=1,$F172,$J172*(1+L$8)*L$7)</f>
        <v>32.642120539558654</v>
      </c>
      <c r="Z172" s="31">
        <f t="shared" si="100"/>
        <v>108.12788335285512</v>
      </c>
      <c r="AA172" s="25">
        <f t="shared" si="101"/>
        <v>0</v>
      </c>
      <c r="AC172" s="49">
        <f t="shared" si="102"/>
        <v>16554.239999999998</v>
      </c>
      <c r="AD172" s="49">
        <f t="shared" si="103"/>
        <v>15570.415202811138</v>
      </c>
      <c r="AE172" s="49">
        <f t="shared" si="104"/>
        <v>15598.686337245121</v>
      </c>
      <c r="AF172" s="49">
        <f t="shared" si="105"/>
        <v>15573.187205299993</v>
      </c>
      <c r="AG172" s="49">
        <f t="shared" si="106"/>
        <v>15674.788404976538</v>
      </c>
      <c r="AH172" s="50">
        <f t="shared" si="107"/>
        <v>65415.714875480327</v>
      </c>
      <c r="AI172" s="49">
        <f t="shared" si="108"/>
        <v>-879.45159502345996</v>
      </c>
      <c r="AJ172" s="51">
        <f t="shared" si="109"/>
        <v>-2.1675430581876893E-4</v>
      </c>
      <c r="AK172" s="61"/>
      <c r="AL172" s="69">
        <f t="shared" si="110"/>
        <v>16554.239999999998</v>
      </c>
      <c r="AM172" s="69">
        <f t="shared" si="111"/>
        <v>16246.669921933653</v>
      </c>
      <c r="AN172" s="69">
        <f t="shared" si="112"/>
        <v>15892.137402842323</v>
      </c>
      <c r="AO172" s="69">
        <f t="shared" si="113"/>
        <v>15483.471813902515</v>
      </c>
      <c r="AP172" s="69">
        <f t="shared" si="114"/>
        <v>15012.40765309842</v>
      </c>
      <c r="AQ172" s="70">
        <f t="shared" si="115"/>
        <v>65702.973941787888</v>
      </c>
      <c r="AS172" s="74">
        <f t="shared" si="116"/>
        <v>-1.857953479388632E-2</v>
      </c>
      <c r="AT172" s="74">
        <f t="shared" si="117"/>
        <v>-2.1821857697293209E-2</v>
      </c>
      <c r="AU172" s="74">
        <f t="shared" si="118"/>
        <v>-2.5714954419329257E-2</v>
      </c>
      <c r="AV172" s="74">
        <f t="shared" si="119"/>
        <v>-3.0423678001023611E-2</v>
      </c>
      <c r="AW172" s="45"/>
      <c r="AX172" s="42" t="str">
        <f t="shared" si="120"/>
        <v>MVA0220-ST-0030-001-B</v>
      </c>
      <c r="AY172" s="42">
        <f t="shared" si="121"/>
        <v>114.96</v>
      </c>
      <c r="AZ172" s="43">
        <f t="shared" si="122"/>
        <v>112.82409668009483</v>
      </c>
      <c r="BA172" s="43">
        <f t="shared" si="123"/>
        <v>110.36206529751615</v>
      </c>
      <c r="BB172" s="43">
        <f t="shared" si="124"/>
        <v>113.06593589730529</v>
      </c>
      <c r="BC172" s="43">
        <f t="shared" si="125"/>
        <v>115.87892898847012</v>
      </c>
      <c r="BD172" s="43">
        <f t="shared" si="126"/>
        <v>117.62680819074733</v>
      </c>
      <c r="BE172" s="43">
        <f t="shared" si="127"/>
        <v>107.52410981876749</v>
      </c>
      <c r="BF172" s="43">
        <f t="shared" si="128"/>
        <v>110.15845050932728</v>
      </c>
      <c r="BG172" s="43">
        <f t="shared" si="129"/>
        <v>112.89910761137091</v>
      </c>
      <c r="BH172" s="43">
        <f t="shared" si="130"/>
        <v>114.60204017963106</v>
      </c>
      <c r="BI172" s="43">
        <f t="shared" si="131"/>
        <v>116.06549785547961</v>
      </c>
      <c r="BJ172" s="43">
        <f t="shared" si="133"/>
        <v>104.2528309242946</v>
      </c>
    </row>
    <row r="173" spans="1:62" x14ac:dyDescent="0.2">
      <c r="A173" s="26" t="s">
        <v>187</v>
      </c>
      <c r="B173" s="17">
        <f>IF(ISERROR(VLOOKUP('Prices updated for CPI'!A173,Quantities!$A$1:$B$576,2,FALSE)),0,VLOOKUP('Prices updated for CPI'!A173,Quantities!$A$1:$B$576,2,FALSE))</f>
        <v>52</v>
      </c>
      <c r="C173" s="18">
        <f t="shared" si="95"/>
        <v>0.49230314420209692</v>
      </c>
      <c r="D173" s="19">
        <v>1</v>
      </c>
      <c r="E173" s="20">
        <v>210</v>
      </c>
      <c r="F173" s="21">
        <v>66.543238901434947</v>
      </c>
      <c r="G173" s="22">
        <v>0</v>
      </c>
      <c r="H173" s="22">
        <v>0</v>
      </c>
      <c r="I173" s="22">
        <v>64.52560295076583</v>
      </c>
      <c r="J173" s="23">
        <f t="shared" si="96"/>
        <v>131.06884185220076</v>
      </c>
      <c r="K173" s="24">
        <f>IF(ISERROR(VLOOKUP($A173,'14-15 pricing'!$A$1:$D$1208,4,FALSE)),L173,VLOOKUP($A173,'14-15 pricing'!$A$1:$D$1208,4,FALSE))</f>
        <v>179.74</v>
      </c>
      <c r="L173" s="24">
        <f t="shared" si="97"/>
        <v>157.2199937726393</v>
      </c>
      <c r="M173" s="24"/>
      <c r="N173" s="24"/>
      <c r="O173" s="24"/>
      <c r="P173" s="24"/>
      <c r="Q173" s="24"/>
      <c r="R173" s="24"/>
      <c r="S173" s="24"/>
      <c r="T173" s="24"/>
      <c r="U173" s="24">
        <f t="shared" si="134"/>
        <v>157.45583062225944</v>
      </c>
      <c r="V173" s="24">
        <f t="shared" si="134"/>
        <v>157.2431177238779</v>
      </c>
      <c r="W173" s="24">
        <f t="shared" si="134"/>
        <v>158.09067150369873</v>
      </c>
      <c r="X173" s="22">
        <f t="shared" si="135"/>
        <v>90.676754871204352</v>
      </c>
      <c r="Y173" s="22">
        <f t="shared" si="136"/>
        <v>66.543238901434947</v>
      </c>
      <c r="Z173" s="31">
        <f t="shared" si="100"/>
        <v>157.2199937726393</v>
      </c>
      <c r="AA173" s="25">
        <f t="shared" si="101"/>
        <v>0</v>
      </c>
      <c r="AC173" s="49">
        <f t="shared" si="102"/>
        <v>9346.48</v>
      </c>
      <c r="AD173" s="49">
        <f t="shared" si="103"/>
        <v>8175.4396761772432</v>
      </c>
      <c r="AE173" s="49">
        <f t="shared" si="104"/>
        <v>8187.7031923574905</v>
      </c>
      <c r="AF173" s="49">
        <f t="shared" si="105"/>
        <v>8176.6421216416511</v>
      </c>
      <c r="AG173" s="49">
        <f t="shared" si="106"/>
        <v>8220.7149181923342</v>
      </c>
      <c r="AH173" s="50">
        <f t="shared" si="107"/>
        <v>34951.60630081049</v>
      </c>
      <c r="AI173" s="49">
        <f t="shared" si="108"/>
        <v>-1125.7650818076654</v>
      </c>
      <c r="AJ173" s="51">
        <f t="shared" si="109"/>
        <v>-2.7746203452586938E-4</v>
      </c>
      <c r="AK173" s="61"/>
      <c r="AL173" s="69">
        <f t="shared" si="110"/>
        <v>9346.48</v>
      </c>
      <c r="AM173" s="69">
        <f t="shared" si="111"/>
        <v>8952.7668541540243</v>
      </c>
      <c r="AN173" s="69">
        <f t="shared" si="112"/>
        <v>8498.9382038714775</v>
      </c>
      <c r="AO173" s="69">
        <f t="shared" si="113"/>
        <v>7975.8150976446614</v>
      </c>
      <c r="AP173" s="69">
        <f t="shared" si="114"/>
        <v>7372.8170628180433</v>
      </c>
      <c r="AQ173" s="70">
        <f t="shared" si="115"/>
        <v>35122.269328769144</v>
      </c>
      <c r="AS173" s="74">
        <f t="shared" si="116"/>
        <v>-4.2124216373006236E-2</v>
      </c>
      <c r="AT173" s="74">
        <f t="shared" si="117"/>
        <v>-5.0691440721699711E-2</v>
      </c>
      <c r="AU173" s="74">
        <f t="shared" si="118"/>
        <v>-6.1551583701187587E-2</v>
      </c>
      <c r="AV173" s="74">
        <f t="shared" si="119"/>
        <v>-7.5603311692204286E-2</v>
      </c>
      <c r="AW173" s="45"/>
      <c r="AX173" s="42" t="str">
        <f t="shared" si="120"/>
        <v>MVA0220-ST-0210-001-B</v>
      </c>
      <c r="AY173" s="42">
        <f t="shared" si="121"/>
        <v>179.74</v>
      </c>
      <c r="AZ173" s="43">
        <f t="shared" si="122"/>
        <v>172.16859334911587</v>
      </c>
      <c r="BA173" s="43">
        <f t="shared" si="123"/>
        <v>163.44111930522072</v>
      </c>
      <c r="BB173" s="43">
        <f t="shared" si="124"/>
        <v>167.44542672819861</v>
      </c>
      <c r="BC173" s="43">
        <f t="shared" si="125"/>
        <v>171.61133951877937</v>
      </c>
      <c r="BD173" s="43">
        <f t="shared" si="126"/>
        <v>174.19986785467427</v>
      </c>
      <c r="BE173" s="43">
        <f t="shared" si="127"/>
        <v>153.38105957008963</v>
      </c>
      <c r="BF173" s="43">
        <f t="shared" si="128"/>
        <v>157.13889552955683</v>
      </c>
      <c r="BG173" s="43">
        <f t="shared" si="129"/>
        <v>161.04838979031632</v>
      </c>
      <c r="BH173" s="43">
        <f t="shared" si="130"/>
        <v>163.47759010768146</v>
      </c>
      <c r="BI173" s="43">
        <f t="shared" si="131"/>
        <v>165.56518413041709</v>
      </c>
      <c r="BJ173" s="43">
        <f t="shared" si="133"/>
        <v>141.78494351573161</v>
      </c>
    </row>
    <row r="174" spans="1:62" x14ac:dyDescent="0.2">
      <c r="A174" s="26" t="s">
        <v>188</v>
      </c>
      <c r="B174" s="17">
        <f>IF(ISERROR(VLOOKUP('Prices updated for CPI'!A174,Quantities!$A$1:$B$576,2,FALSE)),0,VLOOKUP('Prices updated for CPI'!A174,Quantities!$A$1:$B$576,2,FALSE))</f>
        <v>124</v>
      </c>
      <c r="C174" s="18">
        <f t="shared" si="95"/>
        <v>0.40654495027995358</v>
      </c>
      <c r="D174" s="19">
        <v>1</v>
      </c>
      <c r="E174" s="20">
        <v>300</v>
      </c>
      <c r="F174" s="21">
        <v>92.826504075065003</v>
      </c>
      <c r="G174" s="22">
        <v>0</v>
      </c>
      <c r="H174" s="22">
        <v>0</v>
      </c>
      <c r="I174" s="22">
        <v>63.590572700765826</v>
      </c>
      <c r="J174" s="23">
        <f t="shared" si="96"/>
        <v>156.41707677583082</v>
      </c>
      <c r="K174" s="24">
        <f>IF(ISERROR(VLOOKUP($A174,'14-15 pricing'!$A$1:$D$1208,4,FALSE)),L174,VLOOKUP($A174,'14-15 pricing'!$A$1:$D$1208,4,FALSE))</f>
        <v>219.33</v>
      </c>
      <c r="L174" s="24">
        <f t="shared" si="97"/>
        <v>182.18927651295365</v>
      </c>
      <c r="M174" s="24"/>
      <c r="N174" s="24"/>
      <c r="O174" s="24"/>
      <c r="P174" s="24"/>
      <c r="Q174" s="24"/>
      <c r="R174" s="24"/>
      <c r="S174" s="24"/>
      <c r="T174" s="24"/>
      <c r="U174" s="24">
        <f t="shared" si="134"/>
        <v>182.42169588829421</v>
      </c>
      <c r="V174" s="24">
        <f t="shared" si="134"/>
        <v>182.21206537869256</v>
      </c>
      <c r="W174" s="24">
        <f t="shared" si="134"/>
        <v>183.0473373914877</v>
      </c>
      <c r="X174" s="22">
        <f t="shared" si="135"/>
        <v>89.362772437888637</v>
      </c>
      <c r="Y174" s="22">
        <f t="shared" si="136"/>
        <v>92.826504075065003</v>
      </c>
      <c r="Z174" s="31">
        <f t="shared" si="100"/>
        <v>182.18927651295365</v>
      </c>
      <c r="AA174" s="25">
        <f t="shared" si="101"/>
        <v>0</v>
      </c>
      <c r="AC174" s="49">
        <f t="shared" si="102"/>
        <v>27196.920000000002</v>
      </c>
      <c r="AD174" s="49">
        <f t="shared" si="103"/>
        <v>22591.470287606255</v>
      </c>
      <c r="AE174" s="49">
        <f t="shared" si="104"/>
        <v>22620.290290148481</v>
      </c>
      <c r="AF174" s="49">
        <f t="shared" si="105"/>
        <v>22594.296106957878</v>
      </c>
      <c r="AG174" s="49">
        <f t="shared" si="106"/>
        <v>22697.869836544476</v>
      </c>
      <c r="AH174" s="50">
        <f t="shared" si="107"/>
        <v>97848.582861904346</v>
      </c>
      <c r="AI174" s="49">
        <f t="shared" si="108"/>
        <v>-4499.0501634555258</v>
      </c>
      <c r="AJ174" s="51">
        <f t="shared" si="109"/>
        <v>-1.1088597718645419E-3</v>
      </c>
      <c r="AK174" s="61"/>
      <c r="AL174" s="69">
        <f t="shared" si="110"/>
        <v>27196.920000000002</v>
      </c>
      <c r="AM174" s="69">
        <f t="shared" si="111"/>
        <v>25623.469888784388</v>
      </c>
      <c r="AN174" s="69">
        <f t="shared" si="112"/>
        <v>23809.771901318003</v>
      </c>
      <c r="AO174" s="69">
        <f t="shared" si="113"/>
        <v>21719.142928532703</v>
      </c>
      <c r="AP174" s="69">
        <f t="shared" si="114"/>
        <v>19309.29876922207</v>
      </c>
      <c r="AQ174" s="70">
        <f t="shared" si="115"/>
        <v>98364.340374230655</v>
      </c>
      <c r="AS174" s="74">
        <f t="shared" si="116"/>
        <v>-5.7853981672028078E-2</v>
      </c>
      <c r="AT174" s="74">
        <f t="shared" si="117"/>
        <v>-7.078268459886676E-2</v>
      </c>
      <c r="AU174" s="74">
        <f t="shared" si="118"/>
        <v>-8.7805501936352948E-2</v>
      </c>
      <c r="AV174" s="74">
        <f t="shared" si="119"/>
        <v>-0.11095484601948961</v>
      </c>
      <c r="AW174" s="45"/>
      <c r="AX174" s="42" t="str">
        <f t="shared" si="120"/>
        <v>MVA0220-ST-0300-001-B</v>
      </c>
      <c r="AY174" s="42">
        <f t="shared" si="121"/>
        <v>219.33</v>
      </c>
      <c r="AZ174" s="43">
        <f t="shared" si="122"/>
        <v>206.6408861998741</v>
      </c>
      <c r="BA174" s="43">
        <f t="shared" si="123"/>
        <v>192.01428952675809</v>
      </c>
      <c r="BB174" s="43">
        <f t="shared" si="124"/>
        <v>196.71863962016366</v>
      </c>
      <c r="BC174" s="43">
        <f t="shared" si="125"/>
        <v>201.61284732085852</v>
      </c>
      <c r="BD174" s="43">
        <f t="shared" si="126"/>
        <v>204.65390841643597</v>
      </c>
      <c r="BE174" s="43">
        <f t="shared" si="127"/>
        <v>175.1543784559089</v>
      </c>
      <c r="BF174" s="43">
        <f t="shared" si="128"/>
        <v>179.44566072807865</v>
      </c>
      <c r="BG174" s="43">
        <f t="shared" si="129"/>
        <v>183.91013006503323</v>
      </c>
      <c r="BH174" s="43">
        <f t="shared" si="130"/>
        <v>186.68416926469436</v>
      </c>
      <c r="BI174" s="43">
        <f t="shared" si="131"/>
        <v>189.06810920190313</v>
      </c>
      <c r="BJ174" s="43">
        <f t="shared" si="133"/>
        <v>155.72015136469412</v>
      </c>
    </row>
    <row r="175" spans="1:62" x14ac:dyDescent="0.2">
      <c r="A175" s="26" t="s">
        <v>189</v>
      </c>
      <c r="B175" s="17">
        <f>IF(ISERROR(VLOOKUP('Prices updated for CPI'!A175,Quantities!$A$1:$B$576,2,FALSE)),0,VLOOKUP('Prices updated for CPI'!A175,Quantities!$A$1:$B$576,2,FALSE))</f>
        <v>10</v>
      </c>
      <c r="C175" s="18">
        <f t="shared" si="95"/>
        <v>0.35608375781532714</v>
      </c>
      <c r="D175" s="19">
        <v>1</v>
      </c>
      <c r="E175" s="20">
        <v>380</v>
      </c>
      <c r="F175" s="21">
        <v>106.06410083236733</v>
      </c>
      <c r="G175" s="22">
        <v>0</v>
      </c>
      <c r="H175" s="22">
        <v>0</v>
      </c>
      <c r="I175" s="22">
        <v>58.653130825765821</v>
      </c>
      <c r="J175" s="23">
        <f t="shared" si="96"/>
        <v>164.71723165813316</v>
      </c>
      <c r="K175" s="24">
        <f>IF(ISERROR(VLOOKUP($A175,'14-15 pricing'!$A$1:$D$1208,4,FALSE)),L175,VLOOKUP($A175,'14-15 pricing'!$A$1:$D$1208,4,FALSE))</f>
        <v>239.75</v>
      </c>
      <c r="L175" s="24">
        <f t="shared" si="97"/>
        <v>188.48836845795989</v>
      </c>
      <c r="M175" s="24"/>
      <c r="N175" s="24"/>
      <c r="O175" s="24"/>
      <c r="P175" s="24"/>
      <c r="Q175" s="24"/>
      <c r="R175" s="24"/>
      <c r="S175" s="24"/>
      <c r="T175" s="24"/>
      <c r="U175" s="24">
        <f t="shared" si="134"/>
        <v>188.70274180685925</v>
      </c>
      <c r="V175" s="24">
        <f t="shared" si="134"/>
        <v>188.50938789947119</v>
      </c>
      <c r="W175" s="24">
        <f t="shared" si="134"/>
        <v>189.2798058491901</v>
      </c>
      <c r="X175" s="22">
        <f t="shared" si="135"/>
        <v>82.424267625592549</v>
      </c>
      <c r="Y175" s="22">
        <f t="shared" si="136"/>
        <v>106.06410083236733</v>
      </c>
      <c r="Z175" s="31">
        <f t="shared" si="100"/>
        <v>188.48836845795989</v>
      </c>
      <c r="AA175" s="25">
        <f t="shared" si="101"/>
        <v>0</v>
      </c>
      <c r="AC175" s="49">
        <f t="shared" si="102"/>
        <v>2397.5</v>
      </c>
      <c r="AD175" s="49">
        <f t="shared" si="103"/>
        <v>1884.883684579599</v>
      </c>
      <c r="AE175" s="49">
        <f t="shared" si="104"/>
        <v>1887.0274180685924</v>
      </c>
      <c r="AF175" s="49">
        <f t="shared" si="105"/>
        <v>1885.093878994712</v>
      </c>
      <c r="AG175" s="49">
        <f t="shared" si="106"/>
        <v>1892.798058491901</v>
      </c>
      <c r="AH175" s="50">
        <f t="shared" si="107"/>
        <v>8283.2405331777736</v>
      </c>
      <c r="AI175" s="49">
        <f t="shared" si="108"/>
        <v>-504.70194150809903</v>
      </c>
      <c r="AJ175" s="51">
        <f t="shared" si="109"/>
        <v>-1.243915180733224E-4</v>
      </c>
      <c r="AK175" s="61"/>
      <c r="AL175" s="69">
        <f t="shared" si="110"/>
        <v>2397.5</v>
      </c>
      <c r="AM175" s="69">
        <f t="shared" si="111"/>
        <v>2220.9908931562736</v>
      </c>
      <c r="AN175" s="69">
        <f t="shared" si="112"/>
        <v>2017.5308599655</v>
      </c>
      <c r="AO175" s="69">
        <f t="shared" si="113"/>
        <v>1783.0048015302207</v>
      </c>
      <c r="AP175" s="69">
        <f t="shared" si="114"/>
        <v>1512.6692903115866</v>
      </c>
      <c r="AQ175" s="70">
        <f t="shared" si="115"/>
        <v>8332.1267581256998</v>
      </c>
      <c r="AS175" s="74">
        <f t="shared" si="116"/>
        <v>-7.3622150925433325E-2</v>
      </c>
      <c r="AT175" s="74">
        <f t="shared" si="117"/>
        <v>-9.1607774627852898E-2</v>
      </c>
      <c r="AU175" s="74">
        <f t="shared" si="118"/>
        <v>-0.11624409970080445</v>
      </c>
      <c r="AV175" s="74">
        <f t="shared" si="119"/>
        <v>-0.15161793786905409</v>
      </c>
      <c r="AW175" s="45"/>
      <c r="AX175" s="42" t="str">
        <f t="shared" si="120"/>
        <v>MVA0220-ST-0380-001-B</v>
      </c>
      <c r="AY175" s="42">
        <f t="shared" si="121"/>
        <v>239.75</v>
      </c>
      <c r="AZ175" s="43">
        <f t="shared" si="122"/>
        <v>222.09908931562737</v>
      </c>
      <c r="BA175" s="43">
        <f t="shared" si="123"/>
        <v>201.75308599655003</v>
      </c>
      <c r="BB175" s="43">
        <f t="shared" si="124"/>
        <v>206.6960366034655</v>
      </c>
      <c r="BC175" s="43">
        <f t="shared" si="125"/>
        <v>211.83847422910725</v>
      </c>
      <c r="BD175" s="43">
        <f t="shared" si="126"/>
        <v>215.03377527804975</v>
      </c>
      <c r="BE175" s="43">
        <f t="shared" si="127"/>
        <v>178.30048015302211</v>
      </c>
      <c r="BF175" s="43">
        <f t="shared" si="128"/>
        <v>182.66884191677113</v>
      </c>
      <c r="BG175" s="43">
        <f t="shared" si="129"/>
        <v>187.21350151035261</v>
      </c>
      <c r="BH175" s="43">
        <f t="shared" si="130"/>
        <v>190.03736766558774</v>
      </c>
      <c r="BI175" s="43">
        <f t="shared" si="131"/>
        <v>192.46412764274288</v>
      </c>
      <c r="BJ175" s="43">
        <f t="shared" si="133"/>
        <v>151.2669290311587</v>
      </c>
    </row>
    <row r="176" spans="1:62" x14ac:dyDescent="0.2">
      <c r="A176" s="26" t="s">
        <v>190</v>
      </c>
      <c r="B176" s="17">
        <f>IF(ISERROR(VLOOKUP('Prices updated for CPI'!A176,Quantities!$A$1:$B$576,2,FALSE)),0,VLOOKUP('Prices updated for CPI'!A176,Quantities!$A$1:$B$576,2,FALSE))</f>
        <v>27</v>
      </c>
      <c r="C176" s="18">
        <f t="shared" si="95"/>
        <v>0.5393390214927285</v>
      </c>
      <c r="D176" s="19">
        <v>1</v>
      </c>
      <c r="E176" s="20">
        <v>950</v>
      </c>
      <c r="F176" s="21">
        <v>45.879717296860981</v>
      </c>
      <c r="G176" s="22">
        <v>0</v>
      </c>
      <c r="H176" s="22">
        <v>0</v>
      </c>
      <c r="I176" s="22">
        <v>53.715688950765824</v>
      </c>
      <c r="J176" s="23">
        <f t="shared" si="96"/>
        <v>99.595406247626812</v>
      </c>
      <c r="K176" s="24">
        <f>IF(ISERROR(VLOOKUP($A176,'14-15 pricing'!$A$1:$D$1208,4,FALSE)),L176,VLOOKUP($A176,'14-15 pricing'!$A$1:$D$1208,4,FALSE))</f>
        <v>135.38</v>
      </c>
      <c r="L176" s="24">
        <f t="shared" si="97"/>
        <v>121.36548011015745</v>
      </c>
      <c r="M176" s="24"/>
      <c r="N176" s="24"/>
      <c r="O176" s="24"/>
      <c r="P176" s="24"/>
      <c r="Q176" s="24"/>
      <c r="R176" s="24"/>
      <c r="S176" s="24"/>
      <c r="T176" s="24"/>
      <c r="U176" s="24">
        <f t="shared" si="134"/>
        <v>121.56180743261567</v>
      </c>
      <c r="V176" s="24">
        <f t="shared" si="134"/>
        <v>121.38473012744117</v>
      </c>
      <c r="W176" s="24">
        <f t="shared" si="134"/>
        <v>122.09029401408384</v>
      </c>
      <c r="X176" s="22">
        <f t="shared" si="135"/>
        <v>75.485762813296475</v>
      </c>
      <c r="Y176" s="22">
        <f t="shared" si="136"/>
        <v>45.879717296860981</v>
      </c>
      <c r="Z176" s="31">
        <f t="shared" si="100"/>
        <v>121.36548011015745</v>
      </c>
      <c r="AA176" s="25">
        <f t="shared" si="101"/>
        <v>0</v>
      </c>
      <c r="AC176" s="49">
        <f t="shared" si="102"/>
        <v>3655.2599999999998</v>
      </c>
      <c r="AD176" s="49">
        <f t="shared" si="103"/>
        <v>3276.867962974251</v>
      </c>
      <c r="AE176" s="49">
        <f t="shared" si="104"/>
        <v>3282.168800680623</v>
      </c>
      <c r="AF176" s="49">
        <f t="shared" si="105"/>
        <v>3277.3877134409117</v>
      </c>
      <c r="AG176" s="49">
        <f t="shared" si="106"/>
        <v>3296.4379383802634</v>
      </c>
      <c r="AH176" s="50">
        <f t="shared" si="107"/>
        <v>13925.343310458398</v>
      </c>
      <c r="AI176" s="49">
        <f t="shared" si="108"/>
        <v>-358.82206161973636</v>
      </c>
      <c r="AJ176" s="51">
        <f t="shared" si="109"/>
        <v>-8.8437188947017314E-5</v>
      </c>
      <c r="AK176" s="61"/>
      <c r="AL176" s="69">
        <f t="shared" si="110"/>
        <v>3655.2599999999998</v>
      </c>
      <c r="AM176" s="69">
        <f t="shared" si="111"/>
        <v>3529.7693759237936</v>
      </c>
      <c r="AN176" s="69">
        <f t="shared" si="112"/>
        <v>3385.1177656118057</v>
      </c>
      <c r="AO176" s="69">
        <f t="shared" si="113"/>
        <v>3218.3795051251514</v>
      </c>
      <c r="AP176" s="69">
        <f t="shared" si="114"/>
        <v>3026.1822150282615</v>
      </c>
      <c r="AQ176" s="70">
        <f t="shared" si="115"/>
        <v>13991.204309757817</v>
      </c>
      <c r="AS176" s="74">
        <f t="shared" si="116"/>
        <v>-3.4331517888250396E-2</v>
      </c>
      <c r="AT176" s="74">
        <f t="shared" si="117"/>
        <v>-4.0980470650190975E-2</v>
      </c>
      <c r="AU176" s="74">
        <f t="shared" si="118"/>
        <v>-4.925626581754064E-2</v>
      </c>
      <c r="AV176" s="74">
        <f t="shared" si="119"/>
        <v>-5.9718653375347056E-2</v>
      </c>
      <c r="AW176" s="45"/>
      <c r="AX176" s="42" t="str">
        <f t="shared" si="120"/>
        <v>MVA0220-ST-0950-001-B</v>
      </c>
      <c r="AY176" s="42">
        <f t="shared" si="121"/>
        <v>135.38</v>
      </c>
      <c r="AZ176" s="43">
        <f t="shared" si="122"/>
        <v>130.73219910828865</v>
      </c>
      <c r="BA176" s="43">
        <f t="shared" si="123"/>
        <v>125.37473205969651</v>
      </c>
      <c r="BB176" s="43">
        <f t="shared" si="124"/>
        <v>128.44641299515908</v>
      </c>
      <c r="BC176" s="43">
        <f t="shared" si="125"/>
        <v>131.64206046822702</v>
      </c>
      <c r="BD176" s="43">
        <f t="shared" si="126"/>
        <v>133.62770550003626</v>
      </c>
      <c r="BE176" s="43">
        <f t="shared" si="127"/>
        <v>119.19924093056117</v>
      </c>
      <c r="BF176" s="43">
        <f t="shared" si="128"/>
        <v>122.11962233335991</v>
      </c>
      <c r="BG176" s="43">
        <f t="shared" si="129"/>
        <v>125.15786414503528</v>
      </c>
      <c r="BH176" s="43">
        <f t="shared" si="130"/>
        <v>127.04570371733844</v>
      </c>
      <c r="BI176" s="43">
        <f t="shared" si="131"/>
        <v>128.66806584978644</v>
      </c>
      <c r="BJ176" s="43">
        <f t="shared" si="133"/>
        <v>112.08082277882451</v>
      </c>
    </row>
    <row r="177" spans="1:62" x14ac:dyDescent="0.2">
      <c r="A177" s="26" t="s">
        <v>191</v>
      </c>
      <c r="B177" s="17">
        <f>IF(ISERROR(VLOOKUP('Prices updated for CPI'!A177,Quantities!$A$1:$B$576,2,FALSE)),0,VLOOKUP('Prices updated for CPI'!A177,Quantities!$A$1:$B$576,2,FALSE))</f>
        <v>3</v>
      </c>
      <c r="C177" s="18">
        <f t="shared" si="95"/>
        <v>0.37267612999556193</v>
      </c>
      <c r="D177" s="19">
        <v>1</v>
      </c>
      <c r="E177" s="20">
        <v>300</v>
      </c>
      <c r="F177" s="21">
        <v>92.826504075065003</v>
      </c>
      <c r="G177" s="22">
        <v>0</v>
      </c>
      <c r="H177" s="22">
        <v>0</v>
      </c>
      <c r="I177" s="22">
        <v>55.14571332901415</v>
      </c>
      <c r="J177" s="23">
        <f t="shared" si="96"/>
        <v>147.97221740407915</v>
      </c>
      <c r="K177" s="24">
        <f>IF(ISERROR(VLOOKUP($A177,'14-15 pricing'!$A$1:$D$1208,4,FALSE)),L177,VLOOKUP($A177,'14-15 pricing'!$A$1:$D$1208,4,FALSE))</f>
        <v>203.05</v>
      </c>
      <c r="L177" s="24">
        <f t="shared" si="97"/>
        <v>170.3218563238172</v>
      </c>
      <c r="M177" s="24"/>
      <c r="N177" s="24"/>
      <c r="O177" s="24"/>
      <c r="P177" s="24"/>
      <c r="Q177" s="24"/>
      <c r="R177" s="24"/>
      <c r="S177" s="24"/>
      <c r="T177" s="24"/>
      <c r="U177" s="24">
        <f t="shared" si="134"/>
        <v>170.52341029165063</v>
      </c>
      <c r="V177" s="24">
        <f t="shared" si="134"/>
        <v>170.34161881696292</v>
      </c>
      <c r="W177" s="24">
        <f t="shared" si="134"/>
        <v>171.06596629510403</v>
      </c>
      <c r="X177" s="22">
        <f t="shared" si="135"/>
        <v>77.495352248752198</v>
      </c>
      <c r="Y177" s="22">
        <f t="shared" si="136"/>
        <v>92.826504075065003</v>
      </c>
      <c r="Z177" s="31">
        <f t="shared" si="100"/>
        <v>170.3218563238172</v>
      </c>
      <c r="AA177" s="25">
        <f t="shared" si="101"/>
        <v>0</v>
      </c>
      <c r="AC177" s="49">
        <f t="shared" si="102"/>
        <v>609.15000000000009</v>
      </c>
      <c r="AD177" s="49">
        <f t="shared" si="103"/>
        <v>510.9655689714516</v>
      </c>
      <c r="AE177" s="49">
        <f t="shared" si="104"/>
        <v>511.5702308749519</v>
      </c>
      <c r="AF177" s="49">
        <f t="shared" si="105"/>
        <v>511.02485645088876</v>
      </c>
      <c r="AG177" s="49">
        <f t="shared" si="106"/>
        <v>513.19789888531204</v>
      </c>
      <c r="AH177" s="50">
        <f t="shared" si="107"/>
        <v>2207.3292919945284</v>
      </c>
      <c r="AI177" s="49">
        <f t="shared" si="108"/>
        <v>-95.952101114688048</v>
      </c>
      <c r="AJ177" s="51">
        <f t="shared" si="109"/>
        <v>-2.3648863890469981E-5</v>
      </c>
      <c r="AK177" s="61"/>
      <c r="AL177" s="69">
        <f t="shared" si="110"/>
        <v>609.15000000000009</v>
      </c>
      <c r="AM177" s="69">
        <f t="shared" si="111"/>
        <v>575.59272931282021</v>
      </c>
      <c r="AN177" s="69">
        <f t="shared" si="112"/>
        <v>536.9116463370267</v>
      </c>
      <c r="AO177" s="69">
        <f t="shared" si="113"/>
        <v>492.32440340752817</v>
      </c>
      <c r="AP177" s="69">
        <f t="shared" si="114"/>
        <v>440.92919729868657</v>
      </c>
      <c r="AQ177" s="70">
        <f t="shared" si="115"/>
        <v>2218.2466920558873</v>
      </c>
      <c r="AS177" s="74">
        <f t="shared" si="116"/>
        <v>-5.5088682076959494E-2</v>
      </c>
      <c r="AT177" s="74">
        <f t="shared" si="117"/>
        <v>-6.7202174395033606E-2</v>
      </c>
      <c r="AU177" s="74">
        <f t="shared" si="118"/>
        <v>-8.3043910918465191E-2</v>
      </c>
      <c r="AV177" s="74">
        <f t="shared" si="119"/>
        <v>-0.10439296884964387</v>
      </c>
      <c r="AW177" s="45"/>
      <c r="AX177" s="42" t="str">
        <f t="shared" si="120"/>
        <v>MVA0250-ST-0300-001-B</v>
      </c>
      <c r="AY177" s="42">
        <f t="shared" si="121"/>
        <v>203.05</v>
      </c>
      <c r="AZ177" s="43">
        <f t="shared" si="122"/>
        <v>191.86424310427338</v>
      </c>
      <c r="BA177" s="43">
        <f t="shared" si="123"/>
        <v>178.97054877900888</v>
      </c>
      <c r="BB177" s="43">
        <f t="shared" si="124"/>
        <v>183.35532722409459</v>
      </c>
      <c r="BC177" s="43">
        <f t="shared" si="125"/>
        <v>187.91706604150562</v>
      </c>
      <c r="BD177" s="43">
        <f t="shared" si="126"/>
        <v>190.75154452999405</v>
      </c>
      <c r="BE177" s="43">
        <f t="shared" si="127"/>
        <v>164.10813446917604</v>
      </c>
      <c r="BF177" s="43">
        <f t="shared" si="128"/>
        <v>168.12878376367084</v>
      </c>
      <c r="BG177" s="43">
        <f t="shared" si="129"/>
        <v>172.31169794909547</v>
      </c>
      <c r="BH177" s="43">
        <f t="shared" si="130"/>
        <v>174.91079025848558</v>
      </c>
      <c r="BI177" s="43">
        <f t="shared" si="131"/>
        <v>177.14438521186767</v>
      </c>
      <c r="BJ177" s="43">
        <f t="shared" si="133"/>
        <v>146.97639909956217</v>
      </c>
    </row>
    <row r="178" spans="1:62" x14ac:dyDescent="0.2">
      <c r="A178" s="17" t="s">
        <v>192</v>
      </c>
      <c r="B178" s="17">
        <f>IF(ISERROR(VLOOKUP('Prices updated for CPI'!A178,Quantities!$A$1:$B$576,2,FALSE)),0,VLOOKUP('Prices updated for CPI'!A178,Quantities!$A$1:$B$576,2,FALSE))</f>
        <v>18</v>
      </c>
      <c r="C178" s="18">
        <f t="shared" si="95"/>
        <v>1</v>
      </c>
      <c r="D178" s="19">
        <v>2</v>
      </c>
      <c r="E178" s="20">
        <v>10</v>
      </c>
      <c r="F178" s="21">
        <v>0</v>
      </c>
      <c r="G178" s="22">
        <v>0</v>
      </c>
      <c r="H178" s="22">
        <v>0</v>
      </c>
      <c r="I178" s="22">
        <v>31.545493829465101</v>
      </c>
      <c r="J178" s="23">
        <f t="shared" si="96"/>
        <v>31.545493829465101</v>
      </c>
      <c r="K178" s="24">
        <f>IF(ISERROR(VLOOKUP($A178,'14-15 pricing'!$A$1:$D$1208,4,FALSE)),L178,VLOOKUP($A178,'14-15 pricing'!$A$1:$D$1208,4,FALSE))</f>
        <v>43.53</v>
      </c>
      <c r="L178" s="24">
        <f t="shared" si="97"/>
        <v>44.330356950683047</v>
      </c>
      <c r="M178" s="24"/>
      <c r="N178" s="24"/>
      <c r="O178" s="24"/>
      <c r="P178" s="24"/>
      <c r="Q178" s="24"/>
      <c r="R178" s="24"/>
      <c r="S178" s="24"/>
      <c r="T178" s="24"/>
      <c r="U178" s="24">
        <f t="shared" si="134"/>
        <v>44.445653663061385</v>
      </c>
      <c r="V178" s="24">
        <f t="shared" si="134"/>
        <v>44.341661865751668</v>
      </c>
      <c r="W178" s="24">
        <f t="shared" si="134"/>
        <v>44.756016808732653</v>
      </c>
      <c r="X178" s="22">
        <f t="shared" ref="X178:X241" si="137">IF($D178=2,($I178*(1+L$8)*L$7))</f>
        <v>44.330356950683047</v>
      </c>
      <c r="Y178" s="22">
        <f t="shared" ref="Y178:Y241" si="138">IF($D178=2,0)</f>
        <v>0</v>
      </c>
      <c r="Z178" s="31">
        <f t="shared" si="100"/>
        <v>44.330356950683047</v>
      </c>
      <c r="AA178" s="25">
        <f t="shared" si="101"/>
        <v>0</v>
      </c>
      <c r="AC178" s="49">
        <f t="shared" si="102"/>
        <v>783.54</v>
      </c>
      <c r="AD178" s="49">
        <f t="shared" si="103"/>
        <v>797.94642511229483</v>
      </c>
      <c r="AE178" s="49">
        <f t="shared" si="104"/>
        <v>800.0217659351049</v>
      </c>
      <c r="AF178" s="49">
        <f t="shared" si="105"/>
        <v>798.14991358353006</v>
      </c>
      <c r="AG178" s="49">
        <f t="shared" si="106"/>
        <v>805.6083025571877</v>
      </c>
      <c r="AH178" s="50">
        <f t="shared" si="107"/>
        <v>3293.8700178661356</v>
      </c>
      <c r="AI178" s="49">
        <f t="shared" si="108"/>
        <v>22.068302557187735</v>
      </c>
      <c r="AJ178" s="51">
        <f t="shared" si="109"/>
        <v>5.4390709260743228E-6</v>
      </c>
      <c r="AK178" s="61"/>
      <c r="AL178" s="69">
        <f t="shared" si="110"/>
        <v>783.54</v>
      </c>
      <c r="AM178" s="69">
        <f t="shared" si="111"/>
        <v>791.25793419753234</v>
      </c>
      <c r="AN178" s="69">
        <f t="shared" si="112"/>
        <v>800.15430887232128</v>
      </c>
      <c r="AO178" s="69">
        <f t="shared" si="113"/>
        <v>810.40905843724124</v>
      </c>
      <c r="AP178" s="69">
        <f t="shared" si="114"/>
        <v>822.22959123665612</v>
      </c>
      <c r="AQ178" s="70">
        <f t="shared" si="115"/>
        <v>3309.5968235863252</v>
      </c>
      <c r="AS178" s="74">
        <f t="shared" si="116"/>
        <v>9.8500832089393944E-3</v>
      </c>
      <c r="AT178" s="74">
        <f t="shared" si="117"/>
        <v>1.1243330765221778E-2</v>
      </c>
      <c r="AU178" s="74">
        <f t="shared" si="118"/>
        <v>1.2815964934778958E-2</v>
      </c>
      <c r="AV178" s="74">
        <f t="shared" si="119"/>
        <v>1.4585884346121569E-2</v>
      </c>
      <c r="AW178" s="45"/>
      <c r="AX178" s="42" t="str">
        <f t="shared" si="120"/>
        <v>FLU0010-ST-0010-002-B</v>
      </c>
      <c r="AY178" s="42">
        <f t="shared" si="121"/>
        <v>43.53</v>
      </c>
      <c r="AZ178" s="43">
        <f t="shared" si="122"/>
        <v>43.958774122085131</v>
      </c>
      <c r="BA178" s="43">
        <f t="shared" si="123"/>
        <v>44.453017159573406</v>
      </c>
      <c r="BB178" s="43">
        <f t="shared" si="124"/>
        <v>45.542116079982954</v>
      </c>
      <c r="BC178" s="43">
        <f t="shared" si="125"/>
        <v>46.675168726417304</v>
      </c>
      <c r="BD178" s="43">
        <f t="shared" si="126"/>
        <v>47.379201438764873</v>
      </c>
      <c r="BE178" s="43">
        <f t="shared" si="127"/>
        <v>45.022725468735629</v>
      </c>
      <c r="BF178" s="43">
        <f t="shared" si="128"/>
        <v>46.125782242719652</v>
      </c>
      <c r="BG178" s="43">
        <f t="shared" si="129"/>
        <v>47.273356052139967</v>
      </c>
      <c r="BH178" s="43">
        <f t="shared" si="130"/>
        <v>47.986411623041917</v>
      </c>
      <c r="BI178" s="43">
        <f t="shared" si="131"/>
        <v>48.599193754285771</v>
      </c>
      <c r="BJ178" s="43">
        <f t="shared" si="133"/>
        <v>45.679421735369786</v>
      </c>
    </row>
    <row r="179" spans="1:62" x14ac:dyDescent="0.2">
      <c r="A179" s="17" t="s">
        <v>193</v>
      </c>
      <c r="B179" s="17">
        <f>IF(ISERROR(VLOOKUP('Prices updated for CPI'!A179,Quantities!$A$1:$B$576,2,FALSE)),0,VLOOKUP('Prices updated for CPI'!A179,Quantities!$A$1:$B$576,2,FALSE))</f>
        <v>1</v>
      </c>
      <c r="C179" s="18">
        <f t="shared" si="95"/>
        <v>1</v>
      </c>
      <c r="D179" s="19">
        <v>2</v>
      </c>
      <c r="E179" s="20">
        <v>990</v>
      </c>
      <c r="F179" s="21">
        <v>0</v>
      </c>
      <c r="G179" s="22">
        <v>0</v>
      </c>
      <c r="H179" s="22">
        <v>0</v>
      </c>
      <c r="I179" s="22">
        <v>41.420377579465104</v>
      </c>
      <c r="J179" s="23">
        <f t="shared" si="96"/>
        <v>41.420377579465104</v>
      </c>
      <c r="K179" s="24">
        <f>IF(ISERROR(VLOOKUP($A179,'14-15 pricing'!$A$1:$D$1208,4,FALSE)),L179,VLOOKUP($A179,'14-15 pricing'!$A$1:$D$1208,4,FALSE))</f>
        <v>55.04</v>
      </c>
      <c r="L179" s="24">
        <f t="shared" si="97"/>
        <v>58.207366575275202</v>
      </c>
      <c r="M179" s="24"/>
      <c r="N179" s="24"/>
      <c r="O179" s="24"/>
      <c r="P179" s="24"/>
      <c r="Q179" s="24"/>
      <c r="R179" s="24"/>
      <c r="S179" s="24"/>
      <c r="T179" s="24"/>
      <c r="U179" s="24">
        <f t="shared" si="134"/>
        <v>58.3587553405359</v>
      </c>
      <c r="V179" s="24">
        <f t="shared" si="134"/>
        <v>58.222210338798995</v>
      </c>
      <c r="W179" s="24">
        <f t="shared" si="134"/>
        <v>58.766273407932481</v>
      </c>
      <c r="X179" s="22">
        <f t="shared" si="137"/>
        <v>58.207366575275202</v>
      </c>
      <c r="Y179" s="22">
        <f t="shared" si="138"/>
        <v>0</v>
      </c>
      <c r="Z179" s="31">
        <f t="shared" si="100"/>
        <v>58.207366575275202</v>
      </c>
      <c r="AA179" s="25">
        <f t="shared" si="101"/>
        <v>0</v>
      </c>
      <c r="AC179" s="49">
        <f t="shared" si="102"/>
        <v>55.04</v>
      </c>
      <c r="AD179" s="49">
        <f t="shared" si="103"/>
        <v>58.207366575275202</v>
      </c>
      <c r="AE179" s="49">
        <f t="shared" si="104"/>
        <v>58.3587553405359</v>
      </c>
      <c r="AF179" s="49">
        <f t="shared" si="105"/>
        <v>58.222210338798995</v>
      </c>
      <c r="AG179" s="49">
        <f t="shared" si="106"/>
        <v>58.766273407932481</v>
      </c>
      <c r="AH179" s="50">
        <f t="shared" si="107"/>
        <v>238.29221425382266</v>
      </c>
      <c r="AI179" s="49">
        <f t="shared" si="108"/>
        <v>3.7262734079324815</v>
      </c>
      <c r="AJ179" s="51">
        <f t="shared" si="109"/>
        <v>9.1839711292558157E-7</v>
      </c>
      <c r="AK179" s="61"/>
      <c r="AL179" s="69">
        <f t="shared" si="110"/>
        <v>55.04</v>
      </c>
      <c r="AM179" s="69">
        <f t="shared" si="111"/>
        <v>56.343187360691253</v>
      </c>
      <c r="AN179" s="69">
        <f t="shared" si="112"/>
        <v>57.845356559784129</v>
      </c>
      <c r="AO179" s="69">
        <f t="shared" si="113"/>
        <v>59.576889853282616</v>
      </c>
      <c r="AP179" s="69">
        <f t="shared" si="114"/>
        <v>61.572808520969502</v>
      </c>
      <c r="AQ179" s="70">
        <f t="shared" si="115"/>
        <v>239.30846356827502</v>
      </c>
      <c r="AS179" s="74">
        <f t="shared" si="116"/>
        <v>2.367709594279168E-2</v>
      </c>
      <c r="AT179" s="74">
        <f t="shared" si="117"/>
        <v>2.6661061779775858E-2</v>
      </c>
      <c r="AU179" s="74">
        <f t="shared" si="118"/>
        <v>2.9933833871503904E-2</v>
      </c>
      <c r="AV179" s="74">
        <f t="shared" si="119"/>
        <v>3.3501558617815529E-2</v>
      </c>
      <c r="AW179" s="45"/>
      <c r="AX179" s="42" t="str">
        <f t="shared" si="120"/>
        <v>FLU0010-ST-0990-002-B</v>
      </c>
      <c r="AY179" s="42">
        <f t="shared" si="121"/>
        <v>55.04</v>
      </c>
      <c r="AZ179" s="43">
        <f t="shared" si="122"/>
        <v>56.343187360691253</v>
      </c>
      <c r="BA179" s="43">
        <f t="shared" si="123"/>
        <v>57.845356559784122</v>
      </c>
      <c r="BB179" s="43">
        <f t="shared" si="124"/>
        <v>59.262567795498832</v>
      </c>
      <c r="BC179" s="43">
        <f t="shared" si="125"/>
        <v>60.73697467543515</v>
      </c>
      <c r="BD179" s="43">
        <f t="shared" si="126"/>
        <v>61.653110989181997</v>
      </c>
      <c r="BE179" s="43">
        <f t="shared" si="127"/>
        <v>59.576889853282601</v>
      </c>
      <c r="BF179" s="43">
        <f t="shared" si="128"/>
        <v>61.036523654688025</v>
      </c>
      <c r="BG179" s="43">
        <f t="shared" si="129"/>
        <v>62.555065185227356</v>
      </c>
      <c r="BH179" s="43">
        <f t="shared" si="130"/>
        <v>63.498624971193557</v>
      </c>
      <c r="BI179" s="43">
        <f t="shared" si="131"/>
        <v>64.30949666225824</v>
      </c>
      <c r="BJ179" s="43">
        <f t="shared" si="133"/>
        <v>61.572808520969488</v>
      </c>
    </row>
    <row r="180" spans="1:62" x14ac:dyDescent="0.2">
      <c r="A180" s="17" t="s">
        <v>194</v>
      </c>
      <c r="B180" s="17">
        <f>IF(ISERROR(VLOOKUP('Prices updated for CPI'!A180,Quantities!$A$1:$B$576,2,FALSE)),0,VLOOKUP('Prices updated for CPI'!A180,Quantities!$A$1:$B$576,2,FALSE))</f>
        <v>2</v>
      </c>
      <c r="C180" s="18">
        <f t="shared" si="95"/>
        <v>1</v>
      </c>
      <c r="D180" s="19">
        <v>2</v>
      </c>
      <c r="E180" s="20">
        <v>10</v>
      </c>
      <c r="F180" s="21">
        <v>0</v>
      </c>
      <c r="G180" s="22">
        <v>0</v>
      </c>
      <c r="H180" s="22">
        <v>0</v>
      </c>
      <c r="I180" s="22">
        <v>34.922495516624323</v>
      </c>
      <c r="J180" s="23">
        <f t="shared" si="96"/>
        <v>34.922495516624323</v>
      </c>
      <c r="K180" s="24">
        <f>IF(ISERROR(VLOOKUP($A180,'14-15 pricing'!$A$1:$D$1208,4,FALSE)),L180,VLOOKUP($A180,'14-15 pricing'!$A$1:$D$1208,4,FALSE))</f>
        <v>43.53</v>
      </c>
      <c r="L180" s="24">
        <f t="shared" si="97"/>
        <v>49.07600116294757</v>
      </c>
      <c r="M180" s="24"/>
      <c r="N180" s="24"/>
      <c r="O180" s="24"/>
      <c r="P180" s="24"/>
      <c r="Q180" s="24"/>
      <c r="R180" s="24"/>
      <c r="S180" s="24"/>
      <c r="T180" s="24"/>
      <c r="U180" s="24">
        <f t="shared" si="134"/>
        <v>49.203640595155569</v>
      </c>
      <c r="V180" s="24">
        <f t="shared" si="134"/>
        <v>49.088516289448165</v>
      </c>
      <c r="W180" s="24">
        <f t="shared" si="134"/>
        <v>49.547228672166639</v>
      </c>
      <c r="X180" s="22">
        <f t="shared" si="137"/>
        <v>49.07600116294757</v>
      </c>
      <c r="Y180" s="22">
        <f t="shared" si="138"/>
        <v>0</v>
      </c>
      <c r="Z180" s="31">
        <f t="shared" si="100"/>
        <v>49.07600116294757</v>
      </c>
      <c r="AA180" s="25">
        <f t="shared" si="101"/>
        <v>0</v>
      </c>
      <c r="AC180" s="49">
        <f t="shared" si="102"/>
        <v>87.06</v>
      </c>
      <c r="AD180" s="49">
        <f t="shared" si="103"/>
        <v>98.15200232589514</v>
      </c>
      <c r="AE180" s="49">
        <f t="shared" si="104"/>
        <v>98.407281190311139</v>
      </c>
      <c r="AF180" s="49">
        <f t="shared" si="105"/>
        <v>98.177032578896331</v>
      </c>
      <c r="AG180" s="49">
        <f t="shared" si="106"/>
        <v>99.094457344333279</v>
      </c>
      <c r="AH180" s="50">
        <f t="shared" si="107"/>
        <v>396.42862630525718</v>
      </c>
      <c r="AI180" s="49">
        <f t="shared" si="108"/>
        <v>12.034457344333276</v>
      </c>
      <c r="AJ180" s="51">
        <f t="shared" si="109"/>
        <v>2.9660762028715869E-6</v>
      </c>
      <c r="AK180" s="61"/>
      <c r="AL180" s="69">
        <f t="shared" si="110"/>
        <v>87.06</v>
      </c>
      <c r="AM180" s="69">
        <f t="shared" si="111"/>
        <v>91.268803538282214</v>
      </c>
      <c r="AN180" s="69">
        <f t="shared" si="112"/>
        <v>96.120243347280265</v>
      </c>
      <c r="AO180" s="69">
        <f t="shared" si="113"/>
        <v>101.71244265196373</v>
      </c>
      <c r="AP180" s="69">
        <f t="shared" si="114"/>
        <v>108.15850697400275</v>
      </c>
      <c r="AQ180" s="70">
        <f t="shared" si="115"/>
        <v>397.78640379633327</v>
      </c>
      <c r="AS180" s="74">
        <f t="shared" si="116"/>
        <v>4.8343711673354141E-2</v>
      </c>
      <c r="AT180" s="74">
        <f t="shared" si="117"/>
        <v>5.3155510107713216E-2</v>
      </c>
      <c r="AU180" s="74">
        <f t="shared" si="118"/>
        <v>5.8179204608117478E-2</v>
      </c>
      <c r="AV180" s="74">
        <f t="shared" si="119"/>
        <v>6.3375376246699242E-2</v>
      </c>
      <c r="AW180" s="45"/>
      <c r="AX180" s="42" t="str">
        <f t="shared" si="120"/>
        <v>FLU0040-ST-0010-002-B</v>
      </c>
      <c r="AY180" s="42">
        <f t="shared" si="121"/>
        <v>43.53</v>
      </c>
      <c r="AZ180" s="43">
        <f t="shared" si="122"/>
        <v>45.6344017691411</v>
      </c>
      <c r="BA180" s="43">
        <f t="shared" si="123"/>
        <v>48.060121673640126</v>
      </c>
      <c r="BB180" s="43">
        <f t="shared" si="124"/>
        <v>49.237594654644305</v>
      </c>
      <c r="BC180" s="43">
        <f t="shared" si="125"/>
        <v>50.462587951607667</v>
      </c>
      <c r="BD180" s="43">
        <f t="shared" si="126"/>
        <v>51.223748835157728</v>
      </c>
      <c r="BE180" s="43">
        <f t="shared" si="127"/>
        <v>50.856221325981856</v>
      </c>
      <c r="BF180" s="43">
        <f t="shared" si="128"/>
        <v>52.10219874846841</v>
      </c>
      <c r="BG180" s="43">
        <f t="shared" si="129"/>
        <v>53.398461181099378</v>
      </c>
      <c r="BH180" s="43">
        <f t="shared" si="130"/>
        <v>54.203905799433194</v>
      </c>
      <c r="BI180" s="43">
        <f t="shared" si="131"/>
        <v>54.896084768313806</v>
      </c>
      <c r="BJ180" s="43">
        <f t="shared" si="133"/>
        <v>54.079253487001367</v>
      </c>
    </row>
    <row r="181" spans="1:62" x14ac:dyDescent="0.2">
      <c r="A181" s="17" t="s">
        <v>195</v>
      </c>
      <c r="B181" s="17">
        <f>IF(ISERROR(VLOOKUP('Prices updated for CPI'!A181,Quantities!$A$1:$B$576,2,FALSE)),0,VLOOKUP('Prices updated for CPI'!A181,Quantities!$A$1:$B$576,2,FALSE))</f>
        <v>52</v>
      </c>
      <c r="C181" s="18">
        <f t="shared" si="95"/>
        <v>1</v>
      </c>
      <c r="D181" s="19">
        <v>2</v>
      </c>
      <c r="E181" s="20">
        <v>10</v>
      </c>
      <c r="F181" s="21">
        <v>0</v>
      </c>
      <c r="G181" s="22">
        <v>0</v>
      </c>
      <c r="H181" s="22">
        <v>0</v>
      </c>
      <c r="I181" s="22">
        <v>31.615193920871498</v>
      </c>
      <c r="J181" s="23">
        <f t="shared" si="96"/>
        <v>31.615193920871498</v>
      </c>
      <c r="K181" s="24">
        <f>IF(ISERROR(VLOOKUP($A181,'14-15 pricing'!$A$1:$D$1208,4,FALSE)),L181,VLOOKUP($A181,'14-15 pricing'!$A$1:$D$1208,4,FALSE))</f>
        <v>43.53</v>
      </c>
      <c r="L181" s="24">
        <f t="shared" si="97"/>
        <v>44.428305327977256</v>
      </c>
      <c r="M181" s="24"/>
      <c r="N181" s="24"/>
      <c r="O181" s="24"/>
      <c r="P181" s="24"/>
      <c r="Q181" s="24"/>
      <c r="R181" s="24"/>
      <c r="S181" s="24"/>
      <c r="T181" s="24"/>
      <c r="U181" s="24">
        <f t="shared" si="134"/>
        <v>44.54385678962138</v>
      </c>
      <c r="V181" s="24">
        <f t="shared" si="134"/>
        <v>44.439635221371397</v>
      </c>
      <c r="W181" s="24">
        <f t="shared" si="134"/>
        <v>44.854905685838808</v>
      </c>
      <c r="X181" s="22">
        <f t="shared" si="137"/>
        <v>44.428305327977256</v>
      </c>
      <c r="Y181" s="22">
        <f t="shared" si="138"/>
        <v>0</v>
      </c>
      <c r="Z181" s="31">
        <f t="shared" si="100"/>
        <v>44.428305327977256</v>
      </c>
      <c r="AA181" s="25">
        <f t="shared" si="101"/>
        <v>0</v>
      </c>
      <c r="AC181" s="49">
        <f t="shared" si="102"/>
        <v>2263.56</v>
      </c>
      <c r="AD181" s="49">
        <f t="shared" si="103"/>
        <v>2310.2718770548172</v>
      </c>
      <c r="AE181" s="49">
        <f t="shared" si="104"/>
        <v>2316.2805530603118</v>
      </c>
      <c r="AF181" s="49">
        <f t="shared" si="105"/>
        <v>2310.8610315113128</v>
      </c>
      <c r="AG181" s="49">
        <f t="shared" si="106"/>
        <v>2332.4550956636181</v>
      </c>
      <c r="AH181" s="50">
        <f t="shared" si="107"/>
        <v>9531.9611777286045</v>
      </c>
      <c r="AI181" s="49">
        <f t="shared" si="108"/>
        <v>68.895095663618122</v>
      </c>
      <c r="AJ181" s="51">
        <f t="shared" si="109"/>
        <v>1.6980250782860729E-5</v>
      </c>
      <c r="AK181" s="61"/>
      <c r="AL181" s="69">
        <f t="shared" si="110"/>
        <v>2263.56</v>
      </c>
      <c r="AM181" s="69">
        <f t="shared" si="111"/>
        <v>2287.6546404231399</v>
      </c>
      <c r="AN181" s="69">
        <f t="shared" si="112"/>
        <v>2315.4282574782196</v>
      </c>
      <c r="AO181" s="69">
        <f t="shared" si="113"/>
        <v>2347.4425889135796</v>
      </c>
      <c r="AP181" s="69">
        <f t="shared" si="114"/>
        <v>2384.3451434213516</v>
      </c>
      <c r="AQ181" s="70">
        <f t="shared" si="115"/>
        <v>9577.1850764119426</v>
      </c>
      <c r="AS181" s="74">
        <f t="shared" si="116"/>
        <v>1.0644577755014198E-2</v>
      </c>
      <c r="AT181" s="74">
        <f t="shared" si="117"/>
        <v>1.2140651199843061E-2</v>
      </c>
      <c r="AU181" s="74">
        <f t="shared" si="118"/>
        <v>1.3826527050433178E-2</v>
      </c>
      <c r="AV181" s="74">
        <f t="shared" si="119"/>
        <v>1.5720322482881643E-2</v>
      </c>
      <c r="AW181" s="45"/>
      <c r="AX181" s="42" t="str">
        <f t="shared" si="120"/>
        <v>FLU0050-ST-0010-002-B</v>
      </c>
      <c r="AY181" s="42">
        <f t="shared" si="121"/>
        <v>43.53</v>
      </c>
      <c r="AZ181" s="43">
        <f t="shared" si="122"/>
        <v>43.993358469675769</v>
      </c>
      <c r="BA181" s="43">
        <f t="shared" si="123"/>
        <v>44.527466489965761</v>
      </c>
      <c r="BB181" s="43">
        <f t="shared" si="124"/>
        <v>45.618389418969919</v>
      </c>
      <c r="BC181" s="43">
        <f t="shared" si="125"/>
        <v>46.753339687123031</v>
      </c>
      <c r="BD181" s="43">
        <f t="shared" si="126"/>
        <v>47.458551504227884</v>
      </c>
      <c r="BE181" s="43">
        <f t="shared" si="127"/>
        <v>45.143126709876533</v>
      </c>
      <c r="BF181" s="43">
        <f t="shared" si="128"/>
        <v>46.249133314268505</v>
      </c>
      <c r="BG181" s="43">
        <f t="shared" si="129"/>
        <v>47.39977600300513</v>
      </c>
      <c r="BH181" s="43">
        <f t="shared" si="130"/>
        <v>48.114738450375469</v>
      </c>
      <c r="BI181" s="43">
        <f t="shared" si="131"/>
        <v>48.729159303584346</v>
      </c>
      <c r="BJ181" s="43">
        <f t="shared" si="133"/>
        <v>45.852791219641382</v>
      </c>
    </row>
    <row r="182" spans="1:62" x14ac:dyDescent="0.2">
      <c r="A182" s="17" t="s">
        <v>196</v>
      </c>
      <c r="B182" s="17">
        <f>IF(ISERROR(VLOOKUP('Prices updated for CPI'!A182,Quantities!$A$1:$B$576,2,FALSE)),0,VLOOKUP('Prices updated for CPI'!A182,Quantities!$A$1:$B$576,2,FALSE))</f>
        <v>11</v>
      </c>
      <c r="C182" s="18">
        <f t="shared" si="95"/>
        <v>1</v>
      </c>
      <c r="D182" s="19">
        <v>2</v>
      </c>
      <c r="E182" s="20">
        <v>990</v>
      </c>
      <c r="F182" s="21">
        <v>0</v>
      </c>
      <c r="G182" s="22">
        <v>0</v>
      </c>
      <c r="H182" s="22">
        <v>0</v>
      </c>
      <c r="I182" s="22">
        <v>41.4900776708715</v>
      </c>
      <c r="J182" s="23">
        <f t="shared" si="96"/>
        <v>41.4900776708715</v>
      </c>
      <c r="K182" s="24">
        <f>IF(ISERROR(VLOOKUP($A182,'14-15 pricing'!$A$1:$D$1208,4,FALSE)),L182,VLOOKUP($A182,'14-15 pricing'!$A$1:$D$1208,4,FALSE))</f>
        <v>55.04</v>
      </c>
      <c r="L182" s="24">
        <f t="shared" si="97"/>
        <v>58.305314952569418</v>
      </c>
      <c r="M182" s="24"/>
      <c r="N182" s="24"/>
      <c r="O182" s="24"/>
      <c r="P182" s="24"/>
      <c r="Q182" s="24"/>
      <c r="R182" s="24"/>
      <c r="S182" s="24"/>
      <c r="T182" s="24"/>
      <c r="U182" s="24">
        <f t="shared" si="134"/>
        <v>58.456958467095895</v>
      </c>
      <c r="V182" s="24">
        <f t="shared" si="134"/>
        <v>58.320183694418738</v>
      </c>
      <c r="W182" s="24">
        <f t="shared" si="134"/>
        <v>58.865162285038636</v>
      </c>
      <c r="X182" s="22">
        <f t="shared" si="137"/>
        <v>58.305314952569418</v>
      </c>
      <c r="Y182" s="22">
        <f t="shared" si="138"/>
        <v>0</v>
      </c>
      <c r="Z182" s="31">
        <f t="shared" si="100"/>
        <v>58.305314952569418</v>
      </c>
      <c r="AA182" s="25">
        <f t="shared" si="101"/>
        <v>0</v>
      </c>
      <c r="AC182" s="49">
        <f t="shared" si="102"/>
        <v>605.43999999999994</v>
      </c>
      <c r="AD182" s="49">
        <f t="shared" si="103"/>
        <v>641.35846447826361</v>
      </c>
      <c r="AE182" s="49">
        <f t="shared" si="104"/>
        <v>643.02654313805488</v>
      </c>
      <c r="AF182" s="49">
        <f t="shared" si="105"/>
        <v>641.52202063860614</v>
      </c>
      <c r="AG182" s="49">
        <f t="shared" si="106"/>
        <v>647.51678513542504</v>
      </c>
      <c r="AH182" s="50">
        <f t="shared" si="107"/>
        <v>2624.6701932993506</v>
      </c>
      <c r="AI182" s="49">
        <f t="shared" si="108"/>
        <v>42.076785135425098</v>
      </c>
      <c r="AJ182" s="51">
        <f t="shared" si="109"/>
        <v>1.0370467692279609E-5</v>
      </c>
      <c r="AK182" s="61"/>
      <c r="AL182" s="69">
        <f t="shared" si="110"/>
        <v>605.43999999999994</v>
      </c>
      <c r="AM182" s="69">
        <f t="shared" si="111"/>
        <v>620.15548879110077</v>
      </c>
      <c r="AN182" s="69">
        <f t="shared" si="112"/>
        <v>637.11786479194132</v>
      </c>
      <c r="AO182" s="69">
        <f t="shared" si="113"/>
        <v>656.67020203865877</v>
      </c>
      <c r="AP182" s="69">
        <f t="shared" si="114"/>
        <v>679.20795805765204</v>
      </c>
      <c r="AQ182" s="70">
        <f t="shared" si="115"/>
        <v>2635.8047039926773</v>
      </c>
      <c r="AS182" s="74">
        <f t="shared" si="116"/>
        <v>2.4305445281284397E-2</v>
      </c>
      <c r="AT182" s="74">
        <f t="shared" si="117"/>
        <v>2.7351811452811833E-2</v>
      </c>
      <c r="AU182" s="74">
        <f t="shared" si="118"/>
        <v>3.0688728612409122E-2</v>
      </c>
      <c r="AV182" s="74">
        <f t="shared" si="119"/>
        <v>3.4321271087105677E-2</v>
      </c>
      <c r="AW182" s="45"/>
      <c r="AX182" s="42" t="str">
        <f t="shared" si="120"/>
        <v>FLU0050-ST-0990-002-B</v>
      </c>
      <c r="AY182" s="42">
        <f t="shared" si="121"/>
        <v>55.04</v>
      </c>
      <c r="AZ182" s="43">
        <f t="shared" si="122"/>
        <v>56.377771708281891</v>
      </c>
      <c r="BA182" s="43">
        <f t="shared" si="123"/>
        <v>57.919805890176484</v>
      </c>
      <c r="BB182" s="43">
        <f t="shared" si="124"/>
        <v>59.338841134485804</v>
      </c>
      <c r="BC182" s="43">
        <f t="shared" si="125"/>
        <v>60.815145636140876</v>
      </c>
      <c r="BD182" s="43">
        <f t="shared" si="126"/>
        <v>61.732461054645015</v>
      </c>
      <c r="BE182" s="43">
        <f t="shared" si="127"/>
        <v>59.697291094423527</v>
      </c>
      <c r="BF182" s="43">
        <f t="shared" si="128"/>
        <v>61.1598747262369</v>
      </c>
      <c r="BG182" s="43">
        <f t="shared" si="129"/>
        <v>62.68148513609254</v>
      </c>
      <c r="BH182" s="43">
        <f t="shared" si="130"/>
        <v>63.626951798527131</v>
      </c>
      <c r="BI182" s="43">
        <f t="shared" si="131"/>
        <v>64.439462211556844</v>
      </c>
      <c r="BJ182" s="43">
        <f t="shared" si="133"/>
        <v>61.746178005241099</v>
      </c>
    </row>
    <row r="183" spans="1:62" x14ac:dyDescent="0.2">
      <c r="A183" s="17" t="s">
        <v>197</v>
      </c>
      <c r="B183" s="17">
        <f>IF(ISERROR(VLOOKUP('Prices updated for CPI'!A183,Quantities!$A$1:$B$576,2,FALSE)),0,VLOOKUP('Prices updated for CPI'!A183,Quantities!$A$1:$B$576,2,FALSE))</f>
        <v>82</v>
      </c>
      <c r="C183" s="18">
        <f t="shared" si="95"/>
        <v>1</v>
      </c>
      <c r="D183" s="19">
        <v>2</v>
      </c>
      <c r="E183" s="20">
        <v>10</v>
      </c>
      <c r="F183" s="21">
        <v>0</v>
      </c>
      <c r="G183" s="22">
        <v>0</v>
      </c>
      <c r="H183" s="22">
        <v>0</v>
      </c>
      <c r="I183" s="22">
        <v>33.281986403948281</v>
      </c>
      <c r="J183" s="23">
        <f t="shared" si="96"/>
        <v>33.281986403948281</v>
      </c>
      <c r="K183" s="24">
        <f>IF(ISERROR(VLOOKUP($A183,'14-15 pricing'!$A$1:$D$1208,4,FALSE)),L183,VLOOKUP($A183,'14-15 pricing'!$A$1:$D$1208,4,FALSE))</f>
        <v>50.23</v>
      </c>
      <c r="L183" s="24">
        <f t="shared" si="97"/>
        <v>46.770621036742376</v>
      </c>
      <c r="M183" s="24"/>
      <c r="N183" s="24"/>
      <c r="O183" s="24"/>
      <c r="P183" s="24"/>
      <c r="Q183" s="24"/>
      <c r="R183" s="24"/>
      <c r="S183" s="24"/>
      <c r="T183" s="24"/>
      <c r="U183" s="24">
        <f t="shared" si="134"/>
        <v>46.892264515666504</v>
      </c>
      <c r="V183" s="24">
        <f t="shared" si="134"/>
        <v>46.782548256257328</v>
      </c>
      <c r="W183" s="24">
        <f t="shared" si="134"/>
        <v>47.219712297918996</v>
      </c>
      <c r="X183" s="22">
        <f t="shared" si="137"/>
        <v>46.770621036742376</v>
      </c>
      <c r="Y183" s="22">
        <f t="shared" si="138"/>
        <v>0</v>
      </c>
      <c r="Z183" s="31">
        <f t="shared" si="100"/>
        <v>46.770621036742376</v>
      </c>
      <c r="AA183" s="25">
        <f t="shared" si="101"/>
        <v>0</v>
      </c>
      <c r="AC183" s="49">
        <f t="shared" si="102"/>
        <v>4118.8599999999997</v>
      </c>
      <c r="AD183" s="49">
        <f t="shared" si="103"/>
        <v>3835.1909250128747</v>
      </c>
      <c r="AE183" s="49">
        <f t="shared" si="104"/>
        <v>3845.1656902846535</v>
      </c>
      <c r="AF183" s="49">
        <f t="shared" si="105"/>
        <v>3836.1689570131011</v>
      </c>
      <c r="AG183" s="49">
        <f t="shared" si="106"/>
        <v>3872.0164084293579</v>
      </c>
      <c r="AH183" s="50">
        <f t="shared" si="107"/>
        <v>16162.227007252917</v>
      </c>
      <c r="AI183" s="49">
        <f t="shared" si="108"/>
        <v>-246.84359157064182</v>
      </c>
      <c r="AJ183" s="51">
        <f t="shared" si="109"/>
        <v>-6.0838381145103186E-5</v>
      </c>
      <c r="AK183" s="61"/>
      <c r="AL183" s="69">
        <f t="shared" si="110"/>
        <v>4118.8599999999997</v>
      </c>
      <c r="AM183" s="69">
        <f t="shared" si="111"/>
        <v>4032.531538991826</v>
      </c>
      <c r="AN183" s="69">
        <f t="shared" si="112"/>
        <v>3933.021707141721</v>
      </c>
      <c r="AO183" s="69">
        <f t="shared" si="113"/>
        <v>3818.3178595438976</v>
      </c>
      <c r="AP183" s="69">
        <f t="shared" si="114"/>
        <v>3686.1000433831441</v>
      </c>
      <c r="AQ183" s="70">
        <f t="shared" si="115"/>
        <v>16259.653035283522</v>
      </c>
      <c r="AS183" s="74">
        <f t="shared" si="116"/>
        <v>-2.0959309373995157E-2</v>
      </c>
      <c r="AT183" s="74">
        <f t="shared" si="117"/>
        <v>-2.4676764679435956E-2</v>
      </c>
      <c r="AU183" s="74">
        <f t="shared" si="118"/>
        <v>-2.9164305752378644E-2</v>
      </c>
      <c r="AV183" s="74">
        <f t="shared" si="119"/>
        <v>-3.4627241896657356E-2</v>
      </c>
      <c r="AW183" s="45"/>
      <c r="AX183" s="42" t="str">
        <f t="shared" si="120"/>
        <v>FLU0060-ST-0010-002-B</v>
      </c>
      <c r="AY183" s="42">
        <f t="shared" si="121"/>
        <v>50.23</v>
      </c>
      <c r="AZ183" s="43">
        <f t="shared" si="122"/>
        <v>49.177213890144223</v>
      </c>
      <c r="BA183" s="43">
        <f t="shared" si="123"/>
        <v>47.963679355386844</v>
      </c>
      <c r="BB183" s="43">
        <f t="shared" si="124"/>
        <v>49.13878949959382</v>
      </c>
      <c r="BC183" s="43">
        <f t="shared" si="125"/>
        <v>50.361324600670663</v>
      </c>
      <c r="BD183" s="43">
        <f t="shared" si="126"/>
        <v>51.120958061533955</v>
      </c>
      <c r="BE183" s="43">
        <f t="shared" si="127"/>
        <v>46.564851945657296</v>
      </c>
      <c r="BF183" s="43">
        <f t="shared" si="128"/>
        <v>47.705690818325898</v>
      </c>
      <c r="BG183" s="43">
        <f t="shared" si="129"/>
        <v>48.892571531921924</v>
      </c>
      <c r="BH183" s="43">
        <f t="shared" si="130"/>
        <v>49.630050810272863</v>
      </c>
      <c r="BI183" s="43">
        <f t="shared" si="131"/>
        <v>50.263822065105693</v>
      </c>
      <c r="BJ183" s="43">
        <f t="shared" si="133"/>
        <v>44.952439553452983</v>
      </c>
    </row>
    <row r="184" spans="1:62" x14ac:dyDescent="0.2">
      <c r="A184" s="17" t="s">
        <v>198</v>
      </c>
      <c r="B184" s="17">
        <f>IF(ISERROR(VLOOKUP('Prices updated for CPI'!A184,Quantities!$A$1:$B$576,2,FALSE)),0,VLOOKUP('Prices updated for CPI'!A184,Quantities!$A$1:$B$576,2,FALSE))</f>
        <v>2</v>
      </c>
      <c r="C184" s="18">
        <f t="shared" si="95"/>
        <v>1</v>
      </c>
      <c r="D184" s="19">
        <v>2</v>
      </c>
      <c r="E184" s="20">
        <v>740</v>
      </c>
      <c r="F184" s="21">
        <v>0</v>
      </c>
      <c r="G184" s="22">
        <v>0</v>
      </c>
      <c r="H184" s="22">
        <v>0</v>
      </c>
      <c r="I184" s="22">
        <v>33.281986403948281</v>
      </c>
      <c r="J184" s="23">
        <f t="shared" si="96"/>
        <v>33.281986403948281</v>
      </c>
      <c r="K184" s="24">
        <f>IF(ISERROR(VLOOKUP($A184,'14-15 pricing'!$A$1:$D$1208,4,FALSE)),L184,VLOOKUP($A184,'14-15 pricing'!$A$1:$D$1208,4,FALSE))</f>
        <v>50.23</v>
      </c>
      <c r="L184" s="24">
        <f t="shared" si="97"/>
        <v>46.770621036742376</v>
      </c>
      <c r="M184" s="24"/>
      <c r="N184" s="24"/>
      <c r="O184" s="24"/>
      <c r="P184" s="24"/>
      <c r="Q184" s="24"/>
      <c r="R184" s="24"/>
      <c r="S184" s="24"/>
      <c r="T184" s="24"/>
      <c r="U184" s="24">
        <f t="shared" si="134"/>
        <v>46.892264515666504</v>
      </c>
      <c r="V184" s="24">
        <f t="shared" si="134"/>
        <v>46.782548256257328</v>
      </c>
      <c r="W184" s="24">
        <f t="shared" si="134"/>
        <v>47.219712297918996</v>
      </c>
      <c r="X184" s="22">
        <f t="shared" si="137"/>
        <v>46.770621036742376</v>
      </c>
      <c r="Y184" s="22">
        <f t="shared" si="138"/>
        <v>0</v>
      </c>
      <c r="Z184" s="31">
        <f t="shared" si="100"/>
        <v>46.770621036742376</v>
      </c>
      <c r="AA184" s="25">
        <f t="shared" si="101"/>
        <v>0</v>
      </c>
      <c r="AC184" s="49">
        <f t="shared" si="102"/>
        <v>100.46</v>
      </c>
      <c r="AD184" s="49">
        <f t="shared" si="103"/>
        <v>93.541242073484753</v>
      </c>
      <c r="AE184" s="49">
        <f t="shared" si="104"/>
        <v>93.784529031333008</v>
      </c>
      <c r="AF184" s="49">
        <f t="shared" si="105"/>
        <v>93.565096512514657</v>
      </c>
      <c r="AG184" s="49">
        <f t="shared" si="106"/>
        <v>94.439424595837991</v>
      </c>
      <c r="AH184" s="50">
        <f t="shared" si="107"/>
        <v>394.20065871348578</v>
      </c>
      <c r="AI184" s="49">
        <f t="shared" si="108"/>
        <v>-6.0205754041620025</v>
      </c>
      <c r="AJ184" s="51">
        <f t="shared" si="109"/>
        <v>-1.483862954758616E-6</v>
      </c>
      <c r="AK184" s="61"/>
      <c r="AL184" s="69">
        <f t="shared" si="110"/>
        <v>100.46</v>
      </c>
      <c r="AM184" s="69">
        <f t="shared" si="111"/>
        <v>98.354427780288432</v>
      </c>
      <c r="AN184" s="69">
        <f t="shared" si="112"/>
        <v>95.927358710773674</v>
      </c>
      <c r="AO184" s="69">
        <f t="shared" si="113"/>
        <v>93.129703891314563</v>
      </c>
      <c r="AP184" s="69">
        <f t="shared" si="114"/>
        <v>89.904879106905938</v>
      </c>
      <c r="AQ184" s="70">
        <f t="shared" si="115"/>
        <v>396.57690329959803</v>
      </c>
      <c r="AS184" s="74">
        <f t="shared" si="116"/>
        <v>-2.0959309373995236E-2</v>
      </c>
      <c r="AT184" s="74">
        <f t="shared" si="117"/>
        <v>-2.4676764679435973E-2</v>
      </c>
      <c r="AU184" s="74">
        <f t="shared" si="118"/>
        <v>-2.9164305752378702E-2</v>
      </c>
      <c r="AV184" s="74">
        <f t="shared" si="119"/>
        <v>-3.4627241896657397E-2</v>
      </c>
      <c r="AW184" s="45"/>
      <c r="AX184" s="42" t="str">
        <f t="shared" si="120"/>
        <v>FLU0060-ST-0740-002-B</v>
      </c>
      <c r="AY184" s="42">
        <f t="shared" si="121"/>
        <v>50.23</v>
      </c>
      <c r="AZ184" s="43">
        <f t="shared" si="122"/>
        <v>49.177213890144216</v>
      </c>
      <c r="BA184" s="43">
        <f t="shared" si="123"/>
        <v>47.963679355386837</v>
      </c>
      <c r="BB184" s="43">
        <f t="shared" si="124"/>
        <v>49.138789499593813</v>
      </c>
      <c r="BC184" s="43">
        <f t="shared" si="125"/>
        <v>50.361324600670656</v>
      </c>
      <c r="BD184" s="43">
        <f t="shared" si="126"/>
        <v>51.120958061533948</v>
      </c>
      <c r="BE184" s="43">
        <f t="shared" si="127"/>
        <v>46.564851945657281</v>
      </c>
      <c r="BF184" s="43">
        <f t="shared" si="128"/>
        <v>47.705690818325884</v>
      </c>
      <c r="BG184" s="43">
        <f t="shared" si="129"/>
        <v>48.892571531921909</v>
      </c>
      <c r="BH184" s="43">
        <f t="shared" si="130"/>
        <v>49.630050810272849</v>
      </c>
      <c r="BI184" s="43">
        <f t="shared" si="131"/>
        <v>50.263822065105678</v>
      </c>
      <c r="BJ184" s="43">
        <f t="shared" si="133"/>
        <v>44.952439553452969</v>
      </c>
    </row>
    <row r="185" spans="1:62" x14ac:dyDescent="0.2">
      <c r="A185" s="17" t="s">
        <v>199</v>
      </c>
      <c r="B185" s="17">
        <f>IF(ISERROR(VLOOKUP('Prices updated for CPI'!A185,Quantities!$A$1:$B$576,2,FALSE)),0,VLOOKUP('Prices updated for CPI'!A185,Quantities!$A$1:$B$576,2,FALSE))</f>
        <v>2</v>
      </c>
      <c r="C185" s="18">
        <f t="shared" si="95"/>
        <v>1</v>
      </c>
      <c r="D185" s="19">
        <v>2</v>
      </c>
      <c r="E185" s="20">
        <v>810</v>
      </c>
      <c r="F185" s="21">
        <v>0</v>
      </c>
      <c r="G185" s="22">
        <v>0</v>
      </c>
      <c r="H185" s="22">
        <v>0</v>
      </c>
      <c r="I185" s="22">
        <v>44.09190040394828</v>
      </c>
      <c r="J185" s="23">
        <f t="shared" si="96"/>
        <v>44.09190040394828</v>
      </c>
      <c r="K185" s="24">
        <f>IF(ISERROR(VLOOKUP($A185,'14-15 pricing'!$A$1:$D$1208,4,FALSE)),L185,VLOOKUP($A185,'14-15 pricing'!$A$1:$D$1208,4,FALSE))</f>
        <v>62.7</v>
      </c>
      <c r="L185" s="24">
        <f t="shared" si="97"/>
        <v>61.961613094650239</v>
      </c>
      <c r="M185" s="24"/>
      <c r="N185" s="24"/>
      <c r="O185" s="24"/>
      <c r="P185" s="24"/>
      <c r="Q185" s="24"/>
      <c r="R185" s="24"/>
      <c r="S185" s="24"/>
      <c r="T185" s="24"/>
      <c r="U185" s="24">
        <f t="shared" si="134"/>
        <v>62.122766100736328</v>
      </c>
      <c r="V185" s="24">
        <f t="shared" si="134"/>
        <v>61.977414248120056</v>
      </c>
      <c r="W185" s="24">
        <f t="shared" si="134"/>
        <v>62.556568182959928</v>
      </c>
      <c r="X185" s="22">
        <f t="shared" si="137"/>
        <v>61.961613094650239</v>
      </c>
      <c r="Y185" s="22">
        <f t="shared" si="138"/>
        <v>0</v>
      </c>
      <c r="Z185" s="31">
        <f t="shared" si="100"/>
        <v>61.961613094650239</v>
      </c>
      <c r="AA185" s="25">
        <f t="shared" si="101"/>
        <v>0</v>
      </c>
      <c r="AC185" s="49">
        <f t="shared" si="102"/>
        <v>125.4</v>
      </c>
      <c r="AD185" s="49">
        <f t="shared" si="103"/>
        <v>123.92322618930048</v>
      </c>
      <c r="AE185" s="49">
        <f t="shared" si="104"/>
        <v>124.24553220147266</v>
      </c>
      <c r="AF185" s="49">
        <f t="shared" si="105"/>
        <v>123.95482849624011</v>
      </c>
      <c r="AG185" s="49">
        <f t="shared" si="106"/>
        <v>125.11313636591986</v>
      </c>
      <c r="AH185" s="50">
        <f t="shared" si="107"/>
        <v>515.02843588311077</v>
      </c>
      <c r="AI185" s="49">
        <f t="shared" si="108"/>
        <v>-0.2868636340801487</v>
      </c>
      <c r="AJ185" s="51">
        <f t="shared" si="109"/>
        <v>-7.0701933138268191E-8</v>
      </c>
      <c r="AK185" s="61"/>
      <c r="AL185" s="69">
        <f t="shared" si="110"/>
        <v>125.4</v>
      </c>
      <c r="AM185" s="69">
        <f t="shared" si="111"/>
        <v>125.29967535356387</v>
      </c>
      <c r="AN185" s="69">
        <f t="shared" si="112"/>
        <v>125.18403227849115</v>
      </c>
      <c r="AO185" s="69">
        <f t="shared" si="113"/>
        <v>125.05073182553825</v>
      </c>
      <c r="AP185" s="69">
        <f t="shared" si="114"/>
        <v>124.89707791460347</v>
      </c>
      <c r="AQ185" s="70">
        <f t="shared" si="115"/>
        <v>517.70067867416878</v>
      </c>
      <c r="AS185" s="74">
        <f t="shared" si="116"/>
        <v>-8.0003705291973974E-4</v>
      </c>
      <c r="AT185" s="74">
        <f t="shared" si="117"/>
        <v>-9.2293196088824581E-4</v>
      </c>
      <c r="AU185" s="74">
        <f t="shared" si="118"/>
        <v>-1.0648359101929836E-3</v>
      </c>
      <c r="AV185" s="74">
        <f t="shared" si="119"/>
        <v>-1.2287326006947753E-3</v>
      </c>
      <c r="AW185" s="45"/>
      <c r="AX185" s="42" t="str">
        <f t="shared" si="120"/>
        <v>FLU0060-ST-0810-002-B</v>
      </c>
      <c r="AY185" s="42">
        <f t="shared" si="121"/>
        <v>62.7</v>
      </c>
      <c r="AZ185" s="43">
        <f t="shared" si="122"/>
        <v>62.649837676781935</v>
      </c>
      <c r="BA185" s="43">
        <f t="shared" si="123"/>
        <v>62.592016139245573</v>
      </c>
      <c r="BB185" s="43">
        <f t="shared" si="124"/>
        <v>64.125520534657085</v>
      </c>
      <c r="BC185" s="43">
        <f t="shared" si="125"/>
        <v>65.720913919939605</v>
      </c>
      <c r="BD185" s="43">
        <f t="shared" si="126"/>
        <v>66.712226314678276</v>
      </c>
      <c r="BE185" s="43">
        <f t="shared" si="127"/>
        <v>62.525365912769125</v>
      </c>
      <c r="BF185" s="43">
        <f t="shared" si="128"/>
        <v>64.057237377631964</v>
      </c>
      <c r="BG185" s="43">
        <f t="shared" si="129"/>
        <v>65.65093193074695</v>
      </c>
      <c r="BH185" s="43">
        <f t="shared" si="130"/>
        <v>66.641188740449479</v>
      </c>
      <c r="BI185" s="43">
        <f t="shared" si="131"/>
        <v>67.492190686287572</v>
      </c>
      <c r="BJ185" s="43">
        <f t="shared" si="133"/>
        <v>62.448538957301736</v>
      </c>
    </row>
    <row r="186" spans="1:62" x14ac:dyDescent="0.2">
      <c r="A186" s="17" t="s">
        <v>200</v>
      </c>
      <c r="B186" s="17">
        <f>IF(ISERROR(VLOOKUP('Prices updated for CPI'!A186,Quantities!$A$1:$B$576,2,FALSE)),0,VLOOKUP('Prices updated for CPI'!A186,Quantities!$A$1:$B$576,2,FALSE))</f>
        <v>4</v>
      </c>
      <c r="C186" s="18">
        <f t="shared" si="95"/>
        <v>1</v>
      </c>
      <c r="D186" s="19">
        <v>2</v>
      </c>
      <c r="E186" s="20">
        <v>830</v>
      </c>
      <c r="F186" s="21">
        <v>0</v>
      </c>
      <c r="G186" s="22">
        <v>0</v>
      </c>
      <c r="H186" s="22">
        <v>0</v>
      </c>
      <c r="I186" s="22">
        <v>33.281986403948281</v>
      </c>
      <c r="J186" s="23">
        <f t="shared" si="96"/>
        <v>33.281986403948281</v>
      </c>
      <c r="K186" s="24">
        <f>IF(ISERROR(VLOOKUP($A186,'14-15 pricing'!$A$1:$D$1208,4,FALSE)),L186,VLOOKUP($A186,'14-15 pricing'!$A$1:$D$1208,4,FALSE))</f>
        <v>50.23</v>
      </c>
      <c r="L186" s="24">
        <f t="shared" si="97"/>
        <v>46.770621036742376</v>
      </c>
      <c r="M186" s="24"/>
      <c r="N186" s="24"/>
      <c r="O186" s="24"/>
      <c r="P186" s="24"/>
      <c r="Q186" s="24"/>
      <c r="R186" s="24"/>
      <c r="S186" s="24"/>
      <c r="T186" s="24"/>
      <c r="U186" s="24">
        <f t="shared" si="134"/>
        <v>46.892264515666504</v>
      </c>
      <c r="V186" s="24">
        <f t="shared" si="134"/>
        <v>46.782548256257328</v>
      </c>
      <c r="W186" s="24">
        <f t="shared" si="134"/>
        <v>47.219712297918996</v>
      </c>
      <c r="X186" s="22">
        <f t="shared" si="137"/>
        <v>46.770621036742376</v>
      </c>
      <c r="Y186" s="22">
        <f t="shared" si="138"/>
        <v>0</v>
      </c>
      <c r="Z186" s="31">
        <f t="shared" si="100"/>
        <v>46.770621036742376</v>
      </c>
      <c r="AA186" s="25">
        <f t="shared" si="101"/>
        <v>0</v>
      </c>
      <c r="AC186" s="49">
        <f t="shared" si="102"/>
        <v>200.92</v>
      </c>
      <c r="AD186" s="49">
        <f t="shared" si="103"/>
        <v>187.08248414696951</v>
      </c>
      <c r="AE186" s="49">
        <f t="shared" si="104"/>
        <v>187.56905806266602</v>
      </c>
      <c r="AF186" s="49">
        <f t="shared" si="105"/>
        <v>187.13019302502931</v>
      </c>
      <c r="AG186" s="49">
        <f t="shared" si="106"/>
        <v>188.87884919167598</v>
      </c>
      <c r="AH186" s="50">
        <f t="shared" si="107"/>
        <v>788.40131742697156</v>
      </c>
      <c r="AI186" s="49">
        <f t="shared" si="108"/>
        <v>-12.041150808324005</v>
      </c>
      <c r="AJ186" s="51">
        <f t="shared" si="109"/>
        <v>-2.967725909517232E-6</v>
      </c>
      <c r="AK186" s="61"/>
      <c r="AL186" s="69">
        <f t="shared" si="110"/>
        <v>200.92</v>
      </c>
      <c r="AM186" s="69">
        <f t="shared" si="111"/>
        <v>196.70885556057686</v>
      </c>
      <c r="AN186" s="69">
        <f t="shared" si="112"/>
        <v>191.85471742154735</v>
      </c>
      <c r="AO186" s="69">
        <f t="shared" si="113"/>
        <v>186.25940778262913</v>
      </c>
      <c r="AP186" s="69">
        <f t="shared" si="114"/>
        <v>179.80975821381188</v>
      </c>
      <c r="AQ186" s="70">
        <f t="shared" si="115"/>
        <v>793.15380659919606</v>
      </c>
      <c r="AS186" s="74">
        <f t="shared" si="116"/>
        <v>-2.0959309373995236E-2</v>
      </c>
      <c r="AT186" s="74">
        <f t="shared" si="117"/>
        <v>-2.4676764679435973E-2</v>
      </c>
      <c r="AU186" s="74">
        <f t="shared" si="118"/>
        <v>-2.9164305752378702E-2</v>
      </c>
      <c r="AV186" s="74">
        <f t="shared" si="119"/>
        <v>-3.4627241896657397E-2</v>
      </c>
      <c r="AW186" s="45"/>
      <c r="AX186" s="42" t="str">
        <f t="shared" si="120"/>
        <v>FLU0060-ST-0830-002-B</v>
      </c>
      <c r="AY186" s="42">
        <f t="shared" si="121"/>
        <v>50.23</v>
      </c>
      <c r="AZ186" s="43">
        <f t="shared" si="122"/>
        <v>49.177213890144216</v>
      </c>
      <c r="BA186" s="43">
        <f t="shared" si="123"/>
        <v>47.963679355386837</v>
      </c>
      <c r="BB186" s="43">
        <f t="shared" si="124"/>
        <v>49.138789499593813</v>
      </c>
      <c r="BC186" s="43">
        <f t="shared" si="125"/>
        <v>50.361324600670656</v>
      </c>
      <c r="BD186" s="43">
        <f t="shared" si="126"/>
        <v>51.120958061533948</v>
      </c>
      <c r="BE186" s="43">
        <f t="shared" si="127"/>
        <v>46.564851945657281</v>
      </c>
      <c r="BF186" s="43">
        <f t="shared" si="128"/>
        <v>47.705690818325884</v>
      </c>
      <c r="BG186" s="43">
        <f t="shared" si="129"/>
        <v>48.892571531921909</v>
      </c>
      <c r="BH186" s="43">
        <f t="shared" si="130"/>
        <v>49.630050810272849</v>
      </c>
      <c r="BI186" s="43">
        <f t="shared" si="131"/>
        <v>50.263822065105678</v>
      </c>
      <c r="BJ186" s="43">
        <f t="shared" si="133"/>
        <v>44.952439553452969</v>
      </c>
    </row>
    <row r="187" spans="1:62" x14ac:dyDescent="0.2">
      <c r="A187" s="17" t="s">
        <v>201</v>
      </c>
      <c r="B187" s="17">
        <f>IF(ISERROR(VLOOKUP('Prices updated for CPI'!A187,Quantities!$A$1:$B$576,2,FALSE)),0,VLOOKUP('Prices updated for CPI'!A187,Quantities!$A$1:$B$576,2,FALSE))</f>
        <v>14</v>
      </c>
      <c r="C187" s="18">
        <f t="shared" si="95"/>
        <v>1</v>
      </c>
      <c r="D187" s="19">
        <v>2</v>
      </c>
      <c r="E187" s="20">
        <v>990</v>
      </c>
      <c r="F187" s="21">
        <v>0</v>
      </c>
      <c r="G187" s="22">
        <v>0</v>
      </c>
      <c r="H187" s="22">
        <v>0</v>
      </c>
      <c r="I187" s="22">
        <v>43.156870153948283</v>
      </c>
      <c r="J187" s="23">
        <f t="shared" si="96"/>
        <v>43.156870153948283</v>
      </c>
      <c r="K187" s="24">
        <f>IF(ISERROR(VLOOKUP($A187,'14-15 pricing'!$A$1:$D$1208,4,FALSE)),L187,VLOOKUP($A187,'14-15 pricing'!$A$1:$D$1208,4,FALSE))</f>
        <v>61.74</v>
      </c>
      <c r="L187" s="24">
        <f t="shared" si="97"/>
        <v>60.647630661334532</v>
      </c>
      <c r="M187" s="24"/>
      <c r="N187" s="24"/>
      <c r="O187" s="24"/>
      <c r="P187" s="24"/>
      <c r="Q187" s="24"/>
      <c r="R187" s="24"/>
      <c r="S187" s="24"/>
      <c r="T187" s="24"/>
      <c r="U187" s="24">
        <f t="shared" si="134"/>
        <v>60.805366193141019</v>
      </c>
      <c r="V187" s="24">
        <f t="shared" si="134"/>
        <v>60.663096729304655</v>
      </c>
      <c r="W187" s="24">
        <f t="shared" si="134"/>
        <v>61.229968897118823</v>
      </c>
      <c r="X187" s="22">
        <f t="shared" si="137"/>
        <v>60.647630661334532</v>
      </c>
      <c r="Y187" s="22">
        <f t="shared" si="138"/>
        <v>0</v>
      </c>
      <c r="Z187" s="31">
        <f t="shared" si="100"/>
        <v>60.647630661334532</v>
      </c>
      <c r="AA187" s="25">
        <f t="shared" si="101"/>
        <v>0</v>
      </c>
      <c r="AC187" s="49">
        <f t="shared" si="102"/>
        <v>864.36</v>
      </c>
      <c r="AD187" s="49">
        <f t="shared" si="103"/>
        <v>849.06682925868347</v>
      </c>
      <c r="AE187" s="49">
        <f t="shared" si="104"/>
        <v>851.27512670397425</v>
      </c>
      <c r="AF187" s="49">
        <f t="shared" si="105"/>
        <v>849.2833542102652</v>
      </c>
      <c r="AG187" s="49">
        <f t="shared" si="106"/>
        <v>857.21956455966347</v>
      </c>
      <c r="AH187" s="50">
        <f t="shared" si="107"/>
        <v>3533.5967077631458</v>
      </c>
      <c r="AI187" s="49">
        <f t="shared" si="108"/>
        <v>-7.140435440336546</v>
      </c>
      <c r="AJ187" s="51">
        <f t="shared" si="109"/>
        <v>-1.7598696004100113E-6</v>
      </c>
      <c r="AK187" s="61"/>
      <c r="AL187" s="69">
        <f t="shared" si="110"/>
        <v>864.36</v>
      </c>
      <c r="AM187" s="69">
        <f t="shared" si="111"/>
        <v>861.86277980250475</v>
      </c>
      <c r="AN187" s="69">
        <f t="shared" si="112"/>
        <v>858.98426257836581</v>
      </c>
      <c r="AO187" s="69">
        <f t="shared" si="113"/>
        <v>855.66622862285976</v>
      </c>
      <c r="AP187" s="69">
        <f t="shared" si="114"/>
        <v>851.84156874673749</v>
      </c>
      <c r="AQ187" s="70">
        <f t="shared" si="115"/>
        <v>3552.2259502636721</v>
      </c>
      <c r="AS187" s="74">
        <f t="shared" si="116"/>
        <v>-2.8890973639401022E-3</v>
      </c>
      <c r="AT187" s="74">
        <f t="shared" si="117"/>
        <v>-3.339878796945544E-3</v>
      </c>
      <c r="AU187" s="74">
        <f t="shared" si="118"/>
        <v>-3.8627412632060249E-3</v>
      </c>
      <c r="AV187" s="74">
        <f t="shared" si="119"/>
        <v>-4.46980346796883E-3</v>
      </c>
      <c r="AW187" s="45"/>
      <c r="AX187" s="42" t="str">
        <f t="shared" si="120"/>
        <v>FLU0060-ST-0990-002-B</v>
      </c>
      <c r="AY187" s="42">
        <f t="shared" si="121"/>
        <v>61.74</v>
      </c>
      <c r="AZ187" s="43">
        <f t="shared" si="122"/>
        <v>61.561627128750345</v>
      </c>
      <c r="BA187" s="43">
        <f t="shared" si="123"/>
        <v>61.356018755597567</v>
      </c>
      <c r="BB187" s="43">
        <f t="shared" si="124"/>
        <v>62.859241215109705</v>
      </c>
      <c r="BC187" s="43">
        <f t="shared" si="125"/>
        <v>64.423130549688508</v>
      </c>
      <c r="BD187" s="43">
        <f t="shared" si="126"/>
        <v>65.394867611951085</v>
      </c>
      <c r="BE187" s="43">
        <f t="shared" si="127"/>
        <v>61.119016330204275</v>
      </c>
      <c r="BF187" s="43">
        <f t="shared" si="128"/>
        <v>62.616432230294279</v>
      </c>
      <c r="BG187" s="43">
        <f t="shared" si="129"/>
        <v>64.17428066500932</v>
      </c>
      <c r="BH187" s="43">
        <f t="shared" si="130"/>
        <v>65.14226415842451</v>
      </c>
      <c r="BI187" s="43">
        <f t="shared" si="131"/>
        <v>65.974124973078176</v>
      </c>
      <c r="BJ187" s="43">
        <f t="shared" si="133"/>
        <v>60.845826339052678</v>
      </c>
    </row>
    <row r="188" spans="1:62" x14ac:dyDescent="0.2">
      <c r="A188" s="17" t="s">
        <v>202</v>
      </c>
      <c r="B188" s="17">
        <f>IF(ISERROR(VLOOKUP('Prices updated for CPI'!A188,Quantities!$A$1:$B$576,2,FALSE)),0,VLOOKUP('Prices updated for CPI'!A188,Quantities!$A$1:$B$576,2,FALSE))</f>
        <v>2</v>
      </c>
      <c r="C188" s="18">
        <f t="shared" si="95"/>
        <v>1</v>
      </c>
      <c r="D188" s="19">
        <v>2</v>
      </c>
      <c r="E188" s="20">
        <v>1000</v>
      </c>
      <c r="F188" s="21">
        <v>0</v>
      </c>
      <c r="G188" s="22">
        <v>0</v>
      </c>
      <c r="H188" s="22">
        <v>0</v>
      </c>
      <c r="I188" s="22">
        <v>38.219428278948278</v>
      </c>
      <c r="J188" s="23">
        <f t="shared" si="96"/>
        <v>38.219428278948278</v>
      </c>
      <c r="K188" s="24">
        <f>IF(ISERROR(VLOOKUP($A188,'14-15 pricing'!$A$1:$D$1208,4,FALSE)),L188,VLOOKUP($A188,'14-15 pricing'!$A$1:$D$1208,4,FALSE))</f>
        <v>61.74</v>
      </c>
      <c r="L188" s="24">
        <f t="shared" si="97"/>
        <v>53.70912584903845</v>
      </c>
      <c r="M188" s="24"/>
      <c r="N188" s="24"/>
      <c r="O188" s="24"/>
      <c r="P188" s="24"/>
      <c r="Q188" s="24"/>
      <c r="R188" s="24"/>
      <c r="S188" s="24"/>
      <c r="T188" s="24"/>
      <c r="U188" s="24">
        <f t="shared" si="134"/>
        <v>53.848815354403762</v>
      </c>
      <c r="V188" s="24">
        <f t="shared" si="134"/>
        <v>53.722822492780985</v>
      </c>
      <c r="W188" s="24">
        <f t="shared" si="134"/>
        <v>54.224840597518906</v>
      </c>
      <c r="X188" s="22">
        <f t="shared" si="137"/>
        <v>53.70912584903845</v>
      </c>
      <c r="Y188" s="22">
        <f t="shared" si="138"/>
        <v>0</v>
      </c>
      <c r="Z188" s="31">
        <f t="shared" si="100"/>
        <v>53.70912584903845</v>
      </c>
      <c r="AA188" s="25">
        <f t="shared" si="101"/>
        <v>0</v>
      </c>
      <c r="AC188" s="49">
        <f t="shared" si="102"/>
        <v>123.48</v>
      </c>
      <c r="AD188" s="49">
        <f t="shared" si="103"/>
        <v>107.4182516980769</v>
      </c>
      <c r="AE188" s="49">
        <f t="shared" si="104"/>
        <v>107.69763070880752</v>
      </c>
      <c r="AF188" s="49">
        <f t="shared" si="105"/>
        <v>107.44564498556197</v>
      </c>
      <c r="AG188" s="49">
        <f t="shared" si="106"/>
        <v>108.44968119503781</v>
      </c>
      <c r="AH188" s="50">
        <f t="shared" si="107"/>
        <v>460.28937053742499</v>
      </c>
      <c r="AI188" s="49">
        <f t="shared" si="108"/>
        <v>-15.030318804962192</v>
      </c>
      <c r="AJ188" s="51">
        <f t="shared" si="109"/>
        <v>-3.7044521122478175E-6</v>
      </c>
      <c r="AK188" s="61"/>
      <c r="AL188" s="69">
        <f t="shared" si="110"/>
        <v>123.48</v>
      </c>
      <c r="AM188" s="69">
        <f t="shared" si="111"/>
        <v>118.22345563261962</v>
      </c>
      <c r="AN188" s="69">
        <f t="shared" si="112"/>
        <v>112.16429692641829</v>
      </c>
      <c r="AO188" s="69">
        <f t="shared" si="113"/>
        <v>105.1799738310476</v>
      </c>
      <c r="AP188" s="69">
        <f t="shared" si="114"/>
        <v>97.129224301974716</v>
      </c>
      <c r="AQ188" s="70">
        <f t="shared" si="115"/>
        <v>463.52038304415305</v>
      </c>
      <c r="AS188" s="74">
        <f t="shared" si="116"/>
        <v>-4.2570006214612773E-2</v>
      </c>
      <c r="AT188" s="74">
        <f t="shared" si="117"/>
        <v>-5.1251747580701897E-2</v>
      </c>
      <c r="AU188" s="74">
        <f t="shared" si="118"/>
        <v>-6.2268683411375723E-2</v>
      </c>
      <c r="AV188" s="74">
        <f t="shared" si="119"/>
        <v>-7.6542608215561497E-2</v>
      </c>
      <c r="AW188" s="45"/>
      <c r="AX188" s="42" t="str">
        <f t="shared" si="120"/>
        <v>FLU0060-ST-1000-002-B</v>
      </c>
      <c r="AY188" s="42">
        <f t="shared" si="121"/>
        <v>61.74</v>
      </c>
      <c r="AZ188" s="43">
        <f t="shared" si="122"/>
        <v>59.111727816309809</v>
      </c>
      <c r="BA188" s="43">
        <f t="shared" si="123"/>
        <v>56.082148463209144</v>
      </c>
      <c r="BB188" s="43">
        <f t="shared" si="124"/>
        <v>57.456161100557765</v>
      </c>
      <c r="BC188" s="43">
        <f t="shared" si="125"/>
        <v>58.885625978180329</v>
      </c>
      <c r="BD188" s="43">
        <f t="shared" si="126"/>
        <v>59.773837164275918</v>
      </c>
      <c r="BE188" s="43">
        <f t="shared" si="127"/>
        <v>52.589986915523802</v>
      </c>
      <c r="BF188" s="43">
        <f t="shared" si="128"/>
        <v>53.878441594954133</v>
      </c>
      <c r="BG188" s="43">
        <f t="shared" si="129"/>
        <v>55.218895576664337</v>
      </c>
      <c r="BH188" s="43">
        <f t="shared" si="130"/>
        <v>56.051799021610492</v>
      </c>
      <c r="BI188" s="43">
        <f t="shared" si="131"/>
        <v>56.767575419611084</v>
      </c>
      <c r="BJ188" s="43">
        <f t="shared" si="133"/>
        <v>48.564612150987358</v>
      </c>
    </row>
    <row r="189" spans="1:62" x14ac:dyDescent="0.2">
      <c r="A189" s="17" t="s">
        <v>203</v>
      </c>
      <c r="B189" s="17">
        <f>IF(ISERROR(VLOOKUP('Prices updated for CPI'!A189,Quantities!$A$1:$B$576,2,FALSE)),0,VLOOKUP('Prices updated for CPI'!A189,Quantities!$A$1:$B$576,2,FALSE))</f>
        <v>1</v>
      </c>
      <c r="C189" s="18">
        <f t="shared" si="95"/>
        <v>1</v>
      </c>
      <c r="D189" s="19">
        <v>2</v>
      </c>
      <c r="E189" s="20">
        <v>10</v>
      </c>
      <c r="F189" s="21">
        <v>0</v>
      </c>
      <c r="G189" s="22">
        <v>0</v>
      </c>
      <c r="H189" s="22">
        <v>0</v>
      </c>
      <c r="I189" s="22">
        <v>35.196583085853746</v>
      </c>
      <c r="J189" s="23">
        <f t="shared" si="96"/>
        <v>35.196583085853746</v>
      </c>
      <c r="K189" s="24">
        <f>IF(ISERROR(VLOOKUP($A189,'14-15 pricing'!$A$1:$D$1208,4,FALSE)),L189,VLOOKUP($A189,'14-15 pricing'!$A$1:$D$1208,4,FALSE))</f>
        <v>56.93</v>
      </c>
      <c r="L189" s="24">
        <f t="shared" si="97"/>
        <v>49.461171857861089</v>
      </c>
      <c r="M189" s="24"/>
      <c r="N189" s="24"/>
      <c r="O189" s="24"/>
      <c r="P189" s="24"/>
      <c r="Q189" s="24"/>
      <c r="R189" s="24"/>
      <c r="S189" s="24"/>
      <c r="T189" s="24"/>
      <c r="U189" s="24">
        <f t="shared" si="134"/>
        <v>49.589813062170258</v>
      </c>
      <c r="V189" s="24">
        <f t="shared" si="134"/>
        <v>49.47378520874544</v>
      </c>
      <c r="W189" s="24">
        <f t="shared" si="134"/>
        <v>49.936097774099622</v>
      </c>
      <c r="X189" s="22">
        <f t="shared" si="137"/>
        <v>49.461171857861089</v>
      </c>
      <c r="Y189" s="22">
        <f t="shared" si="138"/>
        <v>0</v>
      </c>
      <c r="Z189" s="31">
        <f t="shared" si="100"/>
        <v>49.461171857861089</v>
      </c>
      <c r="AA189" s="25">
        <f t="shared" si="101"/>
        <v>0</v>
      </c>
      <c r="AC189" s="49">
        <f t="shared" si="102"/>
        <v>56.93</v>
      </c>
      <c r="AD189" s="49">
        <f t="shared" si="103"/>
        <v>49.461171857861089</v>
      </c>
      <c r="AE189" s="49">
        <f t="shared" si="104"/>
        <v>49.589813062170258</v>
      </c>
      <c r="AF189" s="49">
        <f t="shared" si="105"/>
        <v>49.47378520874544</v>
      </c>
      <c r="AG189" s="49">
        <f t="shared" si="106"/>
        <v>49.936097774099622</v>
      </c>
      <c r="AH189" s="50">
        <f t="shared" si="107"/>
        <v>212.01066834714939</v>
      </c>
      <c r="AI189" s="49">
        <f t="shared" si="108"/>
        <v>-6.9939022259003778</v>
      </c>
      <c r="AJ189" s="51">
        <f t="shared" si="109"/>
        <v>-1.7237542469849521E-6</v>
      </c>
      <c r="AK189" s="61"/>
      <c r="AL189" s="69">
        <f t="shared" si="110"/>
        <v>56.93</v>
      </c>
      <c r="AM189" s="69">
        <f t="shared" si="111"/>
        <v>54.48402677557123</v>
      </c>
      <c r="AN189" s="69">
        <f t="shared" si="112"/>
        <v>51.664581352471188</v>
      </c>
      <c r="AO189" s="69">
        <f t="shared" si="113"/>
        <v>48.414638787913368</v>
      </c>
      <c r="AP189" s="69">
        <f t="shared" si="114"/>
        <v>44.668467081098996</v>
      </c>
      <c r="AQ189" s="70">
        <f t="shared" si="115"/>
        <v>213.50292649613294</v>
      </c>
      <c r="AS189" s="74">
        <f t="shared" si="116"/>
        <v>-4.296457446739451E-2</v>
      </c>
      <c r="AT189" s="74">
        <f t="shared" si="117"/>
        <v>-5.1748110225292396E-2</v>
      </c>
      <c r="AU189" s="74">
        <f t="shared" si="118"/>
        <v>-6.2904653042395564E-2</v>
      </c>
      <c r="AV189" s="74">
        <f t="shared" si="119"/>
        <v>-7.73768389190089E-2</v>
      </c>
      <c r="AW189" s="45"/>
      <c r="AX189" s="42" t="str">
        <f t="shared" si="120"/>
        <v>FLU0070-ST-0010-002-B</v>
      </c>
      <c r="AY189" s="42">
        <f t="shared" si="121"/>
        <v>56.93</v>
      </c>
      <c r="AZ189" s="43">
        <f t="shared" si="122"/>
        <v>54.48402677557123</v>
      </c>
      <c r="BA189" s="43">
        <f t="shared" si="123"/>
        <v>51.664581352471188</v>
      </c>
      <c r="BB189" s="43">
        <f t="shared" si="124"/>
        <v>52.930363595606728</v>
      </c>
      <c r="BC189" s="43">
        <f t="shared" si="125"/>
        <v>54.247230129507081</v>
      </c>
      <c r="BD189" s="43">
        <f t="shared" si="126"/>
        <v>55.065477296202459</v>
      </c>
      <c r="BE189" s="43">
        <f t="shared" si="127"/>
        <v>48.414638787913368</v>
      </c>
      <c r="BF189" s="43">
        <f t="shared" si="128"/>
        <v>49.600797438217242</v>
      </c>
      <c r="BG189" s="43">
        <f t="shared" si="129"/>
        <v>50.834826939699454</v>
      </c>
      <c r="BH189" s="43">
        <f t="shared" si="130"/>
        <v>51.601602552270933</v>
      </c>
      <c r="BI189" s="43">
        <f t="shared" si="131"/>
        <v>52.260550344324535</v>
      </c>
      <c r="BJ189" s="43">
        <f t="shared" si="133"/>
        <v>44.668467081098996</v>
      </c>
    </row>
    <row r="190" spans="1:62" x14ac:dyDescent="0.2">
      <c r="A190" s="17" t="s">
        <v>204</v>
      </c>
      <c r="B190" s="17">
        <f>IF(ISERROR(VLOOKUP('Prices updated for CPI'!A190,Quantities!$A$1:$B$576,2,FALSE)),0,VLOOKUP('Prices updated for CPI'!A190,Quantities!$A$1:$B$576,2,FALSE))</f>
        <v>20</v>
      </c>
      <c r="C190" s="18">
        <f t="shared" si="95"/>
        <v>1</v>
      </c>
      <c r="D190" s="19">
        <v>2</v>
      </c>
      <c r="E190" s="20">
        <v>10</v>
      </c>
      <c r="F190" s="21">
        <v>0</v>
      </c>
      <c r="G190" s="22">
        <v>0</v>
      </c>
      <c r="H190" s="22">
        <v>0</v>
      </c>
      <c r="I190" s="22">
        <v>37.139347240871501</v>
      </c>
      <c r="J190" s="23">
        <f t="shared" si="96"/>
        <v>37.139347240871501</v>
      </c>
      <c r="K190" s="24">
        <f>IF(ISERROR(VLOOKUP($A190,'14-15 pricing'!$A$1:$D$1208,4,FALSE)),L190,VLOOKUP($A190,'14-15 pricing'!$A$1:$D$1208,4,FALSE))</f>
        <v>63.63</v>
      </c>
      <c r="L190" s="24">
        <f t="shared" si="97"/>
        <v>52.191305959692315</v>
      </c>
      <c r="M190" s="24"/>
      <c r="N190" s="24"/>
      <c r="O190" s="24"/>
      <c r="P190" s="24"/>
      <c r="Q190" s="24"/>
      <c r="R190" s="24"/>
      <c r="S190" s="24"/>
      <c r="T190" s="24"/>
      <c r="U190" s="24">
        <f t="shared" si="134"/>
        <v>52.327047839654597</v>
      </c>
      <c r="V190" s="24">
        <f t="shared" si="134"/>
        <v>52.204615536284514</v>
      </c>
      <c r="W190" s="24">
        <f t="shared" si="134"/>
        <v>52.692446609449341</v>
      </c>
      <c r="X190" s="22">
        <f t="shared" si="137"/>
        <v>52.191305959692315</v>
      </c>
      <c r="Y190" s="22">
        <f t="shared" si="138"/>
        <v>0</v>
      </c>
      <c r="Z190" s="31">
        <f t="shared" si="100"/>
        <v>52.191305959692315</v>
      </c>
      <c r="AA190" s="25">
        <f t="shared" si="101"/>
        <v>0</v>
      </c>
      <c r="AC190" s="49">
        <f t="shared" si="102"/>
        <v>1272.6000000000001</v>
      </c>
      <c r="AD190" s="49">
        <f t="shared" si="103"/>
        <v>1043.8261191938464</v>
      </c>
      <c r="AE190" s="49">
        <f t="shared" si="104"/>
        <v>1046.5409567930919</v>
      </c>
      <c r="AF190" s="49">
        <f t="shared" si="105"/>
        <v>1044.0923107256904</v>
      </c>
      <c r="AG190" s="49">
        <f t="shared" si="106"/>
        <v>1053.8489321889867</v>
      </c>
      <c r="AH190" s="50">
        <f t="shared" si="107"/>
        <v>4540.9593942858246</v>
      </c>
      <c r="AI190" s="49">
        <f t="shared" si="108"/>
        <v>-218.7510678110134</v>
      </c>
      <c r="AJ190" s="51">
        <f t="shared" si="109"/>
        <v>-5.3914548701484618E-5</v>
      </c>
      <c r="AK190" s="61"/>
      <c r="AL190" s="69">
        <f t="shared" si="110"/>
        <v>1272.6000000000001</v>
      </c>
      <c r="AM190" s="69">
        <f t="shared" si="111"/>
        <v>1196.0963204519123</v>
      </c>
      <c r="AN190" s="69">
        <f t="shared" si="112"/>
        <v>1107.9114020734446</v>
      </c>
      <c r="AO190" s="69">
        <f t="shared" si="113"/>
        <v>1006.2616529979257</v>
      </c>
      <c r="AP190" s="69">
        <f t="shared" si="114"/>
        <v>889.09114723444941</v>
      </c>
      <c r="AQ190" s="70">
        <f t="shared" si="115"/>
        <v>4576.8547741770335</v>
      </c>
      <c r="AS190" s="74">
        <f t="shared" si="116"/>
        <v>-6.0116045535193931E-2</v>
      </c>
      <c r="AT190" s="74">
        <f t="shared" si="117"/>
        <v>-7.3727271684231474E-2</v>
      </c>
      <c r="AU190" s="74">
        <f t="shared" si="118"/>
        <v>-9.1748987225226189E-2</v>
      </c>
      <c r="AV190" s="74">
        <f t="shared" si="119"/>
        <v>-0.11644139018355082</v>
      </c>
      <c r="AW190" s="45"/>
      <c r="AX190" s="42" t="str">
        <f t="shared" si="120"/>
        <v>FLU0080-ST-0010-002-B</v>
      </c>
      <c r="AY190" s="42">
        <f t="shared" si="121"/>
        <v>63.63</v>
      </c>
      <c r="AZ190" s="43">
        <f t="shared" si="122"/>
        <v>59.804816022595617</v>
      </c>
      <c r="BA190" s="43">
        <f t="shared" si="123"/>
        <v>55.395570103672235</v>
      </c>
      <c r="BB190" s="43">
        <f t="shared" si="124"/>
        <v>56.752761571212204</v>
      </c>
      <c r="BC190" s="43">
        <f t="shared" si="125"/>
        <v>58.164726412235105</v>
      </c>
      <c r="BD190" s="43">
        <f t="shared" si="126"/>
        <v>59.042063789181384</v>
      </c>
      <c r="BE190" s="43">
        <f t="shared" si="127"/>
        <v>50.313082649896288</v>
      </c>
      <c r="BF190" s="43">
        <f t="shared" si="128"/>
        <v>51.545753174818742</v>
      </c>
      <c r="BG190" s="43">
        <f t="shared" si="129"/>
        <v>52.828171671680167</v>
      </c>
      <c r="BH190" s="43">
        <f t="shared" si="130"/>
        <v>53.62501423283679</v>
      </c>
      <c r="BI190" s="43">
        <f t="shared" si="131"/>
        <v>54.309800808830751</v>
      </c>
      <c r="BJ190" s="43">
        <f t="shared" si="133"/>
        <v>44.454557361722472</v>
      </c>
    </row>
    <row r="191" spans="1:62" x14ac:dyDescent="0.2">
      <c r="A191" s="17" t="s">
        <v>205</v>
      </c>
      <c r="B191" s="17">
        <f>IF(ISERROR(VLOOKUP('Prices updated for CPI'!A191,Quantities!$A$1:$B$576,2,FALSE)),0,VLOOKUP('Prices updated for CPI'!A191,Quantities!$A$1:$B$576,2,FALSE))</f>
        <v>3</v>
      </c>
      <c r="C191" s="18">
        <f t="shared" si="95"/>
        <v>1</v>
      </c>
      <c r="D191" s="19">
        <v>2</v>
      </c>
      <c r="E191" s="20">
        <v>990</v>
      </c>
      <c r="F191" s="21">
        <v>0</v>
      </c>
      <c r="G191" s="22">
        <v>0</v>
      </c>
      <c r="H191" s="22">
        <v>0</v>
      </c>
      <c r="I191" s="22">
        <v>47.014230990871503</v>
      </c>
      <c r="J191" s="23">
        <f t="shared" si="96"/>
        <v>47.014230990871503</v>
      </c>
      <c r="K191" s="24">
        <f>IF(ISERROR(VLOOKUP($A191,'14-15 pricing'!$A$1:$D$1208,4,FALSE)),L191,VLOOKUP($A191,'14-15 pricing'!$A$1:$D$1208,4,FALSE))</f>
        <v>75.14</v>
      </c>
      <c r="L191" s="24">
        <f t="shared" si="97"/>
        <v>66.068315584284477</v>
      </c>
      <c r="M191" s="24"/>
      <c r="N191" s="24"/>
      <c r="O191" s="24"/>
      <c r="P191" s="24"/>
      <c r="Q191" s="24"/>
      <c r="R191" s="24"/>
      <c r="S191" s="24"/>
      <c r="T191" s="24"/>
      <c r="U191" s="24">
        <f t="shared" si="134"/>
        <v>66.240149517129112</v>
      </c>
      <c r="V191" s="24">
        <f t="shared" si="134"/>
        <v>66.085164009331848</v>
      </c>
      <c r="W191" s="24">
        <f t="shared" si="134"/>
        <v>66.702703208649183</v>
      </c>
      <c r="X191" s="22">
        <f t="shared" si="137"/>
        <v>66.068315584284477</v>
      </c>
      <c r="Y191" s="22">
        <f t="shared" si="138"/>
        <v>0</v>
      </c>
      <c r="Z191" s="31">
        <f t="shared" si="100"/>
        <v>66.068315584284477</v>
      </c>
      <c r="AA191" s="25">
        <f t="shared" si="101"/>
        <v>0</v>
      </c>
      <c r="AC191" s="49">
        <f t="shared" si="102"/>
        <v>225.42000000000002</v>
      </c>
      <c r="AD191" s="49">
        <f t="shared" si="103"/>
        <v>198.20494675285343</v>
      </c>
      <c r="AE191" s="49">
        <f t="shared" si="104"/>
        <v>198.72044855138734</v>
      </c>
      <c r="AF191" s="49">
        <f t="shared" si="105"/>
        <v>198.25549202799556</v>
      </c>
      <c r="AG191" s="49">
        <f t="shared" si="106"/>
        <v>200.10810962594755</v>
      </c>
      <c r="AH191" s="50">
        <f t="shared" si="107"/>
        <v>847.04221559331916</v>
      </c>
      <c r="AI191" s="49">
        <f t="shared" si="108"/>
        <v>-25.311890374052467</v>
      </c>
      <c r="AJ191" s="51">
        <f t="shared" si="109"/>
        <v>-6.2385027874583216E-6</v>
      </c>
      <c r="AK191" s="61"/>
      <c r="AL191" s="69">
        <f t="shared" si="110"/>
        <v>225.42000000000002</v>
      </c>
      <c r="AM191" s="69">
        <f t="shared" si="111"/>
        <v>216.56768778360524</v>
      </c>
      <c r="AN191" s="69">
        <f t="shared" si="112"/>
        <v>206.3637285116489</v>
      </c>
      <c r="AO191" s="69">
        <f t="shared" si="113"/>
        <v>194.60174110332991</v>
      </c>
      <c r="AP191" s="69">
        <f t="shared" si="114"/>
        <v>181.04383244196669</v>
      </c>
      <c r="AQ191" s="70">
        <f t="shared" si="115"/>
        <v>852.85413623365923</v>
      </c>
      <c r="AS191" s="74">
        <f t="shared" si="116"/>
        <v>-3.927030528078599E-2</v>
      </c>
      <c r="AT191" s="74">
        <f t="shared" si="117"/>
        <v>-4.7116720764697584E-2</v>
      </c>
      <c r="AU191" s="74">
        <f t="shared" si="118"/>
        <v>-5.6996389303244452E-2</v>
      </c>
      <c r="AV191" s="74">
        <f t="shared" si="119"/>
        <v>-6.9670027536722967E-2</v>
      </c>
      <c r="AW191" s="45"/>
      <c r="AX191" s="42" t="str">
        <f t="shared" si="120"/>
        <v>FLU0080-ST-0990-002-B</v>
      </c>
      <c r="AY191" s="42">
        <f t="shared" si="121"/>
        <v>75.14</v>
      </c>
      <c r="AZ191" s="43">
        <f t="shared" si="122"/>
        <v>72.189229261201746</v>
      </c>
      <c r="BA191" s="43">
        <f t="shared" si="123"/>
        <v>68.787909503882958</v>
      </c>
      <c r="BB191" s="43">
        <f t="shared" si="124"/>
        <v>70.473213286728082</v>
      </c>
      <c r="BC191" s="43">
        <f t="shared" si="125"/>
        <v>72.22653236125295</v>
      </c>
      <c r="BD191" s="43">
        <f t="shared" si="126"/>
        <v>73.315973339598514</v>
      </c>
      <c r="BE191" s="43">
        <f t="shared" si="127"/>
        <v>64.867247034443295</v>
      </c>
      <c r="BF191" s="43">
        <f t="shared" si="128"/>
        <v>66.456494586787159</v>
      </c>
      <c r="BG191" s="43">
        <f t="shared" si="129"/>
        <v>68.109880804767599</v>
      </c>
      <c r="BH191" s="43">
        <f t="shared" si="130"/>
        <v>69.137227580988466</v>
      </c>
      <c r="BI191" s="43">
        <f t="shared" si="131"/>
        <v>70.020103716803263</v>
      </c>
      <c r="BJ191" s="43">
        <f t="shared" ref="BJ191:BJ222" si="139">IF($B191=0,W191,BE191*(1+AV191))</f>
        <v>60.347944147322217</v>
      </c>
    </row>
    <row r="192" spans="1:62" x14ac:dyDescent="0.2">
      <c r="A192" s="17" t="s">
        <v>206</v>
      </c>
      <c r="B192" s="17">
        <f>IF(ISERROR(VLOOKUP('Prices updated for CPI'!A192,Quantities!$A$1:$B$576,2,FALSE)),0,VLOOKUP('Prices updated for CPI'!A192,Quantities!$A$1:$B$576,2,FALSE))</f>
        <v>62</v>
      </c>
      <c r="C192" s="18">
        <f t="shared" si="95"/>
        <v>1</v>
      </c>
      <c r="D192" s="19">
        <v>2</v>
      </c>
      <c r="E192" s="20">
        <v>10</v>
      </c>
      <c r="F192" s="21">
        <v>0</v>
      </c>
      <c r="G192" s="22">
        <v>0</v>
      </c>
      <c r="H192" s="22">
        <v>0</v>
      </c>
      <c r="I192" s="22">
        <v>31.513814205853745</v>
      </c>
      <c r="J192" s="23">
        <f t="shared" si="96"/>
        <v>31.513814205853745</v>
      </c>
      <c r="K192" s="24">
        <f>IF(ISERROR(VLOOKUP($A192,'14-15 pricing'!$A$1:$D$1208,4,FALSE)),L192,VLOOKUP($A192,'14-15 pricing'!$A$1:$D$1208,4,FALSE))</f>
        <v>43.53</v>
      </c>
      <c r="L192" s="24">
        <f t="shared" si="97"/>
        <v>44.285838103384386</v>
      </c>
      <c r="M192" s="24"/>
      <c r="N192" s="24"/>
      <c r="O192" s="24"/>
      <c r="P192" s="24"/>
      <c r="Q192" s="24"/>
      <c r="R192" s="24"/>
      <c r="S192" s="24"/>
      <c r="T192" s="24"/>
      <c r="U192" s="24">
        <f t="shared" ref="U192:W211" si="140">IF($D192=1,($I192*(1+U$8)*U$7)+$F192,$J192*(1+U$8)*U$7)</f>
        <v>44.401019028814787</v>
      </c>
      <c r="V192" s="24">
        <f t="shared" si="140"/>
        <v>44.297131665470033</v>
      </c>
      <c r="W192" s="24">
        <f t="shared" si="140"/>
        <v>44.711070491692603</v>
      </c>
      <c r="X192" s="22">
        <f t="shared" si="137"/>
        <v>44.285838103384386</v>
      </c>
      <c r="Y192" s="22">
        <f t="shared" si="138"/>
        <v>0</v>
      </c>
      <c r="Z192" s="31">
        <f t="shared" si="100"/>
        <v>44.285838103384386</v>
      </c>
      <c r="AA192" s="25">
        <f t="shared" si="101"/>
        <v>0</v>
      </c>
      <c r="AC192" s="49">
        <f t="shared" si="102"/>
        <v>2698.86</v>
      </c>
      <c r="AD192" s="49">
        <f t="shared" si="103"/>
        <v>2745.721962409832</v>
      </c>
      <c r="AE192" s="49">
        <f t="shared" si="104"/>
        <v>2752.8631797865169</v>
      </c>
      <c r="AF192" s="49">
        <f t="shared" si="105"/>
        <v>2746.4221632591421</v>
      </c>
      <c r="AG192" s="49">
        <f t="shared" si="106"/>
        <v>2772.0863704849412</v>
      </c>
      <c r="AH192" s="50">
        <f t="shared" si="107"/>
        <v>11336.699112655295</v>
      </c>
      <c r="AI192" s="49">
        <f t="shared" si="108"/>
        <v>73.226370484941071</v>
      </c>
      <c r="AJ192" s="51">
        <f t="shared" si="109"/>
        <v>1.8047759753813388E-5</v>
      </c>
      <c r="AK192" s="61"/>
      <c r="AL192" s="69">
        <f t="shared" si="110"/>
        <v>2698.86</v>
      </c>
      <c r="AM192" s="69">
        <f t="shared" si="111"/>
        <v>2724.4694145647295</v>
      </c>
      <c r="AN192" s="69">
        <f t="shared" si="112"/>
        <v>2753.9890944866797</v>
      </c>
      <c r="AO192" s="69">
        <f t="shared" si="113"/>
        <v>2788.0160926631452</v>
      </c>
      <c r="AP192" s="69">
        <f t="shared" si="114"/>
        <v>2827.2386251554517</v>
      </c>
      <c r="AQ192" s="70">
        <f t="shared" si="115"/>
        <v>11390.982534301302</v>
      </c>
      <c r="AS192" s="74">
        <f t="shared" si="116"/>
        <v>9.4889748133394746E-3</v>
      </c>
      <c r="AT192" s="74">
        <f t="shared" si="117"/>
        <v>1.0835019752521756E-2</v>
      </c>
      <c r="AU192" s="74">
        <f t="shared" si="118"/>
        <v>1.2355531198211873E-2</v>
      </c>
      <c r="AV192" s="74">
        <f t="shared" si="119"/>
        <v>1.4068259001633205E-2</v>
      </c>
      <c r="AW192" s="45"/>
      <c r="AX192" s="42" t="str">
        <f t="shared" si="120"/>
        <v>FLU0100-ST-0010-002-B</v>
      </c>
      <c r="AY192" s="42">
        <f t="shared" si="121"/>
        <v>43.53</v>
      </c>
      <c r="AZ192" s="43">
        <f t="shared" si="122"/>
        <v>43.94305507362467</v>
      </c>
      <c r="BA192" s="43">
        <f t="shared" si="123"/>
        <v>44.419178943333549</v>
      </c>
      <c r="BB192" s="43">
        <f t="shared" si="124"/>
        <v>45.507448827445216</v>
      </c>
      <c r="BC192" s="43">
        <f t="shared" si="125"/>
        <v>46.63963897943237</v>
      </c>
      <c r="BD192" s="43">
        <f t="shared" si="126"/>
        <v>47.343135772900126</v>
      </c>
      <c r="BE192" s="43">
        <f t="shared" si="127"/>
        <v>44.96800149456687</v>
      </c>
      <c r="BF192" s="43">
        <f t="shared" si="128"/>
        <v>46.069717531183755</v>
      </c>
      <c r="BG192" s="43">
        <f t="shared" si="129"/>
        <v>47.215896493916098</v>
      </c>
      <c r="BH192" s="43">
        <f t="shared" si="130"/>
        <v>47.92808536396339</v>
      </c>
      <c r="BI192" s="43">
        <f t="shared" si="131"/>
        <v>48.540122674160273</v>
      </c>
      <c r="BJ192" s="43">
        <f t="shared" si="139"/>
        <v>45.600622986378269</v>
      </c>
    </row>
    <row r="193" spans="1:62" x14ac:dyDescent="0.2">
      <c r="A193" s="17" t="s">
        <v>207</v>
      </c>
      <c r="B193" s="17">
        <f>IF(ISERROR(VLOOKUP('Prices updated for CPI'!A193,Quantities!$A$1:$B$576,2,FALSE)),0,VLOOKUP('Prices updated for CPI'!A193,Quantities!$A$1:$B$576,2,FALSE))</f>
        <v>4</v>
      </c>
      <c r="C193" s="18">
        <f t="shared" si="95"/>
        <v>1</v>
      </c>
      <c r="D193" s="19">
        <v>2</v>
      </c>
      <c r="E193" s="20">
        <v>990</v>
      </c>
      <c r="F193" s="21">
        <v>0</v>
      </c>
      <c r="G193" s="22">
        <v>0</v>
      </c>
      <c r="H193" s="22">
        <v>0</v>
      </c>
      <c r="I193" s="22">
        <v>41.388697955853743</v>
      </c>
      <c r="J193" s="23">
        <f t="shared" si="96"/>
        <v>41.388697955853743</v>
      </c>
      <c r="K193" s="24">
        <f>IF(ISERROR(VLOOKUP($A193,'14-15 pricing'!$A$1:$D$1208,4,FALSE)),L193,VLOOKUP($A193,'14-15 pricing'!$A$1:$D$1208,4,FALSE))</f>
        <v>55.04</v>
      </c>
      <c r="L193" s="24">
        <f t="shared" si="97"/>
        <v>58.162847727976533</v>
      </c>
      <c r="M193" s="24"/>
      <c r="N193" s="24"/>
      <c r="O193" s="24"/>
      <c r="P193" s="24"/>
      <c r="Q193" s="24"/>
      <c r="R193" s="24"/>
      <c r="S193" s="24"/>
      <c r="T193" s="24"/>
      <c r="U193" s="24">
        <f t="shared" si="140"/>
        <v>58.314120706289302</v>
      </c>
      <c r="V193" s="24">
        <f t="shared" si="140"/>
        <v>58.17768013851736</v>
      </c>
      <c r="W193" s="24">
        <f t="shared" si="140"/>
        <v>58.72132709089243</v>
      </c>
      <c r="X193" s="22">
        <f t="shared" si="137"/>
        <v>58.162847727976533</v>
      </c>
      <c r="Y193" s="22">
        <f t="shared" si="138"/>
        <v>0</v>
      </c>
      <c r="Z193" s="31">
        <f t="shared" si="100"/>
        <v>58.162847727976533</v>
      </c>
      <c r="AA193" s="25">
        <f t="shared" si="101"/>
        <v>0</v>
      </c>
      <c r="AC193" s="49">
        <f t="shared" si="102"/>
        <v>220.16</v>
      </c>
      <c r="AD193" s="49">
        <f t="shared" si="103"/>
        <v>232.65139091190613</v>
      </c>
      <c r="AE193" s="49">
        <f t="shared" si="104"/>
        <v>233.25648282515721</v>
      </c>
      <c r="AF193" s="49">
        <f t="shared" si="105"/>
        <v>232.71072055406944</v>
      </c>
      <c r="AG193" s="49">
        <f t="shared" si="106"/>
        <v>234.88530836356972</v>
      </c>
      <c r="AH193" s="50">
        <f t="shared" si="107"/>
        <v>952.59768468588175</v>
      </c>
      <c r="AI193" s="49">
        <f t="shared" si="108"/>
        <v>14.725308363569724</v>
      </c>
      <c r="AJ193" s="51">
        <f t="shared" si="109"/>
        <v>3.6292776207060323E-6</v>
      </c>
      <c r="AK193" s="61"/>
      <c r="AL193" s="69">
        <f t="shared" si="110"/>
        <v>220.16</v>
      </c>
      <c r="AM193" s="69">
        <f t="shared" si="111"/>
        <v>225.30987324892317</v>
      </c>
      <c r="AN193" s="69">
        <f t="shared" si="112"/>
        <v>231.24607337417709</v>
      </c>
      <c r="AO193" s="69">
        <f t="shared" si="113"/>
        <v>238.08866351645543</v>
      </c>
      <c r="AP193" s="69">
        <f t="shared" si="114"/>
        <v>245.97603908791194</v>
      </c>
      <c r="AQ193" s="70">
        <f t="shared" si="115"/>
        <v>956.66999246331955</v>
      </c>
      <c r="AS193" s="74">
        <f t="shared" si="116"/>
        <v>2.3391502765821092E-2</v>
      </c>
      <c r="AT193" s="74">
        <f t="shared" si="117"/>
        <v>2.6346826437985624E-2</v>
      </c>
      <c r="AU193" s="74">
        <f t="shared" si="118"/>
        <v>2.95900814333241E-2</v>
      </c>
      <c r="AV193" s="74">
        <f t="shared" si="119"/>
        <v>3.3127892168252619E-2</v>
      </c>
      <c r="AW193" s="45"/>
      <c r="AX193" s="42" t="str">
        <f t="shared" si="120"/>
        <v>FLU0100-ST-0990-002-B</v>
      </c>
      <c r="AY193" s="42">
        <f t="shared" si="121"/>
        <v>55.04</v>
      </c>
      <c r="AZ193" s="43">
        <f t="shared" si="122"/>
        <v>56.327468312230792</v>
      </c>
      <c r="BA193" s="43">
        <f t="shared" si="123"/>
        <v>57.811518343544272</v>
      </c>
      <c r="BB193" s="43">
        <f t="shared" si="124"/>
        <v>59.227900542961102</v>
      </c>
      <c r="BC193" s="43">
        <f t="shared" si="125"/>
        <v>60.701444928450222</v>
      </c>
      <c r="BD193" s="43">
        <f t="shared" si="126"/>
        <v>61.617045323317264</v>
      </c>
      <c r="BE193" s="43">
        <f t="shared" si="127"/>
        <v>59.522165879113857</v>
      </c>
      <c r="BF193" s="43">
        <f t="shared" si="128"/>
        <v>60.980458943152144</v>
      </c>
      <c r="BG193" s="43">
        <f t="shared" si="129"/>
        <v>62.497605627003502</v>
      </c>
      <c r="BH193" s="43">
        <f t="shared" si="130"/>
        <v>63.440298712115037</v>
      </c>
      <c r="BI193" s="43">
        <f t="shared" si="131"/>
        <v>64.250425582132749</v>
      </c>
      <c r="BJ193" s="43">
        <f t="shared" si="139"/>
        <v>61.494009771977979</v>
      </c>
    </row>
    <row r="194" spans="1:62" x14ac:dyDescent="0.2">
      <c r="A194" s="17" t="s">
        <v>208</v>
      </c>
      <c r="B194" s="17">
        <f>IF(ISERROR(VLOOKUP('Prices updated for CPI'!A194,Quantities!$A$1:$B$576,2,FALSE)),0,VLOOKUP('Prices updated for CPI'!A194,Quantities!$A$1:$B$576,2,FALSE))</f>
        <v>9</v>
      </c>
      <c r="C194" s="18">
        <f t="shared" si="95"/>
        <v>1</v>
      </c>
      <c r="D194" s="19">
        <v>2</v>
      </c>
      <c r="E194" s="20">
        <v>1000</v>
      </c>
      <c r="F194" s="21">
        <v>0</v>
      </c>
      <c r="G194" s="22">
        <v>0</v>
      </c>
      <c r="H194" s="22">
        <v>0</v>
      </c>
      <c r="I194" s="22">
        <v>36.451256080853746</v>
      </c>
      <c r="J194" s="23">
        <f t="shared" si="96"/>
        <v>36.451256080853746</v>
      </c>
      <c r="K194" s="24">
        <f>IF(ISERROR(VLOOKUP($A194,'14-15 pricing'!$A$1:$D$1208,4,FALSE)),L194,VLOOKUP($A194,'14-15 pricing'!$A$1:$D$1208,4,FALSE))</f>
        <v>55.04</v>
      </c>
      <c r="L194" s="24">
        <f t="shared" si="97"/>
        <v>51.224342915680467</v>
      </c>
      <c r="M194" s="24"/>
      <c r="N194" s="24"/>
      <c r="O194" s="24"/>
      <c r="P194" s="24"/>
      <c r="Q194" s="24"/>
      <c r="R194" s="24"/>
      <c r="S194" s="24"/>
      <c r="T194" s="24"/>
      <c r="U194" s="24">
        <f t="shared" si="140"/>
        <v>51.357569867552044</v>
      </c>
      <c r="V194" s="24">
        <f t="shared" si="140"/>
        <v>51.237405901993696</v>
      </c>
      <c r="W194" s="24">
        <f t="shared" si="140"/>
        <v>51.71619879129252</v>
      </c>
      <c r="X194" s="22">
        <f t="shared" si="137"/>
        <v>51.224342915680467</v>
      </c>
      <c r="Y194" s="22">
        <f t="shared" si="138"/>
        <v>0</v>
      </c>
      <c r="Z194" s="31">
        <f t="shared" si="100"/>
        <v>51.224342915680467</v>
      </c>
      <c r="AA194" s="25">
        <f t="shared" si="101"/>
        <v>0</v>
      </c>
      <c r="AC194" s="49">
        <f t="shared" si="102"/>
        <v>495.36</v>
      </c>
      <c r="AD194" s="49">
        <f t="shared" si="103"/>
        <v>461.01908624112423</v>
      </c>
      <c r="AE194" s="49">
        <f t="shared" si="104"/>
        <v>462.21812880796841</v>
      </c>
      <c r="AF194" s="49">
        <f t="shared" si="105"/>
        <v>461.1366531179433</v>
      </c>
      <c r="AG194" s="49">
        <f t="shared" si="106"/>
        <v>465.44578912163269</v>
      </c>
      <c r="AH194" s="50">
        <f t="shared" si="107"/>
        <v>1943.0490743996243</v>
      </c>
      <c r="AI194" s="49">
        <f t="shared" si="108"/>
        <v>-29.914210878367328</v>
      </c>
      <c r="AJ194" s="51">
        <f t="shared" si="109"/>
        <v>-7.3728151154058802E-6</v>
      </c>
      <c r="AK194" s="61"/>
      <c r="AL194" s="69">
        <f t="shared" si="110"/>
        <v>495.36</v>
      </c>
      <c r="AM194" s="69">
        <f t="shared" si="111"/>
        <v>484.8981209981124</v>
      </c>
      <c r="AN194" s="69">
        <f t="shared" si="112"/>
        <v>472.83883246040278</v>
      </c>
      <c r="AO194" s="69">
        <f t="shared" si="113"/>
        <v>458.93822817990059</v>
      </c>
      <c r="AP194" s="69">
        <f t="shared" si="114"/>
        <v>442.915160255214</v>
      </c>
      <c r="AQ194" s="70">
        <f t="shared" si="115"/>
        <v>1954.7753815716542</v>
      </c>
      <c r="AS194" s="74">
        <f t="shared" si="116"/>
        <v>-2.1119749277066394E-2</v>
      </c>
      <c r="AT194" s="74">
        <f t="shared" si="117"/>
        <v>-2.4869736580720971E-2</v>
      </c>
      <c r="AU194" s="74">
        <f t="shared" si="118"/>
        <v>-2.9398186710196395E-2</v>
      </c>
      <c r="AV194" s="74">
        <f t="shared" si="119"/>
        <v>-3.4913343323419235E-2</v>
      </c>
      <c r="AW194" s="45"/>
      <c r="AX194" s="42" t="str">
        <f t="shared" si="120"/>
        <v>FLU0100-ST-1000-002-B</v>
      </c>
      <c r="AY194" s="42">
        <f t="shared" si="121"/>
        <v>55.04</v>
      </c>
      <c r="AZ194" s="43">
        <f t="shared" si="122"/>
        <v>53.877568999790263</v>
      </c>
      <c r="BA194" s="43">
        <f t="shared" si="123"/>
        <v>52.537648051155863</v>
      </c>
      <c r="BB194" s="43">
        <f t="shared" si="124"/>
        <v>53.824820428409183</v>
      </c>
      <c r="BC194" s="43">
        <f t="shared" si="125"/>
        <v>55.163940356942057</v>
      </c>
      <c r="BD194" s="43">
        <f t="shared" si="126"/>
        <v>55.996014875642111</v>
      </c>
      <c r="BE194" s="43">
        <f t="shared" si="127"/>
        <v>50.993136464433391</v>
      </c>
      <c r="BF194" s="43">
        <f t="shared" si="128"/>
        <v>52.242468307812004</v>
      </c>
      <c r="BG194" s="43">
        <f t="shared" si="129"/>
        <v>53.542220538658526</v>
      </c>
      <c r="BH194" s="43">
        <f t="shared" si="130"/>
        <v>54.349833575301034</v>
      </c>
      <c r="BI194" s="43">
        <f t="shared" si="131"/>
        <v>55.043876028665679</v>
      </c>
      <c r="BJ194" s="43">
        <f t="shared" si="139"/>
        <v>49.212795583912659</v>
      </c>
    </row>
    <row r="195" spans="1:62" x14ac:dyDescent="0.2">
      <c r="A195" s="17" t="s">
        <v>209</v>
      </c>
      <c r="B195" s="17">
        <f>IF(ISERROR(VLOOKUP('Prices updated for CPI'!A195,Quantities!$A$1:$B$576,2,FALSE)),0,VLOOKUP('Prices updated for CPI'!A195,Quantities!$A$1:$B$576,2,FALSE))</f>
        <v>220</v>
      </c>
      <c r="C195" s="18">
        <f t="shared" si="95"/>
        <v>1</v>
      </c>
      <c r="D195" s="19">
        <v>2</v>
      </c>
      <c r="E195" s="20">
        <v>10</v>
      </c>
      <c r="F195" s="21">
        <v>0</v>
      </c>
      <c r="G195" s="22">
        <v>0</v>
      </c>
      <c r="H195" s="22">
        <v>0</v>
      </c>
      <c r="I195" s="22">
        <v>30.541486949948279</v>
      </c>
      <c r="J195" s="23">
        <f t="shared" si="96"/>
        <v>30.541486949948279</v>
      </c>
      <c r="K195" s="24">
        <f>IF(ISERROR(VLOOKUP($A195,'14-15 pricing'!$A$1:$D$1208,4,FALSE)),L195,VLOOKUP($A195,'14-15 pricing'!$A$1:$D$1208,4,FALSE))</f>
        <v>42.11</v>
      </c>
      <c r="L195" s="24">
        <f t="shared" si="97"/>
        <v>42.919442809014114</v>
      </c>
      <c r="M195" s="24"/>
      <c r="N195" s="24"/>
      <c r="O195" s="24"/>
      <c r="P195" s="24"/>
      <c r="Q195" s="24"/>
      <c r="R195" s="24"/>
      <c r="S195" s="24"/>
      <c r="T195" s="24"/>
      <c r="U195" s="24">
        <f t="shared" si="140"/>
        <v>43.031069942052881</v>
      </c>
      <c r="V195" s="24">
        <f t="shared" si="140"/>
        <v>42.930387919523561</v>
      </c>
      <c r="W195" s="24">
        <f t="shared" si="140"/>
        <v>43.331555076776311</v>
      </c>
      <c r="X195" s="22">
        <f t="shared" si="137"/>
        <v>42.919442809014114</v>
      </c>
      <c r="Y195" s="22">
        <f t="shared" si="138"/>
        <v>0</v>
      </c>
      <c r="Z195" s="31">
        <f t="shared" si="100"/>
        <v>42.919442809014114</v>
      </c>
      <c r="AA195" s="25">
        <f t="shared" si="101"/>
        <v>0</v>
      </c>
      <c r="AC195" s="49">
        <f t="shared" si="102"/>
        <v>9264.2000000000007</v>
      </c>
      <c r="AD195" s="49">
        <f t="shared" si="103"/>
        <v>9442.2774179831049</v>
      </c>
      <c r="AE195" s="49">
        <f t="shared" si="104"/>
        <v>9466.8353872516345</v>
      </c>
      <c r="AF195" s="49">
        <f t="shared" si="105"/>
        <v>9444.6853422951826</v>
      </c>
      <c r="AG195" s="49">
        <f t="shared" si="106"/>
        <v>9532.9421168907884</v>
      </c>
      <c r="AH195" s="50">
        <f t="shared" si="107"/>
        <v>38969.969181738401</v>
      </c>
      <c r="AI195" s="49">
        <f t="shared" si="108"/>
        <v>268.74211689078766</v>
      </c>
      <c r="AJ195" s="51">
        <f t="shared" si="109"/>
        <v>6.6235607872625722E-5</v>
      </c>
      <c r="AK195" s="61"/>
      <c r="AL195" s="69">
        <f t="shared" si="110"/>
        <v>9264.2000000000007</v>
      </c>
      <c r="AM195" s="69">
        <f t="shared" si="111"/>
        <v>9358.1870191145772</v>
      </c>
      <c r="AN195" s="69">
        <f t="shared" si="112"/>
        <v>9466.5247834968068</v>
      </c>
      <c r="AO195" s="69">
        <f t="shared" si="113"/>
        <v>9591.4044881827413</v>
      </c>
      <c r="AP195" s="69">
        <f t="shared" si="114"/>
        <v>9735.3518986851905</v>
      </c>
      <c r="AQ195" s="70">
        <f t="shared" si="115"/>
        <v>39155.597502554796</v>
      </c>
      <c r="AS195" s="74">
        <f t="shared" si="116"/>
        <v>1.0145184593874966E-2</v>
      </c>
      <c r="AT195" s="74">
        <f t="shared" si="117"/>
        <v>1.1576789837705118E-2</v>
      </c>
      <c r="AU195" s="74">
        <f t="shared" si="118"/>
        <v>1.3191715813562325E-2</v>
      </c>
      <c r="AV195" s="74">
        <f t="shared" si="119"/>
        <v>1.5007959541254062E-2</v>
      </c>
      <c r="AW195" s="45"/>
      <c r="AX195" s="42" t="str">
        <f t="shared" si="120"/>
        <v>FLU0130-ST-0010-002-B</v>
      </c>
      <c r="AY195" s="42">
        <f t="shared" si="121"/>
        <v>42.11</v>
      </c>
      <c r="AZ195" s="43">
        <f t="shared" si="122"/>
        <v>42.537213723248072</v>
      </c>
      <c r="BA195" s="43">
        <f t="shared" si="123"/>
        <v>43.029658106803659</v>
      </c>
      <c r="BB195" s="43">
        <f t="shared" si="124"/>
        <v>44.083884730420344</v>
      </c>
      <c r="BC195" s="43">
        <f t="shared" si="125"/>
        <v>45.180657708012923</v>
      </c>
      <c r="BD195" s="43">
        <f t="shared" si="126"/>
        <v>45.862147713507348</v>
      </c>
      <c r="BE195" s="43">
        <f t="shared" si="127"/>
        <v>43.597293128103367</v>
      </c>
      <c r="BF195" s="43">
        <f t="shared" si="128"/>
        <v>44.665426809741895</v>
      </c>
      <c r="BG195" s="43">
        <f t="shared" si="129"/>
        <v>45.77666810476687</v>
      </c>
      <c r="BH195" s="43">
        <f t="shared" si="130"/>
        <v>46.46714813274356</v>
      </c>
      <c r="BI195" s="43">
        <f t="shared" si="131"/>
        <v>47.060529406786017</v>
      </c>
      <c r="BJ195" s="43">
        <f t="shared" si="139"/>
        <v>44.251599539478136</v>
      </c>
    </row>
    <row r="196" spans="1:62" x14ac:dyDescent="0.2">
      <c r="A196" s="17" t="s">
        <v>210</v>
      </c>
      <c r="B196" s="17">
        <f>IF(ISERROR(VLOOKUP('Prices updated for CPI'!A196,Quantities!$A$1:$B$576,2,FALSE)),0,VLOOKUP('Prices updated for CPI'!A196,Quantities!$A$1:$B$576,2,FALSE))</f>
        <v>3</v>
      </c>
      <c r="C196" s="18">
        <f t="shared" si="95"/>
        <v>1</v>
      </c>
      <c r="D196" s="19">
        <v>2</v>
      </c>
      <c r="E196" s="20">
        <v>740</v>
      </c>
      <c r="F196" s="21">
        <v>0</v>
      </c>
      <c r="G196" s="22">
        <v>0</v>
      </c>
      <c r="H196" s="22">
        <v>0</v>
      </c>
      <c r="I196" s="22">
        <v>30.541486949948279</v>
      </c>
      <c r="J196" s="23">
        <f t="shared" si="96"/>
        <v>30.541486949948279</v>
      </c>
      <c r="K196" s="24">
        <f>IF(ISERROR(VLOOKUP($A196,'14-15 pricing'!$A$1:$D$1208,4,FALSE)),L196,VLOOKUP($A196,'14-15 pricing'!$A$1:$D$1208,4,FALSE))</f>
        <v>42.11</v>
      </c>
      <c r="L196" s="24">
        <f t="shared" si="97"/>
        <v>42.919442809014114</v>
      </c>
      <c r="M196" s="24"/>
      <c r="N196" s="24"/>
      <c r="O196" s="24"/>
      <c r="P196" s="24"/>
      <c r="Q196" s="24"/>
      <c r="R196" s="24"/>
      <c r="S196" s="24"/>
      <c r="T196" s="24"/>
      <c r="U196" s="24">
        <f t="shared" si="140"/>
        <v>43.031069942052881</v>
      </c>
      <c r="V196" s="24">
        <f t="shared" si="140"/>
        <v>42.930387919523561</v>
      </c>
      <c r="W196" s="24">
        <f t="shared" si="140"/>
        <v>43.331555076776311</v>
      </c>
      <c r="X196" s="22">
        <f t="shared" si="137"/>
        <v>42.919442809014114</v>
      </c>
      <c r="Y196" s="22">
        <f t="shared" si="138"/>
        <v>0</v>
      </c>
      <c r="Z196" s="31">
        <f t="shared" si="100"/>
        <v>42.919442809014114</v>
      </c>
      <c r="AA196" s="25">
        <f t="shared" si="101"/>
        <v>0</v>
      </c>
      <c r="AC196" s="49">
        <f t="shared" si="102"/>
        <v>126.33</v>
      </c>
      <c r="AD196" s="49">
        <f t="shared" si="103"/>
        <v>128.75832842704233</v>
      </c>
      <c r="AE196" s="49">
        <f t="shared" si="104"/>
        <v>129.09320982615864</v>
      </c>
      <c r="AF196" s="49">
        <f t="shared" si="105"/>
        <v>128.79116375857069</v>
      </c>
      <c r="AG196" s="49">
        <f t="shared" si="106"/>
        <v>129.99466523032893</v>
      </c>
      <c r="AH196" s="50">
        <f t="shared" si="107"/>
        <v>531.40867066006899</v>
      </c>
      <c r="AI196" s="49">
        <f t="shared" si="108"/>
        <v>3.6646652303289358</v>
      </c>
      <c r="AJ196" s="51">
        <f t="shared" si="109"/>
        <v>9.0321283462671762E-7</v>
      </c>
      <c r="AK196" s="61"/>
      <c r="AL196" s="69">
        <f t="shared" si="110"/>
        <v>126.33</v>
      </c>
      <c r="AM196" s="69">
        <f t="shared" si="111"/>
        <v>127.61164116974422</v>
      </c>
      <c r="AN196" s="69">
        <f t="shared" si="112"/>
        <v>129.08897432041098</v>
      </c>
      <c r="AO196" s="69">
        <f t="shared" si="113"/>
        <v>130.79187938431011</v>
      </c>
      <c r="AP196" s="69">
        <f t="shared" si="114"/>
        <v>132.75479861843442</v>
      </c>
      <c r="AQ196" s="70">
        <f t="shared" si="115"/>
        <v>533.93996594392911</v>
      </c>
      <c r="AS196" s="74">
        <f t="shared" si="116"/>
        <v>1.0145184593874925E-2</v>
      </c>
      <c r="AT196" s="74">
        <f t="shared" si="117"/>
        <v>1.1576789837705111E-2</v>
      </c>
      <c r="AU196" s="74">
        <f t="shared" si="118"/>
        <v>1.3191715813562458E-2</v>
      </c>
      <c r="AV196" s="74">
        <f t="shared" si="119"/>
        <v>1.5007959541254114E-2</v>
      </c>
      <c r="AW196" s="45"/>
      <c r="AX196" s="42" t="str">
        <f t="shared" si="120"/>
        <v>FLU0130-ST-0740-002-B</v>
      </c>
      <c r="AY196" s="42">
        <f t="shared" si="121"/>
        <v>42.11</v>
      </c>
      <c r="AZ196" s="43">
        <f t="shared" si="122"/>
        <v>42.537213723248072</v>
      </c>
      <c r="BA196" s="43">
        <f t="shared" si="123"/>
        <v>43.029658106803659</v>
      </c>
      <c r="BB196" s="43">
        <f t="shared" si="124"/>
        <v>44.083884730420344</v>
      </c>
      <c r="BC196" s="43">
        <f t="shared" si="125"/>
        <v>45.180657708012923</v>
      </c>
      <c r="BD196" s="43">
        <f t="shared" si="126"/>
        <v>45.862147713507348</v>
      </c>
      <c r="BE196" s="43">
        <f t="shared" si="127"/>
        <v>43.597293128103367</v>
      </c>
      <c r="BF196" s="43">
        <f t="shared" si="128"/>
        <v>44.665426809741895</v>
      </c>
      <c r="BG196" s="43">
        <f t="shared" si="129"/>
        <v>45.77666810476687</v>
      </c>
      <c r="BH196" s="43">
        <f t="shared" si="130"/>
        <v>46.46714813274356</v>
      </c>
      <c r="BI196" s="43">
        <f t="shared" si="131"/>
        <v>47.060529406786017</v>
      </c>
      <c r="BJ196" s="43">
        <f t="shared" si="139"/>
        <v>44.251599539478143</v>
      </c>
    </row>
    <row r="197" spans="1:62" x14ac:dyDescent="0.2">
      <c r="A197" s="17" t="s">
        <v>211</v>
      </c>
      <c r="B197" s="17">
        <f>IF(ISERROR(VLOOKUP('Prices updated for CPI'!A197,Quantities!$A$1:$B$576,2,FALSE)),0,VLOOKUP('Prices updated for CPI'!A197,Quantities!$A$1:$B$576,2,FALSE))</f>
        <v>12</v>
      </c>
      <c r="C197" s="18">
        <f t="shared" si="95"/>
        <v>1</v>
      </c>
      <c r="D197" s="19">
        <v>2</v>
      </c>
      <c r="E197" s="20">
        <v>810</v>
      </c>
      <c r="F197" s="21">
        <v>0</v>
      </c>
      <c r="G197" s="22">
        <v>0</v>
      </c>
      <c r="H197" s="22">
        <v>0</v>
      </c>
      <c r="I197" s="22">
        <v>41.351400949948278</v>
      </c>
      <c r="J197" s="23">
        <f t="shared" si="96"/>
        <v>41.351400949948278</v>
      </c>
      <c r="K197" s="24">
        <f>IF(ISERROR(VLOOKUP($A197,'14-15 pricing'!$A$1:$D$1208,4,FALSE)),L197,VLOOKUP($A197,'14-15 pricing'!$A$1:$D$1208,4,FALSE))</f>
        <v>54.59</v>
      </c>
      <c r="L197" s="24">
        <f t="shared" si="97"/>
        <v>58.110434866921985</v>
      </c>
      <c r="M197" s="24"/>
      <c r="N197" s="24"/>
      <c r="O197" s="24"/>
      <c r="P197" s="24"/>
      <c r="Q197" s="24"/>
      <c r="R197" s="24"/>
      <c r="S197" s="24"/>
      <c r="T197" s="24"/>
      <c r="U197" s="24">
        <f t="shared" si="140"/>
        <v>58.261571527122697</v>
      </c>
      <c r="V197" s="24">
        <f t="shared" si="140"/>
        <v>58.125253911386295</v>
      </c>
      <c r="W197" s="24">
        <f t="shared" si="140"/>
        <v>58.668410961817244</v>
      </c>
      <c r="X197" s="22">
        <f t="shared" si="137"/>
        <v>58.110434866921985</v>
      </c>
      <c r="Y197" s="22">
        <f t="shared" si="138"/>
        <v>0</v>
      </c>
      <c r="Z197" s="31">
        <f t="shared" si="100"/>
        <v>58.110434866921985</v>
      </c>
      <c r="AA197" s="25">
        <f t="shared" si="101"/>
        <v>0</v>
      </c>
      <c r="AC197" s="49">
        <f t="shared" si="102"/>
        <v>655.08000000000004</v>
      </c>
      <c r="AD197" s="49">
        <f t="shared" si="103"/>
        <v>697.32521840306379</v>
      </c>
      <c r="AE197" s="49">
        <f t="shared" si="104"/>
        <v>699.13885832547237</v>
      </c>
      <c r="AF197" s="49">
        <f t="shared" si="105"/>
        <v>697.50304693663554</v>
      </c>
      <c r="AG197" s="49">
        <f t="shared" si="106"/>
        <v>704.02093154180693</v>
      </c>
      <c r="AH197" s="50">
        <f t="shared" si="107"/>
        <v>2850.7138315972848</v>
      </c>
      <c r="AI197" s="49">
        <f t="shared" si="108"/>
        <v>48.94093154180689</v>
      </c>
      <c r="AJ197" s="51">
        <f t="shared" si="109"/>
        <v>1.206224163159914E-5</v>
      </c>
      <c r="AK197" s="61"/>
      <c r="AL197" s="69">
        <f t="shared" si="110"/>
        <v>655.08000000000004</v>
      </c>
      <c r="AM197" s="69">
        <f t="shared" si="111"/>
        <v>672.19608259071003</v>
      </c>
      <c r="AN197" s="69">
        <f t="shared" si="112"/>
        <v>691.92559566951718</v>
      </c>
      <c r="AO197" s="69">
        <f t="shared" si="113"/>
        <v>714.66758024828391</v>
      </c>
      <c r="AP197" s="69">
        <f t="shared" si="114"/>
        <v>740.88200634764974</v>
      </c>
      <c r="AQ197" s="70">
        <f t="shared" si="115"/>
        <v>2862.622427471018</v>
      </c>
      <c r="AS197" s="74">
        <f t="shared" si="116"/>
        <v>2.6128232568098542E-2</v>
      </c>
      <c r="AT197" s="74">
        <f t="shared" si="117"/>
        <v>2.9350830196402892E-2</v>
      </c>
      <c r="AU197" s="74">
        <f t="shared" si="118"/>
        <v>3.2867673520244993E-2</v>
      </c>
      <c r="AV197" s="74">
        <f t="shared" si="119"/>
        <v>3.6680586644574846E-2</v>
      </c>
      <c r="AW197" s="45"/>
      <c r="AX197" s="42" t="str">
        <f t="shared" si="120"/>
        <v>FLU0130-ST-0810-002-B</v>
      </c>
      <c r="AY197" s="42">
        <f t="shared" si="121"/>
        <v>54.59</v>
      </c>
      <c r="AZ197" s="43">
        <f t="shared" si="122"/>
        <v>56.016340215892498</v>
      </c>
      <c r="BA197" s="43">
        <f t="shared" si="123"/>
        <v>57.660466305793094</v>
      </c>
      <c r="BB197" s="43">
        <f t="shared" si="124"/>
        <v>59.073147730285022</v>
      </c>
      <c r="BC197" s="43">
        <f t="shared" si="125"/>
        <v>60.542841985410462</v>
      </c>
      <c r="BD197" s="43">
        <f t="shared" si="126"/>
        <v>61.456050066265114</v>
      </c>
      <c r="BE197" s="43">
        <f t="shared" si="127"/>
        <v>59.555631687356978</v>
      </c>
      <c r="BF197" s="43">
        <f t="shared" si="128"/>
        <v>61.014744663697222</v>
      </c>
      <c r="BG197" s="43">
        <f t="shared" si="129"/>
        <v>62.532744349774703</v>
      </c>
      <c r="BH197" s="43">
        <f t="shared" si="130"/>
        <v>63.475967455686934</v>
      </c>
      <c r="BI197" s="43">
        <f t="shared" si="131"/>
        <v>64.28654981233025</v>
      </c>
      <c r="BJ197" s="43">
        <f t="shared" si="139"/>
        <v>61.740167195637454</v>
      </c>
    </row>
    <row r="198" spans="1:62" x14ac:dyDescent="0.2">
      <c r="A198" s="17" t="s">
        <v>212</v>
      </c>
      <c r="B198" s="17">
        <f>IF(ISERROR(VLOOKUP('Prices updated for CPI'!A198,Quantities!$A$1:$B$576,2,FALSE)),0,VLOOKUP('Prices updated for CPI'!A198,Quantities!$A$1:$B$576,2,FALSE))</f>
        <v>90</v>
      </c>
      <c r="C198" s="18">
        <f t="shared" si="95"/>
        <v>1</v>
      </c>
      <c r="D198" s="19">
        <v>2</v>
      </c>
      <c r="E198" s="20">
        <v>990</v>
      </c>
      <c r="F198" s="21">
        <v>0</v>
      </c>
      <c r="G198" s="22">
        <v>0</v>
      </c>
      <c r="H198" s="22">
        <v>0</v>
      </c>
      <c r="I198" s="22">
        <v>40.416370699948281</v>
      </c>
      <c r="J198" s="23">
        <f t="shared" si="96"/>
        <v>40.416370699948281</v>
      </c>
      <c r="K198" s="24">
        <f>IF(ISERROR(VLOOKUP($A198,'14-15 pricing'!$A$1:$D$1208,4,FALSE)),L198,VLOOKUP($A198,'14-15 pricing'!$A$1:$D$1208,4,FALSE))</f>
        <v>53.62</v>
      </c>
      <c r="L198" s="24">
        <f t="shared" si="97"/>
        <v>56.796452433606277</v>
      </c>
      <c r="M198" s="24"/>
      <c r="N198" s="24"/>
      <c r="O198" s="24"/>
      <c r="P198" s="24"/>
      <c r="Q198" s="24"/>
      <c r="R198" s="24"/>
      <c r="S198" s="24"/>
      <c r="T198" s="24"/>
      <c r="U198" s="24">
        <f t="shared" si="140"/>
        <v>56.944171619527395</v>
      </c>
      <c r="V198" s="24">
        <f t="shared" si="140"/>
        <v>56.810936392570895</v>
      </c>
      <c r="W198" s="24">
        <f t="shared" si="140"/>
        <v>57.341811675976139</v>
      </c>
      <c r="X198" s="22">
        <f t="shared" si="137"/>
        <v>56.796452433606277</v>
      </c>
      <c r="Y198" s="22">
        <f t="shared" si="138"/>
        <v>0</v>
      </c>
      <c r="Z198" s="31">
        <f t="shared" si="100"/>
        <v>56.796452433606277</v>
      </c>
      <c r="AA198" s="25">
        <f t="shared" si="101"/>
        <v>0</v>
      </c>
      <c r="AC198" s="49">
        <f t="shared" si="102"/>
        <v>4825.8</v>
      </c>
      <c r="AD198" s="49">
        <f t="shared" si="103"/>
        <v>5111.6807190245645</v>
      </c>
      <c r="AE198" s="49">
        <f t="shared" si="104"/>
        <v>5124.9754457574654</v>
      </c>
      <c r="AF198" s="49">
        <f t="shared" si="105"/>
        <v>5112.9842753313806</v>
      </c>
      <c r="AG198" s="49">
        <f t="shared" si="106"/>
        <v>5160.7630508378525</v>
      </c>
      <c r="AH198" s="50">
        <f t="shared" si="107"/>
        <v>20919.209313315434</v>
      </c>
      <c r="AI198" s="49">
        <f t="shared" si="108"/>
        <v>334.96305083785228</v>
      </c>
      <c r="AJ198" s="51">
        <f t="shared" si="109"/>
        <v>8.2556770571732142E-5</v>
      </c>
      <c r="AK198" s="61"/>
      <c r="AL198" s="69">
        <f t="shared" si="110"/>
        <v>4825.8</v>
      </c>
      <c r="AM198" s="69">
        <f t="shared" si="111"/>
        <v>4942.9464265668776</v>
      </c>
      <c r="AN198" s="69">
        <f t="shared" si="112"/>
        <v>5077.9797756312946</v>
      </c>
      <c r="AO198" s="69">
        <f t="shared" si="113"/>
        <v>5233.6311761385323</v>
      </c>
      <c r="AP198" s="69">
        <f t="shared" si="114"/>
        <v>5413.0487692570068</v>
      </c>
      <c r="AQ198" s="70">
        <f t="shared" si="115"/>
        <v>21007.976581530995</v>
      </c>
      <c r="AS198" s="74">
        <f t="shared" si="116"/>
        <v>2.4275027263226279E-2</v>
      </c>
      <c r="AT198" s="74">
        <f t="shared" si="117"/>
        <v>2.7318392191882288E-2</v>
      </c>
      <c r="AU198" s="74">
        <f t="shared" si="118"/>
        <v>3.0652229308630336E-2</v>
      </c>
      <c r="AV198" s="74">
        <f t="shared" si="119"/>
        <v>3.4281665459439593E-2</v>
      </c>
      <c r="AW198" s="45"/>
      <c r="AX198" s="42" t="str">
        <f t="shared" si="120"/>
        <v>FLU0130-ST-0990-002-B</v>
      </c>
      <c r="AY198" s="42">
        <f t="shared" si="121"/>
        <v>53.62</v>
      </c>
      <c r="AZ198" s="43">
        <f t="shared" si="122"/>
        <v>54.921626961854187</v>
      </c>
      <c r="BA198" s="43">
        <f t="shared" si="123"/>
        <v>56.421997507014375</v>
      </c>
      <c r="BB198" s="43">
        <f t="shared" si="124"/>
        <v>57.804336445936222</v>
      </c>
      <c r="BC198" s="43">
        <f t="shared" si="125"/>
        <v>59.242463657030761</v>
      </c>
      <c r="BD198" s="43">
        <f t="shared" si="126"/>
        <v>60.136057263924471</v>
      </c>
      <c r="BE198" s="43">
        <f t="shared" si="127"/>
        <v>58.151457512650353</v>
      </c>
      <c r="BF198" s="43">
        <f t="shared" si="128"/>
        <v>59.576168221710283</v>
      </c>
      <c r="BG198" s="43">
        <f t="shared" si="129"/>
        <v>61.058377237854273</v>
      </c>
      <c r="BH198" s="43">
        <f t="shared" si="130"/>
        <v>61.979361480895214</v>
      </c>
      <c r="BI198" s="43">
        <f t="shared" si="131"/>
        <v>62.770832314758508</v>
      </c>
      <c r="BJ198" s="43">
        <f t="shared" si="139"/>
        <v>60.144986325077845</v>
      </c>
    </row>
    <row r="199" spans="1:62" x14ac:dyDescent="0.2">
      <c r="A199" s="17" t="s">
        <v>213</v>
      </c>
      <c r="B199" s="17">
        <f>IF(ISERROR(VLOOKUP('Prices updated for CPI'!A199,Quantities!$A$1:$B$576,2,FALSE)),0,VLOOKUP('Prices updated for CPI'!A199,Quantities!$A$1:$B$576,2,FALSE))</f>
        <v>2</v>
      </c>
      <c r="C199" s="18">
        <f t="shared" si="95"/>
        <v>1</v>
      </c>
      <c r="D199" s="19">
        <v>2</v>
      </c>
      <c r="E199" s="20">
        <v>1000</v>
      </c>
      <c r="F199" s="21">
        <v>0</v>
      </c>
      <c r="G199" s="22">
        <v>0</v>
      </c>
      <c r="H199" s="22">
        <v>0</v>
      </c>
      <c r="I199" s="22">
        <v>35.478928824948277</v>
      </c>
      <c r="J199" s="23">
        <f t="shared" si="96"/>
        <v>35.478928824948277</v>
      </c>
      <c r="K199" s="24">
        <f>IF(ISERROR(VLOOKUP($A199,'14-15 pricing'!$A$1:$D$1208,4,FALSE)),L199,VLOOKUP($A199,'14-15 pricing'!$A$1:$D$1208,4,FALSE))</f>
        <v>53.62</v>
      </c>
      <c r="L199" s="24">
        <f t="shared" si="97"/>
        <v>49.857947621310188</v>
      </c>
      <c r="M199" s="24"/>
      <c r="N199" s="24"/>
      <c r="O199" s="24"/>
      <c r="P199" s="24"/>
      <c r="Q199" s="24"/>
      <c r="R199" s="24"/>
      <c r="S199" s="24"/>
      <c r="T199" s="24"/>
      <c r="U199" s="24">
        <f t="shared" si="140"/>
        <v>49.987620780790131</v>
      </c>
      <c r="V199" s="24">
        <f t="shared" si="140"/>
        <v>49.870662156047217</v>
      </c>
      <c r="W199" s="24">
        <f t="shared" si="140"/>
        <v>50.336683376376214</v>
      </c>
      <c r="X199" s="22">
        <f t="shared" si="137"/>
        <v>49.857947621310188</v>
      </c>
      <c r="Y199" s="22">
        <f t="shared" si="138"/>
        <v>0</v>
      </c>
      <c r="Z199" s="31">
        <f t="shared" si="100"/>
        <v>49.857947621310188</v>
      </c>
      <c r="AA199" s="25">
        <f t="shared" si="101"/>
        <v>0</v>
      </c>
      <c r="AC199" s="49">
        <f t="shared" si="102"/>
        <v>107.24</v>
      </c>
      <c r="AD199" s="49">
        <f t="shared" si="103"/>
        <v>99.715895242620377</v>
      </c>
      <c r="AE199" s="49">
        <f t="shared" si="104"/>
        <v>99.975241561580262</v>
      </c>
      <c r="AF199" s="49">
        <f t="shared" si="105"/>
        <v>99.741324312094434</v>
      </c>
      <c r="AG199" s="49">
        <f t="shared" si="106"/>
        <v>100.67336675275243</v>
      </c>
      <c r="AH199" s="50">
        <f t="shared" si="107"/>
        <v>420.36115893065192</v>
      </c>
      <c r="AI199" s="49">
        <f t="shared" si="108"/>
        <v>-6.5666332472475659</v>
      </c>
      <c r="AJ199" s="51">
        <f t="shared" si="109"/>
        <v>-1.6184472677380565E-6</v>
      </c>
      <c r="AK199" s="61"/>
      <c r="AL199" s="69">
        <f t="shared" si="110"/>
        <v>107.24</v>
      </c>
      <c r="AM199" s="69">
        <f t="shared" si="111"/>
        <v>104.94345529882732</v>
      </c>
      <c r="AN199" s="69">
        <f t="shared" si="112"/>
        <v>102.29625442925193</v>
      </c>
      <c r="AO199" s="69">
        <f t="shared" si="113"/>
        <v>99.244856195939775</v>
      </c>
      <c r="AP199" s="69">
        <f t="shared" si="114"/>
        <v>95.727544274025036</v>
      </c>
      <c r="AQ199" s="70">
        <f t="shared" si="115"/>
        <v>422.90345704050765</v>
      </c>
      <c r="AS199" s="74">
        <f t="shared" si="116"/>
        <v>-2.1415000943422958E-2</v>
      </c>
      <c r="AT199" s="74">
        <f t="shared" si="117"/>
        <v>-2.5225021055743403E-2</v>
      </c>
      <c r="AU199" s="74">
        <f t="shared" si="118"/>
        <v>-2.9829031867657504E-2</v>
      </c>
      <c r="AV199" s="74">
        <f t="shared" si="119"/>
        <v>-3.5440747830502037E-2</v>
      </c>
      <c r="AW199" s="45"/>
      <c r="AX199" s="42" t="str">
        <f t="shared" si="120"/>
        <v>FLU0130-ST-1000-002-B</v>
      </c>
      <c r="AY199" s="42">
        <f t="shared" si="121"/>
        <v>53.62</v>
      </c>
      <c r="AZ199" s="43">
        <f t="shared" si="122"/>
        <v>52.471727649413658</v>
      </c>
      <c r="BA199" s="43">
        <f t="shared" si="123"/>
        <v>51.148127214625966</v>
      </c>
      <c r="BB199" s="43">
        <f t="shared" si="124"/>
        <v>52.401256331384303</v>
      </c>
      <c r="BC199" s="43">
        <f t="shared" si="125"/>
        <v>53.704959085522603</v>
      </c>
      <c r="BD199" s="43">
        <f t="shared" si="126"/>
        <v>54.515026816249325</v>
      </c>
      <c r="BE199" s="43">
        <f t="shared" si="127"/>
        <v>49.622428097969888</v>
      </c>
      <c r="BF199" s="43">
        <f t="shared" si="128"/>
        <v>50.838177586370151</v>
      </c>
      <c r="BG199" s="43">
        <f t="shared" si="129"/>
        <v>52.102992149509305</v>
      </c>
      <c r="BH199" s="43">
        <f t="shared" si="130"/>
        <v>52.888896344081218</v>
      </c>
      <c r="BI199" s="43">
        <f t="shared" si="131"/>
        <v>53.564282761291445</v>
      </c>
      <c r="BJ199" s="43">
        <f t="shared" si="139"/>
        <v>47.863772137012518</v>
      </c>
    </row>
    <row r="200" spans="1:62" x14ac:dyDescent="0.2">
      <c r="A200" s="17" t="s">
        <v>214</v>
      </c>
      <c r="B200" s="17">
        <f>IF(ISERROR(VLOOKUP('Prices updated for CPI'!A200,Quantities!$A$1:$B$576,2,FALSE)),0,VLOOKUP('Prices updated for CPI'!A200,Quantities!$A$1:$B$576,2,FALSE))</f>
        <v>20</v>
      </c>
      <c r="C200" s="18">
        <f t="shared" si="95"/>
        <v>1</v>
      </c>
      <c r="D200" s="19">
        <v>2</v>
      </c>
      <c r="E200" s="20">
        <v>10</v>
      </c>
      <c r="F200" s="21">
        <v>0</v>
      </c>
      <c r="G200" s="22">
        <v>0</v>
      </c>
      <c r="H200" s="22">
        <v>0</v>
      </c>
      <c r="I200" s="22">
        <v>31.490405479948279</v>
      </c>
      <c r="J200" s="23">
        <f t="shared" si="96"/>
        <v>31.490405479948279</v>
      </c>
      <c r="K200" s="24">
        <f>IF(ISERROR(VLOOKUP($A200,'14-15 pricing'!$A$1:$D$1208,4,FALSE)),L200,VLOOKUP($A200,'14-15 pricing'!$A$1:$D$1208,4,FALSE))</f>
        <v>47.39</v>
      </c>
      <c r="L200" s="24">
        <f t="shared" si="97"/>
        <v>44.252942210843926</v>
      </c>
      <c r="M200" s="24"/>
      <c r="N200" s="24"/>
      <c r="O200" s="24"/>
      <c r="P200" s="24"/>
      <c r="Q200" s="24"/>
      <c r="R200" s="24"/>
      <c r="S200" s="24"/>
      <c r="T200" s="24"/>
      <c r="U200" s="24">
        <f t="shared" si="140"/>
        <v>44.368037578915406</v>
      </c>
      <c r="V200" s="24">
        <f t="shared" si="140"/>
        <v>44.264227383976788</v>
      </c>
      <c r="W200" s="24">
        <f t="shared" si="140"/>
        <v>44.677858732962179</v>
      </c>
      <c r="X200" s="22">
        <f t="shared" si="137"/>
        <v>44.252942210843926</v>
      </c>
      <c r="Y200" s="22">
        <f t="shared" si="138"/>
        <v>0</v>
      </c>
      <c r="Z200" s="31">
        <f t="shared" si="100"/>
        <v>44.252942210843926</v>
      </c>
      <c r="AA200" s="25">
        <f t="shared" si="101"/>
        <v>0</v>
      </c>
      <c r="AC200" s="49">
        <f t="shared" si="102"/>
        <v>947.8</v>
      </c>
      <c r="AD200" s="49">
        <f t="shared" si="103"/>
        <v>885.05884421687847</v>
      </c>
      <c r="AE200" s="49">
        <f t="shared" si="104"/>
        <v>887.36075157830805</v>
      </c>
      <c r="AF200" s="49">
        <f t="shared" si="105"/>
        <v>885.28454767953576</v>
      </c>
      <c r="AG200" s="49">
        <f t="shared" si="106"/>
        <v>893.55717465924363</v>
      </c>
      <c r="AH200" s="50">
        <f t="shared" si="107"/>
        <v>3727.2554130661342</v>
      </c>
      <c r="AI200" s="49">
        <f t="shared" si="108"/>
        <v>-54.242825340756326</v>
      </c>
      <c r="AJ200" s="51">
        <f t="shared" si="109"/>
        <v>-1.3368974505152532E-5</v>
      </c>
      <c r="AK200" s="61"/>
      <c r="AL200" s="69">
        <f t="shared" si="110"/>
        <v>947.8</v>
      </c>
      <c r="AM200" s="69">
        <f t="shared" si="111"/>
        <v>928.82968927567811</v>
      </c>
      <c r="AN200" s="69">
        <f t="shared" si="112"/>
        <v>906.96282858714142</v>
      </c>
      <c r="AO200" s="69">
        <f t="shared" si="113"/>
        <v>881.75714780939722</v>
      </c>
      <c r="AP200" s="69">
        <f t="shared" si="114"/>
        <v>852.70284721641815</v>
      </c>
      <c r="AQ200" s="70">
        <f t="shared" si="115"/>
        <v>3749.570280921062</v>
      </c>
      <c r="AS200" s="74">
        <f t="shared" si="116"/>
        <v>-2.0015098886180471E-2</v>
      </c>
      <c r="AT200" s="74">
        <f t="shared" si="117"/>
        <v>-2.3542379126133394E-2</v>
      </c>
      <c r="AU200" s="74">
        <f t="shared" si="118"/>
        <v>-2.7791305203774864E-2</v>
      </c>
      <c r="AV200" s="74">
        <f t="shared" si="119"/>
        <v>-3.2950456557296344E-2</v>
      </c>
      <c r="AW200" s="45"/>
      <c r="AX200" s="42" t="str">
        <f t="shared" si="120"/>
        <v>FLU0140-ST-0010-002-B</v>
      </c>
      <c r="AY200" s="42">
        <f t="shared" si="121"/>
        <v>47.39</v>
      </c>
      <c r="AZ200" s="43">
        <f t="shared" si="122"/>
        <v>46.441484463783908</v>
      </c>
      <c r="BA200" s="43">
        <f t="shared" si="123"/>
        <v>45.348141429357071</v>
      </c>
      <c r="BB200" s="43">
        <f t="shared" si="124"/>
        <v>46.459170894376321</v>
      </c>
      <c r="BC200" s="43">
        <f t="shared" si="125"/>
        <v>47.61503915575814</v>
      </c>
      <c r="BD200" s="43">
        <f t="shared" si="126"/>
        <v>48.333248560888599</v>
      </c>
      <c r="BE200" s="43">
        <f t="shared" si="127"/>
        <v>44.087857390469864</v>
      </c>
      <c r="BF200" s="43">
        <f t="shared" si="128"/>
        <v>45.168009896536375</v>
      </c>
      <c r="BG200" s="43">
        <f t="shared" si="129"/>
        <v>46.291755070290776</v>
      </c>
      <c r="BH200" s="43">
        <f t="shared" si="130"/>
        <v>46.990004498643032</v>
      </c>
      <c r="BI200" s="43">
        <f t="shared" si="131"/>
        <v>47.590062601133241</v>
      </c>
      <c r="BJ200" s="43">
        <f t="shared" si="139"/>
        <v>42.635142360820907</v>
      </c>
    </row>
    <row r="201" spans="1:62" x14ac:dyDescent="0.2">
      <c r="A201" s="17" t="s">
        <v>215</v>
      </c>
      <c r="B201" s="17">
        <f>IF(ISERROR(VLOOKUP('Prices updated for CPI'!A201,Quantities!$A$1:$B$576,2,FALSE)),0,VLOOKUP('Prices updated for CPI'!A201,Quantities!$A$1:$B$576,2,FALSE))</f>
        <v>2</v>
      </c>
      <c r="C201" s="18">
        <f t="shared" si="95"/>
        <v>1</v>
      </c>
      <c r="D201" s="19">
        <v>2</v>
      </c>
      <c r="E201" s="20">
        <v>740</v>
      </c>
      <c r="F201" s="21">
        <v>0</v>
      </c>
      <c r="G201" s="22">
        <v>0</v>
      </c>
      <c r="H201" s="22">
        <v>0</v>
      </c>
      <c r="I201" s="22">
        <v>31.490405479948279</v>
      </c>
      <c r="J201" s="23">
        <f t="shared" si="96"/>
        <v>31.490405479948279</v>
      </c>
      <c r="K201" s="24">
        <f>IF(ISERROR(VLOOKUP($A201,'14-15 pricing'!$A$1:$D$1208,4,FALSE)),L201,VLOOKUP($A201,'14-15 pricing'!$A$1:$D$1208,4,FALSE))</f>
        <v>47.39</v>
      </c>
      <c r="L201" s="24">
        <f t="shared" si="97"/>
        <v>44.252942210843926</v>
      </c>
      <c r="M201" s="24"/>
      <c r="N201" s="24"/>
      <c r="O201" s="24"/>
      <c r="P201" s="24"/>
      <c r="Q201" s="24"/>
      <c r="R201" s="24"/>
      <c r="S201" s="24"/>
      <c r="T201" s="24"/>
      <c r="U201" s="24">
        <f t="shared" si="140"/>
        <v>44.368037578915406</v>
      </c>
      <c r="V201" s="24">
        <f t="shared" si="140"/>
        <v>44.264227383976788</v>
      </c>
      <c r="W201" s="24">
        <f t="shared" si="140"/>
        <v>44.677858732962179</v>
      </c>
      <c r="X201" s="22">
        <f t="shared" si="137"/>
        <v>44.252942210843926</v>
      </c>
      <c r="Y201" s="22">
        <f t="shared" si="138"/>
        <v>0</v>
      </c>
      <c r="Z201" s="31">
        <f t="shared" si="100"/>
        <v>44.252942210843926</v>
      </c>
      <c r="AA201" s="25">
        <f t="shared" si="101"/>
        <v>0</v>
      </c>
      <c r="AC201" s="49">
        <f t="shared" si="102"/>
        <v>94.78</v>
      </c>
      <c r="AD201" s="49">
        <f t="shared" si="103"/>
        <v>88.505884421687853</v>
      </c>
      <c r="AE201" s="49">
        <f t="shared" si="104"/>
        <v>88.736075157830811</v>
      </c>
      <c r="AF201" s="49">
        <f t="shared" si="105"/>
        <v>88.528454767953576</v>
      </c>
      <c r="AG201" s="49">
        <f t="shared" si="106"/>
        <v>89.355717465924357</v>
      </c>
      <c r="AH201" s="50">
        <f t="shared" si="107"/>
        <v>372.72554130661348</v>
      </c>
      <c r="AI201" s="49">
        <f t="shared" si="108"/>
        <v>-5.424282534075644</v>
      </c>
      <c r="AJ201" s="51">
        <f t="shared" si="109"/>
        <v>-1.336897450515256E-6</v>
      </c>
      <c r="AK201" s="61"/>
      <c r="AL201" s="69">
        <f t="shared" si="110"/>
        <v>94.78</v>
      </c>
      <c r="AM201" s="69">
        <f t="shared" si="111"/>
        <v>92.882968927567816</v>
      </c>
      <c r="AN201" s="69">
        <f t="shared" si="112"/>
        <v>90.696282858714142</v>
      </c>
      <c r="AO201" s="69">
        <f t="shared" si="113"/>
        <v>88.175714780939714</v>
      </c>
      <c r="AP201" s="69">
        <f t="shared" si="114"/>
        <v>85.270284721641801</v>
      </c>
      <c r="AQ201" s="70">
        <f t="shared" si="115"/>
        <v>374.95702809210616</v>
      </c>
      <c r="AS201" s="74">
        <f t="shared" si="116"/>
        <v>-2.0015098886180468E-2</v>
      </c>
      <c r="AT201" s="74">
        <f t="shared" si="117"/>
        <v>-2.3542379126133453E-2</v>
      </c>
      <c r="AU201" s="74">
        <f t="shared" si="118"/>
        <v>-2.7791305203774957E-2</v>
      </c>
      <c r="AV201" s="74">
        <f t="shared" si="119"/>
        <v>-3.2950456557296413E-2</v>
      </c>
      <c r="AW201" s="45"/>
      <c r="AX201" s="42" t="str">
        <f t="shared" si="120"/>
        <v>FLU0140-ST-0740-002-B</v>
      </c>
      <c r="AY201" s="42">
        <f t="shared" si="121"/>
        <v>47.39</v>
      </c>
      <c r="AZ201" s="43">
        <f t="shared" si="122"/>
        <v>46.441484463783908</v>
      </c>
      <c r="BA201" s="43">
        <f t="shared" si="123"/>
        <v>45.348141429357071</v>
      </c>
      <c r="BB201" s="43">
        <f t="shared" si="124"/>
        <v>46.459170894376321</v>
      </c>
      <c r="BC201" s="43">
        <f t="shared" si="125"/>
        <v>47.61503915575814</v>
      </c>
      <c r="BD201" s="43">
        <f t="shared" si="126"/>
        <v>48.333248560888599</v>
      </c>
      <c r="BE201" s="43">
        <f t="shared" si="127"/>
        <v>44.087857390469857</v>
      </c>
      <c r="BF201" s="43">
        <f t="shared" si="128"/>
        <v>45.168009896536368</v>
      </c>
      <c r="BG201" s="43">
        <f t="shared" si="129"/>
        <v>46.291755070290769</v>
      </c>
      <c r="BH201" s="43">
        <f t="shared" si="130"/>
        <v>46.990004498643025</v>
      </c>
      <c r="BI201" s="43">
        <f t="shared" si="131"/>
        <v>47.590062601133233</v>
      </c>
      <c r="BJ201" s="43">
        <f t="shared" si="139"/>
        <v>42.6351423608209</v>
      </c>
    </row>
    <row r="202" spans="1:62" x14ac:dyDescent="0.2">
      <c r="A202" s="17" t="s">
        <v>216</v>
      </c>
      <c r="B202" s="17">
        <f>IF(ISERROR(VLOOKUP('Prices updated for CPI'!A202,Quantities!$A$1:$B$576,2,FALSE)),0,VLOOKUP('Prices updated for CPI'!A202,Quantities!$A$1:$B$576,2,FALSE))</f>
        <v>1</v>
      </c>
      <c r="C202" s="18">
        <f t="shared" si="95"/>
        <v>1</v>
      </c>
      <c r="D202" s="19">
        <v>2</v>
      </c>
      <c r="E202" s="20">
        <v>830</v>
      </c>
      <c r="F202" s="21">
        <v>0</v>
      </c>
      <c r="G202" s="22">
        <v>0</v>
      </c>
      <c r="H202" s="22">
        <v>0</v>
      </c>
      <c r="I202" s="22">
        <v>31.490405479948279</v>
      </c>
      <c r="J202" s="23">
        <f t="shared" si="96"/>
        <v>31.490405479948279</v>
      </c>
      <c r="K202" s="24">
        <f>IF(ISERROR(VLOOKUP($A202,'14-15 pricing'!$A$1:$D$1208,4,FALSE)),L202,VLOOKUP($A202,'14-15 pricing'!$A$1:$D$1208,4,FALSE))</f>
        <v>47.39</v>
      </c>
      <c r="L202" s="24">
        <f t="shared" si="97"/>
        <v>44.252942210843926</v>
      </c>
      <c r="M202" s="24"/>
      <c r="N202" s="24"/>
      <c r="O202" s="24"/>
      <c r="P202" s="24"/>
      <c r="Q202" s="24"/>
      <c r="R202" s="24"/>
      <c r="S202" s="24"/>
      <c r="T202" s="24"/>
      <c r="U202" s="24">
        <f t="shared" si="140"/>
        <v>44.368037578915406</v>
      </c>
      <c r="V202" s="24">
        <f t="shared" si="140"/>
        <v>44.264227383976788</v>
      </c>
      <c r="W202" s="24">
        <f t="shared" si="140"/>
        <v>44.677858732962179</v>
      </c>
      <c r="X202" s="22">
        <f t="shared" si="137"/>
        <v>44.252942210843926</v>
      </c>
      <c r="Y202" s="22">
        <f t="shared" si="138"/>
        <v>0</v>
      </c>
      <c r="Z202" s="31">
        <f t="shared" si="100"/>
        <v>44.252942210843926</v>
      </c>
      <c r="AA202" s="25">
        <f t="shared" si="101"/>
        <v>0</v>
      </c>
      <c r="AC202" s="49">
        <f t="shared" si="102"/>
        <v>47.39</v>
      </c>
      <c r="AD202" s="49">
        <f t="shared" si="103"/>
        <v>44.252942210843926</v>
      </c>
      <c r="AE202" s="49">
        <f t="shared" si="104"/>
        <v>44.368037578915406</v>
      </c>
      <c r="AF202" s="49">
        <f t="shared" si="105"/>
        <v>44.264227383976788</v>
      </c>
      <c r="AG202" s="49">
        <f t="shared" si="106"/>
        <v>44.677858732962179</v>
      </c>
      <c r="AH202" s="50">
        <f t="shared" si="107"/>
        <v>186.36277065330674</v>
      </c>
      <c r="AI202" s="49">
        <f t="shared" si="108"/>
        <v>-2.712141267037822</v>
      </c>
      <c r="AJ202" s="51">
        <f t="shared" si="109"/>
        <v>-6.68448725257628E-7</v>
      </c>
      <c r="AK202" s="61"/>
      <c r="AL202" s="69">
        <f t="shared" si="110"/>
        <v>47.39</v>
      </c>
      <c r="AM202" s="69">
        <f t="shared" si="111"/>
        <v>46.441484463783908</v>
      </c>
      <c r="AN202" s="69">
        <f t="shared" si="112"/>
        <v>45.348141429357071</v>
      </c>
      <c r="AO202" s="69">
        <f t="shared" si="113"/>
        <v>44.087857390469857</v>
      </c>
      <c r="AP202" s="69">
        <f t="shared" si="114"/>
        <v>42.6351423608209</v>
      </c>
      <c r="AQ202" s="70">
        <f t="shared" si="115"/>
        <v>187.47851404605308</v>
      </c>
      <c r="AS202" s="74">
        <f t="shared" si="116"/>
        <v>-2.0015098886180468E-2</v>
      </c>
      <c r="AT202" s="74">
        <f t="shared" si="117"/>
        <v>-2.3542379126133453E-2</v>
      </c>
      <c r="AU202" s="74">
        <f t="shared" si="118"/>
        <v>-2.7791305203774957E-2</v>
      </c>
      <c r="AV202" s="74">
        <f t="shared" si="119"/>
        <v>-3.2950456557296413E-2</v>
      </c>
      <c r="AW202" s="45"/>
      <c r="AX202" s="42" t="str">
        <f t="shared" si="120"/>
        <v>FLU0140-ST-0830-002-B</v>
      </c>
      <c r="AY202" s="42">
        <f t="shared" si="121"/>
        <v>47.39</v>
      </c>
      <c r="AZ202" s="43">
        <f t="shared" si="122"/>
        <v>46.441484463783908</v>
      </c>
      <c r="BA202" s="43">
        <f t="shared" si="123"/>
        <v>45.348141429357071</v>
      </c>
      <c r="BB202" s="43">
        <f t="shared" si="124"/>
        <v>46.459170894376321</v>
      </c>
      <c r="BC202" s="43">
        <f t="shared" si="125"/>
        <v>47.61503915575814</v>
      </c>
      <c r="BD202" s="43">
        <f t="shared" si="126"/>
        <v>48.333248560888599</v>
      </c>
      <c r="BE202" s="43">
        <f t="shared" si="127"/>
        <v>44.087857390469857</v>
      </c>
      <c r="BF202" s="43">
        <f t="shared" si="128"/>
        <v>45.168009896536368</v>
      </c>
      <c r="BG202" s="43">
        <f t="shared" si="129"/>
        <v>46.291755070290769</v>
      </c>
      <c r="BH202" s="43">
        <f t="shared" si="130"/>
        <v>46.990004498643025</v>
      </c>
      <c r="BI202" s="43">
        <f t="shared" si="131"/>
        <v>47.590062601133233</v>
      </c>
      <c r="BJ202" s="43">
        <f t="shared" si="139"/>
        <v>42.6351423608209</v>
      </c>
    </row>
    <row r="203" spans="1:62" x14ac:dyDescent="0.2">
      <c r="A203" s="17" t="s">
        <v>217</v>
      </c>
      <c r="B203" s="17">
        <f>IF(ISERROR(VLOOKUP('Prices updated for CPI'!A203,Quantities!$A$1:$B$576,2,FALSE)),0,VLOOKUP('Prices updated for CPI'!A203,Quantities!$A$1:$B$576,2,FALSE))</f>
        <v>1</v>
      </c>
      <c r="C203" s="18">
        <f t="shared" si="95"/>
        <v>1</v>
      </c>
      <c r="D203" s="19">
        <v>2</v>
      </c>
      <c r="E203" s="20">
        <v>990</v>
      </c>
      <c r="F203" s="21">
        <v>0</v>
      </c>
      <c r="G203" s="22">
        <v>0</v>
      </c>
      <c r="H203" s="22">
        <v>0</v>
      </c>
      <c r="I203" s="22">
        <v>41.365289229948282</v>
      </c>
      <c r="J203" s="23">
        <f t="shared" si="96"/>
        <v>41.365289229948282</v>
      </c>
      <c r="K203" s="24">
        <f>IF(ISERROR(VLOOKUP($A203,'14-15 pricing'!$A$1:$D$1208,4,FALSE)),L203,VLOOKUP($A203,'14-15 pricing'!$A$1:$D$1208,4,FALSE))</f>
        <v>58.91</v>
      </c>
      <c r="L203" s="24">
        <f t="shared" si="97"/>
        <v>58.129951835436074</v>
      </c>
      <c r="M203" s="24"/>
      <c r="N203" s="24"/>
      <c r="O203" s="24"/>
      <c r="P203" s="24"/>
      <c r="Q203" s="24"/>
      <c r="R203" s="24"/>
      <c r="S203" s="24"/>
      <c r="T203" s="24"/>
      <c r="U203" s="24">
        <f t="shared" si="140"/>
        <v>58.28113925638992</v>
      </c>
      <c r="V203" s="24">
        <f t="shared" si="140"/>
        <v>58.144775857024115</v>
      </c>
      <c r="W203" s="24">
        <f t="shared" si="140"/>
        <v>58.688115332162013</v>
      </c>
      <c r="X203" s="22">
        <f t="shared" si="137"/>
        <v>58.129951835436074</v>
      </c>
      <c r="Y203" s="22">
        <f t="shared" si="138"/>
        <v>0</v>
      </c>
      <c r="Z203" s="31">
        <f t="shared" si="100"/>
        <v>58.129951835436074</v>
      </c>
      <c r="AA203" s="25">
        <f t="shared" si="101"/>
        <v>0</v>
      </c>
      <c r="AC203" s="49">
        <f t="shared" si="102"/>
        <v>58.91</v>
      </c>
      <c r="AD203" s="49">
        <f t="shared" si="103"/>
        <v>58.129951835436074</v>
      </c>
      <c r="AE203" s="49">
        <f t="shared" si="104"/>
        <v>58.28113925638992</v>
      </c>
      <c r="AF203" s="49">
        <f t="shared" si="105"/>
        <v>58.144775857024115</v>
      </c>
      <c r="AG203" s="49">
        <f t="shared" si="106"/>
        <v>58.688115332162013</v>
      </c>
      <c r="AH203" s="50">
        <f t="shared" si="107"/>
        <v>241.67157996506</v>
      </c>
      <c r="AI203" s="49">
        <f t="shared" si="108"/>
        <v>-0.22188466783798333</v>
      </c>
      <c r="AJ203" s="51">
        <f t="shared" si="109"/>
        <v>-5.4686872388658584E-8</v>
      </c>
      <c r="AK203" s="61"/>
      <c r="AL203" s="69">
        <f t="shared" si="110"/>
        <v>58.91</v>
      </c>
      <c r="AM203" s="69">
        <f t="shared" si="111"/>
        <v>58.832400408396737</v>
      </c>
      <c r="AN203" s="69">
        <f t="shared" si="112"/>
        <v>58.742952244698486</v>
      </c>
      <c r="AO203" s="69">
        <f t="shared" si="113"/>
        <v>58.639846367158626</v>
      </c>
      <c r="AP203" s="69">
        <f t="shared" si="114"/>
        <v>58.520997398731197</v>
      </c>
      <c r="AQ203" s="70">
        <f t="shared" si="115"/>
        <v>242.93048003574421</v>
      </c>
      <c r="AS203" s="74">
        <f t="shared" si="116"/>
        <v>-1.3172566899212342E-3</v>
      </c>
      <c r="AT203" s="74">
        <f t="shared" si="117"/>
        <v>-1.5203894975783475E-3</v>
      </c>
      <c r="AU203" s="74">
        <f t="shared" si="118"/>
        <v>-1.7552042176968692E-3</v>
      </c>
      <c r="AV203" s="74">
        <f t="shared" si="119"/>
        <v>-2.0267612517823781E-3</v>
      </c>
      <c r="AW203" s="45"/>
      <c r="AX203" s="42" t="str">
        <f t="shared" si="120"/>
        <v>FLU0140-ST-0990-002-B</v>
      </c>
      <c r="AY203" s="42">
        <f t="shared" si="121"/>
        <v>58.91</v>
      </c>
      <c r="AZ203" s="43">
        <f t="shared" si="122"/>
        <v>58.832400408396737</v>
      </c>
      <c r="BA203" s="43">
        <f t="shared" si="123"/>
        <v>58.742952244698486</v>
      </c>
      <c r="BB203" s="43">
        <f t="shared" si="124"/>
        <v>60.182154574693598</v>
      </c>
      <c r="BC203" s="43">
        <f t="shared" si="125"/>
        <v>61.679440062904568</v>
      </c>
      <c r="BD203" s="43">
        <f t="shared" si="126"/>
        <v>62.60979221091916</v>
      </c>
      <c r="BE203" s="43">
        <f t="shared" si="127"/>
        <v>58.639846367158626</v>
      </c>
      <c r="BF203" s="43">
        <f t="shared" si="128"/>
        <v>60.076522603154011</v>
      </c>
      <c r="BG203" s="43">
        <f t="shared" si="129"/>
        <v>61.571180049560972</v>
      </c>
      <c r="BH203" s="43">
        <f t="shared" si="130"/>
        <v>62.499899239561429</v>
      </c>
      <c r="BI203" s="43">
        <f t="shared" si="131"/>
        <v>63.298017293468057</v>
      </c>
      <c r="BJ203" s="43">
        <f t="shared" si="139"/>
        <v>58.520997398731197</v>
      </c>
    </row>
    <row r="204" spans="1:62" x14ac:dyDescent="0.2">
      <c r="A204" s="17" t="s">
        <v>218</v>
      </c>
      <c r="B204" s="17">
        <f>IF(ISERROR(VLOOKUP('Prices updated for CPI'!A204,Quantities!$A$1:$B$576,2,FALSE)),0,VLOOKUP('Prices updated for CPI'!A204,Quantities!$A$1:$B$576,2,FALSE))</f>
        <v>1</v>
      </c>
      <c r="C204" s="18">
        <f t="shared" ref="C204:C267" si="141">I204/J204</f>
        <v>1</v>
      </c>
      <c r="D204" s="19">
        <v>2</v>
      </c>
      <c r="E204" s="20">
        <v>1260</v>
      </c>
      <c r="F204" s="21">
        <v>0</v>
      </c>
      <c r="G204" s="22">
        <v>0</v>
      </c>
      <c r="H204" s="22">
        <v>0</v>
      </c>
      <c r="I204" s="22">
        <v>36.895362479948282</v>
      </c>
      <c r="J204" s="23">
        <f t="shared" ref="J204:J267" si="142">SUM(F204:I204)</f>
        <v>36.895362479948282</v>
      </c>
      <c r="K204" s="24">
        <f>IF(ISERROR(VLOOKUP($A204,'14-15 pricing'!$A$1:$D$1208,4,FALSE)),L204,VLOOKUP($A204,'14-15 pricing'!$A$1:$D$1208,4,FALSE))</f>
        <v>59.87</v>
      </c>
      <c r="L204" s="24">
        <f t="shared" ref="L204:L267" si="143">IF($D204=1,($I204*(1+L$8)*L$7)+$F204,$J204*(1+L$8)*L$7)</f>
        <v>51.848438239797858</v>
      </c>
      <c r="M204" s="24"/>
      <c r="N204" s="24"/>
      <c r="O204" s="24"/>
      <c r="P204" s="24"/>
      <c r="Q204" s="24"/>
      <c r="R204" s="24"/>
      <c r="S204" s="24"/>
      <c r="T204" s="24"/>
      <c r="U204" s="24">
        <f t="shared" si="140"/>
        <v>51.983288371450321</v>
      </c>
      <c r="V204" s="24">
        <f t="shared" si="140"/>
        <v>51.861660379908152</v>
      </c>
      <c r="W204" s="24">
        <f t="shared" si="140"/>
        <v>52.346286675482659</v>
      </c>
      <c r="X204" s="22">
        <f t="shared" si="137"/>
        <v>51.848438239797858</v>
      </c>
      <c r="Y204" s="22">
        <f t="shared" si="138"/>
        <v>0</v>
      </c>
      <c r="Z204" s="31">
        <f t="shared" ref="Z204:Z267" si="144">SUM(X204:Y204)</f>
        <v>51.848438239797858</v>
      </c>
      <c r="AA204" s="25">
        <f t="shared" ref="AA204:AA267" si="145">Z204-L204</f>
        <v>0</v>
      </c>
      <c r="AC204" s="49">
        <f t="shared" ref="AC204:AC267" si="146">K204*$B204</f>
        <v>59.87</v>
      </c>
      <c r="AD204" s="49">
        <f t="shared" ref="AD204:AD267" si="147">L204*$B204</f>
        <v>51.848438239797858</v>
      </c>
      <c r="AE204" s="49">
        <f t="shared" ref="AE204:AE267" si="148">U204*$B204</f>
        <v>51.983288371450321</v>
      </c>
      <c r="AF204" s="49">
        <f t="shared" ref="AF204:AF267" si="149">V204*$B204</f>
        <v>51.861660379908152</v>
      </c>
      <c r="AG204" s="49">
        <f t="shared" ref="AG204:AG267" si="150">W204*$B204</f>
        <v>52.346286675482659</v>
      </c>
      <c r="AH204" s="50">
        <f t="shared" ref="AH204:AH267" si="151">NPV($AC$3,AC204:AG204)</f>
        <v>222.42367070124357</v>
      </c>
      <c r="AI204" s="49">
        <f t="shared" ref="AI204:AI267" si="152">AG204-AC204</f>
        <v>-7.5237133245173382</v>
      </c>
      <c r="AJ204" s="51">
        <f t="shared" ref="AJ204:AJ267" si="153">AI204/($AG$9-$AC$9)</f>
        <v>-1.8543343011296435E-6</v>
      </c>
      <c r="AK204" s="61"/>
      <c r="AL204" s="69">
        <f t="shared" ref="AL204:AL267" si="154">AC204</f>
        <v>59.87</v>
      </c>
      <c r="AM204" s="69">
        <f t="shared" ref="AM204:AM267" si="155">AL204+($AJ204*AD$6)</f>
        <v>57.238736258294168</v>
      </c>
      <c r="AN204" s="69">
        <f t="shared" ref="AN204:AN267" si="156">AM204+($AJ204*AE$6)</f>
        <v>54.205708570407616</v>
      </c>
      <c r="AO204" s="69">
        <f t="shared" ref="AO204:AO267" si="157">AN204+($AJ204*AF$6)</f>
        <v>50.709572166565927</v>
      </c>
      <c r="AP204" s="69">
        <f t="shared" ref="AP204:AP267" si="158">AO204+($AJ204*AG$6)</f>
        <v>46.679615630697903</v>
      </c>
      <c r="AQ204" s="70">
        <f t="shared" ref="AQ204:AQ267" si="159">NPV($AC$3,AL204:AP204)</f>
        <v>223.99984948961975</v>
      </c>
      <c r="AS204" s="74">
        <f t="shared" ref="AS204:AS267" si="160">IF(AL204=0,0,(AM204-AL204)/AL204)</f>
        <v>-4.3949619871485386E-2</v>
      </c>
      <c r="AT204" s="74">
        <f t="shared" ref="AT204:AT267" si="161">IF(AM204=0,0,(AN204-AM204)/AM204)</f>
        <v>-5.2989074989353062E-2</v>
      </c>
      <c r="AU204" s="74">
        <f t="shared" ref="AU204:AU267" si="162">IF(AN204=0,0,(AO204-AN204)/AN204)</f>
        <v>-6.4497568541154085E-2</v>
      </c>
      <c r="AV204" s="74">
        <f t="shared" ref="AV204:AV267" si="163">IF(AO204=0,0,(AP204-AO204)/AO204)</f>
        <v>-7.9471318011337388E-2</v>
      </c>
      <c r="AW204" s="45"/>
      <c r="AX204" s="42" t="str">
        <f t="shared" ref="AX204:AX267" si="164">A204</f>
        <v>FLU0140-ST-1260-002-B</v>
      </c>
      <c r="AY204" s="42">
        <f t="shared" ref="AY204:AY267" si="165">K204</f>
        <v>59.87</v>
      </c>
      <c r="AZ204" s="43">
        <f t="shared" ref="AZ204:AZ267" si="166">IF($B204=0,L204,AY204*(1+AS204))</f>
        <v>57.238736258294168</v>
      </c>
      <c r="BA204" s="43">
        <f t="shared" ref="BA204:BA267" si="167">IF($B204=0,U204,AZ204*(1+AT204))</f>
        <v>54.205708570407616</v>
      </c>
      <c r="BB204" s="43">
        <f t="shared" ref="BB204:BB267" si="168">BA204*(1+$AY$3)</f>
        <v>55.533748430382602</v>
      </c>
      <c r="BC204" s="43">
        <f t="shared" ref="BC204:BC267" si="169">BB204*(1+$AZ$3)</f>
        <v>56.915385166694044</v>
      </c>
      <c r="BD204" s="43">
        <f t="shared" ref="BD204:BD267" si="170">BC204*(1+$BA$3)</f>
        <v>57.773877896052625</v>
      </c>
      <c r="BE204" s="43">
        <f t="shared" ref="BE204:BE267" si="171">IF($B204=0,V204,BA204*(1+AU204))</f>
        <v>50.709572166565927</v>
      </c>
      <c r="BF204" s="43">
        <f t="shared" ref="BF204:BF267" si="172">BE204*(1+$AY$3)</f>
        <v>51.951956684646788</v>
      </c>
      <c r="BG204" s="43">
        <f t="shared" ref="BG204:BG267" si="173">BF204*(1+$AZ$3)</f>
        <v>53.244481210859007</v>
      </c>
      <c r="BH204" s="43">
        <f t="shared" ref="BH204:BH267" si="174">BG204*(1+$BA$3)</f>
        <v>54.047603246563696</v>
      </c>
      <c r="BI204" s="43">
        <f t="shared" ref="BI204:BI267" si="175">BH204*(1+$BB$3)</f>
        <v>54.737786245997405</v>
      </c>
      <c r="BJ204" s="43">
        <f t="shared" si="139"/>
        <v>46.679615630697903</v>
      </c>
    </row>
    <row r="205" spans="1:62" x14ac:dyDescent="0.2">
      <c r="A205" s="17" t="s">
        <v>219</v>
      </c>
      <c r="B205" s="17">
        <f>IF(ISERROR(VLOOKUP('Prices updated for CPI'!A205,Quantities!$A$1:$B$576,2,FALSE)),0,VLOOKUP('Prices updated for CPI'!A205,Quantities!$A$1:$B$576,2,FALSE))</f>
        <v>1</v>
      </c>
      <c r="C205" s="18">
        <f t="shared" si="141"/>
        <v>1</v>
      </c>
      <c r="D205" s="19">
        <v>2</v>
      </c>
      <c r="E205" s="20">
        <v>990</v>
      </c>
      <c r="F205" s="21">
        <v>0</v>
      </c>
      <c r="G205" s="22">
        <v>0</v>
      </c>
      <c r="H205" s="22">
        <v>0</v>
      </c>
      <c r="I205" s="22">
        <v>43.93336073760041</v>
      </c>
      <c r="J205" s="23">
        <f t="shared" si="142"/>
        <v>43.93336073760041</v>
      </c>
      <c r="K205" s="24">
        <f>IF(ISERROR(VLOOKUP($A205,'14-15 pricing'!$A$1:$D$1208,4,FALSE)),L205,VLOOKUP($A205,'14-15 pricing'!$A$1:$D$1208,4,FALSE))</f>
        <v>53.62</v>
      </c>
      <c r="L205" s="24">
        <f t="shared" si="143"/>
        <v>61.738819942701589</v>
      </c>
      <c r="M205" s="24"/>
      <c r="N205" s="24"/>
      <c r="O205" s="24"/>
      <c r="P205" s="24"/>
      <c r="Q205" s="24"/>
      <c r="R205" s="24"/>
      <c r="S205" s="24"/>
      <c r="T205" s="24"/>
      <c r="U205" s="24">
        <f t="shared" si="140"/>
        <v>61.899393496698252</v>
      </c>
      <c r="V205" s="24">
        <f t="shared" si="140"/>
        <v>61.754564280530076</v>
      </c>
      <c r="W205" s="24">
        <f t="shared" si="140"/>
        <v>62.331635772319125</v>
      </c>
      <c r="X205" s="22">
        <f t="shared" si="137"/>
        <v>61.738819942701589</v>
      </c>
      <c r="Y205" s="22">
        <f t="shared" si="138"/>
        <v>0</v>
      </c>
      <c r="Z205" s="31">
        <f t="shared" si="144"/>
        <v>61.738819942701589</v>
      </c>
      <c r="AA205" s="25">
        <f t="shared" si="145"/>
        <v>0</v>
      </c>
      <c r="AC205" s="49">
        <f t="shared" si="146"/>
        <v>53.62</v>
      </c>
      <c r="AD205" s="49">
        <f t="shared" si="147"/>
        <v>61.738819942701589</v>
      </c>
      <c r="AE205" s="49">
        <f t="shared" si="148"/>
        <v>61.899393496698252</v>
      </c>
      <c r="AF205" s="49">
        <f t="shared" si="149"/>
        <v>61.754564280530076</v>
      </c>
      <c r="AG205" s="49">
        <f t="shared" si="150"/>
        <v>62.331635772319125</v>
      </c>
      <c r="AH205" s="50">
        <f t="shared" si="151"/>
        <v>248.28817844298581</v>
      </c>
      <c r="AI205" s="49">
        <f t="shared" si="152"/>
        <v>8.7116357723191271</v>
      </c>
      <c r="AJ205" s="51">
        <f t="shared" si="153"/>
        <v>2.1471159698386994E-6</v>
      </c>
      <c r="AK205" s="61"/>
      <c r="AL205" s="69">
        <f t="shared" si="154"/>
        <v>53.62</v>
      </c>
      <c r="AM205" s="69">
        <f t="shared" si="155"/>
        <v>56.666715145824789</v>
      </c>
      <c r="AN205" s="69">
        <f t="shared" si="156"/>
        <v>60.178628926234801</v>
      </c>
      <c r="AO205" s="69">
        <f t="shared" si="157"/>
        <v>64.226771864026531</v>
      </c>
      <c r="AP205" s="69">
        <f t="shared" si="158"/>
        <v>68.893020032248884</v>
      </c>
      <c r="AQ205" s="70">
        <f t="shared" si="159"/>
        <v>249.07158266859309</v>
      </c>
      <c r="AS205" s="74">
        <f t="shared" si="160"/>
        <v>5.682049880314792E-2</v>
      </c>
      <c r="AT205" s="74">
        <f t="shared" si="161"/>
        <v>6.1974896045633415E-2</v>
      </c>
      <c r="AU205" s="74">
        <f t="shared" si="162"/>
        <v>6.7268779798121126E-2</v>
      </c>
      <c r="AV205" s="74">
        <f t="shared" si="163"/>
        <v>7.2652696574898576E-2</v>
      </c>
      <c r="AW205" s="45"/>
      <c r="AX205" s="42" t="str">
        <f t="shared" si="164"/>
        <v>FLU0220-ST-0990-002-B</v>
      </c>
      <c r="AY205" s="42">
        <f t="shared" si="165"/>
        <v>53.62</v>
      </c>
      <c r="AZ205" s="43">
        <f t="shared" si="166"/>
        <v>56.666715145824796</v>
      </c>
      <c r="BA205" s="43">
        <f t="shared" si="167"/>
        <v>60.178628926234808</v>
      </c>
      <c r="BB205" s="43">
        <f t="shared" si="168"/>
        <v>61.653005334927556</v>
      </c>
      <c r="BC205" s="43">
        <f t="shared" si="169"/>
        <v>63.186884453163664</v>
      </c>
      <c r="BD205" s="43">
        <f t="shared" si="170"/>
        <v>64.139974390708446</v>
      </c>
      <c r="BE205" s="43">
        <f t="shared" si="171"/>
        <v>64.226771864026531</v>
      </c>
      <c r="BF205" s="43">
        <f t="shared" si="172"/>
        <v>65.800327774695177</v>
      </c>
      <c r="BG205" s="43">
        <f t="shared" si="173"/>
        <v>67.437389069572845</v>
      </c>
      <c r="BH205" s="43">
        <f t="shared" si="174"/>
        <v>68.454592204254126</v>
      </c>
      <c r="BI205" s="43">
        <f t="shared" si="175"/>
        <v>69.328751148120844</v>
      </c>
      <c r="BJ205" s="43">
        <f t="shared" si="139"/>
        <v>68.893020032248884</v>
      </c>
    </row>
    <row r="206" spans="1:62" x14ac:dyDescent="0.2">
      <c r="A206" s="17" t="s">
        <v>220</v>
      </c>
      <c r="B206" s="17">
        <f>IF(ISERROR(VLOOKUP('Prices updated for CPI'!A206,Quantities!$A$1:$B$576,2,FALSE)),0,VLOOKUP('Prices updated for CPI'!A206,Quantities!$A$1:$B$576,2,FALSE))</f>
        <v>9</v>
      </c>
      <c r="C206" s="18">
        <f t="shared" si="141"/>
        <v>1</v>
      </c>
      <c r="D206" s="19">
        <v>2</v>
      </c>
      <c r="E206" s="20">
        <v>10</v>
      </c>
      <c r="F206" s="21">
        <v>0</v>
      </c>
      <c r="G206" s="22">
        <v>0</v>
      </c>
      <c r="H206" s="22">
        <v>0</v>
      </c>
      <c r="I206" s="22">
        <v>34.058476987600407</v>
      </c>
      <c r="J206" s="23">
        <f t="shared" si="142"/>
        <v>34.058476987600407</v>
      </c>
      <c r="K206" s="24">
        <f>IF(ISERROR(VLOOKUP($A206,'14-15 pricing'!$A$1:$D$1208,4,FALSE)),L206,VLOOKUP($A206,'14-15 pricing'!$A$1:$D$1208,4,FALSE))</f>
        <v>42.11</v>
      </c>
      <c r="L206" s="24">
        <f t="shared" si="143"/>
        <v>47.861810318109434</v>
      </c>
      <c r="M206" s="24"/>
      <c r="N206" s="24"/>
      <c r="O206" s="24"/>
      <c r="P206" s="24"/>
      <c r="Q206" s="24"/>
      <c r="R206" s="24"/>
      <c r="S206" s="24"/>
      <c r="T206" s="24"/>
      <c r="U206" s="24">
        <f t="shared" si="140"/>
        <v>47.986291819223737</v>
      </c>
      <c r="V206" s="24">
        <f t="shared" si="140"/>
        <v>47.874015807482735</v>
      </c>
      <c r="W206" s="24">
        <f t="shared" si="140"/>
        <v>48.321379173119297</v>
      </c>
      <c r="X206" s="22">
        <f t="shared" si="137"/>
        <v>47.861810318109434</v>
      </c>
      <c r="Y206" s="22">
        <f t="shared" si="138"/>
        <v>0</v>
      </c>
      <c r="Z206" s="31">
        <f t="shared" si="144"/>
        <v>47.861810318109434</v>
      </c>
      <c r="AA206" s="25">
        <f t="shared" si="145"/>
        <v>0</v>
      </c>
      <c r="AC206" s="49">
        <f t="shared" si="146"/>
        <v>378.99</v>
      </c>
      <c r="AD206" s="49">
        <f t="shared" si="147"/>
        <v>430.75629286298488</v>
      </c>
      <c r="AE206" s="49">
        <f t="shared" si="148"/>
        <v>431.87662637301366</v>
      </c>
      <c r="AF206" s="49">
        <f t="shared" si="149"/>
        <v>430.86614226734463</v>
      </c>
      <c r="AG206" s="49">
        <f t="shared" si="150"/>
        <v>434.89241255807366</v>
      </c>
      <c r="AH206" s="50">
        <f t="shared" si="151"/>
        <v>1736.8986866355365</v>
      </c>
      <c r="AI206" s="49">
        <f t="shared" si="152"/>
        <v>55.90241255807365</v>
      </c>
      <c r="AJ206" s="51">
        <f t="shared" si="153"/>
        <v>1.3778005175255214E-5</v>
      </c>
      <c r="AK206" s="61"/>
      <c r="AL206" s="69">
        <f t="shared" si="154"/>
        <v>378.99</v>
      </c>
      <c r="AM206" s="69">
        <f t="shared" si="155"/>
        <v>398.54071716496804</v>
      </c>
      <c r="AN206" s="69">
        <f t="shared" si="156"/>
        <v>421.07660573421674</v>
      </c>
      <c r="AO206" s="69">
        <f t="shared" si="157"/>
        <v>447.05346731531586</v>
      </c>
      <c r="AP206" s="69">
        <f t="shared" si="158"/>
        <v>476.99669921984247</v>
      </c>
      <c r="AQ206" s="70">
        <f t="shared" si="159"/>
        <v>1742.6664836960258</v>
      </c>
      <c r="AS206" s="74">
        <f t="shared" si="160"/>
        <v>5.1586366830175027E-2</v>
      </c>
      <c r="AT206" s="74">
        <f t="shared" si="161"/>
        <v>5.6546012988480707E-2</v>
      </c>
      <c r="AU206" s="74">
        <f t="shared" si="162"/>
        <v>6.1691533624396347E-2</v>
      </c>
      <c r="AV206" s="74">
        <f t="shared" si="163"/>
        <v>6.6979084368463351E-2</v>
      </c>
      <c r="AW206" s="45"/>
      <c r="AX206" s="42" t="str">
        <f t="shared" si="164"/>
        <v>FLU0240-ST-0010-002-B</v>
      </c>
      <c r="AY206" s="42">
        <f t="shared" si="165"/>
        <v>42.11</v>
      </c>
      <c r="AZ206" s="43">
        <f t="shared" si="166"/>
        <v>44.282301907218667</v>
      </c>
      <c r="BA206" s="43">
        <f t="shared" si="167"/>
        <v>46.786289526024078</v>
      </c>
      <c r="BB206" s="43">
        <f t="shared" si="168"/>
        <v>47.932553619411664</v>
      </c>
      <c r="BC206" s="43">
        <f t="shared" si="169"/>
        <v>49.125078504145812</v>
      </c>
      <c r="BD206" s="43">
        <f t="shared" si="170"/>
        <v>49.866064840291308</v>
      </c>
      <c r="BE206" s="43">
        <f t="shared" si="171"/>
        <v>49.672607479479538</v>
      </c>
      <c r="BF206" s="43">
        <f t="shared" si="172"/>
        <v>50.889586362726781</v>
      </c>
      <c r="BG206" s="43">
        <f t="shared" si="173"/>
        <v>52.155679936485434</v>
      </c>
      <c r="BH206" s="43">
        <f t="shared" si="174"/>
        <v>52.942378856102472</v>
      </c>
      <c r="BI206" s="43">
        <f t="shared" si="175"/>
        <v>53.618448240148354</v>
      </c>
      <c r="BJ206" s="43">
        <f t="shared" si="139"/>
        <v>52.999633246649168</v>
      </c>
    </row>
    <row r="207" spans="1:62" x14ac:dyDescent="0.2">
      <c r="A207" s="17" t="s">
        <v>221</v>
      </c>
      <c r="B207" s="17">
        <f>IF(ISERROR(VLOOKUP('Prices updated for CPI'!A207,Quantities!$A$1:$B$576,2,FALSE)),0,VLOOKUP('Prices updated for CPI'!A207,Quantities!$A$1:$B$576,2,FALSE))</f>
        <v>1</v>
      </c>
      <c r="C207" s="18">
        <f t="shared" si="141"/>
        <v>1</v>
      </c>
      <c r="D207" s="19">
        <v>2</v>
      </c>
      <c r="E207" s="20">
        <v>810</v>
      </c>
      <c r="F207" s="21">
        <v>0</v>
      </c>
      <c r="G207" s="22">
        <v>0</v>
      </c>
      <c r="H207" s="22">
        <v>0</v>
      </c>
      <c r="I207" s="22">
        <v>44.868390987600407</v>
      </c>
      <c r="J207" s="23">
        <f t="shared" si="142"/>
        <v>44.868390987600407</v>
      </c>
      <c r="K207" s="24">
        <f>IF(ISERROR(VLOOKUP($A207,'14-15 pricing'!$A$1:$D$1208,4,FALSE)),L207,VLOOKUP($A207,'14-15 pricing'!$A$1:$D$1208,4,FALSE))</f>
        <v>54.59</v>
      </c>
      <c r="L207" s="24">
        <f t="shared" si="143"/>
        <v>63.052802376017297</v>
      </c>
      <c r="M207" s="24"/>
      <c r="N207" s="24"/>
      <c r="O207" s="24"/>
      <c r="P207" s="24"/>
      <c r="Q207" s="24"/>
      <c r="R207" s="24"/>
      <c r="S207" s="24"/>
      <c r="T207" s="24"/>
      <c r="U207" s="24">
        <f t="shared" si="140"/>
        <v>63.216793404293554</v>
      </c>
      <c r="V207" s="24">
        <f t="shared" si="140"/>
        <v>63.068881799345476</v>
      </c>
      <c r="W207" s="24">
        <f t="shared" si="140"/>
        <v>63.65823505816023</v>
      </c>
      <c r="X207" s="22">
        <f t="shared" si="137"/>
        <v>63.052802376017297</v>
      </c>
      <c r="Y207" s="22">
        <f t="shared" si="138"/>
        <v>0</v>
      </c>
      <c r="Z207" s="31">
        <f t="shared" si="144"/>
        <v>63.052802376017297</v>
      </c>
      <c r="AA207" s="25">
        <f t="shared" si="145"/>
        <v>0</v>
      </c>
      <c r="AC207" s="49">
        <f t="shared" si="146"/>
        <v>54.59</v>
      </c>
      <c r="AD207" s="49">
        <f t="shared" si="147"/>
        <v>63.052802376017297</v>
      </c>
      <c r="AE207" s="49">
        <f t="shared" si="148"/>
        <v>63.216793404293554</v>
      </c>
      <c r="AF207" s="49">
        <f t="shared" si="149"/>
        <v>63.068881799345476</v>
      </c>
      <c r="AG207" s="49">
        <f t="shared" si="150"/>
        <v>63.65823505816023</v>
      </c>
      <c r="AH207" s="50">
        <f t="shared" si="151"/>
        <v>253.41200537258806</v>
      </c>
      <c r="AI207" s="49">
        <f t="shared" si="152"/>
        <v>9.0682350581602265</v>
      </c>
      <c r="AJ207" s="51">
        <f t="shared" si="153"/>
        <v>2.2350053216749357E-6</v>
      </c>
      <c r="AK207" s="61"/>
      <c r="AL207" s="69">
        <f t="shared" si="154"/>
        <v>54.59</v>
      </c>
      <c r="AM207" s="69">
        <f t="shared" si="155"/>
        <v>57.7614283998631</v>
      </c>
      <c r="AN207" s="69">
        <f t="shared" si="156"/>
        <v>61.417097725013512</v>
      </c>
      <c r="AO207" s="69">
        <f t="shared" si="157"/>
        <v>65.630946038733157</v>
      </c>
      <c r="AP207" s="69">
        <f t="shared" si="158"/>
        <v>70.488200902808501</v>
      </c>
      <c r="AQ207" s="70">
        <f t="shared" si="159"/>
        <v>254.20148960750024</v>
      </c>
      <c r="AS207" s="74">
        <f t="shared" si="160"/>
        <v>5.8095409413136033E-2</v>
      </c>
      <c r="AT207" s="74">
        <f t="shared" si="161"/>
        <v>6.3289108777633302E-2</v>
      </c>
      <c r="AU207" s="74">
        <f t="shared" si="162"/>
        <v>6.8610345812603557E-2</v>
      </c>
      <c r="AV207" s="74">
        <f t="shared" si="163"/>
        <v>7.4008606568138707E-2</v>
      </c>
      <c r="AW207" s="45"/>
      <c r="AX207" s="42" t="str">
        <f t="shared" si="164"/>
        <v>FLU0240-ST-0810-002-B</v>
      </c>
      <c r="AY207" s="42">
        <f t="shared" si="165"/>
        <v>54.59</v>
      </c>
      <c r="AZ207" s="43">
        <f t="shared" si="166"/>
        <v>57.7614283998631</v>
      </c>
      <c r="BA207" s="43">
        <f t="shared" si="167"/>
        <v>61.417097725013512</v>
      </c>
      <c r="BB207" s="43">
        <f t="shared" si="168"/>
        <v>62.921816619276342</v>
      </c>
      <c r="BC207" s="43">
        <f t="shared" si="169"/>
        <v>64.48726278154335</v>
      </c>
      <c r="BD207" s="43">
        <f t="shared" si="170"/>
        <v>65.459967193049081</v>
      </c>
      <c r="BE207" s="43">
        <f t="shared" si="171"/>
        <v>65.630946038733157</v>
      </c>
      <c r="BF207" s="43">
        <f t="shared" si="172"/>
        <v>67.238904216682116</v>
      </c>
      <c r="BG207" s="43">
        <f t="shared" si="173"/>
        <v>68.911756181493274</v>
      </c>
      <c r="BH207" s="43">
        <f t="shared" si="174"/>
        <v>69.951198179045861</v>
      </c>
      <c r="BI207" s="43">
        <f t="shared" si="175"/>
        <v>70.844468645692601</v>
      </c>
      <c r="BJ207" s="43">
        <f t="shared" si="139"/>
        <v>70.488200902808501</v>
      </c>
    </row>
    <row r="208" spans="1:62" x14ac:dyDescent="0.2">
      <c r="A208" s="17" t="s">
        <v>222</v>
      </c>
      <c r="B208" s="17">
        <f>IF(ISERROR(VLOOKUP('Prices updated for CPI'!A208,Quantities!$A$1:$B$576,2,FALSE)),0,VLOOKUP('Prices updated for CPI'!A208,Quantities!$A$1:$B$576,2,FALSE))</f>
        <v>1</v>
      </c>
      <c r="C208" s="18">
        <f t="shared" si="141"/>
        <v>1</v>
      </c>
      <c r="D208" s="19">
        <v>2</v>
      </c>
      <c r="E208" s="20">
        <v>990</v>
      </c>
      <c r="F208" s="21">
        <v>0</v>
      </c>
      <c r="G208" s="22">
        <v>0</v>
      </c>
      <c r="H208" s="22">
        <v>0</v>
      </c>
      <c r="I208" s="22">
        <v>43.93336073760041</v>
      </c>
      <c r="J208" s="23">
        <f t="shared" si="142"/>
        <v>43.93336073760041</v>
      </c>
      <c r="K208" s="24">
        <f>IF(ISERROR(VLOOKUP($A208,'14-15 pricing'!$A$1:$D$1208,4,FALSE)),L208,VLOOKUP($A208,'14-15 pricing'!$A$1:$D$1208,4,FALSE))</f>
        <v>53.62</v>
      </c>
      <c r="L208" s="24">
        <f t="shared" si="143"/>
        <v>61.738819942701589</v>
      </c>
      <c r="M208" s="24"/>
      <c r="N208" s="24"/>
      <c r="O208" s="24"/>
      <c r="P208" s="24"/>
      <c r="Q208" s="24"/>
      <c r="R208" s="24"/>
      <c r="S208" s="24"/>
      <c r="T208" s="24"/>
      <c r="U208" s="24">
        <f t="shared" si="140"/>
        <v>61.899393496698252</v>
      </c>
      <c r="V208" s="24">
        <f t="shared" si="140"/>
        <v>61.754564280530076</v>
      </c>
      <c r="W208" s="24">
        <f t="shared" si="140"/>
        <v>62.331635772319125</v>
      </c>
      <c r="X208" s="22">
        <f t="shared" si="137"/>
        <v>61.738819942701589</v>
      </c>
      <c r="Y208" s="22">
        <f t="shared" si="138"/>
        <v>0</v>
      </c>
      <c r="Z208" s="31">
        <f t="shared" si="144"/>
        <v>61.738819942701589</v>
      </c>
      <c r="AA208" s="25">
        <f t="shared" si="145"/>
        <v>0</v>
      </c>
      <c r="AC208" s="49">
        <f t="shared" si="146"/>
        <v>53.62</v>
      </c>
      <c r="AD208" s="49">
        <f t="shared" si="147"/>
        <v>61.738819942701589</v>
      </c>
      <c r="AE208" s="49">
        <f t="shared" si="148"/>
        <v>61.899393496698252</v>
      </c>
      <c r="AF208" s="49">
        <f t="shared" si="149"/>
        <v>61.754564280530076</v>
      </c>
      <c r="AG208" s="49">
        <f t="shared" si="150"/>
        <v>62.331635772319125</v>
      </c>
      <c r="AH208" s="50">
        <f t="shared" si="151"/>
        <v>248.28817844298581</v>
      </c>
      <c r="AI208" s="49">
        <f t="shared" si="152"/>
        <v>8.7116357723191271</v>
      </c>
      <c r="AJ208" s="51">
        <f t="shared" si="153"/>
        <v>2.1471159698386994E-6</v>
      </c>
      <c r="AK208" s="61"/>
      <c r="AL208" s="69">
        <f t="shared" si="154"/>
        <v>53.62</v>
      </c>
      <c r="AM208" s="69">
        <f t="shared" si="155"/>
        <v>56.666715145824789</v>
      </c>
      <c r="AN208" s="69">
        <f t="shared" si="156"/>
        <v>60.178628926234801</v>
      </c>
      <c r="AO208" s="69">
        <f t="shared" si="157"/>
        <v>64.226771864026531</v>
      </c>
      <c r="AP208" s="69">
        <f t="shared" si="158"/>
        <v>68.893020032248884</v>
      </c>
      <c r="AQ208" s="70">
        <f t="shared" si="159"/>
        <v>249.07158266859309</v>
      </c>
      <c r="AS208" s="74">
        <f t="shared" si="160"/>
        <v>5.682049880314792E-2</v>
      </c>
      <c r="AT208" s="74">
        <f t="shared" si="161"/>
        <v>6.1974896045633415E-2</v>
      </c>
      <c r="AU208" s="74">
        <f t="shared" si="162"/>
        <v>6.7268779798121126E-2</v>
      </c>
      <c r="AV208" s="74">
        <f t="shared" si="163"/>
        <v>7.2652696574898576E-2</v>
      </c>
      <c r="AW208" s="45"/>
      <c r="AX208" s="42" t="str">
        <f t="shared" si="164"/>
        <v>FLU0240-ST-0990-002-B</v>
      </c>
      <c r="AY208" s="42">
        <f t="shared" si="165"/>
        <v>53.62</v>
      </c>
      <c r="AZ208" s="43">
        <f t="shared" si="166"/>
        <v>56.666715145824796</v>
      </c>
      <c r="BA208" s="43">
        <f t="shared" si="167"/>
        <v>60.178628926234808</v>
      </c>
      <c r="BB208" s="43">
        <f t="shared" si="168"/>
        <v>61.653005334927556</v>
      </c>
      <c r="BC208" s="43">
        <f t="shared" si="169"/>
        <v>63.186884453163664</v>
      </c>
      <c r="BD208" s="43">
        <f t="shared" si="170"/>
        <v>64.139974390708446</v>
      </c>
      <c r="BE208" s="43">
        <f t="shared" si="171"/>
        <v>64.226771864026531</v>
      </c>
      <c r="BF208" s="43">
        <f t="shared" si="172"/>
        <v>65.800327774695177</v>
      </c>
      <c r="BG208" s="43">
        <f t="shared" si="173"/>
        <v>67.437389069572845</v>
      </c>
      <c r="BH208" s="43">
        <f t="shared" si="174"/>
        <v>68.454592204254126</v>
      </c>
      <c r="BI208" s="43">
        <f t="shared" si="175"/>
        <v>69.328751148120844</v>
      </c>
      <c r="BJ208" s="43">
        <f t="shared" si="139"/>
        <v>68.893020032248884</v>
      </c>
    </row>
    <row r="209" spans="1:62" x14ac:dyDescent="0.2">
      <c r="A209" s="17" t="s">
        <v>223</v>
      </c>
      <c r="B209" s="17">
        <f>IF(ISERROR(VLOOKUP('Prices updated for CPI'!A209,Quantities!$A$1:$B$576,2,FALSE)),0,VLOOKUP('Prices updated for CPI'!A209,Quantities!$A$1:$B$576,2,FALSE))</f>
        <v>1</v>
      </c>
      <c r="C209" s="18">
        <f t="shared" si="141"/>
        <v>1</v>
      </c>
      <c r="D209" s="19">
        <v>2</v>
      </c>
      <c r="E209" s="20">
        <v>10</v>
      </c>
      <c r="F209" s="21">
        <v>0</v>
      </c>
      <c r="G209" s="22">
        <v>0</v>
      </c>
      <c r="H209" s="22">
        <v>0</v>
      </c>
      <c r="I209" s="22">
        <v>35.068368224550383</v>
      </c>
      <c r="J209" s="23">
        <f t="shared" si="142"/>
        <v>35.068368224550383</v>
      </c>
      <c r="K209" s="24">
        <f>IF(ISERROR(VLOOKUP($A209,'14-15 pricing'!$A$1:$D$1208,4,FALSE)),L209,VLOOKUP($A209,'14-15 pricing'!$A$1:$D$1208,4,FALSE))</f>
        <v>47.39</v>
      </c>
      <c r="L209" s="24">
        <f t="shared" si="143"/>
        <v>49.280993649249517</v>
      </c>
      <c r="M209" s="24"/>
      <c r="N209" s="24"/>
      <c r="O209" s="24"/>
      <c r="P209" s="24"/>
      <c r="Q209" s="24"/>
      <c r="R209" s="24"/>
      <c r="S209" s="24"/>
      <c r="T209" s="24"/>
      <c r="U209" s="24">
        <f t="shared" si="140"/>
        <v>49.409166236644147</v>
      </c>
      <c r="V209" s="24">
        <f t="shared" si="140"/>
        <v>49.293561051951045</v>
      </c>
      <c r="W209" s="24">
        <f t="shared" si="140"/>
        <v>49.754189495261315</v>
      </c>
      <c r="X209" s="22">
        <f t="shared" si="137"/>
        <v>49.280993649249517</v>
      </c>
      <c r="Y209" s="22">
        <f t="shared" si="138"/>
        <v>0</v>
      </c>
      <c r="Z209" s="31">
        <f t="shared" si="144"/>
        <v>49.280993649249517</v>
      </c>
      <c r="AA209" s="25">
        <f t="shared" si="145"/>
        <v>0</v>
      </c>
      <c r="AC209" s="49">
        <f t="shared" si="146"/>
        <v>47.39</v>
      </c>
      <c r="AD209" s="49">
        <f t="shared" si="147"/>
        <v>49.280993649249517</v>
      </c>
      <c r="AE209" s="49">
        <f t="shared" si="148"/>
        <v>49.409166236644147</v>
      </c>
      <c r="AF209" s="49">
        <f t="shared" si="149"/>
        <v>49.293561051951045</v>
      </c>
      <c r="AG209" s="49">
        <f t="shared" si="150"/>
        <v>49.754189495261315</v>
      </c>
      <c r="AH209" s="50">
        <f t="shared" si="151"/>
        <v>202.49011910640138</v>
      </c>
      <c r="AI209" s="49">
        <f t="shared" si="152"/>
        <v>2.3641894952613143</v>
      </c>
      <c r="AJ209" s="51">
        <f t="shared" si="153"/>
        <v>5.8269068561496205E-7</v>
      </c>
      <c r="AK209" s="61"/>
      <c r="AL209" s="69">
        <f t="shared" si="154"/>
        <v>47.39</v>
      </c>
      <c r="AM209" s="69">
        <f t="shared" si="155"/>
        <v>48.216826572077288</v>
      </c>
      <c r="AN209" s="69">
        <f t="shared" si="156"/>
        <v>49.1699001262186</v>
      </c>
      <c r="AO209" s="69">
        <f t="shared" si="157"/>
        <v>50.268497135893135</v>
      </c>
      <c r="AP209" s="69">
        <f t="shared" si="158"/>
        <v>51.534837372091602</v>
      </c>
      <c r="AQ209" s="70">
        <f t="shared" si="159"/>
        <v>203.3994461667186</v>
      </c>
      <c r="AS209" s="74">
        <f t="shared" si="160"/>
        <v>1.7447279427670128E-2</v>
      </c>
      <c r="AT209" s="74">
        <f t="shared" si="161"/>
        <v>1.9766409817879717E-2</v>
      </c>
      <c r="AU209" s="74">
        <f t="shared" si="162"/>
        <v>2.2342876573970015E-2</v>
      </c>
      <c r="AV209" s="74">
        <f t="shared" si="163"/>
        <v>2.51915276634412E-2</v>
      </c>
      <c r="AW209" s="45"/>
      <c r="AX209" s="42" t="str">
        <f t="shared" si="164"/>
        <v>FLU0250-ST-0010-002-B</v>
      </c>
      <c r="AY209" s="42">
        <f t="shared" si="165"/>
        <v>47.39</v>
      </c>
      <c r="AZ209" s="43">
        <f t="shared" si="166"/>
        <v>48.216826572077288</v>
      </c>
      <c r="BA209" s="43">
        <f t="shared" si="167"/>
        <v>49.169900126218607</v>
      </c>
      <c r="BB209" s="43">
        <f t="shared" si="168"/>
        <v>50.374562679310962</v>
      </c>
      <c r="BC209" s="43">
        <f t="shared" si="169"/>
        <v>51.627842861912171</v>
      </c>
      <c r="BD209" s="43">
        <f t="shared" si="170"/>
        <v>52.406580062751765</v>
      </c>
      <c r="BE209" s="43">
        <f t="shared" si="171"/>
        <v>50.268497135893142</v>
      </c>
      <c r="BF209" s="43">
        <f t="shared" si="172"/>
        <v>51.500075315722519</v>
      </c>
      <c r="BG209" s="43">
        <f t="shared" si="173"/>
        <v>52.781357382756184</v>
      </c>
      <c r="BH209" s="43">
        <f t="shared" si="174"/>
        <v>53.577493812757695</v>
      </c>
      <c r="BI209" s="43">
        <f t="shared" si="175"/>
        <v>54.261673557290237</v>
      </c>
      <c r="BJ209" s="43">
        <f t="shared" si="139"/>
        <v>51.534837372091609</v>
      </c>
    </row>
    <row r="210" spans="1:62" x14ac:dyDescent="0.2">
      <c r="A210" s="17" t="s">
        <v>224</v>
      </c>
      <c r="B210" s="17">
        <f>IF(ISERROR(VLOOKUP('Prices updated for CPI'!A210,Quantities!$A$1:$B$576,2,FALSE)),0,VLOOKUP('Prices updated for CPI'!A210,Quantities!$A$1:$B$576,2,FALSE))</f>
        <v>21</v>
      </c>
      <c r="C210" s="18">
        <f t="shared" si="141"/>
        <v>1</v>
      </c>
      <c r="D210" s="19">
        <v>2</v>
      </c>
      <c r="E210" s="20">
        <v>1620</v>
      </c>
      <c r="F210" s="21">
        <v>0</v>
      </c>
      <c r="G210" s="22">
        <v>0</v>
      </c>
      <c r="H210" s="22">
        <v>0</v>
      </c>
      <c r="I210" s="22">
        <v>43.639337217127348</v>
      </c>
      <c r="J210" s="23">
        <f t="shared" si="142"/>
        <v>43.639337217127348</v>
      </c>
      <c r="K210" s="24">
        <f>IF(ISERROR(VLOOKUP($A210,'14-15 pricing'!$A$1:$D$1208,4,FALSE)),L210,VLOOKUP($A210,'14-15 pricing'!$A$1:$D$1208,4,FALSE))</f>
        <v>40.08</v>
      </c>
      <c r="L210" s="24">
        <f t="shared" si="143"/>
        <v>61.325633587625646</v>
      </c>
      <c r="M210" s="24"/>
      <c r="N210" s="24"/>
      <c r="O210" s="24"/>
      <c r="P210" s="24"/>
      <c r="Q210" s="24"/>
      <c r="R210" s="24"/>
      <c r="S210" s="24"/>
      <c r="T210" s="24"/>
      <c r="U210" s="24">
        <f t="shared" si="140"/>
        <v>61.485132504926</v>
      </c>
      <c r="V210" s="24">
        <f t="shared" si="140"/>
        <v>61.341272556651063</v>
      </c>
      <c r="W210" s="24">
        <f t="shared" si="140"/>
        <v>61.914482003999815</v>
      </c>
      <c r="X210" s="22">
        <f t="shared" si="137"/>
        <v>61.325633587625646</v>
      </c>
      <c r="Y210" s="22">
        <f t="shared" si="138"/>
        <v>0</v>
      </c>
      <c r="Z210" s="31">
        <f t="shared" si="144"/>
        <v>61.325633587625646</v>
      </c>
      <c r="AA210" s="25">
        <f t="shared" si="145"/>
        <v>0</v>
      </c>
      <c r="AC210" s="49">
        <f t="shared" si="146"/>
        <v>841.68</v>
      </c>
      <c r="AD210" s="49">
        <f t="shared" si="147"/>
        <v>1287.8383053401385</v>
      </c>
      <c r="AE210" s="49">
        <f t="shared" si="148"/>
        <v>1291.1877826034461</v>
      </c>
      <c r="AF210" s="49">
        <f t="shared" si="149"/>
        <v>1288.1667236896724</v>
      </c>
      <c r="AG210" s="49">
        <f t="shared" si="150"/>
        <v>1300.204122083996</v>
      </c>
      <c r="AH210" s="50">
        <f t="shared" si="151"/>
        <v>4919.6853326824066</v>
      </c>
      <c r="AI210" s="49">
        <f t="shared" si="152"/>
        <v>458.52412208399608</v>
      </c>
      <c r="AJ210" s="51">
        <f t="shared" si="153"/>
        <v>1.1301028771324908E-4</v>
      </c>
      <c r="AK210" s="61"/>
      <c r="AL210" s="69">
        <f t="shared" si="154"/>
        <v>841.68</v>
      </c>
      <c r="AM210" s="69">
        <f t="shared" si="155"/>
        <v>1002.0393657942191</v>
      </c>
      <c r="AN210" s="69">
        <f t="shared" si="156"/>
        <v>1186.8837767731357</v>
      </c>
      <c r="AO210" s="69">
        <f t="shared" si="157"/>
        <v>1399.9518199205995</v>
      </c>
      <c r="AP210" s="69">
        <f t="shared" si="158"/>
        <v>1645.552921789282</v>
      </c>
      <c r="AQ210" s="70">
        <f t="shared" si="159"/>
        <v>4918.8982916206569</v>
      </c>
      <c r="AS210" s="74">
        <f t="shared" si="160"/>
        <v>0.19052296097592805</v>
      </c>
      <c r="AT210" s="74">
        <f t="shared" si="161"/>
        <v>0.18446821281557976</v>
      </c>
      <c r="AU210" s="74">
        <f t="shared" si="162"/>
        <v>0.17951887734681735</v>
      </c>
      <c r="AV210" s="74">
        <f t="shared" si="163"/>
        <v>0.17543539597142144</v>
      </c>
      <c r="AW210" s="45"/>
      <c r="AX210" s="42" t="str">
        <f t="shared" si="164"/>
        <v>FLU0350-ST-1620-002-B</v>
      </c>
      <c r="AY210" s="42">
        <f t="shared" si="165"/>
        <v>40.08</v>
      </c>
      <c r="AZ210" s="43">
        <f t="shared" si="166"/>
        <v>47.716160275915193</v>
      </c>
      <c r="BA210" s="43">
        <f t="shared" si="167"/>
        <v>56.518275084435025</v>
      </c>
      <c r="BB210" s="43">
        <f t="shared" si="168"/>
        <v>57.902972824003683</v>
      </c>
      <c r="BC210" s="43">
        <f t="shared" si="169"/>
        <v>59.34355403194386</v>
      </c>
      <c r="BD210" s="43">
        <f t="shared" si="170"/>
        <v>60.238672452411556</v>
      </c>
      <c r="BE210" s="43">
        <f t="shared" si="171"/>
        <v>66.664372377171389</v>
      </c>
      <c r="BF210" s="43">
        <f t="shared" si="172"/>
        <v>68.297649500412092</v>
      </c>
      <c r="BG210" s="43">
        <f t="shared" si="173"/>
        <v>69.99684222952861</v>
      </c>
      <c r="BH210" s="43">
        <f t="shared" si="174"/>
        <v>71.052651303931128</v>
      </c>
      <c r="BI210" s="43">
        <f t="shared" si="175"/>
        <v>71.959987227245776</v>
      </c>
      <c r="BJ210" s="43">
        <f t="shared" si="139"/>
        <v>78.359662942346745</v>
      </c>
    </row>
    <row r="211" spans="1:62" x14ac:dyDescent="0.2">
      <c r="A211" s="26" t="s">
        <v>225</v>
      </c>
      <c r="B211" s="17">
        <f>IF(ISERROR(VLOOKUP('Prices updated for CPI'!A211,Quantities!$A$1:$B$576,2,FALSE)),0,VLOOKUP('Prices updated for CPI'!A211,Quantities!$A$1:$B$576,2,FALSE))</f>
        <v>2</v>
      </c>
      <c r="C211" s="18">
        <f t="shared" si="141"/>
        <v>1</v>
      </c>
      <c r="D211" s="19">
        <v>2</v>
      </c>
      <c r="E211" s="20">
        <v>1660</v>
      </c>
      <c r="F211" s="21">
        <v>0</v>
      </c>
      <c r="G211" s="22">
        <v>0</v>
      </c>
      <c r="H211" s="22">
        <v>0</v>
      </c>
      <c r="I211" s="22">
        <v>54.449251217127348</v>
      </c>
      <c r="J211" s="23">
        <f t="shared" si="142"/>
        <v>54.449251217127348</v>
      </c>
      <c r="K211" s="24">
        <f>IF(ISERROR(VLOOKUP($A211,'14-15 pricing'!$A$1:$D$1208,4,FALSE)),L211,VLOOKUP($A211,'14-15 pricing'!$A$1:$D$1208,4,FALSE))</f>
        <v>52.56</v>
      </c>
      <c r="L211" s="24">
        <f t="shared" si="143"/>
        <v>76.516625645533523</v>
      </c>
      <c r="M211" s="24"/>
      <c r="N211" s="24"/>
      <c r="O211" s="24"/>
      <c r="P211" s="24"/>
      <c r="Q211" s="24"/>
      <c r="R211" s="24"/>
      <c r="S211" s="24"/>
      <c r="T211" s="24"/>
      <c r="U211" s="24">
        <f t="shared" si="140"/>
        <v>76.715634089995817</v>
      </c>
      <c r="V211" s="24">
        <f t="shared" si="140"/>
        <v>76.53613854851379</v>
      </c>
      <c r="W211" s="24">
        <f t="shared" si="140"/>
        <v>77.251337889040755</v>
      </c>
      <c r="X211" s="22">
        <f t="shared" si="137"/>
        <v>76.516625645533523</v>
      </c>
      <c r="Y211" s="22">
        <f t="shared" si="138"/>
        <v>0</v>
      </c>
      <c r="Z211" s="31">
        <f t="shared" si="144"/>
        <v>76.516625645533523</v>
      </c>
      <c r="AA211" s="25">
        <f t="shared" si="145"/>
        <v>0</v>
      </c>
      <c r="AC211" s="49">
        <f t="shared" si="146"/>
        <v>105.12</v>
      </c>
      <c r="AD211" s="49">
        <f t="shared" si="147"/>
        <v>153.03325129106705</v>
      </c>
      <c r="AE211" s="49">
        <f t="shared" si="148"/>
        <v>153.43126817999163</v>
      </c>
      <c r="AF211" s="49">
        <f t="shared" si="149"/>
        <v>153.07227709702758</v>
      </c>
      <c r="AG211" s="49">
        <f t="shared" si="150"/>
        <v>154.50267577808151</v>
      </c>
      <c r="AH211" s="50">
        <f t="shared" si="151"/>
        <v>589.38798508163541</v>
      </c>
      <c r="AI211" s="49">
        <f t="shared" si="152"/>
        <v>49.382675778081506</v>
      </c>
      <c r="AJ211" s="51">
        <f t="shared" si="153"/>
        <v>1.2171116259634343E-5</v>
      </c>
      <c r="AK211" s="61"/>
      <c r="AL211" s="69">
        <f t="shared" si="154"/>
        <v>105.12</v>
      </c>
      <c r="AM211" s="69">
        <f t="shared" si="155"/>
        <v>122.39057353711925</v>
      </c>
      <c r="AN211" s="69">
        <f t="shared" si="156"/>
        <v>142.29816656684892</v>
      </c>
      <c r="AO211" s="69">
        <f t="shared" si="157"/>
        <v>165.24542187285005</v>
      </c>
      <c r="AP211" s="69">
        <f t="shared" si="158"/>
        <v>191.69646119701221</v>
      </c>
      <c r="AQ211" s="70">
        <f t="shared" si="159"/>
        <v>589.61026457975572</v>
      </c>
      <c r="AS211" s="74">
        <f t="shared" si="160"/>
        <v>0.16429388829070821</v>
      </c>
      <c r="AT211" s="74">
        <f t="shared" si="161"/>
        <v>0.16265626064487712</v>
      </c>
      <c r="AU211" s="74">
        <f t="shared" si="162"/>
        <v>0.161261777713917</v>
      </c>
      <c r="AV211" s="74">
        <f t="shared" si="163"/>
        <v>0.16007123843052801</v>
      </c>
      <c r="AW211" s="45"/>
      <c r="AX211" s="42" t="str">
        <f t="shared" si="164"/>
        <v>FLU0350-ST-1660-002-B</v>
      </c>
      <c r="AY211" s="42">
        <f t="shared" si="165"/>
        <v>52.56</v>
      </c>
      <c r="AZ211" s="43">
        <f t="shared" si="166"/>
        <v>61.195286768559619</v>
      </c>
      <c r="BA211" s="43">
        <f t="shared" si="167"/>
        <v>71.14908328342446</v>
      </c>
      <c r="BB211" s="43">
        <f t="shared" si="168"/>
        <v>72.892235823868361</v>
      </c>
      <c r="BC211" s="43">
        <f t="shared" si="169"/>
        <v>74.705738309341399</v>
      </c>
      <c r="BD211" s="43">
        <f t="shared" si="170"/>
        <v>75.83257480516933</v>
      </c>
      <c r="BE211" s="43">
        <f t="shared" si="171"/>
        <v>82.622710936425023</v>
      </c>
      <c r="BF211" s="43">
        <f t="shared" si="172"/>
        <v>84.646967354367433</v>
      </c>
      <c r="BG211" s="43">
        <f t="shared" si="173"/>
        <v>86.752918474536472</v>
      </c>
      <c r="BH211" s="43">
        <f t="shared" si="174"/>
        <v>88.061470626874524</v>
      </c>
      <c r="BI211" s="43">
        <f t="shared" si="175"/>
        <v>89.186007632790023</v>
      </c>
      <c r="BJ211" s="43">
        <f t="shared" si="139"/>
        <v>95.848230598506106</v>
      </c>
    </row>
    <row r="212" spans="1:62" x14ac:dyDescent="0.2">
      <c r="A212" s="26" t="s">
        <v>226</v>
      </c>
      <c r="B212" s="17">
        <f>IF(ISERROR(VLOOKUP('Prices updated for CPI'!A212,Quantities!$A$1:$B$576,2,FALSE)),0,VLOOKUP('Prices updated for CPI'!A212,Quantities!$A$1:$B$576,2,FALSE))</f>
        <v>21</v>
      </c>
      <c r="C212" s="18">
        <f t="shared" si="141"/>
        <v>1</v>
      </c>
      <c r="D212" s="19">
        <v>2</v>
      </c>
      <c r="E212" s="20">
        <v>1700</v>
      </c>
      <c r="F212" s="21">
        <v>0</v>
      </c>
      <c r="G212" s="22">
        <v>0</v>
      </c>
      <c r="H212" s="22">
        <v>0</v>
      </c>
      <c r="I212" s="22">
        <v>53.514220967127351</v>
      </c>
      <c r="J212" s="23">
        <f t="shared" si="142"/>
        <v>53.514220967127351</v>
      </c>
      <c r="K212" s="24">
        <f>IF(ISERROR(VLOOKUP($A212,'14-15 pricing'!$A$1:$D$1208,4,FALSE)),L212,VLOOKUP($A212,'14-15 pricing'!$A$1:$D$1208,4,FALSE))</f>
        <v>51.59</v>
      </c>
      <c r="L212" s="24">
        <f t="shared" si="143"/>
        <v>75.202643212217808</v>
      </c>
      <c r="M212" s="24"/>
      <c r="N212" s="24"/>
      <c r="O212" s="24"/>
      <c r="P212" s="24"/>
      <c r="Q212" s="24"/>
      <c r="R212" s="24"/>
      <c r="S212" s="24"/>
      <c r="T212" s="24"/>
      <c r="U212" s="24">
        <f t="shared" ref="U212:W231" si="176">IF($D212=1,($I212*(1+U$8)*U$7)+$F212,$J212*(1+U$8)*U$7)</f>
        <v>75.398234182400515</v>
      </c>
      <c r="V212" s="24">
        <f t="shared" si="176"/>
        <v>75.22182102969839</v>
      </c>
      <c r="W212" s="24">
        <f t="shared" si="176"/>
        <v>75.924738603199643</v>
      </c>
      <c r="X212" s="22">
        <f t="shared" si="137"/>
        <v>75.202643212217808</v>
      </c>
      <c r="Y212" s="22">
        <f t="shared" si="138"/>
        <v>0</v>
      </c>
      <c r="Z212" s="31">
        <f t="shared" si="144"/>
        <v>75.202643212217808</v>
      </c>
      <c r="AA212" s="25">
        <f t="shared" si="145"/>
        <v>0</v>
      </c>
      <c r="AC212" s="49">
        <f t="shared" si="146"/>
        <v>1083.3900000000001</v>
      </c>
      <c r="AD212" s="49">
        <f t="shared" si="147"/>
        <v>1579.2555074565739</v>
      </c>
      <c r="AE212" s="49">
        <f t="shared" si="148"/>
        <v>1583.3629178304109</v>
      </c>
      <c r="AF212" s="49">
        <f t="shared" si="149"/>
        <v>1579.6582416236661</v>
      </c>
      <c r="AG212" s="49">
        <f t="shared" si="150"/>
        <v>1594.4195106671925</v>
      </c>
      <c r="AH212" s="50">
        <f t="shared" si="151"/>
        <v>6080.973477835525</v>
      </c>
      <c r="AI212" s="49">
        <f t="shared" si="152"/>
        <v>511.02951066719243</v>
      </c>
      <c r="AJ212" s="51">
        <f t="shared" si="153"/>
        <v>1.2595104433759958E-4</v>
      </c>
      <c r="AK212" s="61"/>
      <c r="AL212" s="69">
        <f t="shared" si="154"/>
        <v>1083.3900000000001</v>
      </c>
      <c r="AM212" s="69">
        <f t="shared" si="155"/>
        <v>1262.1120438049479</v>
      </c>
      <c r="AN212" s="69">
        <f t="shared" si="156"/>
        <v>1468.1229041775609</v>
      </c>
      <c r="AO212" s="69">
        <f t="shared" si="157"/>
        <v>1705.5892719960864</v>
      </c>
      <c r="AP212" s="69">
        <f t="shared" si="158"/>
        <v>1979.3140442868762</v>
      </c>
      <c r="AQ212" s="70">
        <f t="shared" si="159"/>
        <v>6083.1797323703859</v>
      </c>
      <c r="AS212" s="74">
        <f t="shared" si="160"/>
        <v>0.16496556531345849</v>
      </c>
      <c r="AT212" s="74">
        <f t="shared" si="161"/>
        <v>0.16322707748794038</v>
      </c>
      <c r="AU212" s="74">
        <f t="shared" si="162"/>
        <v>0.16174828901777372</v>
      </c>
      <c r="AV212" s="74">
        <f t="shared" si="163"/>
        <v>0.16048692190145172</v>
      </c>
      <c r="AW212" s="45"/>
      <c r="AX212" s="42" t="str">
        <f t="shared" si="164"/>
        <v>FLU0350-ST-1700-002-B</v>
      </c>
      <c r="AY212" s="42">
        <f t="shared" si="165"/>
        <v>51.59</v>
      </c>
      <c r="AZ212" s="43">
        <f t="shared" si="166"/>
        <v>60.100573514521329</v>
      </c>
      <c r="BA212" s="43">
        <f t="shared" si="167"/>
        <v>69.910614484645748</v>
      </c>
      <c r="BB212" s="43">
        <f t="shared" si="168"/>
        <v>71.623424539519561</v>
      </c>
      <c r="BC212" s="43">
        <f t="shared" si="169"/>
        <v>73.405359980961705</v>
      </c>
      <c r="BD212" s="43">
        <f t="shared" si="170"/>
        <v>74.51258200282868</v>
      </c>
      <c r="BE212" s="43">
        <f t="shared" si="171"/>
        <v>81.218536761718383</v>
      </c>
      <c r="BF212" s="43">
        <f t="shared" si="172"/>
        <v>83.20839091238048</v>
      </c>
      <c r="BG212" s="43">
        <f t="shared" si="173"/>
        <v>85.278551362616014</v>
      </c>
      <c r="BH212" s="43">
        <f t="shared" si="174"/>
        <v>86.564864652082775</v>
      </c>
      <c r="BI212" s="43">
        <f t="shared" si="175"/>
        <v>87.670290135218252</v>
      </c>
      <c r="BJ212" s="43">
        <f t="shared" si="139"/>
        <v>94.253049727946475</v>
      </c>
    </row>
    <row r="213" spans="1:62" x14ac:dyDescent="0.2">
      <c r="A213" s="26" t="s">
        <v>227</v>
      </c>
      <c r="B213" s="17">
        <f>IF(ISERROR(VLOOKUP('Prices updated for CPI'!A213,Quantities!$A$1:$B$576,2,FALSE)),0,VLOOKUP('Prices updated for CPI'!A213,Quantities!$A$1:$B$576,2,FALSE))</f>
        <v>534</v>
      </c>
      <c r="C213" s="18">
        <f t="shared" si="141"/>
        <v>1</v>
      </c>
      <c r="D213" s="19">
        <v>2</v>
      </c>
      <c r="E213" s="20">
        <v>40</v>
      </c>
      <c r="F213" s="21">
        <v>0</v>
      </c>
      <c r="G213" s="22">
        <v>0</v>
      </c>
      <c r="H213" s="22">
        <v>0</v>
      </c>
      <c r="I213" s="22">
        <v>49.975415853378351</v>
      </c>
      <c r="J213" s="23">
        <f t="shared" si="142"/>
        <v>49.975415853378351</v>
      </c>
      <c r="K213" s="24">
        <f>IF(ISERROR(VLOOKUP($A213,'14-15 pricing'!$A$1:$D$1208,4,FALSE)),L213,VLOOKUP($A213,'14-15 pricing'!$A$1:$D$1208,4,FALSE))</f>
        <v>39.340000000000003</v>
      </c>
      <c r="L213" s="24">
        <f t="shared" si="143"/>
        <v>70.229619340108854</v>
      </c>
      <c r="M213" s="24"/>
      <c r="N213" s="24"/>
      <c r="O213" s="24"/>
      <c r="P213" s="24"/>
      <c r="Q213" s="24"/>
      <c r="R213" s="24"/>
      <c r="S213" s="24"/>
      <c r="T213" s="24"/>
      <c r="U213" s="24">
        <f t="shared" si="176"/>
        <v>70.412276209542696</v>
      </c>
      <c r="V213" s="24">
        <f t="shared" si="176"/>
        <v>70.247528960886882</v>
      </c>
      <c r="W213" s="24">
        <f t="shared" si="176"/>
        <v>70.903963781603991</v>
      </c>
      <c r="X213" s="22">
        <f t="shared" si="137"/>
        <v>70.229619340108854</v>
      </c>
      <c r="Y213" s="22">
        <f t="shared" si="138"/>
        <v>0</v>
      </c>
      <c r="Z213" s="31">
        <f t="shared" si="144"/>
        <v>70.229619340108854</v>
      </c>
      <c r="AA213" s="25">
        <f t="shared" si="145"/>
        <v>0</v>
      </c>
      <c r="AC213" s="49">
        <f t="shared" si="146"/>
        <v>21007.56</v>
      </c>
      <c r="AD213" s="49">
        <f t="shared" si="147"/>
        <v>37502.61672761813</v>
      </c>
      <c r="AE213" s="49">
        <f t="shared" si="148"/>
        <v>37600.1554958958</v>
      </c>
      <c r="AF213" s="49">
        <f t="shared" si="149"/>
        <v>37512.180465113597</v>
      </c>
      <c r="AG213" s="49">
        <f t="shared" si="150"/>
        <v>37862.716659376529</v>
      </c>
      <c r="AH213" s="50">
        <f t="shared" si="151"/>
        <v>139980.8253498539</v>
      </c>
      <c r="AI213" s="49">
        <f t="shared" si="152"/>
        <v>16855.156659376527</v>
      </c>
      <c r="AJ213" s="51">
        <f t="shared" si="153"/>
        <v>4.1542113310651298E-3</v>
      </c>
      <c r="AK213" s="61"/>
      <c r="AL213" s="69">
        <f t="shared" si="154"/>
        <v>21007.56</v>
      </c>
      <c r="AM213" s="69">
        <f t="shared" si="155"/>
        <v>26902.303814077233</v>
      </c>
      <c r="AN213" s="69">
        <f t="shared" si="156"/>
        <v>33697.107739548963</v>
      </c>
      <c r="AO213" s="69">
        <f t="shared" si="157"/>
        <v>41529.40068421419</v>
      </c>
      <c r="AP213" s="69">
        <f t="shared" si="158"/>
        <v>50557.595381796105</v>
      </c>
      <c r="AQ213" s="70">
        <f t="shared" si="159"/>
        <v>139741.16420440553</v>
      </c>
      <c r="AS213" s="74">
        <f t="shared" si="160"/>
        <v>0.2806010699994303</v>
      </c>
      <c r="AT213" s="74">
        <f t="shared" si="161"/>
        <v>0.25257331016818702</v>
      </c>
      <c r="AU213" s="74">
        <f t="shared" si="162"/>
        <v>0.23243220175459672</v>
      </c>
      <c r="AV213" s="74">
        <f t="shared" si="163"/>
        <v>0.21739284817114246</v>
      </c>
      <c r="AW213" s="45"/>
      <c r="AX213" s="42" t="str">
        <f t="shared" si="164"/>
        <v>HPS0010-ST-0040-002-B</v>
      </c>
      <c r="AY213" s="42">
        <f t="shared" si="165"/>
        <v>39.340000000000003</v>
      </c>
      <c r="AZ213" s="43">
        <f t="shared" si="166"/>
        <v>50.378846093777597</v>
      </c>
      <c r="BA213" s="43">
        <f t="shared" si="167"/>
        <v>63.103198014136645</v>
      </c>
      <c r="BB213" s="43">
        <f t="shared" si="168"/>
        <v>64.649226365482988</v>
      </c>
      <c r="BC213" s="43">
        <f t="shared" si="169"/>
        <v>66.257649147039686</v>
      </c>
      <c r="BD213" s="43">
        <f t="shared" si="170"/>
        <v>67.257057477327351</v>
      </c>
      <c r="BE213" s="43">
        <f t="shared" si="171"/>
        <v>77.770413266318727</v>
      </c>
      <c r="BF213" s="43">
        <f t="shared" si="172"/>
        <v>79.675788391343531</v>
      </c>
      <c r="BG213" s="43">
        <f t="shared" si="173"/>
        <v>81.658060421369697</v>
      </c>
      <c r="BH213" s="43">
        <f t="shared" si="174"/>
        <v>82.889763430318013</v>
      </c>
      <c r="BI213" s="43">
        <f t="shared" si="175"/>
        <v>83.94825820363296</v>
      </c>
      <c r="BJ213" s="43">
        <f t="shared" si="139"/>
        <v>94.677144909730558</v>
      </c>
    </row>
    <row r="214" spans="1:62" x14ac:dyDescent="0.2">
      <c r="A214" s="26" t="s">
        <v>228</v>
      </c>
      <c r="B214" s="17">
        <f>IF(ISERROR(VLOOKUP('Prices updated for CPI'!A214,Quantities!$A$1:$B$576,2,FALSE)),0,VLOOKUP('Prices updated for CPI'!A214,Quantities!$A$1:$B$576,2,FALSE))</f>
        <v>37</v>
      </c>
      <c r="C214" s="18">
        <f t="shared" si="141"/>
        <v>1</v>
      </c>
      <c r="D214" s="19">
        <v>2</v>
      </c>
      <c r="E214" s="20">
        <v>350</v>
      </c>
      <c r="F214" s="21">
        <v>0</v>
      </c>
      <c r="G214" s="22">
        <v>0</v>
      </c>
      <c r="H214" s="22">
        <v>0</v>
      </c>
      <c r="I214" s="22">
        <v>60.78532985337835</v>
      </c>
      <c r="J214" s="23">
        <f t="shared" si="142"/>
        <v>60.78532985337835</v>
      </c>
      <c r="K214" s="24">
        <f>IF(ISERROR(VLOOKUP($A214,'14-15 pricing'!$A$1:$D$1208,4,FALSE)),L214,VLOOKUP($A214,'14-15 pricing'!$A$1:$D$1208,4,FALSE))</f>
        <v>51.81</v>
      </c>
      <c r="L214" s="24">
        <f t="shared" si="143"/>
        <v>85.420611398016717</v>
      </c>
      <c r="M214" s="24"/>
      <c r="N214" s="24"/>
      <c r="O214" s="24"/>
      <c r="P214" s="24"/>
      <c r="Q214" s="24"/>
      <c r="R214" s="24"/>
      <c r="S214" s="24"/>
      <c r="T214" s="24"/>
      <c r="U214" s="24">
        <f t="shared" si="176"/>
        <v>85.642777794612527</v>
      </c>
      <c r="V214" s="24">
        <f t="shared" si="176"/>
        <v>85.442394952749609</v>
      </c>
      <c r="W214" s="24">
        <f t="shared" si="176"/>
        <v>86.240819666644938</v>
      </c>
      <c r="X214" s="22">
        <f t="shared" si="137"/>
        <v>85.420611398016717</v>
      </c>
      <c r="Y214" s="22">
        <f t="shared" si="138"/>
        <v>0</v>
      </c>
      <c r="Z214" s="31">
        <f t="shared" si="144"/>
        <v>85.420611398016717</v>
      </c>
      <c r="AA214" s="25">
        <f t="shared" si="145"/>
        <v>0</v>
      </c>
      <c r="AC214" s="49">
        <f t="shared" si="146"/>
        <v>1916.97</v>
      </c>
      <c r="AD214" s="49">
        <f t="shared" si="147"/>
        <v>3160.5626217266185</v>
      </c>
      <c r="AE214" s="49">
        <f t="shared" si="148"/>
        <v>3168.7827784006636</v>
      </c>
      <c r="AF214" s="49">
        <f t="shared" si="149"/>
        <v>3161.3686132517355</v>
      </c>
      <c r="AG214" s="49">
        <f t="shared" si="150"/>
        <v>3190.9103276658625</v>
      </c>
      <c r="AH214" s="50">
        <f t="shared" si="151"/>
        <v>11934.35982884517</v>
      </c>
      <c r="AI214" s="49">
        <f t="shared" si="152"/>
        <v>1273.9403276658625</v>
      </c>
      <c r="AJ214" s="51">
        <f t="shared" si="153"/>
        <v>3.1398209172658675E-4</v>
      </c>
      <c r="AK214" s="61"/>
      <c r="AL214" s="69">
        <f t="shared" si="154"/>
        <v>1916.97</v>
      </c>
      <c r="AM214" s="69">
        <f t="shared" si="155"/>
        <v>2362.5043855753665</v>
      </c>
      <c r="AN214" s="69">
        <f t="shared" si="156"/>
        <v>2876.0667875258291</v>
      </c>
      <c r="AO214" s="69">
        <f t="shared" si="157"/>
        <v>3468.0443076369311</v>
      </c>
      <c r="AP214" s="69">
        <f t="shared" si="158"/>
        <v>4150.4100396024351</v>
      </c>
      <c r="AQ214" s="70">
        <f t="shared" si="159"/>
        <v>11923.230060839684</v>
      </c>
      <c r="AS214" s="74">
        <f t="shared" si="160"/>
        <v>0.23241594056003304</v>
      </c>
      <c r="AT214" s="74">
        <f t="shared" si="161"/>
        <v>0.2173805073489373</v>
      </c>
      <c r="AU214" s="74">
        <f t="shared" si="162"/>
        <v>0.20582885024737471</v>
      </c>
      <c r="AV214" s="74">
        <f t="shared" si="163"/>
        <v>0.19675807787774685</v>
      </c>
      <c r="AW214" s="45"/>
      <c r="AX214" s="42" t="str">
        <f t="shared" si="164"/>
        <v>HPS0010-ST-0350-002-B</v>
      </c>
      <c r="AY214" s="42">
        <f t="shared" si="165"/>
        <v>51.81</v>
      </c>
      <c r="AZ214" s="43">
        <f t="shared" si="166"/>
        <v>63.851469880415316</v>
      </c>
      <c r="BA214" s="43">
        <f t="shared" si="167"/>
        <v>77.73153479799538</v>
      </c>
      <c r="BB214" s="43">
        <f t="shared" si="168"/>
        <v>79.63595740054626</v>
      </c>
      <c r="BC214" s="43">
        <f t="shared" si="169"/>
        <v>81.617238466308635</v>
      </c>
      <c r="BD214" s="43">
        <f t="shared" si="170"/>
        <v>82.848325730471672</v>
      </c>
      <c r="BE214" s="43">
        <f t="shared" si="171"/>
        <v>93.730927233430563</v>
      </c>
      <c r="BF214" s="43">
        <f t="shared" si="172"/>
        <v>96.027334950649603</v>
      </c>
      <c r="BG214" s="43">
        <f t="shared" si="173"/>
        <v>98.41642082019473</v>
      </c>
      <c r="BH214" s="43">
        <f t="shared" si="174"/>
        <v>99.900901360494643</v>
      </c>
      <c r="BI214" s="43">
        <f t="shared" si="175"/>
        <v>101.17662682481486</v>
      </c>
      <c r="BJ214" s="43">
        <f t="shared" si="139"/>
        <v>112.17324431357932</v>
      </c>
    </row>
    <row r="215" spans="1:62" x14ac:dyDescent="0.2">
      <c r="A215" s="26" t="s">
        <v>229</v>
      </c>
      <c r="B215" s="17">
        <f>IF(ISERROR(VLOOKUP('Prices updated for CPI'!A215,Quantities!$A$1:$B$576,2,FALSE)),0,VLOOKUP('Prices updated for CPI'!A215,Quantities!$A$1:$B$576,2,FALSE))</f>
        <v>210</v>
      </c>
      <c r="C215" s="18">
        <f t="shared" si="141"/>
        <v>1</v>
      </c>
      <c r="D215" s="19">
        <v>2</v>
      </c>
      <c r="E215" s="20">
        <v>360</v>
      </c>
      <c r="F215" s="21">
        <v>0</v>
      </c>
      <c r="G215" s="22">
        <v>0</v>
      </c>
      <c r="H215" s="22">
        <v>0</v>
      </c>
      <c r="I215" s="22">
        <v>59.850299603378353</v>
      </c>
      <c r="J215" s="23">
        <f t="shared" si="142"/>
        <v>59.850299603378353</v>
      </c>
      <c r="K215" s="24">
        <f>IF(ISERROR(VLOOKUP($A215,'14-15 pricing'!$A$1:$D$1208,4,FALSE)),L215,VLOOKUP($A215,'14-15 pricing'!$A$1:$D$1208,4,FALSE))</f>
        <v>50.85</v>
      </c>
      <c r="L215" s="24">
        <f t="shared" si="143"/>
        <v>84.106628964701002</v>
      </c>
      <c r="M215" s="24"/>
      <c r="N215" s="24"/>
      <c r="O215" s="24"/>
      <c r="P215" s="24"/>
      <c r="Q215" s="24"/>
      <c r="R215" s="24"/>
      <c r="S215" s="24"/>
      <c r="T215" s="24"/>
      <c r="U215" s="24">
        <f t="shared" si="176"/>
        <v>84.325377887017211</v>
      </c>
      <c r="V215" s="24">
        <f t="shared" si="176"/>
        <v>84.128077433934209</v>
      </c>
      <c r="W215" s="24">
        <f t="shared" si="176"/>
        <v>84.914220380803826</v>
      </c>
      <c r="X215" s="22">
        <f t="shared" si="137"/>
        <v>84.106628964701002</v>
      </c>
      <c r="Y215" s="22">
        <f t="shared" si="138"/>
        <v>0</v>
      </c>
      <c r="Z215" s="31">
        <f t="shared" si="144"/>
        <v>84.106628964701002</v>
      </c>
      <c r="AA215" s="25">
        <f t="shared" si="145"/>
        <v>0</v>
      </c>
      <c r="AC215" s="49">
        <f t="shared" si="146"/>
        <v>10678.5</v>
      </c>
      <c r="AD215" s="49">
        <f t="shared" si="147"/>
        <v>17662.392082587212</v>
      </c>
      <c r="AE215" s="49">
        <f t="shared" si="148"/>
        <v>17708.329356273614</v>
      </c>
      <c r="AF215" s="49">
        <f t="shared" si="149"/>
        <v>17666.896261126185</v>
      </c>
      <c r="AG215" s="49">
        <f t="shared" si="150"/>
        <v>17831.986279968802</v>
      </c>
      <c r="AH215" s="50">
        <f t="shared" si="151"/>
        <v>66661.52063405799</v>
      </c>
      <c r="AI215" s="49">
        <f t="shared" si="152"/>
        <v>7153.4862799688017</v>
      </c>
      <c r="AJ215" s="51">
        <f t="shared" si="153"/>
        <v>1.7630861795837249E-3</v>
      </c>
      <c r="AK215" s="61"/>
      <c r="AL215" s="69">
        <f t="shared" si="154"/>
        <v>10678.5</v>
      </c>
      <c r="AM215" s="69">
        <f t="shared" si="155"/>
        <v>13180.284459800579</v>
      </c>
      <c r="AN215" s="69">
        <f t="shared" si="156"/>
        <v>16064.062857012947</v>
      </c>
      <c r="AO215" s="69">
        <f t="shared" si="157"/>
        <v>19388.161306681799</v>
      </c>
      <c r="AP215" s="69">
        <f t="shared" si="158"/>
        <v>23219.811656019356</v>
      </c>
      <c r="AQ215" s="70">
        <f t="shared" si="159"/>
        <v>66597.204824960136</v>
      </c>
      <c r="AS215" s="74">
        <f t="shared" si="160"/>
        <v>0.23428238608424212</v>
      </c>
      <c r="AT215" s="74">
        <f t="shared" si="161"/>
        <v>0.21879485272171426</v>
      </c>
      <c r="AU215" s="74">
        <f t="shared" si="162"/>
        <v>0.20692762965738024</v>
      </c>
      <c r="AV215" s="74">
        <f t="shared" si="163"/>
        <v>0.19762835107097257</v>
      </c>
      <c r="AW215" s="45"/>
      <c r="AX215" s="42" t="str">
        <f t="shared" si="164"/>
        <v>HPS0010-ST-0360-002-B</v>
      </c>
      <c r="AY215" s="42">
        <f t="shared" si="165"/>
        <v>50.85</v>
      </c>
      <c r="AZ215" s="43">
        <f t="shared" si="166"/>
        <v>62.763259332383718</v>
      </c>
      <c r="BA215" s="43">
        <f t="shared" si="167"/>
        <v>76.495537414347368</v>
      </c>
      <c r="BB215" s="43">
        <f t="shared" si="168"/>
        <v>78.369678080998881</v>
      </c>
      <c r="BC215" s="43">
        <f t="shared" si="169"/>
        <v>80.319455096057538</v>
      </c>
      <c r="BD215" s="43">
        <f t="shared" si="170"/>
        <v>81.530967027744481</v>
      </c>
      <c r="BE215" s="43">
        <f t="shared" si="171"/>
        <v>92.32457765086572</v>
      </c>
      <c r="BF215" s="43">
        <f t="shared" si="172"/>
        <v>94.586529803311933</v>
      </c>
      <c r="BG215" s="43">
        <f t="shared" si="173"/>
        <v>96.939769554457115</v>
      </c>
      <c r="BH215" s="43">
        <f t="shared" si="174"/>
        <v>98.401976778469674</v>
      </c>
      <c r="BI215" s="43">
        <f t="shared" si="175"/>
        <v>99.658561111605451</v>
      </c>
      <c r="BJ215" s="43">
        <f t="shared" si="139"/>
        <v>110.57053169533029</v>
      </c>
    </row>
    <row r="216" spans="1:62" x14ac:dyDescent="0.2">
      <c r="A216" s="26" t="s">
        <v>230</v>
      </c>
      <c r="B216" s="17">
        <f>IF(ISERROR(VLOOKUP('Prices updated for CPI'!A216,Quantities!$A$1:$B$576,2,FALSE)),0,VLOOKUP('Prices updated for CPI'!A216,Quantities!$A$1:$B$576,2,FALSE))</f>
        <v>3</v>
      </c>
      <c r="C216" s="18">
        <f t="shared" si="141"/>
        <v>1</v>
      </c>
      <c r="D216" s="19">
        <v>2</v>
      </c>
      <c r="E216" s="20">
        <v>890</v>
      </c>
      <c r="F216" s="21">
        <v>0</v>
      </c>
      <c r="G216" s="22">
        <v>0</v>
      </c>
      <c r="H216" s="22">
        <v>0</v>
      </c>
      <c r="I216" s="22">
        <v>49.975415853378351</v>
      </c>
      <c r="J216" s="23">
        <f t="shared" si="142"/>
        <v>49.975415853378351</v>
      </c>
      <c r="K216" s="24">
        <f>IF(ISERROR(VLOOKUP($A216,'14-15 pricing'!$A$1:$D$1208,4,FALSE)),L216,VLOOKUP($A216,'14-15 pricing'!$A$1:$D$1208,4,FALSE))</f>
        <v>39.340000000000003</v>
      </c>
      <c r="L216" s="24">
        <f t="shared" si="143"/>
        <v>70.229619340108854</v>
      </c>
      <c r="M216" s="24"/>
      <c r="N216" s="24"/>
      <c r="O216" s="24"/>
      <c r="P216" s="24"/>
      <c r="Q216" s="24"/>
      <c r="R216" s="24"/>
      <c r="S216" s="24"/>
      <c r="T216" s="24"/>
      <c r="U216" s="24">
        <f t="shared" si="176"/>
        <v>70.412276209542696</v>
      </c>
      <c r="V216" s="24">
        <f t="shared" si="176"/>
        <v>70.247528960886882</v>
      </c>
      <c r="W216" s="24">
        <f t="shared" si="176"/>
        <v>70.903963781603991</v>
      </c>
      <c r="X216" s="22">
        <f t="shared" si="137"/>
        <v>70.229619340108854</v>
      </c>
      <c r="Y216" s="22">
        <f t="shared" si="138"/>
        <v>0</v>
      </c>
      <c r="Z216" s="31">
        <f t="shared" si="144"/>
        <v>70.229619340108854</v>
      </c>
      <c r="AA216" s="25">
        <f t="shared" si="145"/>
        <v>0</v>
      </c>
      <c r="AC216" s="49">
        <f t="shared" si="146"/>
        <v>118.02000000000001</v>
      </c>
      <c r="AD216" s="49">
        <f t="shared" si="147"/>
        <v>210.68885802032656</v>
      </c>
      <c r="AE216" s="49">
        <f t="shared" si="148"/>
        <v>211.23682862862807</v>
      </c>
      <c r="AF216" s="49">
        <f t="shared" si="149"/>
        <v>210.74258688266065</v>
      </c>
      <c r="AG216" s="49">
        <f t="shared" si="150"/>
        <v>212.71189134481199</v>
      </c>
      <c r="AH216" s="50">
        <f t="shared" si="151"/>
        <v>786.40913117895457</v>
      </c>
      <c r="AI216" s="49">
        <f t="shared" si="152"/>
        <v>94.691891344811978</v>
      </c>
      <c r="AJ216" s="51">
        <f t="shared" si="153"/>
        <v>2.3338265904860287E-5</v>
      </c>
      <c r="AK216" s="61"/>
      <c r="AL216" s="69">
        <f t="shared" si="154"/>
        <v>118.02000000000001</v>
      </c>
      <c r="AM216" s="69">
        <f t="shared" si="155"/>
        <v>151.13653828133278</v>
      </c>
      <c r="AN216" s="69">
        <f t="shared" si="156"/>
        <v>189.30959404240991</v>
      </c>
      <c r="AO216" s="69">
        <f t="shared" si="157"/>
        <v>233.31123979895614</v>
      </c>
      <c r="AP216" s="69">
        <f t="shared" si="158"/>
        <v>284.03143472919163</v>
      </c>
      <c r="AQ216" s="70">
        <f t="shared" si="159"/>
        <v>785.06272024946918</v>
      </c>
      <c r="AS216" s="74">
        <f t="shared" si="160"/>
        <v>0.2806010699994303</v>
      </c>
      <c r="AT216" s="74">
        <f t="shared" si="161"/>
        <v>0.25257331016818702</v>
      </c>
      <c r="AU216" s="74">
        <f t="shared" si="162"/>
        <v>0.23243220175459672</v>
      </c>
      <c r="AV216" s="74">
        <f t="shared" si="163"/>
        <v>0.21739284817114252</v>
      </c>
      <c r="AW216" s="45"/>
      <c r="AX216" s="42" t="str">
        <f t="shared" si="164"/>
        <v>HPS0010-ST-0890-002-B</v>
      </c>
      <c r="AY216" s="42">
        <f t="shared" si="165"/>
        <v>39.340000000000003</v>
      </c>
      <c r="AZ216" s="43">
        <f t="shared" si="166"/>
        <v>50.378846093777597</v>
      </c>
      <c r="BA216" s="43">
        <f t="shared" si="167"/>
        <v>63.103198014136645</v>
      </c>
      <c r="BB216" s="43">
        <f t="shared" si="168"/>
        <v>64.649226365482988</v>
      </c>
      <c r="BC216" s="43">
        <f t="shared" si="169"/>
        <v>66.257649147039686</v>
      </c>
      <c r="BD216" s="43">
        <f t="shared" si="170"/>
        <v>67.257057477327351</v>
      </c>
      <c r="BE216" s="43">
        <f t="shared" si="171"/>
        <v>77.770413266318727</v>
      </c>
      <c r="BF216" s="43">
        <f t="shared" si="172"/>
        <v>79.675788391343531</v>
      </c>
      <c r="BG216" s="43">
        <f t="shared" si="173"/>
        <v>81.658060421369697</v>
      </c>
      <c r="BH216" s="43">
        <f t="shared" si="174"/>
        <v>82.889763430318013</v>
      </c>
      <c r="BI216" s="43">
        <f t="shared" si="175"/>
        <v>83.94825820363296</v>
      </c>
      <c r="BJ216" s="43">
        <f t="shared" si="139"/>
        <v>94.677144909730558</v>
      </c>
    </row>
    <row r="217" spans="1:62" x14ac:dyDescent="0.2">
      <c r="A217" s="26" t="s">
        <v>231</v>
      </c>
      <c r="B217" s="17">
        <f>IF(ISERROR(VLOOKUP('Prices updated for CPI'!A217,Quantities!$A$1:$B$576,2,FALSE)),0,VLOOKUP('Prices updated for CPI'!A217,Quantities!$A$1:$B$576,2,FALSE))</f>
        <v>4</v>
      </c>
      <c r="C217" s="18">
        <f t="shared" si="141"/>
        <v>1</v>
      </c>
      <c r="D217" s="19">
        <v>2</v>
      </c>
      <c r="E217" s="20">
        <v>910</v>
      </c>
      <c r="F217" s="21">
        <v>0</v>
      </c>
      <c r="G217" s="22">
        <v>0</v>
      </c>
      <c r="H217" s="22">
        <v>0</v>
      </c>
      <c r="I217" s="22">
        <v>55.380372853378354</v>
      </c>
      <c r="J217" s="23">
        <f t="shared" si="142"/>
        <v>55.380372853378354</v>
      </c>
      <c r="K217" s="24">
        <f>IF(ISERROR(VLOOKUP($A217,'14-15 pricing'!$A$1:$D$1208,4,FALSE)),L217,VLOOKUP($A217,'14-15 pricing'!$A$1:$D$1208,4,FALSE))</f>
        <v>51.81</v>
      </c>
      <c r="L217" s="24">
        <f t="shared" si="143"/>
        <v>77.825115369062786</v>
      </c>
      <c r="M217" s="24"/>
      <c r="N217" s="24"/>
      <c r="O217" s="24"/>
      <c r="P217" s="24"/>
      <c r="Q217" s="24"/>
      <c r="R217" s="24"/>
      <c r="S217" s="24"/>
      <c r="T217" s="24"/>
      <c r="U217" s="24">
        <f t="shared" si="176"/>
        <v>78.027527002077619</v>
      </c>
      <c r="V217" s="24">
        <f t="shared" si="176"/>
        <v>77.844961956818238</v>
      </c>
      <c r="W217" s="24">
        <f t="shared" si="176"/>
        <v>78.572391724124458</v>
      </c>
      <c r="X217" s="22">
        <f t="shared" si="137"/>
        <v>77.825115369062786</v>
      </c>
      <c r="Y217" s="22">
        <f t="shared" si="138"/>
        <v>0</v>
      </c>
      <c r="Z217" s="31">
        <f t="shared" si="144"/>
        <v>77.825115369062786</v>
      </c>
      <c r="AA217" s="25">
        <f t="shared" si="145"/>
        <v>0</v>
      </c>
      <c r="AC217" s="49">
        <f t="shared" si="146"/>
        <v>207.24</v>
      </c>
      <c r="AD217" s="49">
        <f t="shared" si="147"/>
        <v>311.30046147625114</v>
      </c>
      <c r="AE217" s="49">
        <f t="shared" si="148"/>
        <v>312.11010800831048</v>
      </c>
      <c r="AF217" s="49">
        <f t="shared" si="149"/>
        <v>311.37984782727295</v>
      </c>
      <c r="AG217" s="49">
        <f t="shared" si="150"/>
        <v>314.28956689649783</v>
      </c>
      <c r="AH217" s="50">
        <f t="shared" si="151"/>
        <v>1192.7516131172677</v>
      </c>
      <c r="AI217" s="49">
        <f t="shared" si="152"/>
        <v>107.04956689649782</v>
      </c>
      <c r="AJ217" s="51">
        <f t="shared" si="153"/>
        <v>2.6384004181868912E-5</v>
      </c>
      <c r="AK217" s="61"/>
      <c r="AL217" s="69">
        <f t="shared" si="154"/>
        <v>207.24</v>
      </c>
      <c r="AM217" s="69">
        <f t="shared" si="155"/>
        <v>244.67838072912457</v>
      </c>
      <c r="AN217" s="69">
        <f t="shared" si="156"/>
        <v>287.83317496022596</v>
      </c>
      <c r="AO217" s="69">
        <f t="shared" si="157"/>
        <v>337.57721380109206</v>
      </c>
      <c r="AP217" s="69">
        <f t="shared" si="158"/>
        <v>394.91659970918789</v>
      </c>
      <c r="AQ217" s="70">
        <f t="shared" si="159"/>
        <v>1192.7956649575999</v>
      </c>
      <c r="AS217" s="74">
        <f t="shared" si="160"/>
        <v>0.18065229072150435</v>
      </c>
      <c r="AT217" s="74">
        <f t="shared" si="161"/>
        <v>0.17637354842100517</v>
      </c>
      <c r="AU217" s="74">
        <f t="shared" si="162"/>
        <v>0.17282246512320876</v>
      </c>
      <c r="AV217" s="74">
        <f t="shared" si="163"/>
        <v>0.16985561691933823</v>
      </c>
      <c r="AW217" s="45"/>
      <c r="AX217" s="42" t="str">
        <f t="shared" si="164"/>
        <v>HPS0010-ST-0910-002-B</v>
      </c>
      <c r="AY217" s="42">
        <f t="shared" si="165"/>
        <v>51.81</v>
      </c>
      <c r="AZ217" s="43">
        <f t="shared" si="166"/>
        <v>61.169595182281149</v>
      </c>
      <c r="BA217" s="43">
        <f t="shared" si="167"/>
        <v>71.958293740056504</v>
      </c>
      <c r="BB217" s="43">
        <f t="shared" si="168"/>
        <v>73.721271936687884</v>
      </c>
      <c r="BC217" s="43">
        <f t="shared" si="169"/>
        <v>75.555400199847014</v>
      </c>
      <c r="BD217" s="43">
        <f t="shared" si="170"/>
        <v>76.695052712877953</v>
      </c>
      <c r="BE217" s="43">
        <f t="shared" si="171"/>
        <v>84.394303450273043</v>
      </c>
      <c r="BF217" s="43">
        <f t="shared" si="172"/>
        <v>86.461963884804732</v>
      </c>
      <c r="BG217" s="43">
        <f t="shared" si="173"/>
        <v>88.613070715755171</v>
      </c>
      <c r="BH217" s="43">
        <f t="shared" si="174"/>
        <v>89.949680785471969</v>
      </c>
      <c r="BI217" s="43">
        <f t="shared" si="175"/>
        <v>91.098330064134828</v>
      </c>
      <c r="BJ217" s="43">
        <f t="shared" si="139"/>
        <v>98.729149927297001</v>
      </c>
    </row>
    <row r="218" spans="1:62" x14ac:dyDescent="0.2">
      <c r="A218" s="26" t="s">
        <v>232</v>
      </c>
      <c r="B218" s="17">
        <f>IF(ISERROR(VLOOKUP('Prices updated for CPI'!A218,Quantities!$A$1:$B$576,2,FALSE)),0,VLOOKUP('Prices updated for CPI'!A218,Quantities!$A$1:$B$576,2,FALSE))</f>
        <v>362</v>
      </c>
      <c r="C218" s="18">
        <f t="shared" si="141"/>
        <v>1</v>
      </c>
      <c r="D218" s="19">
        <v>2</v>
      </c>
      <c r="E218" s="20">
        <v>90</v>
      </c>
      <c r="F218" s="21">
        <v>0</v>
      </c>
      <c r="G218" s="22">
        <v>0</v>
      </c>
      <c r="H218" s="22">
        <v>0</v>
      </c>
      <c r="I218" s="22">
        <v>49.488519223931391</v>
      </c>
      <c r="J218" s="23">
        <f t="shared" si="142"/>
        <v>49.488519223931391</v>
      </c>
      <c r="K218" s="24">
        <f>IF(ISERROR(VLOOKUP($A218,'14-15 pricing'!$A$1:$D$1208,4,FALSE)),L218,VLOOKUP($A218,'14-15 pricing'!$A$1:$D$1208,4,FALSE))</f>
        <v>30.91</v>
      </c>
      <c r="L218" s="24">
        <f t="shared" si="143"/>
        <v>69.545391618135227</v>
      </c>
      <c r="M218" s="24"/>
      <c r="N218" s="24"/>
      <c r="O218" s="24"/>
      <c r="P218" s="24"/>
      <c r="Q218" s="24"/>
      <c r="R218" s="24"/>
      <c r="S218" s="24"/>
      <c r="T218" s="24"/>
      <c r="U218" s="24">
        <f t="shared" si="176"/>
        <v>69.726268912300824</v>
      </c>
      <c r="V218" s="24">
        <f t="shared" si="176"/>
        <v>69.563126750440404</v>
      </c>
      <c r="W218" s="24">
        <f t="shared" si="176"/>
        <v>70.213166108584559</v>
      </c>
      <c r="X218" s="22">
        <f t="shared" si="137"/>
        <v>69.545391618135227</v>
      </c>
      <c r="Y218" s="22">
        <f t="shared" si="138"/>
        <v>0</v>
      </c>
      <c r="Z218" s="31">
        <f t="shared" si="144"/>
        <v>69.545391618135227</v>
      </c>
      <c r="AA218" s="25">
        <f t="shared" si="145"/>
        <v>0</v>
      </c>
      <c r="AC218" s="49">
        <f t="shared" si="146"/>
        <v>11189.42</v>
      </c>
      <c r="AD218" s="49">
        <f t="shared" si="147"/>
        <v>25175.431765764952</v>
      </c>
      <c r="AE218" s="49">
        <f t="shared" si="148"/>
        <v>25240.909346252898</v>
      </c>
      <c r="AF218" s="49">
        <f t="shared" si="149"/>
        <v>25181.851883659427</v>
      </c>
      <c r="AG218" s="49">
        <f t="shared" si="150"/>
        <v>25417.166131307611</v>
      </c>
      <c r="AH218" s="50">
        <f t="shared" si="151"/>
        <v>91238.333979264411</v>
      </c>
      <c r="AI218" s="49">
        <f t="shared" si="152"/>
        <v>14227.746131307611</v>
      </c>
      <c r="AJ218" s="51">
        <f t="shared" si="153"/>
        <v>3.5066457932514078E-3</v>
      </c>
      <c r="AK218" s="61"/>
      <c r="AL218" s="69">
        <f t="shared" si="154"/>
        <v>11189.42</v>
      </c>
      <c r="AM218" s="69">
        <f t="shared" si="155"/>
        <v>16165.281108305424</v>
      </c>
      <c r="AN218" s="69">
        <f t="shared" si="156"/>
        <v>21900.899424842639</v>
      </c>
      <c r="AO218" s="69">
        <f t="shared" si="157"/>
        <v>28512.281205191553</v>
      </c>
      <c r="AP218" s="69">
        <f t="shared" si="158"/>
        <v>36133.145536331176</v>
      </c>
      <c r="AQ218" s="70">
        <f t="shared" si="159"/>
        <v>90897.201085971479</v>
      </c>
      <c r="AS218" s="74">
        <f t="shared" si="160"/>
        <v>0.44469338967573152</v>
      </c>
      <c r="AT218" s="74">
        <f t="shared" si="161"/>
        <v>0.35481092336775755</v>
      </c>
      <c r="AU218" s="74">
        <f t="shared" si="162"/>
        <v>0.30187718102798505</v>
      </c>
      <c r="AV218" s="74">
        <f t="shared" si="163"/>
        <v>0.26728357076360504</v>
      </c>
      <c r="AW218" s="45"/>
      <c r="AX218" s="42" t="str">
        <f t="shared" si="164"/>
        <v>HPS0010-TA-0090-002-B</v>
      </c>
      <c r="AY218" s="42">
        <f t="shared" si="165"/>
        <v>30.91</v>
      </c>
      <c r="AZ218" s="43">
        <f t="shared" si="166"/>
        <v>44.655472674876862</v>
      </c>
      <c r="BA218" s="43">
        <f t="shared" si="167"/>
        <v>60.499722168073582</v>
      </c>
      <c r="BB218" s="43">
        <f t="shared" si="168"/>
        <v>61.981965361191385</v>
      </c>
      <c r="BC218" s="43">
        <f t="shared" si="169"/>
        <v>63.524028750612324</v>
      </c>
      <c r="BD218" s="43">
        <f t="shared" si="170"/>
        <v>64.482204060543793</v>
      </c>
      <c r="BE218" s="43">
        <f t="shared" si="171"/>
        <v>78.763207749147924</v>
      </c>
      <c r="BF218" s="43">
        <f t="shared" si="172"/>
        <v>80.69290633900205</v>
      </c>
      <c r="BG218" s="43">
        <f t="shared" si="173"/>
        <v>82.700483477387834</v>
      </c>
      <c r="BH218" s="43">
        <f t="shared" si="174"/>
        <v>83.947910048812034</v>
      </c>
      <c r="BI218" s="43">
        <f t="shared" si="175"/>
        <v>85.01991725862969</v>
      </c>
      <c r="BJ218" s="43">
        <f t="shared" si="139"/>
        <v>99.815319161135818</v>
      </c>
    </row>
    <row r="219" spans="1:62" x14ac:dyDescent="0.2">
      <c r="A219" s="26" t="s">
        <v>233</v>
      </c>
      <c r="B219" s="17">
        <f>IF(ISERROR(VLOOKUP('Prices updated for CPI'!A219,Quantities!$A$1:$B$576,2,FALSE)),0,VLOOKUP('Prices updated for CPI'!A219,Quantities!$A$1:$B$576,2,FALSE))</f>
        <v>8</v>
      </c>
      <c r="C219" s="18">
        <f t="shared" si="141"/>
        <v>1</v>
      </c>
      <c r="D219" s="19">
        <v>2</v>
      </c>
      <c r="E219" s="20">
        <v>140</v>
      </c>
      <c r="F219" s="21">
        <v>0</v>
      </c>
      <c r="G219" s="22">
        <v>0</v>
      </c>
      <c r="H219" s="22">
        <v>0</v>
      </c>
      <c r="I219" s="22">
        <v>60.29843322393139</v>
      </c>
      <c r="J219" s="23">
        <f t="shared" si="142"/>
        <v>60.29843322393139</v>
      </c>
      <c r="K219" s="24">
        <f>IF(ISERROR(VLOOKUP($A219,'14-15 pricing'!$A$1:$D$1208,4,FALSE)),L219,VLOOKUP($A219,'14-15 pricing'!$A$1:$D$1208,4,FALSE))</f>
        <v>43.39</v>
      </c>
      <c r="L219" s="24">
        <f t="shared" si="143"/>
        <v>84.736383676043076</v>
      </c>
      <c r="M219" s="24"/>
      <c r="N219" s="24"/>
      <c r="O219" s="24"/>
      <c r="P219" s="24"/>
      <c r="Q219" s="24"/>
      <c r="R219" s="24"/>
      <c r="S219" s="24"/>
      <c r="T219" s="24"/>
      <c r="U219" s="24">
        <f t="shared" si="176"/>
        <v>84.956770497370641</v>
      </c>
      <c r="V219" s="24">
        <f t="shared" si="176"/>
        <v>84.757992742303145</v>
      </c>
      <c r="W219" s="24">
        <f t="shared" si="176"/>
        <v>85.550021993625506</v>
      </c>
      <c r="X219" s="22">
        <f t="shared" si="137"/>
        <v>84.736383676043076</v>
      </c>
      <c r="Y219" s="22">
        <f t="shared" si="138"/>
        <v>0</v>
      </c>
      <c r="Z219" s="31">
        <f t="shared" si="144"/>
        <v>84.736383676043076</v>
      </c>
      <c r="AA219" s="25">
        <f t="shared" si="145"/>
        <v>0</v>
      </c>
      <c r="AC219" s="49">
        <f t="shared" si="146"/>
        <v>347.12</v>
      </c>
      <c r="AD219" s="49">
        <f t="shared" si="147"/>
        <v>677.89106940834461</v>
      </c>
      <c r="AE219" s="49">
        <f t="shared" si="148"/>
        <v>679.65416397896513</v>
      </c>
      <c r="AF219" s="49">
        <f t="shared" si="149"/>
        <v>678.06394193842516</v>
      </c>
      <c r="AG219" s="49">
        <f t="shared" si="150"/>
        <v>684.40017594900405</v>
      </c>
      <c r="AH219" s="50">
        <f t="shared" si="151"/>
        <v>2499.7028723270901</v>
      </c>
      <c r="AI219" s="49">
        <f t="shared" si="152"/>
        <v>337.28017594900405</v>
      </c>
      <c r="AJ219" s="51">
        <f t="shared" si="153"/>
        <v>8.312786151955122E-5</v>
      </c>
      <c r="AK219" s="61"/>
      <c r="AL219" s="69">
        <f t="shared" si="154"/>
        <v>347.12</v>
      </c>
      <c r="AM219" s="69">
        <f t="shared" si="155"/>
        <v>465.0767933401703</v>
      </c>
      <c r="AN219" s="69">
        <f t="shared" si="156"/>
        <v>601.04424293650413</v>
      </c>
      <c r="AO219" s="69">
        <f t="shared" si="157"/>
        <v>757.77237046721245</v>
      </c>
      <c r="AP219" s="69">
        <f t="shared" si="158"/>
        <v>938.43109453836155</v>
      </c>
      <c r="AQ219" s="70">
        <f t="shared" si="159"/>
        <v>2493.3529670153907</v>
      </c>
      <c r="AS219" s="74">
        <f t="shared" si="160"/>
        <v>0.33981560653425413</v>
      </c>
      <c r="AT219" s="74">
        <f t="shared" si="161"/>
        <v>0.29235483589671052</v>
      </c>
      <c r="AU219" s="74">
        <f t="shared" si="162"/>
        <v>0.26075971839441692</v>
      </c>
      <c r="AV219" s="74">
        <f t="shared" si="163"/>
        <v>0.23840764207299098</v>
      </c>
      <c r="AW219" s="45"/>
      <c r="AX219" s="42" t="str">
        <f t="shared" si="164"/>
        <v>HPS0010-TA-0140-002-B</v>
      </c>
      <c r="AY219" s="42">
        <f t="shared" si="165"/>
        <v>43.39</v>
      </c>
      <c r="AZ219" s="43">
        <f t="shared" si="166"/>
        <v>58.134599167521287</v>
      </c>
      <c r="BA219" s="43">
        <f t="shared" si="167"/>
        <v>75.130530367063017</v>
      </c>
      <c r="BB219" s="43">
        <f t="shared" si="168"/>
        <v>76.971228361056063</v>
      </c>
      <c r="BC219" s="43">
        <f t="shared" si="169"/>
        <v>78.886213028009863</v>
      </c>
      <c r="BD219" s="43">
        <f t="shared" si="170"/>
        <v>80.076106413301559</v>
      </c>
      <c r="BE219" s="43">
        <f t="shared" si="171"/>
        <v>94.721546308401571</v>
      </c>
      <c r="BF219" s="43">
        <f t="shared" si="172"/>
        <v>97.042224192957406</v>
      </c>
      <c r="BG219" s="43">
        <f t="shared" si="173"/>
        <v>99.45655972239571</v>
      </c>
      <c r="BH219" s="43">
        <f t="shared" si="174"/>
        <v>100.95672937175544</v>
      </c>
      <c r="BI219" s="43">
        <f t="shared" si="175"/>
        <v>102.24593766417395</v>
      </c>
      <c r="BJ219" s="43">
        <f t="shared" si="139"/>
        <v>117.30388681729522</v>
      </c>
    </row>
    <row r="220" spans="1:62" x14ac:dyDescent="0.2">
      <c r="A220" s="26" t="s">
        <v>234</v>
      </c>
      <c r="B220" s="17">
        <f>IF(ISERROR(VLOOKUP('Prices updated for CPI'!A220,Quantities!$A$1:$B$576,2,FALSE)),0,VLOOKUP('Prices updated for CPI'!A220,Quantities!$A$1:$B$576,2,FALSE))</f>
        <v>114</v>
      </c>
      <c r="C220" s="18">
        <f t="shared" si="141"/>
        <v>1</v>
      </c>
      <c r="D220" s="19">
        <v>2</v>
      </c>
      <c r="E220" s="20">
        <v>170</v>
      </c>
      <c r="F220" s="21">
        <v>0</v>
      </c>
      <c r="G220" s="22">
        <v>0</v>
      </c>
      <c r="H220" s="22">
        <v>0</v>
      </c>
      <c r="I220" s="22">
        <v>59.363402973931393</v>
      </c>
      <c r="J220" s="23">
        <f t="shared" si="142"/>
        <v>59.363402973931393</v>
      </c>
      <c r="K220" s="24">
        <f>IF(ISERROR(VLOOKUP($A220,'14-15 pricing'!$A$1:$D$1208,4,FALSE)),L220,VLOOKUP($A220,'14-15 pricing'!$A$1:$D$1208,4,FALSE))</f>
        <v>42.43</v>
      </c>
      <c r="L220" s="24">
        <f t="shared" si="143"/>
        <v>83.422401242727375</v>
      </c>
      <c r="M220" s="24"/>
      <c r="N220" s="24"/>
      <c r="O220" s="24"/>
      <c r="P220" s="24"/>
      <c r="Q220" s="24"/>
      <c r="R220" s="24"/>
      <c r="S220" s="24"/>
      <c r="T220" s="24"/>
      <c r="U220" s="24">
        <f t="shared" si="176"/>
        <v>83.639370589775339</v>
      </c>
      <c r="V220" s="24">
        <f t="shared" si="176"/>
        <v>83.443675223487745</v>
      </c>
      <c r="W220" s="24">
        <f t="shared" si="176"/>
        <v>84.223422707784394</v>
      </c>
      <c r="X220" s="22">
        <f t="shared" si="137"/>
        <v>83.422401242727375</v>
      </c>
      <c r="Y220" s="22">
        <f t="shared" si="138"/>
        <v>0</v>
      </c>
      <c r="Z220" s="31">
        <f t="shared" si="144"/>
        <v>83.422401242727375</v>
      </c>
      <c r="AA220" s="25">
        <f t="shared" si="145"/>
        <v>0</v>
      </c>
      <c r="AC220" s="49">
        <f t="shared" si="146"/>
        <v>4837.0199999999995</v>
      </c>
      <c r="AD220" s="49">
        <f t="shared" si="147"/>
        <v>9510.1537416709216</v>
      </c>
      <c r="AE220" s="49">
        <f t="shared" si="148"/>
        <v>9534.8882472343885</v>
      </c>
      <c r="AF220" s="49">
        <f t="shared" si="149"/>
        <v>9512.5789754776033</v>
      </c>
      <c r="AG220" s="49">
        <f t="shared" si="150"/>
        <v>9601.4701886874209</v>
      </c>
      <c r="AH220" s="50">
        <f t="shared" si="151"/>
        <v>35037.718277109336</v>
      </c>
      <c r="AI220" s="49">
        <f t="shared" si="152"/>
        <v>4764.4501886874214</v>
      </c>
      <c r="AJ220" s="51">
        <f t="shared" si="153"/>
        <v>1.1742716700962903E-3</v>
      </c>
      <c r="AK220" s="61"/>
      <c r="AL220" s="69">
        <f t="shared" si="154"/>
        <v>4837.0199999999995</v>
      </c>
      <c r="AM220" s="69">
        <f t="shared" si="155"/>
        <v>6503.2883026218251</v>
      </c>
      <c r="AN220" s="69">
        <f t="shared" si="156"/>
        <v>8423.9767601093099</v>
      </c>
      <c r="AO220" s="69">
        <f t="shared" si="157"/>
        <v>10637.932426745383</v>
      </c>
      <c r="AP220" s="69">
        <f t="shared" si="158"/>
        <v>13189.933858691256</v>
      </c>
      <c r="AQ220" s="70">
        <f t="shared" si="159"/>
        <v>34946.609547688735</v>
      </c>
      <c r="AS220" s="74">
        <f t="shared" si="160"/>
        <v>0.34448240913244638</v>
      </c>
      <c r="AT220" s="74">
        <f t="shared" si="161"/>
        <v>0.29534112100076387</v>
      </c>
      <c r="AU220" s="74">
        <f t="shared" si="162"/>
        <v>0.26281597512471588</v>
      </c>
      <c r="AV220" s="74">
        <f t="shared" si="163"/>
        <v>0.23989637549583909</v>
      </c>
      <c r="AW220" s="45"/>
      <c r="AX220" s="42" t="str">
        <f t="shared" si="164"/>
        <v>HPS0010-TA-0170-002-B</v>
      </c>
      <c r="AY220" s="42">
        <f t="shared" si="165"/>
        <v>42.43</v>
      </c>
      <c r="AZ220" s="43">
        <f t="shared" si="166"/>
        <v>57.046388619489697</v>
      </c>
      <c r="BA220" s="43">
        <f t="shared" si="167"/>
        <v>73.894532983415004</v>
      </c>
      <c r="BB220" s="43">
        <f t="shared" si="168"/>
        <v>75.704949041508669</v>
      </c>
      <c r="BC220" s="43">
        <f t="shared" si="169"/>
        <v>77.588429657758752</v>
      </c>
      <c r="BD220" s="43">
        <f t="shared" si="170"/>
        <v>78.758747710574355</v>
      </c>
      <c r="BE220" s="43">
        <f t="shared" si="171"/>
        <v>93.315196725836699</v>
      </c>
      <c r="BF220" s="43">
        <f t="shared" si="172"/>
        <v>95.601419045619693</v>
      </c>
      <c r="BG220" s="43">
        <f t="shared" si="173"/>
        <v>97.979908456658038</v>
      </c>
      <c r="BH220" s="43">
        <f t="shared" si="174"/>
        <v>99.457804789730432</v>
      </c>
      <c r="BI220" s="43">
        <f t="shared" si="175"/>
        <v>100.7278719509645</v>
      </c>
      <c r="BJ220" s="43">
        <f t="shared" si="139"/>
        <v>115.70117419904612</v>
      </c>
    </row>
    <row r="221" spans="1:62" x14ac:dyDescent="0.2">
      <c r="A221" s="26" t="s">
        <v>235</v>
      </c>
      <c r="B221" s="17">
        <f>IF(ISERROR(VLOOKUP('Prices updated for CPI'!A221,Quantities!$A$1:$B$576,2,FALSE)),0,VLOOKUP('Prices updated for CPI'!A221,Quantities!$A$1:$B$576,2,FALSE))</f>
        <v>7301</v>
      </c>
      <c r="C221" s="18">
        <f t="shared" si="141"/>
        <v>1</v>
      </c>
      <c r="D221" s="19">
        <v>2</v>
      </c>
      <c r="E221" s="20">
        <v>40</v>
      </c>
      <c r="F221" s="21">
        <v>0</v>
      </c>
      <c r="G221" s="22">
        <v>0</v>
      </c>
      <c r="H221" s="22">
        <v>0</v>
      </c>
      <c r="I221" s="22">
        <v>52.259027617134578</v>
      </c>
      <c r="J221" s="23">
        <f t="shared" si="142"/>
        <v>52.259027617134578</v>
      </c>
      <c r="K221" s="24">
        <f>IF(ISERROR(VLOOKUP($A221,'14-15 pricing'!$A$1:$D$1208,4,FALSE)),L221,VLOOKUP($A221,'14-15 pricing'!$A$1:$D$1208,4,FALSE))</f>
        <v>39.200000000000003</v>
      </c>
      <c r="L221" s="24">
        <f t="shared" si="143"/>
        <v>73.438740908195868</v>
      </c>
      <c r="M221" s="24"/>
      <c r="N221" s="24"/>
      <c r="O221" s="24"/>
      <c r="P221" s="24"/>
      <c r="Q221" s="24"/>
      <c r="R221" s="24"/>
      <c r="S221" s="24"/>
      <c r="T221" s="24"/>
      <c r="U221" s="24">
        <f t="shared" si="176"/>
        <v>73.629744228952774</v>
      </c>
      <c r="V221" s="24">
        <f t="shared" si="176"/>
        <v>73.457468903768671</v>
      </c>
      <c r="W221" s="24">
        <f t="shared" si="176"/>
        <v>74.143899318381941</v>
      </c>
      <c r="X221" s="22">
        <f t="shared" si="137"/>
        <v>73.438740908195868</v>
      </c>
      <c r="Y221" s="22">
        <f t="shared" si="138"/>
        <v>0</v>
      </c>
      <c r="Z221" s="31">
        <f t="shared" si="144"/>
        <v>73.438740908195868</v>
      </c>
      <c r="AA221" s="25">
        <f t="shared" si="145"/>
        <v>0</v>
      </c>
      <c r="AC221" s="49">
        <f t="shared" si="146"/>
        <v>286199.2</v>
      </c>
      <c r="AD221" s="49">
        <f t="shared" si="147"/>
        <v>536176.24737073807</v>
      </c>
      <c r="AE221" s="49">
        <f t="shared" si="148"/>
        <v>537570.76261558419</v>
      </c>
      <c r="AF221" s="49">
        <f t="shared" si="149"/>
        <v>536312.98046641506</v>
      </c>
      <c r="AG221" s="49">
        <f t="shared" si="150"/>
        <v>541324.60892350657</v>
      </c>
      <c r="AH221" s="50">
        <f t="shared" si="151"/>
        <v>1988050.0352907467</v>
      </c>
      <c r="AI221" s="49">
        <f t="shared" si="152"/>
        <v>255125.40892350656</v>
      </c>
      <c r="AJ221" s="51">
        <f t="shared" si="153"/>
        <v>6.2879561786989613E-2</v>
      </c>
      <c r="AK221" s="61"/>
      <c r="AL221" s="69">
        <f t="shared" si="154"/>
        <v>286199.2</v>
      </c>
      <c r="AM221" s="69">
        <f t="shared" si="155"/>
        <v>375424.05601634237</v>
      </c>
      <c r="AN221" s="69">
        <f t="shared" si="156"/>
        <v>478272.5293395886</v>
      </c>
      <c r="AO221" s="69">
        <f t="shared" si="157"/>
        <v>596824.7908639455</v>
      </c>
      <c r="AP221" s="69">
        <f t="shared" si="158"/>
        <v>733478.62984089041</v>
      </c>
      <c r="AQ221" s="70">
        <f t="shared" si="159"/>
        <v>1983748.208435457</v>
      </c>
      <c r="AS221" s="74">
        <f t="shared" si="160"/>
        <v>0.31175788058227399</v>
      </c>
      <c r="AT221" s="74">
        <f t="shared" si="161"/>
        <v>0.27395280530123833</v>
      </c>
      <c r="AU221" s="74">
        <f t="shared" si="162"/>
        <v>0.24787595827018752</v>
      </c>
      <c r="AV221" s="74">
        <f t="shared" si="163"/>
        <v>0.22896810097169212</v>
      </c>
      <c r="AW221" s="45"/>
      <c r="AX221" s="42" t="str">
        <f t="shared" si="164"/>
        <v>HPS0020-ST-0040-002-B</v>
      </c>
      <c r="AY221" s="42">
        <f t="shared" si="165"/>
        <v>39.200000000000003</v>
      </c>
      <c r="AZ221" s="43">
        <f t="shared" si="166"/>
        <v>51.420908918825148</v>
      </c>
      <c r="BA221" s="43">
        <f t="shared" si="167"/>
        <v>65.50781116827676</v>
      </c>
      <c r="BB221" s="43">
        <f t="shared" si="168"/>
        <v>67.112752541899539</v>
      </c>
      <c r="BC221" s="43">
        <f t="shared" si="169"/>
        <v>68.782465950550659</v>
      </c>
      <c r="BD221" s="43">
        <f t="shared" si="170"/>
        <v>69.819957777285353</v>
      </c>
      <c r="BE221" s="43">
        <f t="shared" si="171"/>
        <v>81.745622635795854</v>
      </c>
      <c r="BF221" s="43">
        <f t="shared" si="172"/>
        <v>83.748390390372847</v>
      </c>
      <c r="BG221" s="43">
        <f t="shared" si="173"/>
        <v>85.831985610229935</v>
      </c>
      <c r="BH221" s="43">
        <f t="shared" si="174"/>
        <v>87.126646717713967</v>
      </c>
      <c r="BI221" s="43">
        <f t="shared" si="175"/>
        <v>88.239246106958035</v>
      </c>
      <c r="BJ221" s="43">
        <f t="shared" si="139"/>
        <v>100.4627626134626</v>
      </c>
    </row>
    <row r="222" spans="1:62" x14ac:dyDescent="0.2">
      <c r="A222" s="26" t="s">
        <v>236</v>
      </c>
      <c r="B222" s="17">
        <f>IF(ISERROR(VLOOKUP('Prices updated for CPI'!A222,Quantities!$A$1:$B$576,2,FALSE)),0,VLOOKUP('Prices updated for CPI'!A222,Quantities!$A$1:$B$576,2,FALSE))</f>
        <v>604</v>
      </c>
      <c r="C222" s="18">
        <f t="shared" si="141"/>
        <v>1</v>
      </c>
      <c r="D222" s="19">
        <v>2</v>
      </c>
      <c r="E222" s="20">
        <v>350</v>
      </c>
      <c r="F222" s="21">
        <v>0</v>
      </c>
      <c r="G222" s="22">
        <v>0</v>
      </c>
      <c r="H222" s="22">
        <v>0</v>
      </c>
      <c r="I222" s="22">
        <v>63.068941617134577</v>
      </c>
      <c r="J222" s="23">
        <f t="shared" si="142"/>
        <v>63.068941617134577</v>
      </c>
      <c r="K222" s="24">
        <f>IF(ISERROR(VLOOKUP($A222,'14-15 pricing'!$A$1:$D$1208,4,FALSE)),L222,VLOOKUP($A222,'14-15 pricing'!$A$1:$D$1208,4,FALSE))</f>
        <v>51.68</v>
      </c>
      <c r="L222" s="24">
        <f t="shared" si="143"/>
        <v>88.629732966103731</v>
      </c>
      <c r="M222" s="24"/>
      <c r="N222" s="24"/>
      <c r="O222" s="24"/>
      <c r="P222" s="24"/>
      <c r="Q222" s="24"/>
      <c r="R222" s="24"/>
      <c r="S222" s="24"/>
      <c r="T222" s="24"/>
      <c r="U222" s="24">
        <f t="shared" si="176"/>
        <v>88.860245814022605</v>
      </c>
      <c r="V222" s="24">
        <f t="shared" si="176"/>
        <v>88.652334895631412</v>
      </c>
      <c r="W222" s="24">
        <f t="shared" si="176"/>
        <v>89.480755203422873</v>
      </c>
      <c r="X222" s="22">
        <f t="shared" si="137"/>
        <v>88.629732966103731</v>
      </c>
      <c r="Y222" s="22">
        <f t="shared" si="138"/>
        <v>0</v>
      </c>
      <c r="Z222" s="31">
        <f t="shared" si="144"/>
        <v>88.629732966103731</v>
      </c>
      <c r="AA222" s="25">
        <f t="shared" si="145"/>
        <v>0</v>
      </c>
      <c r="AC222" s="49">
        <f t="shared" si="146"/>
        <v>31214.720000000001</v>
      </c>
      <c r="AD222" s="49">
        <f t="shared" si="147"/>
        <v>53532.358711526656</v>
      </c>
      <c r="AE222" s="49">
        <f t="shared" si="148"/>
        <v>53671.588471669653</v>
      </c>
      <c r="AF222" s="49">
        <f t="shared" si="149"/>
        <v>53546.010276961373</v>
      </c>
      <c r="AG222" s="49">
        <f t="shared" si="150"/>
        <v>54046.376142867419</v>
      </c>
      <c r="AH222" s="50">
        <f t="shared" si="151"/>
        <v>200963.83585781106</v>
      </c>
      <c r="AI222" s="49">
        <f t="shared" si="152"/>
        <v>22831.656142867418</v>
      </c>
      <c r="AJ222" s="51">
        <f t="shared" si="153"/>
        <v>5.6272111005814304E-3</v>
      </c>
      <c r="AK222" s="61"/>
      <c r="AL222" s="69">
        <f t="shared" si="154"/>
        <v>31214.720000000001</v>
      </c>
      <c r="AM222" s="69">
        <f t="shared" si="155"/>
        <v>39199.621388527623</v>
      </c>
      <c r="AN222" s="69">
        <f t="shared" si="156"/>
        <v>48403.726097828781</v>
      </c>
      <c r="AO222" s="69">
        <f t="shared" si="157"/>
        <v>59013.192561809883</v>
      </c>
      <c r="AP222" s="69">
        <f t="shared" si="158"/>
        <v>71242.603482851657</v>
      </c>
      <c r="AQ222" s="70">
        <f t="shared" si="159"/>
        <v>200697.71784200778</v>
      </c>
      <c r="AS222" s="74">
        <f t="shared" si="160"/>
        <v>0.2558056387668261</v>
      </c>
      <c r="AT222" s="74">
        <f t="shared" si="161"/>
        <v>0.23480085733672118</v>
      </c>
      <c r="AU222" s="74">
        <f t="shared" si="162"/>
        <v>0.21918697834415282</v>
      </c>
      <c r="AV222" s="74">
        <f t="shared" si="163"/>
        <v>0.20723181360223478</v>
      </c>
      <c r="AW222" s="45"/>
      <c r="AX222" s="42" t="str">
        <f t="shared" si="164"/>
        <v>HPS0020-ST-0350-002-B</v>
      </c>
      <c r="AY222" s="42">
        <f t="shared" si="165"/>
        <v>51.68</v>
      </c>
      <c r="AZ222" s="43">
        <f t="shared" si="166"/>
        <v>64.900035411469574</v>
      </c>
      <c r="BA222" s="43">
        <f t="shared" si="167"/>
        <v>80.138619367266188</v>
      </c>
      <c r="BB222" s="43">
        <f t="shared" si="168"/>
        <v>82.102015541764203</v>
      </c>
      <c r="BC222" s="43">
        <f t="shared" si="169"/>
        <v>84.144650227948176</v>
      </c>
      <c r="BD222" s="43">
        <f t="shared" si="170"/>
        <v>85.413860130043091</v>
      </c>
      <c r="BE222" s="43">
        <f t="shared" si="171"/>
        <v>97.703961195049473</v>
      </c>
      <c r="BF222" s="43">
        <f t="shared" si="172"/>
        <v>100.09770824432819</v>
      </c>
      <c r="BG222" s="43">
        <f t="shared" si="173"/>
        <v>102.58806185523778</v>
      </c>
      <c r="BH222" s="43">
        <f t="shared" si="174"/>
        <v>104.13546604065736</v>
      </c>
      <c r="BI222" s="43">
        <f t="shared" si="175"/>
        <v>105.4652665125023</v>
      </c>
      <c r="BJ222" s="43">
        <f t="shared" si="139"/>
        <v>117.95133026962195</v>
      </c>
    </row>
    <row r="223" spans="1:62" x14ac:dyDescent="0.2">
      <c r="A223" s="26" t="s">
        <v>237</v>
      </c>
      <c r="B223" s="17">
        <f>IF(ISERROR(VLOOKUP('Prices updated for CPI'!A223,Quantities!$A$1:$B$576,2,FALSE)),0,VLOOKUP('Prices updated for CPI'!A223,Quantities!$A$1:$B$576,2,FALSE))</f>
        <v>3808</v>
      </c>
      <c r="C223" s="18">
        <f t="shared" si="141"/>
        <v>1</v>
      </c>
      <c r="D223" s="19">
        <v>2</v>
      </c>
      <c r="E223" s="20">
        <v>360</v>
      </c>
      <c r="F223" s="21">
        <v>0</v>
      </c>
      <c r="G223" s="22">
        <v>0</v>
      </c>
      <c r="H223" s="22">
        <v>0</v>
      </c>
      <c r="I223" s="22">
        <v>62.13391136713458</v>
      </c>
      <c r="J223" s="23">
        <f t="shared" si="142"/>
        <v>62.13391136713458</v>
      </c>
      <c r="K223" s="24">
        <f>IF(ISERROR(VLOOKUP($A223,'14-15 pricing'!$A$1:$D$1208,4,FALSE)),L223,VLOOKUP($A223,'14-15 pricing'!$A$1:$D$1208,4,FALSE))</f>
        <v>50.72</v>
      </c>
      <c r="L223" s="24">
        <f t="shared" si="143"/>
        <v>87.31575053278803</v>
      </c>
      <c r="M223" s="24"/>
      <c r="N223" s="24"/>
      <c r="O223" s="24"/>
      <c r="P223" s="24"/>
      <c r="Q223" s="24"/>
      <c r="R223" s="24"/>
      <c r="S223" s="24"/>
      <c r="T223" s="24"/>
      <c r="U223" s="24">
        <f t="shared" si="176"/>
        <v>87.542845906427303</v>
      </c>
      <c r="V223" s="24">
        <f t="shared" si="176"/>
        <v>87.338017376816012</v>
      </c>
      <c r="W223" s="24">
        <f t="shared" si="176"/>
        <v>88.154155917581775</v>
      </c>
      <c r="X223" s="22">
        <f t="shared" si="137"/>
        <v>87.31575053278803</v>
      </c>
      <c r="Y223" s="22">
        <f t="shared" si="138"/>
        <v>0</v>
      </c>
      <c r="Z223" s="31">
        <f t="shared" si="144"/>
        <v>87.31575053278803</v>
      </c>
      <c r="AA223" s="25">
        <f t="shared" si="145"/>
        <v>0</v>
      </c>
      <c r="AC223" s="49">
        <f t="shared" si="146"/>
        <v>193141.76000000001</v>
      </c>
      <c r="AD223" s="49">
        <f t="shared" si="147"/>
        <v>332498.37802885682</v>
      </c>
      <c r="AE223" s="49">
        <f t="shared" si="148"/>
        <v>333363.15721167519</v>
      </c>
      <c r="AF223" s="49">
        <f t="shared" si="149"/>
        <v>332583.17017091537</v>
      </c>
      <c r="AG223" s="49">
        <f t="shared" si="150"/>
        <v>335691.02573415142</v>
      </c>
      <c r="AH223" s="50">
        <f t="shared" si="151"/>
        <v>1247527.9489254716</v>
      </c>
      <c r="AI223" s="49">
        <f t="shared" si="152"/>
        <v>142549.26573415141</v>
      </c>
      <c r="AJ223" s="51">
        <f t="shared" si="153"/>
        <v>3.5133448292122303E-2</v>
      </c>
      <c r="AK223" s="61"/>
      <c r="AL223" s="69">
        <f t="shared" si="154"/>
        <v>193141.76000000001</v>
      </c>
      <c r="AM223" s="69">
        <f t="shared" si="155"/>
        <v>242995.42907997183</v>
      </c>
      <c r="AN223" s="69">
        <f t="shared" si="156"/>
        <v>300461.18451361806</v>
      </c>
      <c r="AO223" s="69">
        <f t="shared" si="157"/>
        <v>366701.30502034148</v>
      </c>
      <c r="AP223" s="69">
        <f t="shared" si="158"/>
        <v>443055.53601642803</v>
      </c>
      <c r="AQ223" s="70">
        <f t="shared" si="159"/>
        <v>1245829.3754522034</v>
      </c>
      <c r="AS223" s="74">
        <f t="shared" si="160"/>
        <v>0.25811957538324087</v>
      </c>
      <c r="AT223" s="74">
        <f t="shared" si="161"/>
        <v>0.23648903870835272</v>
      </c>
      <c r="AU223" s="74">
        <f t="shared" si="162"/>
        <v>0.22046149027186956</v>
      </c>
      <c r="AV223" s="74">
        <f t="shared" si="163"/>
        <v>0.20821914171222017</v>
      </c>
      <c r="AW223" s="45"/>
      <c r="AX223" s="42" t="str">
        <f t="shared" si="164"/>
        <v>HPS0020-ST-0360-002-B</v>
      </c>
      <c r="AY223" s="42">
        <f t="shared" si="165"/>
        <v>50.72</v>
      </c>
      <c r="AZ223" s="43">
        <f t="shared" si="166"/>
        <v>63.81182486343797</v>
      </c>
      <c r="BA223" s="43">
        <f t="shared" si="167"/>
        <v>78.902621983618175</v>
      </c>
      <c r="BB223" s="43">
        <f t="shared" si="168"/>
        <v>80.835736222216823</v>
      </c>
      <c r="BC223" s="43">
        <f t="shared" si="169"/>
        <v>82.84686685769708</v>
      </c>
      <c r="BD223" s="43">
        <f t="shared" si="170"/>
        <v>84.0965014273159</v>
      </c>
      <c r="BE223" s="43">
        <f t="shared" si="171"/>
        <v>96.297611612484616</v>
      </c>
      <c r="BF223" s="43">
        <f t="shared" si="172"/>
        <v>98.65690309699049</v>
      </c>
      <c r="BG223" s="43">
        <f t="shared" si="173"/>
        <v>101.11141058950014</v>
      </c>
      <c r="BH223" s="43">
        <f t="shared" si="174"/>
        <v>102.63654145863237</v>
      </c>
      <c r="BI223" s="43">
        <f t="shared" si="175"/>
        <v>103.94720079929286</v>
      </c>
      <c r="BJ223" s="43">
        <f t="shared" ref="BJ223:BJ254" si="177">IF($B223=0,W223,BE223*(1+AV223))</f>
        <v>116.34861765137288</v>
      </c>
    </row>
    <row r="224" spans="1:62" x14ac:dyDescent="0.2">
      <c r="A224" s="26" t="s">
        <v>238</v>
      </c>
      <c r="B224" s="17">
        <f>IF(ISERROR(VLOOKUP('Prices updated for CPI'!A224,Quantities!$A$1:$B$576,2,FALSE)),0,VLOOKUP('Prices updated for CPI'!A224,Quantities!$A$1:$B$576,2,FALSE))</f>
        <v>74</v>
      </c>
      <c r="C224" s="18">
        <f t="shared" si="141"/>
        <v>1</v>
      </c>
      <c r="D224" s="19">
        <v>2</v>
      </c>
      <c r="E224" s="20">
        <v>730</v>
      </c>
      <c r="F224" s="21">
        <v>0</v>
      </c>
      <c r="G224" s="22">
        <v>0</v>
      </c>
      <c r="H224" s="22">
        <v>0</v>
      </c>
      <c r="I224" s="22">
        <v>57.196469492134575</v>
      </c>
      <c r="J224" s="23">
        <f t="shared" si="142"/>
        <v>57.196469492134575</v>
      </c>
      <c r="K224" s="24">
        <f>IF(ISERROR(VLOOKUP($A224,'14-15 pricing'!$A$1:$D$1208,4,FALSE)),L224,VLOOKUP($A224,'14-15 pricing'!$A$1:$D$1208,4,FALSE))</f>
        <v>50.72</v>
      </c>
      <c r="L224" s="24">
        <f t="shared" si="143"/>
        <v>80.377245720491942</v>
      </c>
      <c r="M224" s="24"/>
      <c r="N224" s="24"/>
      <c r="O224" s="24"/>
      <c r="P224" s="24"/>
      <c r="Q224" s="24"/>
      <c r="R224" s="24"/>
      <c r="S224" s="24"/>
      <c r="T224" s="24"/>
      <c r="U224" s="24">
        <f t="shared" si="176"/>
        <v>80.586295067690031</v>
      </c>
      <c r="V224" s="24">
        <f t="shared" si="176"/>
        <v>80.397743140292334</v>
      </c>
      <c r="W224" s="24">
        <f t="shared" si="176"/>
        <v>81.149027617981844</v>
      </c>
      <c r="X224" s="22">
        <f t="shared" si="137"/>
        <v>80.377245720491942</v>
      </c>
      <c r="Y224" s="22">
        <f t="shared" si="138"/>
        <v>0</v>
      </c>
      <c r="Z224" s="31">
        <f t="shared" si="144"/>
        <v>80.377245720491942</v>
      </c>
      <c r="AA224" s="25">
        <f t="shared" si="145"/>
        <v>0</v>
      </c>
      <c r="AC224" s="49">
        <f t="shared" si="146"/>
        <v>3753.2799999999997</v>
      </c>
      <c r="AD224" s="49">
        <f t="shared" si="147"/>
        <v>5947.9161833164035</v>
      </c>
      <c r="AE224" s="49">
        <f t="shared" si="148"/>
        <v>5963.3858350090622</v>
      </c>
      <c r="AF224" s="49">
        <f t="shared" si="149"/>
        <v>5949.4329923816331</v>
      </c>
      <c r="AG224" s="49">
        <f t="shared" si="150"/>
        <v>6005.0280437306565</v>
      </c>
      <c r="AH224" s="50">
        <f t="shared" si="151"/>
        <v>22596.051690616943</v>
      </c>
      <c r="AI224" s="49">
        <f t="shared" si="152"/>
        <v>2251.7480437306567</v>
      </c>
      <c r="AJ224" s="51">
        <f t="shared" si="153"/>
        <v>5.5497776894087008E-4</v>
      </c>
      <c r="AK224" s="61"/>
      <c r="AL224" s="69">
        <f t="shared" si="154"/>
        <v>3753.2799999999997</v>
      </c>
      <c r="AM224" s="69">
        <f t="shared" si="155"/>
        <v>4540.7824907738104</v>
      </c>
      <c r="AN224" s="69">
        <f t="shared" si="156"/>
        <v>5448.5276251510022</v>
      </c>
      <c r="AO224" s="69">
        <f t="shared" si="157"/>
        <v>6494.8750826375071</v>
      </c>
      <c r="AP224" s="69">
        <f t="shared" si="158"/>
        <v>7700.9878562847589</v>
      </c>
      <c r="AQ224" s="70">
        <f t="shared" si="159"/>
        <v>22584.122307233414</v>
      </c>
      <c r="AS224" s="74">
        <f t="shared" si="160"/>
        <v>0.20981714414427133</v>
      </c>
      <c r="AT224" s="74">
        <f t="shared" si="161"/>
        <v>0.19990940685258407</v>
      </c>
      <c r="AU224" s="74">
        <f t="shared" si="162"/>
        <v>0.19204224140416395</v>
      </c>
      <c r="AV224" s="74">
        <f t="shared" si="163"/>
        <v>0.18570222803383937</v>
      </c>
      <c r="AW224" s="45"/>
      <c r="AX224" s="42" t="str">
        <f t="shared" si="164"/>
        <v>HPS0020-ST-0730-002-B</v>
      </c>
      <c r="AY224" s="42">
        <f t="shared" si="165"/>
        <v>50.72</v>
      </c>
      <c r="AZ224" s="43">
        <f t="shared" si="166"/>
        <v>61.361925550997441</v>
      </c>
      <c r="BA224" s="43">
        <f t="shared" si="167"/>
        <v>73.628751691229752</v>
      </c>
      <c r="BB224" s="43">
        <f t="shared" si="168"/>
        <v>75.432656107664883</v>
      </c>
      <c r="BC224" s="43">
        <f t="shared" si="169"/>
        <v>77.3093622861889</v>
      </c>
      <c r="BD224" s="43">
        <f t="shared" si="170"/>
        <v>78.475470979640733</v>
      </c>
      <c r="BE224" s="43">
        <f t="shared" si="171"/>
        <v>87.76858219780415</v>
      </c>
      <c r="BF224" s="43">
        <f t="shared" si="172"/>
        <v>89.918912461650351</v>
      </c>
      <c r="BG224" s="43">
        <f t="shared" si="173"/>
        <v>92.15602550115517</v>
      </c>
      <c r="BH224" s="43">
        <f t="shared" si="174"/>
        <v>93.546076321818376</v>
      </c>
      <c r="BI224" s="43">
        <f t="shared" si="175"/>
        <v>94.740651245825802</v>
      </c>
      <c r="BJ224" s="43">
        <f t="shared" si="177"/>
        <v>104.06740346330756</v>
      </c>
    </row>
    <row r="225" spans="1:62" x14ac:dyDescent="0.2">
      <c r="A225" s="26" t="s">
        <v>239</v>
      </c>
      <c r="B225" s="17">
        <f>IF(ISERROR(VLOOKUP('Prices updated for CPI'!A225,Quantities!$A$1:$B$576,2,FALSE)),0,VLOOKUP('Prices updated for CPI'!A225,Quantities!$A$1:$B$576,2,FALSE))</f>
        <v>7</v>
      </c>
      <c r="C225" s="18">
        <f t="shared" si="141"/>
        <v>1</v>
      </c>
      <c r="D225" s="19">
        <v>2</v>
      </c>
      <c r="E225" s="20">
        <v>750</v>
      </c>
      <c r="F225" s="21">
        <v>0</v>
      </c>
      <c r="G225" s="22">
        <v>0</v>
      </c>
      <c r="H225" s="22">
        <v>0</v>
      </c>
      <c r="I225" s="22">
        <v>52.259027617134578</v>
      </c>
      <c r="J225" s="23">
        <f t="shared" si="142"/>
        <v>52.259027617134578</v>
      </c>
      <c r="K225" s="24">
        <f>IF(ISERROR(VLOOKUP($A225,'14-15 pricing'!$A$1:$D$1208,4,FALSE)),L225,VLOOKUP($A225,'14-15 pricing'!$A$1:$D$1208,4,FALSE))</f>
        <v>39.200000000000003</v>
      </c>
      <c r="L225" s="24">
        <f t="shared" si="143"/>
        <v>73.438740908195868</v>
      </c>
      <c r="M225" s="24"/>
      <c r="N225" s="24"/>
      <c r="O225" s="24"/>
      <c r="P225" s="24"/>
      <c r="Q225" s="24"/>
      <c r="R225" s="24"/>
      <c r="S225" s="24"/>
      <c r="T225" s="24"/>
      <c r="U225" s="24">
        <f t="shared" si="176"/>
        <v>73.629744228952774</v>
      </c>
      <c r="V225" s="24">
        <f t="shared" si="176"/>
        <v>73.457468903768671</v>
      </c>
      <c r="W225" s="24">
        <f t="shared" si="176"/>
        <v>74.143899318381941</v>
      </c>
      <c r="X225" s="22">
        <f t="shared" si="137"/>
        <v>73.438740908195868</v>
      </c>
      <c r="Y225" s="22">
        <f t="shared" si="138"/>
        <v>0</v>
      </c>
      <c r="Z225" s="31">
        <f t="shared" si="144"/>
        <v>73.438740908195868</v>
      </c>
      <c r="AA225" s="25">
        <f t="shared" si="145"/>
        <v>0</v>
      </c>
      <c r="AC225" s="49">
        <f t="shared" si="146"/>
        <v>274.40000000000003</v>
      </c>
      <c r="AD225" s="49">
        <f t="shared" si="147"/>
        <v>514.07118635737106</v>
      </c>
      <c r="AE225" s="49">
        <f t="shared" si="148"/>
        <v>515.40820960266944</v>
      </c>
      <c r="AF225" s="49">
        <f t="shared" si="149"/>
        <v>514.20228232638067</v>
      </c>
      <c r="AG225" s="49">
        <f t="shared" si="150"/>
        <v>519.00729522867357</v>
      </c>
      <c r="AH225" s="50">
        <f t="shared" si="151"/>
        <v>1906.088240930726</v>
      </c>
      <c r="AI225" s="49">
        <f t="shared" si="152"/>
        <v>244.60729522867354</v>
      </c>
      <c r="AJ225" s="51">
        <f t="shared" si="153"/>
        <v>6.0287211684553791E-5</v>
      </c>
      <c r="AK225" s="61"/>
      <c r="AL225" s="69">
        <f t="shared" si="154"/>
        <v>274.40000000000003</v>
      </c>
      <c r="AM225" s="69">
        <f t="shared" si="155"/>
        <v>359.94636243177604</v>
      </c>
      <c r="AN225" s="69">
        <f t="shared" si="156"/>
        <v>458.55467817793732</v>
      </c>
      <c r="AO225" s="69">
        <f t="shared" si="157"/>
        <v>572.21935845057101</v>
      </c>
      <c r="AP225" s="69">
        <f t="shared" si="158"/>
        <v>703.23933829423822</v>
      </c>
      <c r="AQ225" s="70">
        <f t="shared" si="159"/>
        <v>1901.963766476948</v>
      </c>
      <c r="AS225" s="74">
        <f t="shared" si="160"/>
        <v>0.31175788058227405</v>
      </c>
      <c r="AT225" s="74">
        <f t="shared" si="161"/>
        <v>0.27395280530123828</v>
      </c>
      <c r="AU225" s="74">
        <f t="shared" si="162"/>
        <v>0.24787595827018757</v>
      </c>
      <c r="AV225" s="74">
        <f t="shared" si="163"/>
        <v>0.2289681009716921</v>
      </c>
      <c r="AW225" s="45"/>
      <c r="AX225" s="42" t="str">
        <f t="shared" si="164"/>
        <v>HPS0020-ST-0750-002-B</v>
      </c>
      <c r="AY225" s="42">
        <f t="shared" si="165"/>
        <v>39.200000000000003</v>
      </c>
      <c r="AZ225" s="43">
        <f t="shared" si="166"/>
        <v>51.420908918825148</v>
      </c>
      <c r="BA225" s="43">
        <f t="shared" si="167"/>
        <v>65.50781116827676</v>
      </c>
      <c r="BB225" s="43">
        <f t="shared" si="168"/>
        <v>67.112752541899539</v>
      </c>
      <c r="BC225" s="43">
        <f t="shared" si="169"/>
        <v>68.782465950550659</v>
      </c>
      <c r="BD225" s="43">
        <f t="shared" si="170"/>
        <v>69.819957777285353</v>
      </c>
      <c r="BE225" s="43">
        <f t="shared" si="171"/>
        <v>81.745622635795854</v>
      </c>
      <c r="BF225" s="43">
        <f t="shared" si="172"/>
        <v>83.748390390372847</v>
      </c>
      <c r="BG225" s="43">
        <f t="shared" si="173"/>
        <v>85.831985610229935</v>
      </c>
      <c r="BH225" s="43">
        <f t="shared" si="174"/>
        <v>87.126646717713967</v>
      </c>
      <c r="BI225" s="43">
        <f t="shared" si="175"/>
        <v>88.239246106958035</v>
      </c>
      <c r="BJ225" s="43">
        <f t="shared" si="177"/>
        <v>100.4627626134626</v>
      </c>
    </row>
    <row r="226" spans="1:62" x14ac:dyDescent="0.2">
      <c r="A226" s="26" t="s">
        <v>240</v>
      </c>
      <c r="B226" s="17">
        <f>IF(ISERROR(VLOOKUP('Prices updated for CPI'!A226,Quantities!$A$1:$B$576,2,FALSE)),0,VLOOKUP('Prices updated for CPI'!A226,Quantities!$A$1:$B$576,2,FALSE))</f>
        <v>11</v>
      </c>
      <c r="C226" s="18">
        <f t="shared" si="141"/>
        <v>1</v>
      </c>
      <c r="D226" s="19">
        <v>2</v>
      </c>
      <c r="E226" s="20">
        <v>880</v>
      </c>
      <c r="F226" s="21">
        <v>0</v>
      </c>
      <c r="G226" s="22">
        <v>0</v>
      </c>
      <c r="H226" s="22">
        <v>0</v>
      </c>
      <c r="I226" s="22">
        <v>54.72774855463458</v>
      </c>
      <c r="J226" s="23">
        <f t="shared" si="142"/>
        <v>54.72774855463458</v>
      </c>
      <c r="K226" s="24">
        <f>IF(ISERROR(VLOOKUP($A226,'14-15 pricing'!$A$1:$D$1208,4,FALSE)),L226,VLOOKUP($A226,'14-15 pricing'!$A$1:$D$1208,4,FALSE))</f>
        <v>50.72</v>
      </c>
      <c r="L226" s="24">
        <f t="shared" si="143"/>
        <v>76.907993314343912</v>
      </c>
      <c r="M226" s="24"/>
      <c r="N226" s="24"/>
      <c r="O226" s="24"/>
      <c r="P226" s="24"/>
      <c r="Q226" s="24"/>
      <c r="R226" s="24"/>
      <c r="S226" s="24"/>
      <c r="T226" s="24"/>
      <c r="U226" s="24">
        <f t="shared" si="176"/>
        <v>77.108019648321417</v>
      </c>
      <c r="V226" s="24">
        <f t="shared" si="176"/>
        <v>76.927606022030517</v>
      </c>
      <c r="W226" s="24">
        <f t="shared" si="176"/>
        <v>77.646463468181892</v>
      </c>
      <c r="X226" s="22">
        <f t="shared" si="137"/>
        <v>76.907993314343912</v>
      </c>
      <c r="Y226" s="22">
        <f t="shared" si="138"/>
        <v>0</v>
      </c>
      <c r="Z226" s="31">
        <f t="shared" si="144"/>
        <v>76.907993314343912</v>
      </c>
      <c r="AA226" s="25">
        <f t="shared" si="145"/>
        <v>0</v>
      </c>
      <c r="AC226" s="49">
        <f t="shared" si="146"/>
        <v>557.91999999999996</v>
      </c>
      <c r="AD226" s="49">
        <f t="shared" si="147"/>
        <v>845.98792645778303</v>
      </c>
      <c r="AE226" s="49">
        <f t="shared" si="148"/>
        <v>848.18821613153557</v>
      </c>
      <c r="AF226" s="49">
        <f t="shared" si="149"/>
        <v>846.20366624233566</v>
      </c>
      <c r="AG226" s="49">
        <f t="shared" si="150"/>
        <v>854.11109815000077</v>
      </c>
      <c r="AH226" s="50">
        <f t="shared" si="151"/>
        <v>3236.4696109619044</v>
      </c>
      <c r="AI226" s="49">
        <f t="shared" si="152"/>
        <v>296.19109815000081</v>
      </c>
      <c r="AJ226" s="51">
        <f t="shared" si="153"/>
        <v>7.3000829417439039E-5</v>
      </c>
      <c r="AK226" s="61"/>
      <c r="AL226" s="69">
        <f t="shared" si="154"/>
        <v>557.91999999999996</v>
      </c>
      <c r="AM226" s="69">
        <f t="shared" si="155"/>
        <v>661.50673484254889</v>
      </c>
      <c r="AN226" s="69">
        <f t="shared" si="156"/>
        <v>780.90998199539104</v>
      </c>
      <c r="AO226" s="69">
        <f t="shared" si="157"/>
        <v>918.54474239510296</v>
      </c>
      <c r="AP226" s="69">
        <f t="shared" si="158"/>
        <v>1077.1947600620238</v>
      </c>
      <c r="AQ226" s="70">
        <f t="shared" si="159"/>
        <v>3236.2629776538834</v>
      </c>
      <c r="AS226" s="74">
        <f t="shared" si="160"/>
        <v>0.18566592852478661</v>
      </c>
      <c r="AT226" s="74">
        <f t="shared" si="161"/>
        <v>0.18050193726487512</v>
      </c>
      <c r="AU226" s="74">
        <f t="shared" si="162"/>
        <v>0.17624920102573904</v>
      </c>
      <c r="AV226" s="74">
        <f t="shared" si="163"/>
        <v>0.17271887840024136</v>
      </c>
      <c r="AW226" s="45"/>
      <c r="AX226" s="42" t="str">
        <f t="shared" si="164"/>
        <v>HPS0020-ST-0880-002-B</v>
      </c>
      <c r="AY226" s="42">
        <f t="shared" si="165"/>
        <v>50.72</v>
      </c>
      <c r="AZ226" s="43">
        <f t="shared" si="166"/>
        <v>60.136975894777173</v>
      </c>
      <c r="BA226" s="43">
        <f t="shared" si="167"/>
        <v>70.991816545035547</v>
      </c>
      <c r="BB226" s="43">
        <f t="shared" si="168"/>
        <v>72.73111605038892</v>
      </c>
      <c r="BC226" s="43">
        <f t="shared" si="169"/>
        <v>74.54061000043481</v>
      </c>
      <c r="BD226" s="43">
        <f t="shared" si="170"/>
        <v>75.664955755803149</v>
      </c>
      <c r="BE226" s="43">
        <f t="shared" si="171"/>
        <v>83.50406749046391</v>
      </c>
      <c r="BF226" s="43">
        <f t="shared" si="172"/>
        <v>85.549917143980267</v>
      </c>
      <c r="BG226" s="43">
        <f t="shared" si="173"/>
        <v>87.678332956982658</v>
      </c>
      <c r="BH226" s="43">
        <f t="shared" si="174"/>
        <v>89.000843753411345</v>
      </c>
      <c r="BI226" s="43">
        <f t="shared" si="175"/>
        <v>90.137376469092231</v>
      </c>
      <c r="BJ226" s="43">
        <f t="shared" si="177"/>
        <v>97.926796369274896</v>
      </c>
    </row>
    <row r="227" spans="1:62" x14ac:dyDescent="0.2">
      <c r="A227" s="26" t="s">
        <v>241</v>
      </c>
      <c r="B227" s="17">
        <f>IF(ISERROR(VLOOKUP('Prices updated for CPI'!A227,Quantities!$A$1:$B$576,2,FALSE)),0,VLOOKUP('Prices updated for CPI'!A227,Quantities!$A$1:$B$576,2,FALSE))</f>
        <v>58</v>
      </c>
      <c r="C227" s="18">
        <f t="shared" si="141"/>
        <v>1</v>
      </c>
      <c r="D227" s="19">
        <v>2</v>
      </c>
      <c r="E227" s="20">
        <v>890</v>
      </c>
      <c r="F227" s="21">
        <v>0</v>
      </c>
      <c r="G227" s="22">
        <v>0</v>
      </c>
      <c r="H227" s="22">
        <v>0</v>
      </c>
      <c r="I227" s="22">
        <v>52.259027617134578</v>
      </c>
      <c r="J227" s="23">
        <f t="shared" si="142"/>
        <v>52.259027617134578</v>
      </c>
      <c r="K227" s="24">
        <f>IF(ISERROR(VLOOKUP($A227,'14-15 pricing'!$A$1:$D$1208,4,FALSE)),L227,VLOOKUP($A227,'14-15 pricing'!$A$1:$D$1208,4,FALSE))</f>
        <v>39.200000000000003</v>
      </c>
      <c r="L227" s="24">
        <f t="shared" si="143"/>
        <v>73.438740908195868</v>
      </c>
      <c r="M227" s="24"/>
      <c r="N227" s="24"/>
      <c r="O227" s="24"/>
      <c r="P227" s="24"/>
      <c r="Q227" s="24"/>
      <c r="R227" s="24"/>
      <c r="S227" s="24"/>
      <c r="T227" s="24"/>
      <c r="U227" s="24">
        <f t="shared" si="176"/>
        <v>73.629744228952774</v>
      </c>
      <c r="V227" s="24">
        <f t="shared" si="176"/>
        <v>73.457468903768671</v>
      </c>
      <c r="W227" s="24">
        <f t="shared" si="176"/>
        <v>74.143899318381941</v>
      </c>
      <c r="X227" s="22">
        <f t="shared" si="137"/>
        <v>73.438740908195868</v>
      </c>
      <c r="Y227" s="22">
        <f t="shared" si="138"/>
        <v>0</v>
      </c>
      <c r="Z227" s="31">
        <f t="shared" si="144"/>
        <v>73.438740908195868</v>
      </c>
      <c r="AA227" s="25">
        <f t="shared" si="145"/>
        <v>0</v>
      </c>
      <c r="AC227" s="49">
        <f t="shared" si="146"/>
        <v>2273.6000000000004</v>
      </c>
      <c r="AD227" s="49">
        <f t="shared" si="147"/>
        <v>4259.4469726753605</v>
      </c>
      <c r="AE227" s="49">
        <f t="shared" si="148"/>
        <v>4270.5251652792613</v>
      </c>
      <c r="AF227" s="49">
        <f t="shared" si="149"/>
        <v>4260.5331964185825</v>
      </c>
      <c r="AG227" s="49">
        <f t="shared" si="150"/>
        <v>4300.3461604661525</v>
      </c>
      <c r="AH227" s="50">
        <f t="shared" si="151"/>
        <v>15793.302567711729</v>
      </c>
      <c r="AI227" s="49">
        <f t="shared" si="152"/>
        <v>2026.7461604661521</v>
      </c>
      <c r="AJ227" s="51">
        <f t="shared" si="153"/>
        <v>4.995226111005885E-4</v>
      </c>
      <c r="AK227" s="61"/>
      <c r="AL227" s="69">
        <f t="shared" si="154"/>
        <v>2273.6000000000004</v>
      </c>
      <c r="AM227" s="69">
        <f t="shared" si="155"/>
        <v>2982.4127172918584</v>
      </c>
      <c r="AN227" s="69">
        <f t="shared" si="156"/>
        <v>3799.453047760052</v>
      </c>
      <c r="AO227" s="69">
        <f t="shared" si="157"/>
        <v>4741.2461128761588</v>
      </c>
      <c r="AP227" s="69">
        <f t="shared" si="158"/>
        <v>5826.8402315808289</v>
      </c>
      <c r="AQ227" s="70">
        <f t="shared" si="159"/>
        <v>15759.128350808996</v>
      </c>
      <c r="AS227" s="74">
        <f t="shared" si="160"/>
        <v>0.31175788058227388</v>
      </c>
      <c r="AT227" s="74">
        <f t="shared" si="161"/>
        <v>0.27395280530123833</v>
      </c>
      <c r="AU227" s="74">
        <f t="shared" si="162"/>
        <v>0.24787595827018738</v>
      </c>
      <c r="AV227" s="74">
        <f t="shared" si="163"/>
        <v>0.2289681009716919</v>
      </c>
      <c r="AW227" s="45"/>
      <c r="AX227" s="42" t="str">
        <f t="shared" si="164"/>
        <v>HPS0020-ST-0890-002-B</v>
      </c>
      <c r="AY227" s="42">
        <f t="shared" si="165"/>
        <v>39.200000000000003</v>
      </c>
      <c r="AZ227" s="43">
        <f t="shared" si="166"/>
        <v>51.420908918825141</v>
      </c>
      <c r="BA227" s="43">
        <f t="shared" si="167"/>
        <v>65.50781116827676</v>
      </c>
      <c r="BB227" s="43">
        <f t="shared" si="168"/>
        <v>67.112752541899539</v>
      </c>
      <c r="BC227" s="43">
        <f t="shared" si="169"/>
        <v>68.782465950550659</v>
      </c>
      <c r="BD227" s="43">
        <f t="shared" si="170"/>
        <v>69.819957777285353</v>
      </c>
      <c r="BE227" s="43">
        <f t="shared" si="171"/>
        <v>81.74562263579584</v>
      </c>
      <c r="BF227" s="43">
        <f t="shared" si="172"/>
        <v>83.748390390372833</v>
      </c>
      <c r="BG227" s="43">
        <f t="shared" si="173"/>
        <v>85.831985610229921</v>
      </c>
      <c r="BH227" s="43">
        <f t="shared" si="174"/>
        <v>87.126646717713953</v>
      </c>
      <c r="BI227" s="43">
        <f t="shared" si="175"/>
        <v>88.239246106958021</v>
      </c>
      <c r="BJ227" s="43">
        <f t="shared" si="177"/>
        <v>100.46276261346257</v>
      </c>
    </row>
    <row r="228" spans="1:62" x14ac:dyDescent="0.2">
      <c r="A228" s="26" t="s">
        <v>242</v>
      </c>
      <c r="B228" s="17">
        <f>IF(ISERROR(VLOOKUP('Prices updated for CPI'!A228,Quantities!$A$1:$B$576,2,FALSE)),0,VLOOKUP('Prices updated for CPI'!A228,Quantities!$A$1:$B$576,2,FALSE))</f>
        <v>5</v>
      </c>
      <c r="C228" s="18">
        <f t="shared" si="141"/>
        <v>1</v>
      </c>
      <c r="D228" s="19">
        <v>2</v>
      </c>
      <c r="E228" s="20">
        <v>910</v>
      </c>
      <c r="F228" s="21">
        <v>0</v>
      </c>
      <c r="G228" s="22">
        <v>0</v>
      </c>
      <c r="H228" s="22">
        <v>0</v>
      </c>
      <c r="I228" s="22">
        <v>57.663984617134581</v>
      </c>
      <c r="J228" s="23">
        <f t="shared" si="142"/>
        <v>57.663984617134581</v>
      </c>
      <c r="K228" s="24">
        <f>IF(ISERROR(VLOOKUP($A228,'14-15 pricing'!$A$1:$D$1208,4,FALSE)),L228,VLOOKUP($A228,'14-15 pricing'!$A$1:$D$1208,4,FALSE))</f>
        <v>51.68</v>
      </c>
      <c r="L228" s="24">
        <f t="shared" si="143"/>
        <v>81.034236937149799</v>
      </c>
      <c r="M228" s="24"/>
      <c r="N228" s="24"/>
      <c r="O228" s="24"/>
      <c r="P228" s="24"/>
      <c r="Q228" s="24"/>
      <c r="R228" s="24"/>
      <c r="S228" s="24"/>
      <c r="T228" s="24"/>
      <c r="U228" s="24">
        <f t="shared" si="176"/>
        <v>81.244995021487696</v>
      </c>
      <c r="V228" s="24">
        <f t="shared" si="176"/>
        <v>81.054901899700042</v>
      </c>
      <c r="W228" s="24">
        <f t="shared" si="176"/>
        <v>81.812327260902421</v>
      </c>
      <c r="X228" s="22">
        <f t="shared" si="137"/>
        <v>81.034236937149799</v>
      </c>
      <c r="Y228" s="22">
        <f t="shared" si="138"/>
        <v>0</v>
      </c>
      <c r="Z228" s="31">
        <f t="shared" si="144"/>
        <v>81.034236937149799</v>
      </c>
      <c r="AA228" s="25">
        <f t="shared" si="145"/>
        <v>0</v>
      </c>
      <c r="AC228" s="49">
        <f t="shared" si="146"/>
        <v>258.39999999999998</v>
      </c>
      <c r="AD228" s="49">
        <f t="shared" si="147"/>
        <v>405.17118468574898</v>
      </c>
      <c r="AE228" s="49">
        <f t="shared" si="148"/>
        <v>406.22497510743847</v>
      </c>
      <c r="AF228" s="49">
        <f t="shared" si="149"/>
        <v>405.27450949850021</v>
      </c>
      <c r="AG228" s="49">
        <f t="shared" si="150"/>
        <v>409.06163630451209</v>
      </c>
      <c r="AH228" s="50">
        <f t="shared" si="151"/>
        <v>1541.7961009044884</v>
      </c>
      <c r="AI228" s="49">
        <f t="shared" si="152"/>
        <v>150.66163630451211</v>
      </c>
      <c r="AJ228" s="51">
        <f t="shared" si="153"/>
        <v>3.713286618103549E-5</v>
      </c>
      <c r="AK228" s="61"/>
      <c r="AL228" s="69">
        <f t="shared" si="154"/>
        <v>258.39999999999998</v>
      </c>
      <c r="AM228" s="69">
        <f t="shared" si="155"/>
        <v>311.09080356667698</v>
      </c>
      <c r="AN228" s="69">
        <f t="shared" si="156"/>
        <v>371.82689154663649</v>
      </c>
      <c r="AO228" s="69">
        <f t="shared" si="157"/>
        <v>441.83668705945956</v>
      </c>
      <c r="AP228" s="69">
        <f t="shared" si="158"/>
        <v>522.53617941669791</v>
      </c>
      <c r="AQ228" s="70">
        <f t="shared" si="159"/>
        <v>1541.1522247013675</v>
      </c>
      <c r="AS228" s="74">
        <f t="shared" si="160"/>
        <v>0.20391177850881195</v>
      </c>
      <c r="AT228" s="74">
        <f t="shared" si="161"/>
        <v>0.19523588381146653</v>
      </c>
      <c r="AU228" s="74">
        <f t="shared" si="162"/>
        <v>0.18828599303727894</v>
      </c>
      <c r="AV228" s="74">
        <f t="shared" si="163"/>
        <v>0.18264552202379319</v>
      </c>
      <c r="AW228" s="45"/>
      <c r="AX228" s="42" t="str">
        <f t="shared" si="164"/>
        <v>HPS0020-ST-0910-002-B</v>
      </c>
      <c r="AY228" s="42">
        <f t="shared" si="165"/>
        <v>51.68</v>
      </c>
      <c r="AZ228" s="43">
        <f t="shared" si="166"/>
        <v>62.218160713335408</v>
      </c>
      <c r="BA228" s="43">
        <f t="shared" si="167"/>
        <v>74.365378309327312</v>
      </c>
      <c r="BB228" s="43">
        <f t="shared" si="168"/>
        <v>76.187330077905827</v>
      </c>
      <c r="BC228" s="43">
        <f t="shared" si="169"/>
        <v>78.08281196148657</v>
      </c>
      <c r="BD228" s="43">
        <f t="shared" si="170"/>
        <v>79.260587112449372</v>
      </c>
      <c r="BE228" s="43">
        <f t="shared" si="171"/>
        <v>88.367337411891924</v>
      </c>
      <c r="BF228" s="43">
        <f t="shared" si="172"/>
        <v>90.532337178483274</v>
      </c>
      <c r="BG228" s="43">
        <f t="shared" si="173"/>
        <v>92.784711750798181</v>
      </c>
      <c r="BH228" s="43">
        <f t="shared" si="174"/>
        <v>94.184245465634646</v>
      </c>
      <c r="BI228" s="43">
        <f t="shared" si="175"/>
        <v>95.386969751822221</v>
      </c>
      <c r="BJ228" s="43">
        <f t="shared" si="177"/>
        <v>104.5072358833396</v>
      </c>
    </row>
    <row r="229" spans="1:62" x14ac:dyDescent="0.2">
      <c r="A229" s="26" t="s">
        <v>243</v>
      </c>
      <c r="B229" s="17">
        <f>IF(ISERROR(VLOOKUP('Prices updated for CPI'!A229,Quantities!$A$1:$B$576,2,FALSE)),0,VLOOKUP('Prices updated for CPI'!A229,Quantities!$A$1:$B$576,2,FALSE))</f>
        <v>12</v>
      </c>
      <c r="C229" s="18">
        <f t="shared" si="141"/>
        <v>1</v>
      </c>
      <c r="D229" s="19">
        <v>2</v>
      </c>
      <c r="E229" s="20">
        <v>90</v>
      </c>
      <c r="F229" s="21">
        <v>0</v>
      </c>
      <c r="G229" s="22">
        <v>0</v>
      </c>
      <c r="H229" s="22">
        <v>0</v>
      </c>
      <c r="I229" s="22">
        <v>51.056042919322252</v>
      </c>
      <c r="J229" s="23">
        <f t="shared" si="142"/>
        <v>51.056042919322252</v>
      </c>
      <c r="K229" s="24">
        <f>IF(ISERROR(VLOOKUP($A229,'14-15 pricing'!$A$1:$D$1208,4,FALSE)),L229,VLOOKUP($A229,'14-15 pricing'!$A$1:$D$1208,4,FALSE))</f>
        <v>36.44</v>
      </c>
      <c r="L229" s="24">
        <f t="shared" si="143"/>
        <v>71.748206553320173</v>
      </c>
      <c r="M229" s="24"/>
      <c r="N229" s="24"/>
      <c r="O229" s="24"/>
      <c r="P229" s="24"/>
      <c r="Q229" s="24"/>
      <c r="R229" s="24"/>
      <c r="S229" s="24"/>
      <c r="T229" s="24"/>
      <c r="U229" s="24">
        <f t="shared" si="176"/>
        <v>71.934813043853111</v>
      </c>
      <c r="V229" s="24">
        <f t="shared" si="176"/>
        <v>71.766503436927792</v>
      </c>
      <c r="W229" s="24">
        <f t="shared" si="176"/>
        <v>72.437132461378525</v>
      </c>
      <c r="X229" s="22">
        <f t="shared" si="137"/>
        <v>71.748206553320173</v>
      </c>
      <c r="Y229" s="22">
        <f t="shared" si="138"/>
        <v>0</v>
      </c>
      <c r="Z229" s="31">
        <f t="shared" si="144"/>
        <v>71.748206553320173</v>
      </c>
      <c r="AA229" s="25">
        <f t="shared" si="145"/>
        <v>0</v>
      </c>
      <c r="AC229" s="49">
        <f t="shared" si="146"/>
        <v>437.28</v>
      </c>
      <c r="AD229" s="49">
        <f t="shared" si="147"/>
        <v>860.97847863984202</v>
      </c>
      <c r="AE229" s="49">
        <f t="shared" si="148"/>
        <v>863.21775652623728</v>
      </c>
      <c r="AF229" s="49">
        <f t="shared" si="149"/>
        <v>861.1980412431335</v>
      </c>
      <c r="AG229" s="49">
        <f t="shared" si="150"/>
        <v>869.2455895365423</v>
      </c>
      <c r="AH229" s="50">
        <f t="shared" si="151"/>
        <v>3171.4655655677029</v>
      </c>
      <c r="AI229" s="49">
        <f t="shared" si="152"/>
        <v>431.96558953654232</v>
      </c>
      <c r="AJ229" s="51">
        <f t="shared" si="153"/>
        <v>1.0646453088198772E-4</v>
      </c>
      <c r="AK229" s="61"/>
      <c r="AL229" s="69">
        <f t="shared" si="154"/>
        <v>437.28</v>
      </c>
      <c r="AM229" s="69">
        <f t="shared" si="155"/>
        <v>588.35106615934274</v>
      </c>
      <c r="AN229" s="69">
        <f t="shared" si="156"/>
        <v>762.48896014437435</v>
      </c>
      <c r="AO229" s="69">
        <f t="shared" si="157"/>
        <v>963.2157233324873</v>
      </c>
      <c r="AP229" s="69">
        <f t="shared" si="158"/>
        <v>1194.5911726269417</v>
      </c>
      <c r="AQ229" s="70">
        <f t="shared" si="159"/>
        <v>3163.1784145739825</v>
      </c>
      <c r="AS229" s="74">
        <f t="shared" si="160"/>
        <v>0.34547902067174985</v>
      </c>
      <c r="AT229" s="74">
        <f t="shared" si="161"/>
        <v>0.29597616797361248</v>
      </c>
      <c r="AU229" s="74">
        <f t="shared" si="162"/>
        <v>0.26325202551143312</v>
      </c>
      <c r="AV229" s="74">
        <f t="shared" si="163"/>
        <v>0.24021145387240228</v>
      </c>
      <c r="AW229" s="45"/>
      <c r="AX229" s="42" t="str">
        <f t="shared" si="164"/>
        <v>HPS0020-TA-0090-002-B</v>
      </c>
      <c r="AY229" s="42">
        <f t="shared" si="165"/>
        <v>36.44</v>
      </c>
      <c r="AZ229" s="43">
        <f t="shared" si="166"/>
        <v>49.029255513278557</v>
      </c>
      <c r="BA229" s="43">
        <f t="shared" si="167"/>
        <v>63.54074667869785</v>
      </c>
      <c r="BB229" s="43">
        <f t="shared" si="168"/>
        <v>65.097494972325947</v>
      </c>
      <c r="BC229" s="43">
        <f t="shared" si="169"/>
        <v>66.717070330333087</v>
      </c>
      <c r="BD229" s="43">
        <f t="shared" si="170"/>
        <v>67.723408416861801</v>
      </c>
      <c r="BE229" s="43">
        <f t="shared" si="171"/>
        <v>80.267976944373913</v>
      </c>
      <c r="BF229" s="43">
        <f t="shared" si="172"/>
        <v>82.234542379511069</v>
      </c>
      <c r="BG229" s="43">
        <f t="shared" si="173"/>
        <v>84.28047423098198</v>
      </c>
      <c r="BH229" s="43">
        <f t="shared" si="174"/>
        <v>85.551732857138688</v>
      </c>
      <c r="BI229" s="43">
        <f t="shared" si="175"/>
        <v>86.64422073899209</v>
      </c>
      <c r="BJ229" s="43">
        <f t="shared" si="177"/>
        <v>99.549264385578439</v>
      </c>
    </row>
    <row r="230" spans="1:62" x14ac:dyDescent="0.2">
      <c r="A230" s="26" t="s">
        <v>244</v>
      </c>
      <c r="B230" s="17">
        <f>IF(ISERROR(VLOOKUP('Prices updated for CPI'!A230,Quantities!$A$1:$B$576,2,FALSE)),0,VLOOKUP('Prices updated for CPI'!A230,Quantities!$A$1:$B$576,2,FALSE))</f>
        <v>7</v>
      </c>
      <c r="C230" s="18">
        <f t="shared" si="141"/>
        <v>1</v>
      </c>
      <c r="D230" s="19">
        <v>2</v>
      </c>
      <c r="E230" s="20">
        <v>140</v>
      </c>
      <c r="F230" s="21">
        <v>0</v>
      </c>
      <c r="G230" s="22">
        <v>0</v>
      </c>
      <c r="H230" s="22">
        <v>0</v>
      </c>
      <c r="I230" s="22">
        <v>61.865956919322251</v>
      </c>
      <c r="J230" s="23">
        <f t="shared" si="142"/>
        <v>61.865956919322251</v>
      </c>
      <c r="K230" s="24">
        <f>IF(ISERROR(VLOOKUP($A230,'14-15 pricing'!$A$1:$D$1208,4,FALSE)),L230,VLOOKUP($A230,'14-15 pricing'!$A$1:$D$1208,4,FALSE))</f>
        <v>48.91</v>
      </c>
      <c r="L230" s="24">
        <f t="shared" si="143"/>
        <v>86.939198611228036</v>
      </c>
      <c r="M230" s="24"/>
      <c r="N230" s="24"/>
      <c r="O230" s="24"/>
      <c r="P230" s="24"/>
      <c r="Q230" s="24"/>
      <c r="R230" s="24"/>
      <c r="S230" s="24"/>
      <c r="T230" s="24"/>
      <c r="U230" s="24">
        <f t="shared" si="176"/>
        <v>87.165314628922943</v>
      </c>
      <c r="V230" s="24">
        <f t="shared" si="176"/>
        <v>86.961369428790533</v>
      </c>
      <c r="W230" s="24">
        <f t="shared" si="176"/>
        <v>87.773988346419472</v>
      </c>
      <c r="X230" s="22">
        <f t="shared" si="137"/>
        <v>86.939198611228036</v>
      </c>
      <c r="Y230" s="22">
        <f t="shared" si="138"/>
        <v>0</v>
      </c>
      <c r="Z230" s="31">
        <f t="shared" si="144"/>
        <v>86.939198611228036</v>
      </c>
      <c r="AA230" s="25">
        <f t="shared" si="145"/>
        <v>0</v>
      </c>
      <c r="AC230" s="49">
        <f t="shared" si="146"/>
        <v>342.37</v>
      </c>
      <c r="AD230" s="49">
        <f t="shared" si="147"/>
        <v>608.5743902785963</v>
      </c>
      <c r="AE230" s="49">
        <f t="shared" si="148"/>
        <v>610.1572024024606</v>
      </c>
      <c r="AF230" s="49">
        <f t="shared" si="149"/>
        <v>608.72958600153379</v>
      </c>
      <c r="AG230" s="49">
        <f t="shared" si="150"/>
        <v>614.41791842493626</v>
      </c>
      <c r="AH230" s="50">
        <f t="shared" si="151"/>
        <v>2272.9188000081813</v>
      </c>
      <c r="AI230" s="49">
        <f t="shared" si="152"/>
        <v>272.04791842493626</v>
      </c>
      <c r="AJ230" s="51">
        <f t="shared" si="153"/>
        <v>6.7050373256830734E-5</v>
      </c>
      <c r="AK230" s="61"/>
      <c r="AL230" s="69">
        <f t="shared" si="154"/>
        <v>342.37</v>
      </c>
      <c r="AM230" s="69">
        <f t="shared" si="155"/>
        <v>437.51315509941395</v>
      </c>
      <c r="AN230" s="69">
        <f t="shared" si="156"/>
        <v>547.18358423789618</v>
      </c>
      <c r="AO230" s="69">
        <f t="shared" si="157"/>
        <v>673.59943638040045</v>
      </c>
      <c r="AP230" s="69">
        <f t="shared" si="158"/>
        <v>819.31754652599068</v>
      </c>
      <c r="AQ230" s="70">
        <f t="shared" si="159"/>
        <v>2269.1206223124877</v>
      </c>
      <c r="AS230" s="74">
        <f t="shared" si="160"/>
        <v>0.27789571253151252</v>
      </c>
      <c r="AT230" s="74">
        <f t="shared" si="161"/>
        <v>0.25066772932476139</v>
      </c>
      <c r="AU230" s="74">
        <f t="shared" si="162"/>
        <v>0.23103005240658517</v>
      </c>
      <c r="AV230" s="74">
        <f t="shared" si="163"/>
        <v>0.21632754167463278</v>
      </c>
      <c r="AW230" s="45"/>
      <c r="AX230" s="42" t="str">
        <f t="shared" si="164"/>
        <v>HPS0020-TA-0140-002-B</v>
      </c>
      <c r="AY230" s="42">
        <f t="shared" si="165"/>
        <v>48.91</v>
      </c>
      <c r="AZ230" s="43">
        <f t="shared" si="166"/>
        <v>62.501879299916268</v>
      </c>
      <c r="BA230" s="43">
        <f t="shared" si="167"/>
        <v>78.169083462556586</v>
      </c>
      <c r="BB230" s="43">
        <f t="shared" si="168"/>
        <v>80.084226007389219</v>
      </c>
      <c r="BC230" s="43">
        <f t="shared" si="169"/>
        <v>82.076659649602036</v>
      </c>
      <c r="BD230" s="43">
        <f t="shared" si="170"/>
        <v>83.314676670006136</v>
      </c>
      <c r="BE230" s="43">
        <f t="shared" si="171"/>
        <v>96.228490911485764</v>
      </c>
      <c r="BF230" s="43">
        <f t="shared" si="172"/>
        <v>98.586088938817156</v>
      </c>
      <c r="BG230" s="43">
        <f t="shared" si="173"/>
        <v>101.03883462980704</v>
      </c>
      <c r="BH230" s="43">
        <f t="shared" si="174"/>
        <v>102.56287078731533</v>
      </c>
      <c r="BI230" s="43">
        <f t="shared" si="175"/>
        <v>103.872589360174</v>
      </c>
      <c r="BJ230" s="43">
        <f t="shared" si="177"/>
        <v>117.04536378942723</v>
      </c>
    </row>
    <row r="231" spans="1:62" x14ac:dyDescent="0.2">
      <c r="A231" s="26" t="s">
        <v>245</v>
      </c>
      <c r="B231" s="17">
        <f>IF(ISERROR(VLOOKUP('Prices updated for CPI'!A231,Quantities!$A$1:$B$576,2,FALSE)),0,VLOOKUP('Prices updated for CPI'!A231,Quantities!$A$1:$B$576,2,FALSE))</f>
        <v>260</v>
      </c>
      <c r="C231" s="18">
        <f t="shared" si="141"/>
        <v>1</v>
      </c>
      <c r="D231" s="19">
        <v>2</v>
      </c>
      <c r="E231" s="20">
        <v>170</v>
      </c>
      <c r="F231" s="21">
        <v>0</v>
      </c>
      <c r="G231" s="22">
        <v>0</v>
      </c>
      <c r="H231" s="22">
        <v>0</v>
      </c>
      <c r="I231" s="22">
        <v>60.930926669322254</v>
      </c>
      <c r="J231" s="23">
        <f t="shared" si="142"/>
        <v>60.930926669322254</v>
      </c>
      <c r="K231" s="24">
        <f>IF(ISERROR(VLOOKUP($A231,'14-15 pricing'!$A$1:$D$1208,4,FALSE)),L231,VLOOKUP($A231,'14-15 pricing'!$A$1:$D$1208,4,FALSE))</f>
        <v>47.95</v>
      </c>
      <c r="L231" s="24">
        <f t="shared" si="143"/>
        <v>85.625216177912336</v>
      </c>
      <c r="M231" s="24"/>
      <c r="N231" s="24"/>
      <c r="O231" s="24"/>
      <c r="P231" s="24"/>
      <c r="Q231" s="24"/>
      <c r="R231" s="24"/>
      <c r="S231" s="24"/>
      <c r="T231" s="24"/>
      <c r="U231" s="24">
        <f t="shared" si="176"/>
        <v>85.847914721327641</v>
      </c>
      <c r="V231" s="24">
        <f t="shared" si="176"/>
        <v>85.647051909975119</v>
      </c>
      <c r="W231" s="24">
        <f t="shared" si="176"/>
        <v>86.447389060578359</v>
      </c>
      <c r="X231" s="22">
        <f t="shared" si="137"/>
        <v>85.625216177912336</v>
      </c>
      <c r="Y231" s="22">
        <f t="shared" si="138"/>
        <v>0</v>
      </c>
      <c r="Z231" s="31">
        <f t="shared" si="144"/>
        <v>85.625216177912336</v>
      </c>
      <c r="AA231" s="25">
        <f t="shared" si="145"/>
        <v>0</v>
      </c>
      <c r="AC231" s="49">
        <f t="shared" si="146"/>
        <v>12467</v>
      </c>
      <c r="AD231" s="49">
        <f t="shared" si="147"/>
        <v>22262.556206257206</v>
      </c>
      <c r="AE231" s="49">
        <f t="shared" si="148"/>
        <v>22320.457827545186</v>
      </c>
      <c r="AF231" s="49">
        <f t="shared" si="149"/>
        <v>22268.23349659353</v>
      </c>
      <c r="AG231" s="49">
        <f t="shared" si="150"/>
        <v>22476.321155750375</v>
      </c>
      <c r="AH231" s="50">
        <f t="shared" si="151"/>
        <v>83092.940479672165</v>
      </c>
      <c r="AI231" s="49">
        <f t="shared" si="152"/>
        <v>10009.321155750375</v>
      </c>
      <c r="AJ231" s="51">
        <f t="shared" si="153"/>
        <v>2.4669503939826454E-3</v>
      </c>
      <c r="AK231" s="61"/>
      <c r="AL231" s="69">
        <f t="shared" si="154"/>
        <v>12467</v>
      </c>
      <c r="AM231" s="69">
        <f t="shared" si="155"/>
        <v>15967.553875490019</v>
      </c>
      <c r="AN231" s="69">
        <f t="shared" si="156"/>
        <v>20002.602380516233</v>
      </c>
      <c r="AO231" s="69">
        <f t="shared" si="157"/>
        <v>24653.756745519444</v>
      </c>
      <c r="AP231" s="69">
        <f t="shared" si="158"/>
        <v>30015.089304506331</v>
      </c>
      <c r="AQ231" s="70">
        <f t="shared" si="159"/>
        <v>82950.445391718633</v>
      </c>
      <c r="AS231" s="74">
        <f t="shared" si="160"/>
        <v>0.28078558398091114</v>
      </c>
      <c r="AT231" s="74">
        <f t="shared" si="161"/>
        <v>0.2527029835934958</v>
      </c>
      <c r="AU231" s="74">
        <f t="shared" si="162"/>
        <v>0.23252746200333022</v>
      </c>
      <c r="AV231" s="74">
        <f t="shared" si="163"/>
        <v>0.21746513581388574</v>
      </c>
      <c r="AW231" s="45"/>
      <c r="AX231" s="42" t="str">
        <f t="shared" si="164"/>
        <v>HPS0020-TA-0170-002-B</v>
      </c>
      <c r="AY231" s="42">
        <f t="shared" si="165"/>
        <v>47.95</v>
      </c>
      <c r="AZ231" s="43">
        <f t="shared" si="166"/>
        <v>61.413668751884686</v>
      </c>
      <c r="BA231" s="43">
        <f t="shared" si="167"/>
        <v>76.933086078908588</v>
      </c>
      <c r="BB231" s="43">
        <f t="shared" si="168"/>
        <v>78.81794668784184</v>
      </c>
      <c r="BC231" s="43">
        <f t="shared" si="169"/>
        <v>80.778876279350939</v>
      </c>
      <c r="BD231" s="43">
        <f t="shared" si="170"/>
        <v>81.997317967278946</v>
      </c>
      <c r="BE231" s="43">
        <f t="shared" si="171"/>
        <v>94.822141328920935</v>
      </c>
      <c r="BF231" s="43">
        <f t="shared" si="172"/>
        <v>97.1452837914795</v>
      </c>
      <c r="BG231" s="43">
        <f t="shared" si="173"/>
        <v>99.56218336406944</v>
      </c>
      <c r="BH231" s="43">
        <f t="shared" si="174"/>
        <v>101.06394620529039</v>
      </c>
      <c r="BI231" s="43">
        <f t="shared" si="175"/>
        <v>102.35452364696462</v>
      </c>
      <c r="BJ231" s="43">
        <f t="shared" si="177"/>
        <v>115.4426511711782</v>
      </c>
    </row>
    <row r="232" spans="1:62" x14ac:dyDescent="0.2">
      <c r="A232" s="26" t="s">
        <v>246</v>
      </c>
      <c r="B232" s="17">
        <f>IF(ISERROR(VLOOKUP('Prices updated for CPI'!A232,Quantities!$A$1:$B$576,2,FALSE)),0,VLOOKUP('Prices updated for CPI'!A232,Quantities!$A$1:$B$576,2,FALSE))</f>
        <v>75</v>
      </c>
      <c r="C232" s="18">
        <f t="shared" si="141"/>
        <v>1</v>
      </c>
      <c r="D232" s="19">
        <v>2</v>
      </c>
      <c r="E232" s="20">
        <v>40</v>
      </c>
      <c r="F232" s="21">
        <v>0</v>
      </c>
      <c r="G232" s="22">
        <v>0</v>
      </c>
      <c r="H232" s="22">
        <v>0</v>
      </c>
      <c r="I232" s="22">
        <v>52.259027617134578</v>
      </c>
      <c r="J232" s="23">
        <f t="shared" si="142"/>
        <v>52.259027617134578</v>
      </c>
      <c r="K232" s="24">
        <f>IF(ISERROR(VLOOKUP($A232,'14-15 pricing'!$A$1:$D$1208,4,FALSE)),L232,VLOOKUP($A232,'14-15 pricing'!$A$1:$D$1208,4,FALSE))</f>
        <v>39.200000000000003</v>
      </c>
      <c r="L232" s="24">
        <f t="shared" si="143"/>
        <v>73.438740908195868</v>
      </c>
      <c r="M232" s="24"/>
      <c r="N232" s="24"/>
      <c r="O232" s="24"/>
      <c r="P232" s="24"/>
      <c r="Q232" s="24"/>
      <c r="R232" s="24"/>
      <c r="S232" s="24"/>
      <c r="T232" s="24"/>
      <c r="U232" s="24">
        <f t="shared" ref="U232:W251" si="178">IF($D232=1,($I232*(1+U$8)*U$7)+$F232,$J232*(1+U$8)*U$7)</f>
        <v>73.629744228952774</v>
      </c>
      <c r="V232" s="24">
        <f t="shared" si="178"/>
        <v>73.457468903768671</v>
      </c>
      <c r="W232" s="24">
        <f t="shared" si="178"/>
        <v>74.143899318381941</v>
      </c>
      <c r="X232" s="22">
        <f t="shared" si="137"/>
        <v>73.438740908195868</v>
      </c>
      <c r="Y232" s="22">
        <f t="shared" si="138"/>
        <v>0</v>
      </c>
      <c r="Z232" s="31">
        <f t="shared" si="144"/>
        <v>73.438740908195868</v>
      </c>
      <c r="AA232" s="25">
        <f t="shared" si="145"/>
        <v>0</v>
      </c>
      <c r="AC232" s="49">
        <f t="shared" si="146"/>
        <v>2940</v>
      </c>
      <c r="AD232" s="49">
        <f t="shared" si="147"/>
        <v>5507.9055681146901</v>
      </c>
      <c r="AE232" s="49">
        <f t="shared" si="148"/>
        <v>5522.2308171714576</v>
      </c>
      <c r="AF232" s="49">
        <f t="shared" si="149"/>
        <v>5509.3101677826508</v>
      </c>
      <c r="AG232" s="49">
        <f t="shared" si="150"/>
        <v>5560.7924488786457</v>
      </c>
      <c r="AH232" s="50">
        <f t="shared" si="151"/>
        <v>20422.374009972064</v>
      </c>
      <c r="AI232" s="49">
        <f t="shared" si="152"/>
        <v>2620.7924488786457</v>
      </c>
      <c r="AJ232" s="51">
        <f t="shared" si="153"/>
        <v>6.4593441090593365E-4</v>
      </c>
      <c r="AK232" s="61"/>
      <c r="AL232" s="69">
        <f t="shared" si="154"/>
        <v>2940</v>
      </c>
      <c r="AM232" s="69">
        <f t="shared" si="155"/>
        <v>3856.5681689118856</v>
      </c>
      <c r="AN232" s="69">
        <f t="shared" si="156"/>
        <v>4913.085837620757</v>
      </c>
      <c r="AO232" s="69">
        <f t="shared" si="157"/>
        <v>6130.9216976846892</v>
      </c>
      <c r="AP232" s="69">
        <f t="shared" si="158"/>
        <v>7534.7071960096946</v>
      </c>
      <c r="AQ232" s="70">
        <f t="shared" si="159"/>
        <v>20378.183212253014</v>
      </c>
      <c r="AS232" s="74">
        <f t="shared" si="160"/>
        <v>0.31175788058227399</v>
      </c>
      <c r="AT232" s="74">
        <f t="shared" si="161"/>
        <v>0.27395280530123844</v>
      </c>
      <c r="AU232" s="74">
        <f t="shared" si="162"/>
        <v>0.24787595827018755</v>
      </c>
      <c r="AV232" s="74">
        <f t="shared" si="163"/>
        <v>0.22896810097169201</v>
      </c>
      <c r="AW232" s="45"/>
      <c r="AX232" s="42" t="str">
        <f t="shared" si="164"/>
        <v>HPS0070-ST-0040-002-B</v>
      </c>
      <c r="AY232" s="42">
        <f t="shared" si="165"/>
        <v>39.200000000000003</v>
      </c>
      <c r="AZ232" s="43">
        <f t="shared" si="166"/>
        <v>51.420908918825148</v>
      </c>
      <c r="BA232" s="43">
        <f t="shared" si="167"/>
        <v>65.507811168276774</v>
      </c>
      <c r="BB232" s="43">
        <f t="shared" si="168"/>
        <v>67.112752541899553</v>
      </c>
      <c r="BC232" s="43">
        <f t="shared" si="169"/>
        <v>68.782465950550673</v>
      </c>
      <c r="BD232" s="43">
        <f t="shared" si="170"/>
        <v>69.819957777285367</v>
      </c>
      <c r="BE232" s="43">
        <f t="shared" si="171"/>
        <v>81.745622635795868</v>
      </c>
      <c r="BF232" s="43">
        <f t="shared" si="172"/>
        <v>83.748390390372862</v>
      </c>
      <c r="BG232" s="43">
        <f t="shared" si="173"/>
        <v>85.83198561022995</v>
      </c>
      <c r="BH232" s="43">
        <f t="shared" si="174"/>
        <v>87.126646717713982</v>
      </c>
      <c r="BI232" s="43">
        <f t="shared" si="175"/>
        <v>88.239246106958049</v>
      </c>
      <c r="BJ232" s="43">
        <f t="shared" si="177"/>
        <v>100.4627626134626</v>
      </c>
    </row>
    <row r="233" spans="1:62" x14ac:dyDescent="0.2">
      <c r="A233" s="26" t="s">
        <v>247</v>
      </c>
      <c r="B233" s="17">
        <f>IF(ISERROR(VLOOKUP('Prices updated for CPI'!A233,Quantities!$A$1:$B$576,2,FALSE)),0,VLOOKUP('Prices updated for CPI'!A233,Quantities!$A$1:$B$576,2,FALSE))</f>
        <v>7</v>
      </c>
      <c r="C233" s="18">
        <f t="shared" si="141"/>
        <v>1</v>
      </c>
      <c r="D233" s="19">
        <v>2</v>
      </c>
      <c r="E233" s="20">
        <v>350</v>
      </c>
      <c r="F233" s="21">
        <v>0</v>
      </c>
      <c r="G233" s="22">
        <v>0</v>
      </c>
      <c r="H233" s="22">
        <v>0</v>
      </c>
      <c r="I233" s="22">
        <v>63.068941617134577</v>
      </c>
      <c r="J233" s="23">
        <f t="shared" si="142"/>
        <v>63.068941617134577</v>
      </c>
      <c r="K233" s="24">
        <f>IF(ISERROR(VLOOKUP($A233,'14-15 pricing'!$A$1:$D$1208,4,FALSE)),L233,VLOOKUP($A233,'14-15 pricing'!$A$1:$D$1208,4,FALSE))</f>
        <v>51.68</v>
      </c>
      <c r="L233" s="24">
        <f t="shared" si="143"/>
        <v>88.629732966103731</v>
      </c>
      <c r="M233" s="24"/>
      <c r="N233" s="24"/>
      <c r="O233" s="24"/>
      <c r="P233" s="24"/>
      <c r="Q233" s="24"/>
      <c r="R233" s="24"/>
      <c r="S233" s="24"/>
      <c r="T233" s="24"/>
      <c r="U233" s="24">
        <f t="shared" si="178"/>
        <v>88.860245814022605</v>
      </c>
      <c r="V233" s="24">
        <f t="shared" si="178"/>
        <v>88.652334895631412</v>
      </c>
      <c r="W233" s="24">
        <f t="shared" si="178"/>
        <v>89.480755203422873</v>
      </c>
      <c r="X233" s="22">
        <f t="shared" si="137"/>
        <v>88.629732966103731</v>
      </c>
      <c r="Y233" s="22">
        <f t="shared" si="138"/>
        <v>0</v>
      </c>
      <c r="Z233" s="31">
        <f t="shared" si="144"/>
        <v>88.629732966103731</v>
      </c>
      <c r="AA233" s="25">
        <f t="shared" si="145"/>
        <v>0</v>
      </c>
      <c r="AC233" s="49">
        <f t="shared" si="146"/>
        <v>361.76</v>
      </c>
      <c r="AD233" s="49">
        <f t="shared" si="147"/>
        <v>620.40813076272616</v>
      </c>
      <c r="AE233" s="49">
        <f t="shared" si="148"/>
        <v>622.02172069815822</v>
      </c>
      <c r="AF233" s="49">
        <f t="shared" si="149"/>
        <v>620.56634426941991</v>
      </c>
      <c r="AG233" s="49">
        <f t="shared" si="150"/>
        <v>626.36528642396013</v>
      </c>
      <c r="AH233" s="50">
        <f t="shared" si="151"/>
        <v>2329.0510778223143</v>
      </c>
      <c r="AI233" s="49">
        <f t="shared" si="152"/>
        <v>264.60528642396014</v>
      </c>
      <c r="AJ233" s="51">
        <f t="shared" si="153"/>
        <v>6.5216022688857636E-5</v>
      </c>
      <c r="AK233" s="61"/>
      <c r="AL233" s="69">
        <f t="shared" si="154"/>
        <v>361.76</v>
      </c>
      <c r="AM233" s="69">
        <f t="shared" si="155"/>
        <v>454.30024788028697</v>
      </c>
      <c r="AN233" s="69">
        <f t="shared" si="156"/>
        <v>560.97033557086331</v>
      </c>
      <c r="AO233" s="69">
        <f t="shared" si="157"/>
        <v>683.9277283653463</v>
      </c>
      <c r="AP233" s="69">
        <f t="shared" si="158"/>
        <v>825.65931188735362</v>
      </c>
      <c r="AQ233" s="70">
        <f t="shared" si="159"/>
        <v>2325.9669286325407</v>
      </c>
      <c r="AS233" s="74">
        <f t="shared" si="160"/>
        <v>0.25580563876682605</v>
      </c>
      <c r="AT233" s="74">
        <f t="shared" si="161"/>
        <v>0.23480085733672121</v>
      </c>
      <c r="AU233" s="74">
        <f t="shared" si="162"/>
        <v>0.21918697834415288</v>
      </c>
      <c r="AV233" s="74">
        <f t="shared" si="163"/>
        <v>0.2072318136022348</v>
      </c>
      <c r="AW233" s="45"/>
      <c r="AX233" s="42" t="str">
        <f t="shared" si="164"/>
        <v>HPS0070-ST-0350-002-B</v>
      </c>
      <c r="AY233" s="42">
        <f t="shared" si="165"/>
        <v>51.68</v>
      </c>
      <c r="AZ233" s="43">
        <f t="shared" si="166"/>
        <v>64.900035411469574</v>
      </c>
      <c r="BA233" s="43">
        <f t="shared" si="167"/>
        <v>80.138619367266202</v>
      </c>
      <c r="BB233" s="43">
        <f t="shared" si="168"/>
        <v>82.102015541764217</v>
      </c>
      <c r="BC233" s="43">
        <f t="shared" si="169"/>
        <v>84.14465022794819</v>
      </c>
      <c r="BD233" s="43">
        <f t="shared" si="170"/>
        <v>85.413860130043105</v>
      </c>
      <c r="BE233" s="43">
        <f t="shared" si="171"/>
        <v>97.703961195049487</v>
      </c>
      <c r="BF233" s="43">
        <f t="shared" si="172"/>
        <v>100.0977082443282</v>
      </c>
      <c r="BG233" s="43">
        <f t="shared" si="173"/>
        <v>102.5880618552378</v>
      </c>
      <c r="BH233" s="43">
        <f t="shared" si="174"/>
        <v>104.13546604065738</v>
      </c>
      <c r="BI233" s="43">
        <f t="shared" si="175"/>
        <v>105.46526651250231</v>
      </c>
      <c r="BJ233" s="43">
        <f t="shared" si="177"/>
        <v>117.95133026962198</v>
      </c>
    </row>
    <row r="234" spans="1:62" x14ac:dyDescent="0.2">
      <c r="A234" s="26" t="s">
        <v>248</v>
      </c>
      <c r="B234" s="17">
        <f>IF(ISERROR(VLOOKUP('Prices updated for CPI'!A234,Quantities!$A$1:$B$576,2,FALSE)),0,VLOOKUP('Prices updated for CPI'!A234,Quantities!$A$1:$B$576,2,FALSE))</f>
        <v>3</v>
      </c>
      <c r="C234" s="18">
        <f t="shared" si="141"/>
        <v>1</v>
      </c>
      <c r="D234" s="19">
        <v>2</v>
      </c>
      <c r="E234" s="20">
        <v>360</v>
      </c>
      <c r="F234" s="21">
        <v>0</v>
      </c>
      <c r="G234" s="22">
        <v>0</v>
      </c>
      <c r="H234" s="22">
        <v>0</v>
      </c>
      <c r="I234" s="22">
        <v>62.13391136713458</v>
      </c>
      <c r="J234" s="23">
        <f t="shared" si="142"/>
        <v>62.13391136713458</v>
      </c>
      <c r="K234" s="24">
        <f>IF(ISERROR(VLOOKUP($A234,'14-15 pricing'!$A$1:$D$1208,4,FALSE)),L234,VLOOKUP($A234,'14-15 pricing'!$A$1:$D$1208,4,FALSE))</f>
        <v>50.72</v>
      </c>
      <c r="L234" s="24">
        <f t="shared" si="143"/>
        <v>87.31575053278803</v>
      </c>
      <c r="M234" s="24"/>
      <c r="N234" s="24"/>
      <c r="O234" s="24"/>
      <c r="P234" s="24"/>
      <c r="Q234" s="24"/>
      <c r="R234" s="24"/>
      <c r="S234" s="24"/>
      <c r="T234" s="24"/>
      <c r="U234" s="24">
        <f t="shared" si="178"/>
        <v>87.542845906427303</v>
      </c>
      <c r="V234" s="24">
        <f t="shared" si="178"/>
        <v>87.338017376816012</v>
      </c>
      <c r="W234" s="24">
        <f t="shared" si="178"/>
        <v>88.154155917581775</v>
      </c>
      <c r="X234" s="22">
        <f t="shared" si="137"/>
        <v>87.31575053278803</v>
      </c>
      <c r="Y234" s="22">
        <f t="shared" si="138"/>
        <v>0</v>
      </c>
      <c r="Z234" s="31">
        <f t="shared" si="144"/>
        <v>87.31575053278803</v>
      </c>
      <c r="AA234" s="25">
        <f t="shared" si="145"/>
        <v>0</v>
      </c>
      <c r="AC234" s="49">
        <f t="shared" si="146"/>
        <v>152.16</v>
      </c>
      <c r="AD234" s="49">
        <f t="shared" si="147"/>
        <v>261.94725159836412</v>
      </c>
      <c r="AE234" s="49">
        <f t="shared" si="148"/>
        <v>262.62853771928189</v>
      </c>
      <c r="AF234" s="49">
        <f t="shared" si="149"/>
        <v>262.01405213044802</v>
      </c>
      <c r="AG234" s="49">
        <f t="shared" si="150"/>
        <v>264.46246775274534</v>
      </c>
      <c r="AH234" s="50">
        <f t="shared" si="151"/>
        <v>982.82138833414251</v>
      </c>
      <c r="AI234" s="49">
        <f t="shared" si="152"/>
        <v>112.30246775274534</v>
      </c>
      <c r="AJ234" s="51">
        <f t="shared" si="153"/>
        <v>2.7678661994844252E-5</v>
      </c>
      <c r="AK234" s="61"/>
      <c r="AL234" s="69">
        <f t="shared" si="154"/>
        <v>152.16</v>
      </c>
      <c r="AM234" s="69">
        <f t="shared" si="155"/>
        <v>191.43547459031393</v>
      </c>
      <c r="AN234" s="69">
        <f t="shared" si="156"/>
        <v>236.70786595085457</v>
      </c>
      <c r="AO234" s="69">
        <f t="shared" si="157"/>
        <v>288.8928348374539</v>
      </c>
      <c r="AP234" s="69">
        <f t="shared" si="158"/>
        <v>349.04585295411869</v>
      </c>
      <c r="AQ234" s="70">
        <f t="shared" si="159"/>
        <v>981.48322645919404</v>
      </c>
      <c r="AS234" s="74">
        <f t="shared" si="160"/>
        <v>0.25811957538324087</v>
      </c>
      <c r="AT234" s="74">
        <f t="shared" si="161"/>
        <v>0.23648903870835278</v>
      </c>
      <c r="AU234" s="74">
        <f t="shared" si="162"/>
        <v>0.22046149027186959</v>
      </c>
      <c r="AV234" s="74">
        <f t="shared" si="163"/>
        <v>0.20821914171222</v>
      </c>
      <c r="AW234" s="45"/>
      <c r="AX234" s="42" t="str">
        <f t="shared" si="164"/>
        <v>HPS0070-ST-0360-002-B</v>
      </c>
      <c r="AY234" s="42">
        <f t="shared" si="165"/>
        <v>50.72</v>
      </c>
      <c r="AZ234" s="43">
        <f t="shared" si="166"/>
        <v>63.81182486343797</v>
      </c>
      <c r="BA234" s="43">
        <f t="shared" si="167"/>
        <v>78.902621983618175</v>
      </c>
      <c r="BB234" s="43">
        <f t="shared" si="168"/>
        <v>80.835736222216823</v>
      </c>
      <c r="BC234" s="43">
        <f t="shared" si="169"/>
        <v>82.84686685769708</v>
      </c>
      <c r="BD234" s="43">
        <f t="shared" si="170"/>
        <v>84.0965014273159</v>
      </c>
      <c r="BE234" s="43">
        <f t="shared" si="171"/>
        <v>96.297611612484616</v>
      </c>
      <c r="BF234" s="43">
        <f t="shared" si="172"/>
        <v>98.65690309699049</v>
      </c>
      <c r="BG234" s="43">
        <f t="shared" si="173"/>
        <v>101.11141058950014</v>
      </c>
      <c r="BH234" s="43">
        <f t="shared" si="174"/>
        <v>102.63654145863237</v>
      </c>
      <c r="BI234" s="43">
        <f t="shared" si="175"/>
        <v>103.94720079929286</v>
      </c>
      <c r="BJ234" s="43">
        <f t="shared" si="177"/>
        <v>116.34861765137286</v>
      </c>
    </row>
    <row r="235" spans="1:62" x14ac:dyDescent="0.2">
      <c r="A235" s="26" t="s">
        <v>249</v>
      </c>
      <c r="B235" s="17">
        <f>IF(ISERROR(VLOOKUP('Prices updated for CPI'!A235,Quantities!$A$1:$B$576,2,FALSE)),0,VLOOKUP('Prices updated for CPI'!A235,Quantities!$A$1:$B$576,2,FALSE))</f>
        <v>2</v>
      </c>
      <c r="C235" s="18">
        <f t="shared" si="141"/>
        <v>1</v>
      </c>
      <c r="D235" s="19">
        <v>2</v>
      </c>
      <c r="E235" s="20">
        <v>50</v>
      </c>
      <c r="F235" s="21">
        <v>0</v>
      </c>
      <c r="G235" s="22">
        <v>0</v>
      </c>
      <c r="H235" s="22">
        <v>0</v>
      </c>
      <c r="I235" s="22">
        <v>52.38194117654173</v>
      </c>
      <c r="J235" s="23">
        <f t="shared" si="142"/>
        <v>52.38194117654173</v>
      </c>
      <c r="K235" s="24">
        <f>IF(ISERROR(VLOOKUP($A235,'14-15 pricing'!$A$1:$D$1208,4,FALSE)),L235,VLOOKUP($A235,'14-15 pricing'!$A$1:$D$1208,4,FALSE))</f>
        <v>44.64</v>
      </c>
      <c r="L235" s="24">
        <f t="shared" si="143"/>
        <v>73.611469285569015</v>
      </c>
      <c r="M235" s="24"/>
      <c r="N235" s="24"/>
      <c r="O235" s="24"/>
      <c r="P235" s="24"/>
      <c r="Q235" s="24"/>
      <c r="R235" s="24"/>
      <c r="S235" s="24"/>
      <c r="T235" s="24"/>
      <c r="U235" s="24">
        <f t="shared" si="178"/>
        <v>73.8029218473295</v>
      </c>
      <c r="V235" s="24">
        <f t="shared" si="178"/>
        <v>73.6302413295044</v>
      </c>
      <c r="W235" s="24">
        <f t="shared" si="178"/>
        <v>74.318286232740832</v>
      </c>
      <c r="X235" s="22">
        <f t="shared" si="137"/>
        <v>73.611469285569015</v>
      </c>
      <c r="Y235" s="22">
        <f t="shared" si="138"/>
        <v>0</v>
      </c>
      <c r="Z235" s="31">
        <f t="shared" si="144"/>
        <v>73.611469285569015</v>
      </c>
      <c r="AA235" s="25">
        <f t="shared" si="145"/>
        <v>0</v>
      </c>
      <c r="AC235" s="49">
        <f t="shared" si="146"/>
        <v>89.28</v>
      </c>
      <c r="AD235" s="49">
        <f t="shared" si="147"/>
        <v>147.22293857113803</v>
      </c>
      <c r="AE235" s="49">
        <f t="shared" si="148"/>
        <v>147.605843694659</v>
      </c>
      <c r="AF235" s="49">
        <f t="shared" si="149"/>
        <v>147.2604826590088</v>
      </c>
      <c r="AG235" s="49">
        <f t="shared" si="150"/>
        <v>148.63657246548166</v>
      </c>
      <c r="AH235" s="50">
        <f t="shared" si="151"/>
        <v>555.90340927238492</v>
      </c>
      <c r="AI235" s="49">
        <f t="shared" si="152"/>
        <v>59.356572465481662</v>
      </c>
      <c r="AJ235" s="51">
        <f t="shared" si="153"/>
        <v>1.4629335751211786E-5</v>
      </c>
      <c r="AK235" s="61"/>
      <c r="AL235" s="69">
        <f t="shared" si="154"/>
        <v>89.28</v>
      </c>
      <c r="AM235" s="69">
        <f t="shared" si="155"/>
        <v>110.0387384345716</v>
      </c>
      <c r="AN235" s="69">
        <f t="shared" si="156"/>
        <v>133.96709933572271</v>
      </c>
      <c r="AO235" s="69">
        <f t="shared" si="157"/>
        <v>161.54904788333704</v>
      </c>
      <c r="AP235" s="69">
        <f t="shared" si="158"/>
        <v>193.34244521740374</v>
      </c>
      <c r="AQ235" s="70">
        <f t="shared" si="159"/>
        <v>555.38405209662437</v>
      </c>
      <c r="AS235" s="74">
        <f t="shared" si="160"/>
        <v>0.23251275128328402</v>
      </c>
      <c r="AT235" s="74">
        <f t="shared" si="161"/>
        <v>0.21745397340572725</v>
      </c>
      <c r="AU235" s="74">
        <f t="shared" si="162"/>
        <v>0.20588598756246659</v>
      </c>
      <c r="AV235" s="74">
        <f t="shared" si="163"/>
        <v>0.19680337179719165</v>
      </c>
      <c r="AW235" s="45"/>
      <c r="AX235" s="42" t="str">
        <f t="shared" si="164"/>
        <v>HPS0080-ST-0050-002-B</v>
      </c>
      <c r="AY235" s="42">
        <f t="shared" si="165"/>
        <v>44.64</v>
      </c>
      <c r="AZ235" s="43">
        <f t="shared" si="166"/>
        <v>55.019369217285799</v>
      </c>
      <c r="BA235" s="43">
        <f t="shared" si="167"/>
        <v>66.983549667861354</v>
      </c>
      <c r="BB235" s="43">
        <f t="shared" si="168"/>
        <v>68.624646634723959</v>
      </c>
      <c r="BC235" s="43">
        <f t="shared" si="169"/>
        <v>70.331974799790757</v>
      </c>
      <c r="BD235" s="43">
        <f t="shared" si="170"/>
        <v>71.392838902356544</v>
      </c>
      <c r="BE235" s="43">
        <f t="shared" si="171"/>
        <v>80.774523941668519</v>
      </c>
      <c r="BF235" s="43">
        <f t="shared" si="172"/>
        <v>82.753499778239402</v>
      </c>
      <c r="BG235" s="43">
        <f t="shared" si="173"/>
        <v>84.81234288866419</v>
      </c>
      <c r="BH235" s="43">
        <f t="shared" si="174"/>
        <v>86.091624044656314</v>
      </c>
      <c r="BI235" s="43">
        <f t="shared" si="175"/>
        <v>87.191006288087024</v>
      </c>
      <c r="BJ235" s="43">
        <f t="shared" si="177"/>
        <v>96.671222608701882</v>
      </c>
    </row>
    <row r="236" spans="1:62" x14ac:dyDescent="0.2">
      <c r="A236" s="26" t="s">
        <v>250</v>
      </c>
      <c r="B236" s="17">
        <f>IF(ISERROR(VLOOKUP('Prices updated for CPI'!A236,Quantities!$A$1:$B$576,2,FALSE)),0,VLOOKUP('Prices updated for CPI'!A236,Quantities!$A$1:$B$576,2,FALSE))</f>
        <v>11</v>
      </c>
      <c r="C236" s="18">
        <f t="shared" si="141"/>
        <v>1</v>
      </c>
      <c r="D236" s="19">
        <v>2</v>
      </c>
      <c r="E236" s="20">
        <v>310</v>
      </c>
      <c r="F236" s="21">
        <v>0</v>
      </c>
      <c r="G236" s="22">
        <v>0</v>
      </c>
      <c r="H236" s="22">
        <v>0</v>
      </c>
      <c r="I236" s="22">
        <v>62.256824926541732</v>
      </c>
      <c r="J236" s="23">
        <f t="shared" si="142"/>
        <v>62.256824926541732</v>
      </c>
      <c r="K236" s="24">
        <f>IF(ISERROR(VLOOKUP($A236,'14-15 pricing'!$A$1:$D$1208,4,FALSE)),L236,VLOOKUP($A236,'14-15 pricing'!$A$1:$D$1208,4,FALSE))</f>
        <v>56.16</v>
      </c>
      <c r="L236" s="24">
        <f t="shared" si="143"/>
        <v>87.488478910161163</v>
      </c>
      <c r="M236" s="24"/>
      <c r="N236" s="24"/>
      <c r="O236" s="24"/>
      <c r="P236" s="24"/>
      <c r="Q236" s="24"/>
      <c r="R236" s="24"/>
      <c r="S236" s="24"/>
      <c r="T236" s="24"/>
      <c r="U236" s="24">
        <f t="shared" si="178"/>
        <v>87.716023524804015</v>
      </c>
      <c r="V236" s="24">
        <f t="shared" si="178"/>
        <v>87.510789802551727</v>
      </c>
      <c r="W236" s="24">
        <f t="shared" si="178"/>
        <v>88.328542831940666</v>
      </c>
      <c r="X236" s="22">
        <f t="shared" si="137"/>
        <v>87.488478910161163</v>
      </c>
      <c r="Y236" s="22">
        <f t="shared" si="138"/>
        <v>0</v>
      </c>
      <c r="Z236" s="31">
        <f t="shared" si="144"/>
        <v>87.488478910161163</v>
      </c>
      <c r="AA236" s="25">
        <f t="shared" si="145"/>
        <v>0</v>
      </c>
      <c r="AC236" s="49">
        <f t="shared" si="146"/>
        <v>617.76</v>
      </c>
      <c r="AD236" s="49">
        <f t="shared" si="147"/>
        <v>962.37326801177278</v>
      </c>
      <c r="AE236" s="49">
        <f t="shared" si="148"/>
        <v>964.87625877284415</v>
      </c>
      <c r="AF236" s="49">
        <f t="shared" si="149"/>
        <v>962.61868782806903</v>
      </c>
      <c r="AG236" s="49">
        <f t="shared" si="150"/>
        <v>971.6139711513473</v>
      </c>
      <c r="AH236" s="50">
        <f t="shared" si="151"/>
        <v>3665.8656534274032</v>
      </c>
      <c r="AI236" s="49">
        <f t="shared" si="152"/>
        <v>353.85397115134731</v>
      </c>
      <c r="AJ236" s="51">
        <f t="shared" si="153"/>
        <v>8.7212727013223472E-5</v>
      </c>
      <c r="AK236" s="61"/>
      <c r="AL236" s="69">
        <f t="shared" si="154"/>
        <v>617.76</v>
      </c>
      <c r="AM236" s="69">
        <f t="shared" si="155"/>
        <v>741.51313678088502</v>
      </c>
      <c r="AN236" s="69">
        <f t="shared" si="156"/>
        <v>884.16196531523065</v>
      </c>
      <c r="AO236" s="69">
        <f t="shared" si="157"/>
        <v>1048.5916421019303</v>
      </c>
      <c r="AP236" s="69">
        <f t="shared" si="158"/>
        <v>1238.127854112734</v>
      </c>
      <c r="AQ236" s="70">
        <f t="shared" si="159"/>
        <v>3664.583912418037</v>
      </c>
      <c r="AS236" s="74">
        <f t="shared" si="160"/>
        <v>0.20032559048964813</v>
      </c>
      <c r="AT236" s="74">
        <f t="shared" si="161"/>
        <v>0.19237532210639438</v>
      </c>
      <c r="AU236" s="74">
        <f t="shared" si="162"/>
        <v>0.18597234809583277</v>
      </c>
      <c r="AV236" s="74">
        <f t="shared" si="163"/>
        <v>0.1807531210442162</v>
      </c>
      <c r="AW236" s="45"/>
      <c r="AX236" s="42" t="str">
        <f t="shared" si="164"/>
        <v>HPS0080-ST-0310-002-B</v>
      </c>
      <c r="AY236" s="42">
        <f t="shared" si="165"/>
        <v>56.16</v>
      </c>
      <c r="AZ236" s="43">
        <f t="shared" si="166"/>
        <v>67.410285161898642</v>
      </c>
      <c r="BA236" s="43">
        <f t="shared" si="167"/>
        <v>80.378360483202798</v>
      </c>
      <c r="BB236" s="43">
        <f t="shared" si="168"/>
        <v>82.347630315041258</v>
      </c>
      <c r="BC236" s="43">
        <f t="shared" si="169"/>
        <v>84.396375706937192</v>
      </c>
      <c r="BD236" s="43">
        <f t="shared" si="170"/>
        <v>85.66938255238712</v>
      </c>
      <c r="BE236" s="43">
        <f t="shared" si="171"/>
        <v>95.326512918357324</v>
      </c>
      <c r="BF236" s="43">
        <f t="shared" si="172"/>
        <v>97.662012484857073</v>
      </c>
      <c r="BG236" s="43">
        <f t="shared" si="173"/>
        <v>100.09176786793442</v>
      </c>
      <c r="BH236" s="43">
        <f t="shared" si="174"/>
        <v>101.60151878557474</v>
      </c>
      <c r="BI236" s="43">
        <f t="shared" si="175"/>
        <v>102.89896098042186</v>
      </c>
      <c r="BJ236" s="43">
        <f t="shared" si="177"/>
        <v>112.5570776466122</v>
      </c>
    </row>
    <row r="237" spans="1:62" x14ac:dyDescent="0.2">
      <c r="A237" s="26" t="s">
        <v>251</v>
      </c>
      <c r="B237" s="17">
        <f>IF(ISERROR(VLOOKUP('Prices updated for CPI'!A237,Quantities!$A$1:$B$576,2,FALSE)),0,VLOOKUP('Prices updated for CPI'!A237,Quantities!$A$1:$B$576,2,FALSE))</f>
        <v>1298</v>
      </c>
      <c r="C237" s="18">
        <f t="shared" si="141"/>
        <v>1</v>
      </c>
      <c r="D237" s="19">
        <v>2</v>
      </c>
      <c r="E237" s="20">
        <v>50</v>
      </c>
      <c r="F237" s="21">
        <v>0</v>
      </c>
      <c r="G237" s="22">
        <v>0</v>
      </c>
      <c r="H237" s="22">
        <v>0</v>
      </c>
      <c r="I237" s="22">
        <v>76.765813632082711</v>
      </c>
      <c r="J237" s="23">
        <f t="shared" si="142"/>
        <v>76.765813632082711</v>
      </c>
      <c r="K237" s="24">
        <f>IF(ISERROR(VLOOKUP($A237,'14-15 pricing'!$A$1:$D$1208,4,FALSE)),L237,VLOOKUP($A237,'14-15 pricing'!$A$1:$D$1208,4,FALSE))</f>
        <v>41.73</v>
      </c>
      <c r="L237" s="24">
        <f t="shared" si="143"/>
        <v>107.87771902753379</v>
      </c>
      <c r="M237" s="24"/>
      <c r="N237" s="24"/>
      <c r="O237" s="24"/>
      <c r="P237" s="24"/>
      <c r="Q237" s="24"/>
      <c r="R237" s="24"/>
      <c r="S237" s="24"/>
      <c r="T237" s="24"/>
      <c r="U237" s="24">
        <f t="shared" si="178"/>
        <v>108.158293044941</v>
      </c>
      <c r="V237" s="24">
        <f t="shared" si="178"/>
        <v>107.90522948617411</v>
      </c>
      <c r="W237" s="24">
        <f t="shared" si="178"/>
        <v>108.9135603274146</v>
      </c>
      <c r="X237" s="22">
        <f t="shared" si="137"/>
        <v>107.87771902753379</v>
      </c>
      <c r="Y237" s="22">
        <f t="shared" si="138"/>
        <v>0</v>
      </c>
      <c r="Z237" s="31">
        <f t="shared" si="144"/>
        <v>107.87771902753379</v>
      </c>
      <c r="AA237" s="25">
        <f t="shared" si="145"/>
        <v>0</v>
      </c>
      <c r="AC237" s="49">
        <f t="shared" si="146"/>
        <v>54165.539999999994</v>
      </c>
      <c r="AD237" s="49">
        <f t="shared" si="147"/>
        <v>140025.27929773886</v>
      </c>
      <c r="AE237" s="49">
        <f t="shared" si="148"/>
        <v>140389.46437233343</v>
      </c>
      <c r="AF237" s="49">
        <f t="shared" si="149"/>
        <v>140060.98787305399</v>
      </c>
      <c r="AG237" s="49">
        <f t="shared" si="150"/>
        <v>141369.80130498414</v>
      </c>
      <c r="AH237" s="50">
        <f t="shared" si="151"/>
        <v>499901.40650022123</v>
      </c>
      <c r="AI237" s="49">
        <f t="shared" si="152"/>
        <v>87204.261304984146</v>
      </c>
      <c r="AJ237" s="51">
        <f t="shared" si="153"/>
        <v>2.1492824881506015E-2</v>
      </c>
      <c r="AK237" s="61"/>
      <c r="AL237" s="69">
        <f t="shared" si="154"/>
        <v>54165.539999999994</v>
      </c>
      <c r="AM237" s="69">
        <f t="shared" si="155"/>
        <v>84663.433925107209</v>
      </c>
      <c r="AN237" s="69">
        <f t="shared" si="156"/>
        <v>119818.00821993235</v>
      </c>
      <c r="AO237" s="69">
        <f t="shared" si="157"/>
        <v>160340.28483631799</v>
      </c>
      <c r="AP237" s="69">
        <f t="shared" si="158"/>
        <v>207049.85066418778</v>
      </c>
      <c r="AQ237" s="70">
        <f t="shared" si="159"/>
        <v>497504.67840881925</v>
      </c>
      <c r="AS237" s="74">
        <f t="shared" si="160"/>
        <v>0.56304975312915218</v>
      </c>
      <c r="AT237" s="74">
        <f t="shared" si="161"/>
        <v>0.4152273616248861</v>
      </c>
      <c r="AU237" s="74">
        <f t="shared" si="162"/>
        <v>0.33819854977062247</v>
      </c>
      <c r="AV237" s="74">
        <f t="shared" si="163"/>
        <v>0.29131522296815698</v>
      </c>
      <c r="AW237" s="45"/>
      <c r="AX237" s="42" t="str">
        <f t="shared" si="164"/>
        <v>HPS0090-ST-0050-002-B</v>
      </c>
      <c r="AY237" s="42">
        <f t="shared" si="165"/>
        <v>41.73</v>
      </c>
      <c r="AZ237" s="43">
        <f t="shared" si="166"/>
        <v>65.226066198079522</v>
      </c>
      <c r="BA237" s="43">
        <f t="shared" si="167"/>
        <v>92.309713574678241</v>
      </c>
      <c r="BB237" s="43">
        <f t="shared" si="168"/>
        <v>94.571301557257854</v>
      </c>
      <c r="BC237" s="43">
        <f t="shared" si="169"/>
        <v>96.924162441411838</v>
      </c>
      <c r="BD237" s="43">
        <f t="shared" si="170"/>
        <v>98.386134252925018</v>
      </c>
      <c r="BE237" s="43">
        <f t="shared" si="171"/>
        <v>123.52872483537598</v>
      </c>
      <c r="BF237" s="43">
        <f t="shared" si="172"/>
        <v>126.55517859384268</v>
      </c>
      <c r="BG237" s="43">
        <f t="shared" si="173"/>
        <v>129.70377361682958</v>
      </c>
      <c r="BH237" s="43">
        <f t="shared" si="174"/>
        <v>131.66018217480203</v>
      </c>
      <c r="BI237" s="43">
        <f t="shared" si="175"/>
        <v>133.34147077930959</v>
      </c>
      <c r="BJ237" s="43">
        <f t="shared" si="177"/>
        <v>159.51452285376564</v>
      </c>
    </row>
    <row r="238" spans="1:62" x14ac:dyDescent="0.2">
      <c r="A238" s="26" t="s">
        <v>252</v>
      </c>
      <c r="B238" s="17">
        <f>IF(ISERROR(VLOOKUP('Prices updated for CPI'!A238,Quantities!$A$1:$B$576,2,FALSE)),0,VLOOKUP('Prices updated for CPI'!A238,Quantities!$A$1:$B$576,2,FALSE))</f>
        <v>371</v>
      </c>
      <c r="C238" s="18">
        <f t="shared" si="141"/>
        <v>1</v>
      </c>
      <c r="D238" s="19">
        <v>2</v>
      </c>
      <c r="E238" s="20">
        <v>220</v>
      </c>
      <c r="F238" s="21">
        <v>0</v>
      </c>
      <c r="G238" s="22">
        <v>0</v>
      </c>
      <c r="H238" s="22">
        <v>0</v>
      </c>
      <c r="I238" s="22">
        <v>87.575727632082717</v>
      </c>
      <c r="J238" s="23">
        <f t="shared" si="142"/>
        <v>87.575727632082717</v>
      </c>
      <c r="K238" s="24">
        <f>IF(ISERROR(VLOOKUP($A238,'14-15 pricing'!$A$1:$D$1208,4,FALSE)),L238,VLOOKUP($A238,'14-15 pricing'!$A$1:$D$1208,4,FALSE))</f>
        <v>54.21</v>
      </c>
      <c r="L238" s="24">
        <f t="shared" si="143"/>
        <v>123.06871108544168</v>
      </c>
      <c r="M238" s="24"/>
      <c r="N238" s="24"/>
      <c r="O238" s="24"/>
      <c r="P238" s="24"/>
      <c r="Q238" s="24"/>
      <c r="R238" s="24"/>
      <c r="S238" s="24"/>
      <c r="T238" s="24"/>
      <c r="U238" s="24">
        <f t="shared" si="178"/>
        <v>123.38879463001084</v>
      </c>
      <c r="V238" s="24">
        <f t="shared" si="178"/>
        <v>123.10009547803686</v>
      </c>
      <c r="W238" s="24">
        <f t="shared" si="178"/>
        <v>124.25041621245555</v>
      </c>
      <c r="X238" s="22">
        <f t="shared" si="137"/>
        <v>123.06871108544168</v>
      </c>
      <c r="Y238" s="22">
        <f t="shared" si="138"/>
        <v>0</v>
      </c>
      <c r="Z238" s="31">
        <f t="shared" si="144"/>
        <v>123.06871108544168</v>
      </c>
      <c r="AA238" s="25">
        <f t="shared" si="145"/>
        <v>0</v>
      </c>
      <c r="AC238" s="49">
        <f t="shared" si="146"/>
        <v>20111.91</v>
      </c>
      <c r="AD238" s="49">
        <f t="shared" si="147"/>
        <v>45658.491812698863</v>
      </c>
      <c r="AE238" s="49">
        <f t="shared" si="148"/>
        <v>45777.242807734023</v>
      </c>
      <c r="AF238" s="49">
        <f t="shared" si="149"/>
        <v>45670.135422351676</v>
      </c>
      <c r="AG238" s="49">
        <f t="shared" si="150"/>
        <v>46096.904414821009</v>
      </c>
      <c r="AH238" s="50">
        <f t="shared" si="151"/>
        <v>165301.02250593374</v>
      </c>
      <c r="AI238" s="49">
        <f t="shared" si="152"/>
        <v>25984.994414821009</v>
      </c>
      <c r="AJ238" s="51">
        <f t="shared" si="153"/>
        <v>6.4043995803303635E-3</v>
      </c>
      <c r="AK238" s="61"/>
      <c r="AL238" s="69">
        <f t="shared" si="154"/>
        <v>20111.91</v>
      </c>
      <c r="AM238" s="69">
        <f t="shared" si="155"/>
        <v>29199.626488258589</v>
      </c>
      <c r="AN238" s="69">
        <f t="shared" si="156"/>
        <v>39674.933578030716</v>
      </c>
      <c r="AO238" s="69">
        <f t="shared" si="157"/>
        <v>51749.70051940759</v>
      </c>
      <c r="AP238" s="69">
        <f t="shared" si="158"/>
        <v>65668.146579182183</v>
      </c>
      <c r="AQ238" s="70">
        <f t="shared" si="159"/>
        <v>164671.11650770711</v>
      </c>
      <c r="AS238" s="74">
        <f t="shared" si="160"/>
        <v>0.45185745601778199</v>
      </c>
      <c r="AT238" s="74">
        <f t="shared" si="161"/>
        <v>0.35874798240944394</v>
      </c>
      <c r="AU238" s="74">
        <f t="shared" si="162"/>
        <v>0.30434246140901067</v>
      </c>
      <c r="AV238" s="74">
        <f t="shared" si="163"/>
        <v>0.26895703588767217</v>
      </c>
      <c r="AW238" s="45"/>
      <c r="AX238" s="42" t="str">
        <f t="shared" si="164"/>
        <v>HPS0090-ST-0220-002-B</v>
      </c>
      <c r="AY238" s="42">
        <f t="shared" si="165"/>
        <v>54.21</v>
      </c>
      <c r="AZ238" s="43">
        <f t="shared" si="166"/>
        <v>78.705192690723962</v>
      </c>
      <c r="BA238" s="43">
        <f t="shared" si="167"/>
        <v>106.9405217736677</v>
      </c>
      <c r="BB238" s="43">
        <f t="shared" si="168"/>
        <v>109.56056455712255</v>
      </c>
      <c r="BC238" s="43">
        <f t="shared" si="169"/>
        <v>112.2863467188094</v>
      </c>
      <c r="BD238" s="43">
        <f t="shared" si="170"/>
        <v>113.9800366056828</v>
      </c>
      <c r="BE238" s="43">
        <f t="shared" si="171"/>
        <v>139.48706339462962</v>
      </c>
      <c r="BF238" s="43">
        <f t="shared" si="172"/>
        <v>142.90449644779804</v>
      </c>
      <c r="BG238" s="43">
        <f t="shared" si="173"/>
        <v>146.45984986183743</v>
      </c>
      <c r="BH238" s="43">
        <f t="shared" si="174"/>
        <v>148.66900149774543</v>
      </c>
      <c r="BI238" s="43">
        <f t="shared" si="175"/>
        <v>150.56749118485385</v>
      </c>
      <c r="BJ238" s="43">
        <f t="shared" si="177"/>
        <v>177.00309050992504</v>
      </c>
    </row>
    <row r="239" spans="1:62" x14ac:dyDescent="0.2">
      <c r="A239" s="26" t="s">
        <v>253</v>
      </c>
      <c r="B239" s="17">
        <f>IF(ISERROR(VLOOKUP('Prices updated for CPI'!A239,Quantities!$A$1:$B$576,2,FALSE)),0,VLOOKUP('Prices updated for CPI'!A239,Quantities!$A$1:$B$576,2,FALSE))</f>
        <v>856</v>
      </c>
      <c r="C239" s="18">
        <f t="shared" si="141"/>
        <v>1</v>
      </c>
      <c r="D239" s="19">
        <v>2</v>
      </c>
      <c r="E239" s="20">
        <v>310</v>
      </c>
      <c r="F239" s="21">
        <v>0</v>
      </c>
      <c r="G239" s="22">
        <v>0</v>
      </c>
      <c r="H239" s="22">
        <v>0</v>
      </c>
      <c r="I239" s="22">
        <v>86.640697382082706</v>
      </c>
      <c r="J239" s="23">
        <f t="shared" si="142"/>
        <v>86.640697382082706</v>
      </c>
      <c r="K239" s="24">
        <f>IF(ISERROR(VLOOKUP($A239,'14-15 pricing'!$A$1:$D$1208,4,FALSE)),L239,VLOOKUP($A239,'14-15 pricing'!$A$1:$D$1208,4,FALSE))</f>
        <v>53.25</v>
      </c>
      <c r="L239" s="24">
        <f t="shared" si="143"/>
        <v>121.75472865212593</v>
      </c>
      <c r="M239" s="24"/>
      <c r="N239" s="24"/>
      <c r="O239" s="24"/>
      <c r="P239" s="24"/>
      <c r="Q239" s="24"/>
      <c r="R239" s="24"/>
      <c r="S239" s="24"/>
      <c r="T239" s="24"/>
      <c r="U239" s="24">
        <f t="shared" si="178"/>
        <v>122.07139472241552</v>
      </c>
      <c r="V239" s="24">
        <f t="shared" si="178"/>
        <v>121.78577795922143</v>
      </c>
      <c r="W239" s="24">
        <f t="shared" si="178"/>
        <v>122.92381692661441</v>
      </c>
      <c r="X239" s="22">
        <f t="shared" si="137"/>
        <v>121.75472865212593</v>
      </c>
      <c r="Y239" s="22">
        <f t="shared" si="138"/>
        <v>0</v>
      </c>
      <c r="Z239" s="31">
        <f t="shared" si="144"/>
        <v>121.75472865212593</v>
      </c>
      <c r="AA239" s="25">
        <f t="shared" si="145"/>
        <v>0</v>
      </c>
      <c r="AC239" s="49">
        <f t="shared" si="146"/>
        <v>45582</v>
      </c>
      <c r="AD239" s="49">
        <f t="shared" si="147"/>
        <v>104222.0477262198</v>
      </c>
      <c r="AE239" s="49">
        <f t="shared" si="148"/>
        <v>104493.11388238768</v>
      </c>
      <c r="AF239" s="49">
        <f t="shared" si="149"/>
        <v>104248.62593309354</v>
      </c>
      <c r="AG239" s="49">
        <f t="shared" si="150"/>
        <v>105222.78728918193</v>
      </c>
      <c r="AH239" s="50">
        <f t="shared" si="151"/>
        <v>377017.37926407292</v>
      </c>
      <c r="AI239" s="49">
        <f t="shared" si="152"/>
        <v>59640.787289181928</v>
      </c>
      <c r="AJ239" s="51">
        <f t="shared" si="153"/>
        <v>1.469938484449123E-2</v>
      </c>
      <c r="AK239" s="61"/>
      <c r="AL239" s="69">
        <f t="shared" si="154"/>
        <v>45582</v>
      </c>
      <c r="AM239" s="69">
        <f t="shared" si="155"/>
        <v>66440.136714144654</v>
      </c>
      <c r="AN239" s="69">
        <f t="shared" si="156"/>
        <v>90483.072877856815</v>
      </c>
      <c r="AO239" s="69">
        <f t="shared" si="157"/>
        <v>118197.09102312739</v>
      </c>
      <c r="AP239" s="69">
        <f t="shared" si="158"/>
        <v>150142.72347527454</v>
      </c>
      <c r="AQ239" s="70">
        <f t="shared" si="159"/>
        <v>375559.3364449176</v>
      </c>
      <c r="AS239" s="74">
        <f t="shared" si="160"/>
        <v>0.45759590878295497</v>
      </c>
      <c r="AT239" s="74">
        <f t="shared" si="161"/>
        <v>0.36187367083779021</v>
      </c>
      <c r="AU239" s="74">
        <f t="shared" si="162"/>
        <v>0.30628953310064694</v>
      </c>
      <c r="AV239" s="74">
        <f t="shared" si="163"/>
        <v>0.27027426965944884</v>
      </c>
      <c r="AW239" s="45"/>
      <c r="AX239" s="42" t="str">
        <f t="shared" si="164"/>
        <v>HPS0090-ST-0310-002-B</v>
      </c>
      <c r="AY239" s="42">
        <f t="shared" si="165"/>
        <v>53.25</v>
      </c>
      <c r="AZ239" s="43">
        <f t="shared" si="166"/>
        <v>77.616982142692365</v>
      </c>
      <c r="BA239" s="43">
        <f t="shared" si="167"/>
        <v>105.70452439001967</v>
      </c>
      <c r="BB239" s="43">
        <f t="shared" si="168"/>
        <v>108.29428523757515</v>
      </c>
      <c r="BC239" s="43">
        <f t="shared" si="169"/>
        <v>110.98856334855829</v>
      </c>
      <c r="BD239" s="43">
        <f t="shared" si="170"/>
        <v>112.66267790295559</v>
      </c>
      <c r="BE239" s="43">
        <f t="shared" si="171"/>
        <v>138.08071381206474</v>
      </c>
      <c r="BF239" s="43">
        <f t="shared" si="172"/>
        <v>141.46369130046031</v>
      </c>
      <c r="BG239" s="43">
        <f t="shared" si="173"/>
        <v>144.98319859609975</v>
      </c>
      <c r="BH239" s="43">
        <f t="shared" si="174"/>
        <v>147.17007691572041</v>
      </c>
      <c r="BI239" s="43">
        <f t="shared" si="175"/>
        <v>149.04942547164438</v>
      </c>
      <c r="BJ239" s="43">
        <f t="shared" si="177"/>
        <v>175.40037789167593</v>
      </c>
    </row>
    <row r="240" spans="1:62" x14ac:dyDescent="0.2">
      <c r="A240" s="26" t="s">
        <v>254</v>
      </c>
      <c r="B240" s="17">
        <f>IF(ISERROR(VLOOKUP('Prices updated for CPI'!A240,Quantities!$A$1:$B$576,2,FALSE)),0,VLOOKUP('Prices updated for CPI'!A240,Quantities!$A$1:$B$576,2,FALSE))</f>
        <v>275</v>
      </c>
      <c r="C240" s="18">
        <f t="shared" si="141"/>
        <v>1</v>
      </c>
      <c r="D240" s="19">
        <v>2</v>
      </c>
      <c r="E240" s="20">
        <v>690</v>
      </c>
      <c r="F240" s="21">
        <v>0</v>
      </c>
      <c r="G240" s="22">
        <v>0</v>
      </c>
      <c r="H240" s="22">
        <v>0</v>
      </c>
      <c r="I240" s="22">
        <v>81.703255507082716</v>
      </c>
      <c r="J240" s="23">
        <f t="shared" si="142"/>
        <v>81.703255507082716</v>
      </c>
      <c r="K240" s="24">
        <f>IF(ISERROR(VLOOKUP($A240,'14-15 pricing'!$A$1:$D$1208,4,FALSE)),L240,VLOOKUP($A240,'14-15 pricing'!$A$1:$D$1208,4,FALSE))</f>
        <v>53.25</v>
      </c>
      <c r="L240" s="24">
        <f t="shared" si="143"/>
        <v>114.81622383982987</v>
      </c>
      <c r="M240" s="24"/>
      <c r="N240" s="24"/>
      <c r="O240" s="24"/>
      <c r="P240" s="24"/>
      <c r="Q240" s="24"/>
      <c r="R240" s="24"/>
      <c r="S240" s="24"/>
      <c r="T240" s="24"/>
      <c r="U240" s="24">
        <f t="shared" si="178"/>
        <v>115.11484388367826</v>
      </c>
      <c r="V240" s="24">
        <f t="shared" si="178"/>
        <v>114.84550372269777</v>
      </c>
      <c r="W240" s="24">
        <f t="shared" si="178"/>
        <v>115.9186886270145</v>
      </c>
      <c r="X240" s="22">
        <f t="shared" si="137"/>
        <v>114.81622383982987</v>
      </c>
      <c r="Y240" s="22">
        <f t="shared" si="138"/>
        <v>0</v>
      </c>
      <c r="Z240" s="31">
        <f t="shared" si="144"/>
        <v>114.81622383982987</v>
      </c>
      <c r="AA240" s="25">
        <f t="shared" si="145"/>
        <v>0</v>
      </c>
      <c r="AC240" s="49">
        <f t="shared" si="146"/>
        <v>14643.75</v>
      </c>
      <c r="AD240" s="49">
        <f t="shared" si="147"/>
        <v>31574.461555953214</v>
      </c>
      <c r="AE240" s="49">
        <f t="shared" si="148"/>
        <v>31656.582068011521</v>
      </c>
      <c r="AF240" s="49">
        <f t="shared" si="149"/>
        <v>31582.513523741887</v>
      </c>
      <c r="AG240" s="49">
        <f t="shared" si="150"/>
        <v>31877.639372428988</v>
      </c>
      <c r="AH240" s="50">
        <f t="shared" si="151"/>
        <v>115001.09061505385</v>
      </c>
      <c r="AI240" s="49">
        <f t="shared" si="152"/>
        <v>17233.889372428988</v>
      </c>
      <c r="AJ240" s="51">
        <f t="shared" si="153"/>
        <v>4.2475558047952115E-3</v>
      </c>
      <c r="AK240" s="61"/>
      <c r="AL240" s="69">
        <f t="shared" si="154"/>
        <v>14643.75</v>
      </c>
      <c r="AM240" s="69">
        <f t="shared" si="155"/>
        <v>20670.947778319252</v>
      </c>
      <c r="AN240" s="69">
        <f t="shared" si="156"/>
        <v>27618.429876848597</v>
      </c>
      <c r="AO240" s="69">
        <f t="shared" si="157"/>
        <v>35626.713209280679</v>
      </c>
      <c r="AP240" s="69">
        <f t="shared" si="158"/>
        <v>44857.77001849292</v>
      </c>
      <c r="AQ240" s="70">
        <f t="shared" si="159"/>
        <v>114611.00999674735</v>
      </c>
      <c r="AS240" s="74">
        <f t="shared" si="160"/>
        <v>0.41158840995778079</v>
      </c>
      <c r="AT240" s="74">
        <f t="shared" si="161"/>
        <v>0.33609886556900981</v>
      </c>
      <c r="AU240" s="74">
        <f t="shared" si="162"/>
        <v>0.28996157160784508</v>
      </c>
      <c r="AV240" s="74">
        <f t="shared" si="163"/>
        <v>0.25910492374041316</v>
      </c>
      <c r="AW240" s="45"/>
      <c r="AX240" s="42" t="str">
        <f t="shared" si="164"/>
        <v>HPS0090-ST-0690-002-B</v>
      </c>
      <c r="AY240" s="42">
        <f t="shared" si="165"/>
        <v>53.25</v>
      </c>
      <c r="AZ240" s="43">
        <f t="shared" si="166"/>
        <v>75.167082830251815</v>
      </c>
      <c r="BA240" s="43">
        <f t="shared" si="167"/>
        <v>100.43065409763125</v>
      </c>
      <c r="BB240" s="43">
        <f t="shared" si="168"/>
        <v>102.89120512302321</v>
      </c>
      <c r="BC240" s="43">
        <f t="shared" si="169"/>
        <v>105.45105877705011</v>
      </c>
      <c r="BD240" s="43">
        <f t="shared" si="170"/>
        <v>107.04164745528043</v>
      </c>
      <c r="BE240" s="43">
        <f t="shared" si="171"/>
        <v>129.55168439738426</v>
      </c>
      <c r="BF240" s="43">
        <f t="shared" si="172"/>
        <v>132.72570066512017</v>
      </c>
      <c r="BG240" s="43">
        <f t="shared" si="173"/>
        <v>136.02781350775479</v>
      </c>
      <c r="BH240" s="43">
        <f t="shared" si="174"/>
        <v>138.07961177890641</v>
      </c>
      <c r="BI240" s="43">
        <f t="shared" si="175"/>
        <v>139.84287591817733</v>
      </c>
      <c r="BJ240" s="43">
        <f t="shared" si="177"/>
        <v>163.11916370361061</v>
      </c>
    </row>
    <row r="241" spans="1:62" x14ac:dyDescent="0.2">
      <c r="A241" s="26" t="s">
        <v>255</v>
      </c>
      <c r="B241" s="17">
        <f>IF(ISERROR(VLOOKUP('Prices updated for CPI'!A241,Quantities!$A$1:$B$576,2,FALSE)),0,VLOOKUP('Prices updated for CPI'!A241,Quantities!$A$1:$B$576,2,FALSE))</f>
        <v>3</v>
      </c>
      <c r="C241" s="18">
        <f t="shared" si="141"/>
        <v>1</v>
      </c>
      <c r="D241" s="19">
        <v>2</v>
      </c>
      <c r="E241" s="20">
        <v>710</v>
      </c>
      <c r="F241" s="21">
        <v>0</v>
      </c>
      <c r="G241" s="22">
        <v>0</v>
      </c>
      <c r="H241" s="22">
        <v>0</v>
      </c>
      <c r="I241" s="22">
        <v>80.057441548749381</v>
      </c>
      <c r="J241" s="23">
        <f t="shared" si="142"/>
        <v>80.057441548749381</v>
      </c>
      <c r="K241" s="24">
        <f>IF(ISERROR(VLOOKUP($A241,'14-15 pricing'!$A$1:$D$1208,4,FALSE)),L241,VLOOKUP($A241,'14-15 pricing'!$A$1:$D$1208,4,FALSE))</f>
        <v>53.25</v>
      </c>
      <c r="L241" s="24">
        <f t="shared" si="143"/>
        <v>112.50338890239784</v>
      </c>
      <c r="M241" s="24"/>
      <c r="N241" s="24"/>
      <c r="O241" s="24"/>
      <c r="P241" s="24"/>
      <c r="Q241" s="24"/>
      <c r="R241" s="24"/>
      <c r="S241" s="24"/>
      <c r="T241" s="24"/>
      <c r="U241" s="24">
        <f t="shared" si="178"/>
        <v>112.79599360409918</v>
      </c>
      <c r="V241" s="24">
        <f t="shared" si="178"/>
        <v>112.53207897718988</v>
      </c>
      <c r="W241" s="24">
        <f t="shared" si="178"/>
        <v>113.58364586048121</v>
      </c>
      <c r="X241" s="22">
        <f t="shared" si="137"/>
        <v>112.50338890239784</v>
      </c>
      <c r="Y241" s="22">
        <f t="shared" si="138"/>
        <v>0</v>
      </c>
      <c r="Z241" s="31">
        <f t="shared" si="144"/>
        <v>112.50338890239784</v>
      </c>
      <c r="AA241" s="25">
        <f t="shared" si="145"/>
        <v>0</v>
      </c>
      <c r="AC241" s="49">
        <f t="shared" si="146"/>
        <v>159.75</v>
      </c>
      <c r="AD241" s="49">
        <f t="shared" si="147"/>
        <v>337.51016670719355</v>
      </c>
      <c r="AE241" s="49">
        <f t="shared" si="148"/>
        <v>338.38798081229754</v>
      </c>
      <c r="AF241" s="49">
        <f t="shared" si="149"/>
        <v>337.59623693156965</v>
      </c>
      <c r="AG241" s="49">
        <f t="shared" si="150"/>
        <v>340.75093758144362</v>
      </c>
      <c r="AH241" s="50">
        <f t="shared" si="151"/>
        <v>1232.3022725927117</v>
      </c>
      <c r="AI241" s="49">
        <f t="shared" si="152"/>
        <v>181.00093758144362</v>
      </c>
      <c r="AJ241" s="51">
        <f t="shared" si="153"/>
        <v>4.4610451331281716E-5</v>
      </c>
      <c r="AK241" s="61"/>
      <c r="AL241" s="69">
        <f t="shared" si="154"/>
        <v>159.75</v>
      </c>
      <c r="AM241" s="69">
        <f t="shared" si="155"/>
        <v>223.05134917831495</v>
      </c>
      <c r="AN241" s="69">
        <f t="shared" si="156"/>
        <v>296.01809200050536</v>
      </c>
      <c r="AO241" s="69">
        <f t="shared" si="157"/>
        <v>380.12602377747237</v>
      </c>
      <c r="AP241" s="69">
        <f t="shared" si="158"/>
        <v>477.07627692276651</v>
      </c>
      <c r="AQ241" s="70">
        <f t="shared" si="159"/>
        <v>1228.3316937404863</v>
      </c>
      <c r="AS241" s="74">
        <f t="shared" si="160"/>
        <v>0.39625257701605604</v>
      </c>
      <c r="AT241" s="74">
        <f t="shared" si="161"/>
        <v>0.3271297980980078</v>
      </c>
      <c r="AU241" s="74">
        <f t="shared" si="162"/>
        <v>0.28413105161431623</v>
      </c>
      <c r="AV241" s="74">
        <f t="shared" si="163"/>
        <v>0.25504766072540536</v>
      </c>
      <c r="AW241" s="45"/>
      <c r="AX241" s="42" t="str">
        <f t="shared" si="164"/>
        <v>HPS0090-ST-0710-002-B</v>
      </c>
      <c r="AY241" s="42">
        <f t="shared" si="165"/>
        <v>53.25</v>
      </c>
      <c r="AZ241" s="43">
        <f t="shared" si="166"/>
        <v>74.350449726104983</v>
      </c>
      <c r="BA241" s="43">
        <f t="shared" si="167"/>
        <v>98.672697333501787</v>
      </c>
      <c r="BB241" s="43">
        <f t="shared" si="168"/>
        <v>101.09017841817258</v>
      </c>
      <c r="BC241" s="43">
        <f t="shared" si="169"/>
        <v>103.60522391988073</v>
      </c>
      <c r="BD241" s="43">
        <f t="shared" si="170"/>
        <v>105.16797063938873</v>
      </c>
      <c r="BE241" s="43">
        <f t="shared" si="171"/>
        <v>126.70867459249079</v>
      </c>
      <c r="BF241" s="43">
        <f t="shared" si="172"/>
        <v>129.81303712000681</v>
      </c>
      <c r="BG241" s="43">
        <f t="shared" si="173"/>
        <v>133.04268514497315</v>
      </c>
      <c r="BH241" s="43">
        <f t="shared" si="174"/>
        <v>135.04945673330178</v>
      </c>
      <c r="BI241" s="43">
        <f t="shared" si="175"/>
        <v>136.77402606702165</v>
      </c>
      <c r="BJ241" s="43">
        <f t="shared" si="177"/>
        <v>159.02542564092218</v>
      </c>
    </row>
    <row r="242" spans="1:62" x14ac:dyDescent="0.2">
      <c r="A242" s="26" t="s">
        <v>256</v>
      </c>
      <c r="B242" s="17">
        <f>IF(ISERROR(VLOOKUP('Prices updated for CPI'!A242,Quantities!$A$1:$B$576,2,FALSE)),0,VLOOKUP('Prices updated for CPI'!A242,Quantities!$A$1:$B$576,2,FALSE))</f>
        <v>8</v>
      </c>
      <c r="C242" s="18">
        <f t="shared" si="141"/>
        <v>1</v>
      </c>
      <c r="D242" s="19">
        <v>2</v>
      </c>
      <c r="E242" s="20">
        <v>720</v>
      </c>
      <c r="F242" s="21">
        <v>0</v>
      </c>
      <c r="G242" s="22">
        <v>0</v>
      </c>
      <c r="H242" s="22">
        <v>0</v>
      </c>
      <c r="I242" s="22">
        <v>79.234534569582706</v>
      </c>
      <c r="J242" s="23">
        <f t="shared" si="142"/>
        <v>79.234534569582706</v>
      </c>
      <c r="K242" s="24">
        <f>IF(ISERROR(VLOOKUP($A242,'14-15 pricing'!$A$1:$D$1208,4,FALSE)),L242,VLOOKUP($A242,'14-15 pricing'!$A$1:$D$1208,4,FALSE))</f>
        <v>53.25</v>
      </c>
      <c r="L242" s="24">
        <f t="shared" si="143"/>
        <v>111.34697143368183</v>
      </c>
      <c r="M242" s="24"/>
      <c r="N242" s="24"/>
      <c r="O242" s="24"/>
      <c r="P242" s="24"/>
      <c r="Q242" s="24"/>
      <c r="R242" s="24"/>
      <c r="S242" s="24"/>
      <c r="T242" s="24"/>
      <c r="U242" s="24">
        <f t="shared" si="178"/>
        <v>111.63656846430962</v>
      </c>
      <c r="V242" s="24">
        <f t="shared" si="178"/>
        <v>111.37536660443594</v>
      </c>
      <c r="W242" s="24">
        <f t="shared" si="178"/>
        <v>112.41612447721454</v>
      </c>
      <c r="X242" s="22">
        <f t="shared" ref="X242:X305" si="179">IF($D242=2,($I242*(1+L$8)*L$7))</f>
        <v>111.34697143368183</v>
      </c>
      <c r="Y242" s="22">
        <f t="shared" ref="Y242:Y305" si="180">IF($D242=2,0)</f>
        <v>0</v>
      </c>
      <c r="Z242" s="31">
        <f t="shared" si="144"/>
        <v>111.34697143368183</v>
      </c>
      <c r="AA242" s="25">
        <f t="shared" si="145"/>
        <v>0</v>
      </c>
      <c r="AC242" s="49">
        <f t="shared" si="146"/>
        <v>426</v>
      </c>
      <c r="AD242" s="49">
        <f t="shared" si="147"/>
        <v>890.77577146945464</v>
      </c>
      <c r="AE242" s="49">
        <f t="shared" si="148"/>
        <v>893.09254771447695</v>
      </c>
      <c r="AF242" s="49">
        <f t="shared" si="149"/>
        <v>891.00293283548751</v>
      </c>
      <c r="AG242" s="49">
        <f t="shared" si="150"/>
        <v>899.3289958177163</v>
      </c>
      <c r="AH242" s="50">
        <f t="shared" si="151"/>
        <v>3256.4659541518809</v>
      </c>
      <c r="AI242" s="49">
        <f t="shared" si="152"/>
        <v>473.3289958177163</v>
      </c>
      <c r="AJ242" s="51">
        <f t="shared" si="153"/>
        <v>1.1665917543719648E-4</v>
      </c>
      <c r="AK242" s="61"/>
      <c r="AL242" s="69">
        <f t="shared" si="154"/>
        <v>426</v>
      </c>
      <c r="AM242" s="69">
        <f t="shared" si="155"/>
        <v>591.53706539225243</v>
      </c>
      <c r="AN242" s="69">
        <f t="shared" si="156"/>
        <v>782.34975161149623</v>
      </c>
      <c r="AO242" s="69">
        <f t="shared" si="157"/>
        <v>1002.2973575203522</v>
      </c>
      <c r="AP242" s="69">
        <f t="shared" si="158"/>
        <v>1255.8284528766235</v>
      </c>
      <c r="AQ242" s="70">
        <f t="shared" si="159"/>
        <v>3246.257538645621</v>
      </c>
      <c r="AS242" s="74">
        <f t="shared" si="160"/>
        <v>0.38858466054519347</v>
      </c>
      <c r="AT242" s="74">
        <f t="shared" si="161"/>
        <v>0.32257097210419866</v>
      </c>
      <c r="AU242" s="74">
        <f t="shared" si="162"/>
        <v>0.2811371837925486</v>
      </c>
      <c r="AV242" s="74">
        <f t="shared" si="163"/>
        <v>0.25294997882015591</v>
      </c>
      <c r="AW242" s="45"/>
      <c r="AX242" s="42" t="str">
        <f t="shared" si="164"/>
        <v>HPS0090-ST-0720-002-B</v>
      </c>
      <c r="AY242" s="42">
        <f t="shared" si="165"/>
        <v>53.25</v>
      </c>
      <c r="AZ242" s="43">
        <f t="shared" si="166"/>
        <v>73.942133174031554</v>
      </c>
      <c r="BA242" s="43">
        <f t="shared" si="167"/>
        <v>97.793718951437029</v>
      </c>
      <c r="BB242" s="43">
        <f t="shared" si="168"/>
        <v>100.18966506574723</v>
      </c>
      <c r="BC242" s="43">
        <f t="shared" si="169"/>
        <v>102.682306491296</v>
      </c>
      <c r="BD242" s="43">
        <f t="shared" si="170"/>
        <v>104.23113223144283</v>
      </c>
      <c r="BE242" s="43">
        <f t="shared" si="171"/>
        <v>125.28716969004401</v>
      </c>
      <c r="BF242" s="43">
        <f t="shared" si="172"/>
        <v>128.35670534745009</v>
      </c>
      <c r="BG242" s="43">
        <f t="shared" si="173"/>
        <v>131.55012096358229</v>
      </c>
      <c r="BH242" s="43">
        <f t="shared" si="174"/>
        <v>133.5343792104994</v>
      </c>
      <c r="BI242" s="43">
        <f t="shared" si="175"/>
        <v>135.23960114144376</v>
      </c>
      <c r="BJ242" s="43">
        <f t="shared" si="177"/>
        <v>156.97855660957791</v>
      </c>
    </row>
    <row r="243" spans="1:62" x14ac:dyDescent="0.2">
      <c r="A243" s="26" t="s">
        <v>257</v>
      </c>
      <c r="B243" s="17">
        <f>IF(ISERROR(VLOOKUP('Prices updated for CPI'!A243,Quantities!$A$1:$B$576,2,FALSE)),0,VLOOKUP('Prices updated for CPI'!A243,Quantities!$A$1:$B$576,2,FALSE))</f>
        <v>22</v>
      </c>
      <c r="C243" s="18">
        <f t="shared" si="141"/>
        <v>1</v>
      </c>
      <c r="D243" s="19">
        <v>2</v>
      </c>
      <c r="E243" s="20">
        <v>980</v>
      </c>
      <c r="F243" s="21">
        <v>0</v>
      </c>
      <c r="G243" s="22">
        <v>0</v>
      </c>
      <c r="H243" s="22">
        <v>0</v>
      </c>
      <c r="I243" s="22">
        <v>82.170770632082707</v>
      </c>
      <c r="J243" s="23">
        <f t="shared" si="142"/>
        <v>82.170770632082707</v>
      </c>
      <c r="K243" s="24">
        <f>IF(ISERROR(VLOOKUP($A243,'14-15 pricing'!$A$1:$D$1208,4,FALSE)),L243,VLOOKUP($A243,'14-15 pricing'!$A$1:$D$1208,4,FALSE))</f>
        <v>54.21</v>
      </c>
      <c r="L243" s="24">
        <f t="shared" si="143"/>
        <v>115.47321505648772</v>
      </c>
      <c r="M243" s="24"/>
      <c r="N243" s="24"/>
      <c r="O243" s="24"/>
      <c r="P243" s="24"/>
      <c r="Q243" s="24"/>
      <c r="R243" s="24"/>
      <c r="S243" s="24"/>
      <c r="T243" s="24"/>
      <c r="U243" s="24">
        <f t="shared" si="178"/>
        <v>115.77354383747591</v>
      </c>
      <c r="V243" s="24">
        <f t="shared" si="178"/>
        <v>115.50266248210548</v>
      </c>
      <c r="W243" s="24">
        <f t="shared" si="178"/>
        <v>116.58198826993505</v>
      </c>
      <c r="X243" s="22">
        <f t="shared" si="179"/>
        <v>115.47321505648772</v>
      </c>
      <c r="Y243" s="22">
        <f t="shared" si="180"/>
        <v>0</v>
      </c>
      <c r="Z243" s="31">
        <f t="shared" si="144"/>
        <v>115.47321505648772</v>
      </c>
      <c r="AA243" s="25">
        <f t="shared" si="145"/>
        <v>0</v>
      </c>
      <c r="AC243" s="49">
        <f t="shared" si="146"/>
        <v>1192.6200000000001</v>
      </c>
      <c r="AD243" s="49">
        <f t="shared" si="147"/>
        <v>2540.41073124273</v>
      </c>
      <c r="AE243" s="49">
        <f t="shared" si="148"/>
        <v>2547.0179644244699</v>
      </c>
      <c r="AF243" s="49">
        <f t="shared" si="149"/>
        <v>2541.0585746063207</v>
      </c>
      <c r="AG243" s="49">
        <f t="shared" si="150"/>
        <v>2564.803741938571</v>
      </c>
      <c r="AH243" s="50">
        <f t="shared" si="151"/>
        <v>9266.2449959736132</v>
      </c>
      <c r="AI243" s="49">
        <f t="shared" si="152"/>
        <v>1372.1837419385708</v>
      </c>
      <c r="AJ243" s="51">
        <f t="shared" si="153"/>
        <v>3.3819568481396824E-4</v>
      </c>
      <c r="AK243" s="61"/>
      <c r="AL243" s="69">
        <f t="shared" si="154"/>
        <v>1192.6200000000001</v>
      </c>
      <c r="AM243" s="69">
        <f t="shared" si="155"/>
        <v>1672.5129958369751</v>
      </c>
      <c r="AN243" s="69">
        <f t="shared" si="156"/>
        <v>2225.680175746033</v>
      </c>
      <c r="AO243" s="69">
        <f t="shared" si="157"/>
        <v>2863.3096714523845</v>
      </c>
      <c r="AP243" s="69">
        <f t="shared" si="158"/>
        <v>3598.2979147201372</v>
      </c>
      <c r="AQ243" s="70">
        <f t="shared" si="159"/>
        <v>9235.7520646537068</v>
      </c>
      <c r="AS243" s="74">
        <f t="shared" si="160"/>
        <v>0.40238550069341023</v>
      </c>
      <c r="AT243" s="74">
        <f t="shared" si="161"/>
        <v>0.33074013851368411</v>
      </c>
      <c r="AU243" s="74">
        <f t="shared" si="162"/>
        <v>0.2864874758982936</v>
      </c>
      <c r="AV243" s="74">
        <f t="shared" si="163"/>
        <v>0.25669184531302808</v>
      </c>
      <c r="AW243" s="45"/>
      <c r="AX243" s="42" t="str">
        <f t="shared" si="164"/>
        <v>HPS0090-ST-0980-002-B</v>
      </c>
      <c r="AY243" s="42">
        <f t="shared" si="165"/>
        <v>54.21</v>
      </c>
      <c r="AZ243" s="43">
        <f t="shared" si="166"/>
        <v>76.023317992589767</v>
      </c>
      <c r="BA243" s="43">
        <f t="shared" si="167"/>
        <v>101.16728071572877</v>
      </c>
      <c r="BB243" s="43">
        <f t="shared" si="168"/>
        <v>103.64587909326411</v>
      </c>
      <c r="BC243" s="43">
        <f t="shared" si="169"/>
        <v>106.22450845234772</v>
      </c>
      <c r="BD243" s="43">
        <f t="shared" si="170"/>
        <v>107.82676358808901</v>
      </c>
      <c r="BE243" s="43">
        <f t="shared" si="171"/>
        <v>130.15043961147202</v>
      </c>
      <c r="BF243" s="43">
        <f t="shared" si="172"/>
        <v>133.3391253819531</v>
      </c>
      <c r="BG243" s="43">
        <f t="shared" si="173"/>
        <v>136.6564997573978</v>
      </c>
      <c r="BH243" s="43">
        <f t="shared" si="174"/>
        <v>138.71778092272268</v>
      </c>
      <c r="BI243" s="43">
        <f t="shared" si="175"/>
        <v>140.48919442417375</v>
      </c>
      <c r="BJ243" s="43">
        <f t="shared" si="177"/>
        <v>163.5589961236426</v>
      </c>
    </row>
    <row r="244" spans="1:62" x14ac:dyDescent="0.2">
      <c r="A244" s="26" t="s">
        <v>258</v>
      </c>
      <c r="B244" s="17">
        <f>IF(ISERROR(VLOOKUP('Prices updated for CPI'!A244,Quantities!$A$1:$B$576,2,FALSE)),0,VLOOKUP('Prices updated for CPI'!A244,Quantities!$A$1:$B$576,2,FALSE))</f>
        <v>16</v>
      </c>
      <c r="C244" s="18">
        <f t="shared" si="141"/>
        <v>1</v>
      </c>
      <c r="D244" s="19">
        <v>2</v>
      </c>
      <c r="E244" s="20">
        <v>1010</v>
      </c>
      <c r="F244" s="21">
        <v>0</v>
      </c>
      <c r="G244" s="22">
        <v>0</v>
      </c>
      <c r="H244" s="22">
        <v>0</v>
      </c>
      <c r="I244" s="22">
        <v>76.765813632082711</v>
      </c>
      <c r="J244" s="23">
        <f t="shared" si="142"/>
        <v>76.765813632082711</v>
      </c>
      <c r="K244" s="24">
        <f>IF(ISERROR(VLOOKUP($A244,'14-15 pricing'!$A$1:$D$1208,4,FALSE)),L244,VLOOKUP($A244,'14-15 pricing'!$A$1:$D$1208,4,FALSE))</f>
        <v>41.73</v>
      </c>
      <c r="L244" s="24">
        <f t="shared" si="143"/>
        <v>107.87771902753379</v>
      </c>
      <c r="M244" s="24"/>
      <c r="N244" s="24"/>
      <c r="O244" s="24"/>
      <c r="P244" s="24"/>
      <c r="Q244" s="24"/>
      <c r="R244" s="24"/>
      <c r="S244" s="24"/>
      <c r="T244" s="24"/>
      <c r="U244" s="24">
        <f t="shared" si="178"/>
        <v>108.158293044941</v>
      </c>
      <c r="V244" s="24">
        <f t="shared" si="178"/>
        <v>107.90522948617411</v>
      </c>
      <c r="W244" s="24">
        <f t="shared" si="178"/>
        <v>108.9135603274146</v>
      </c>
      <c r="X244" s="22">
        <f t="shared" si="179"/>
        <v>107.87771902753379</v>
      </c>
      <c r="Y244" s="22">
        <f t="shared" si="180"/>
        <v>0</v>
      </c>
      <c r="Z244" s="31">
        <f t="shared" si="144"/>
        <v>107.87771902753379</v>
      </c>
      <c r="AA244" s="25">
        <f t="shared" si="145"/>
        <v>0</v>
      </c>
      <c r="AC244" s="49">
        <f t="shared" si="146"/>
        <v>667.68</v>
      </c>
      <c r="AD244" s="49">
        <f t="shared" si="147"/>
        <v>1726.0435044405406</v>
      </c>
      <c r="AE244" s="49">
        <f t="shared" si="148"/>
        <v>1730.5326887190561</v>
      </c>
      <c r="AF244" s="49">
        <f t="shared" si="149"/>
        <v>1726.4836717787857</v>
      </c>
      <c r="AG244" s="49">
        <f t="shared" si="150"/>
        <v>1742.6169652386336</v>
      </c>
      <c r="AH244" s="50">
        <f t="shared" si="151"/>
        <v>6162.1128690320029</v>
      </c>
      <c r="AI244" s="49">
        <f t="shared" si="152"/>
        <v>1074.9369652386335</v>
      </c>
      <c r="AJ244" s="51">
        <f t="shared" si="153"/>
        <v>2.6493466726047477E-4</v>
      </c>
      <c r="AK244" s="61"/>
      <c r="AL244" s="69">
        <f t="shared" si="154"/>
        <v>667.68</v>
      </c>
      <c r="AM244" s="69">
        <f t="shared" si="155"/>
        <v>1043.6170591692724</v>
      </c>
      <c r="AN244" s="69">
        <f t="shared" si="156"/>
        <v>1476.9554171948521</v>
      </c>
      <c r="AO244" s="69">
        <f t="shared" si="157"/>
        <v>1976.4595973660157</v>
      </c>
      <c r="AP244" s="69">
        <f t="shared" si="158"/>
        <v>2552.2323656602503</v>
      </c>
      <c r="AQ244" s="70">
        <f t="shared" si="159"/>
        <v>6132.5692253783582</v>
      </c>
      <c r="AS244" s="74">
        <f t="shared" si="160"/>
        <v>0.56304975312915229</v>
      </c>
      <c r="AT244" s="74">
        <f t="shared" si="161"/>
        <v>0.41522736162488622</v>
      </c>
      <c r="AU244" s="74">
        <f t="shared" si="162"/>
        <v>0.33819854977062247</v>
      </c>
      <c r="AV244" s="74">
        <f t="shared" si="163"/>
        <v>0.29131522296815693</v>
      </c>
      <c r="AW244" s="45"/>
      <c r="AX244" s="42" t="str">
        <f t="shared" si="164"/>
        <v>HPS0090-ST-1010-002-B</v>
      </c>
      <c r="AY244" s="42">
        <f t="shared" si="165"/>
        <v>41.73</v>
      </c>
      <c r="AZ244" s="43">
        <f t="shared" si="166"/>
        <v>65.226066198079522</v>
      </c>
      <c r="BA244" s="43">
        <f t="shared" si="167"/>
        <v>92.309713574678256</v>
      </c>
      <c r="BB244" s="43">
        <f t="shared" si="168"/>
        <v>94.571301557257868</v>
      </c>
      <c r="BC244" s="43">
        <f t="shared" si="169"/>
        <v>96.924162441411852</v>
      </c>
      <c r="BD244" s="43">
        <f t="shared" si="170"/>
        <v>98.386134252925032</v>
      </c>
      <c r="BE244" s="43">
        <f t="shared" si="171"/>
        <v>123.528724835376</v>
      </c>
      <c r="BF244" s="43">
        <f t="shared" si="172"/>
        <v>126.5551785938427</v>
      </c>
      <c r="BG244" s="43">
        <f t="shared" si="173"/>
        <v>129.70377361682958</v>
      </c>
      <c r="BH244" s="43">
        <f t="shared" si="174"/>
        <v>131.66018217480203</v>
      </c>
      <c r="BI244" s="43">
        <f t="shared" si="175"/>
        <v>133.34147077930959</v>
      </c>
      <c r="BJ244" s="43">
        <f t="shared" si="177"/>
        <v>159.51452285376564</v>
      </c>
    </row>
    <row r="245" spans="1:62" x14ac:dyDescent="0.2">
      <c r="A245" s="26" t="s">
        <v>259</v>
      </c>
      <c r="B245" s="17">
        <f>IF(ISERROR(VLOOKUP('Prices updated for CPI'!A245,Quantities!$A$1:$B$576,2,FALSE)),0,VLOOKUP('Prices updated for CPI'!A245,Quantities!$A$1:$B$576,2,FALSE))</f>
        <v>10</v>
      </c>
      <c r="C245" s="18">
        <f t="shared" si="141"/>
        <v>1</v>
      </c>
      <c r="D245" s="19">
        <v>2</v>
      </c>
      <c r="E245" s="20">
        <v>1360</v>
      </c>
      <c r="F245" s="21">
        <v>0</v>
      </c>
      <c r="G245" s="22">
        <v>0</v>
      </c>
      <c r="H245" s="22">
        <v>0</v>
      </c>
      <c r="I245" s="22">
        <v>80.057441548749381</v>
      </c>
      <c r="J245" s="23">
        <f t="shared" si="142"/>
        <v>80.057441548749381</v>
      </c>
      <c r="K245" s="24">
        <f>IF(ISERROR(VLOOKUP($A245,'14-15 pricing'!$A$1:$D$1208,4,FALSE)),L245,VLOOKUP($A245,'14-15 pricing'!$A$1:$D$1208,4,FALSE))</f>
        <v>53.25</v>
      </c>
      <c r="L245" s="24">
        <f t="shared" si="143"/>
        <v>112.50338890239784</v>
      </c>
      <c r="M245" s="24"/>
      <c r="N245" s="24"/>
      <c r="O245" s="24"/>
      <c r="P245" s="24"/>
      <c r="Q245" s="24"/>
      <c r="R245" s="24"/>
      <c r="S245" s="24"/>
      <c r="T245" s="24"/>
      <c r="U245" s="24">
        <f t="shared" si="178"/>
        <v>112.79599360409918</v>
      </c>
      <c r="V245" s="24">
        <f t="shared" si="178"/>
        <v>112.53207897718988</v>
      </c>
      <c r="W245" s="24">
        <f t="shared" si="178"/>
        <v>113.58364586048121</v>
      </c>
      <c r="X245" s="22">
        <f t="shared" si="179"/>
        <v>112.50338890239784</v>
      </c>
      <c r="Y245" s="22">
        <f t="shared" si="180"/>
        <v>0</v>
      </c>
      <c r="Z245" s="31">
        <f t="shared" si="144"/>
        <v>112.50338890239784</v>
      </c>
      <c r="AA245" s="25">
        <f t="shared" si="145"/>
        <v>0</v>
      </c>
      <c r="AC245" s="49">
        <f t="shared" si="146"/>
        <v>532.5</v>
      </c>
      <c r="AD245" s="49">
        <f t="shared" si="147"/>
        <v>1125.0338890239784</v>
      </c>
      <c r="AE245" s="49">
        <f t="shared" si="148"/>
        <v>1127.9599360409918</v>
      </c>
      <c r="AF245" s="49">
        <f t="shared" si="149"/>
        <v>1125.3207897718989</v>
      </c>
      <c r="AG245" s="49">
        <f t="shared" si="150"/>
        <v>1135.8364586048122</v>
      </c>
      <c r="AH245" s="50">
        <f t="shared" si="151"/>
        <v>4107.6742419757056</v>
      </c>
      <c r="AI245" s="49">
        <f t="shared" si="152"/>
        <v>603.33645860481215</v>
      </c>
      <c r="AJ245" s="51">
        <f t="shared" si="153"/>
        <v>1.4870150443760573E-4</v>
      </c>
      <c r="AK245" s="61"/>
      <c r="AL245" s="69">
        <f t="shared" si="154"/>
        <v>532.5</v>
      </c>
      <c r="AM245" s="69">
        <f t="shared" si="155"/>
        <v>743.50449726104989</v>
      </c>
      <c r="AN245" s="69">
        <f t="shared" si="156"/>
        <v>986.72697333501787</v>
      </c>
      <c r="AO245" s="69">
        <f t="shared" si="157"/>
        <v>1267.086745924908</v>
      </c>
      <c r="AP245" s="69">
        <f t="shared" si="158"/>
        <v>1590.2542564092219</v>
      </c>
      <c r="AQ245" s="70">
        <f t="shared" si="159"/>
        <v>4094.4389791349558</v>
      </c>
      <c r="AS245" s="74">
        <f t="shared" si="160"/>
        <v>0.39625257701605615</v>
      </c>
      <c r="AT245" s="74">
        <f t="shared" si="161"/>
        <v>0.32712979809800774</v>
      </c>
      <c r="AU245" s="74">
        <f t="shared" si="162"/>
        <v>0.28413105161431634</v>
      </c>
      <c r="AV245" s="74">
        <f t="shared" si="163"/>
        <v>0.25504766072540541</v>
      </c>
      <c r="AW245" s="45"/>
      <c r="AX245" s="42" t="str">
        <f t="shared" si="164"/>
        <v>HPS0090-ST-1360-002-B</v>
      </c>
      <c r="AY245" s="42">
        <f t="shared" si="165"/>
        <v>53.25</v>
      </c>
      <c r="AZ245" s="43">
        <f t="shared" si="166"/>
        <v>74.350449726104983</v>
      </c>
      <c r="BA245" s="43">
        <f t="shared" si="167"/>
        <v>98.672697333501773</v>
      </c>
      <c r="BB245" s="43">
        <f t="shared" si="168"/>
        <v>101.09017841817257</v>
      </c>
      <c r="BC245" s="43">
        <f t="shared" si="169"/>
        <v>103.60522391988071</v>
      </c>
      <c r="BD245" s="43">
        <f t="shared" si="170"/>
        <v>105.16797063938871</v>
      </c>
      <c r="BE245" s="43">
        <f t="shared" si="171"/>
        <v>126.70867459249078</v>
      </c>
      <c r="BF245" s="43">
        <f t="shared" si="172"/>
        <v>129.81303712000681</v>
      </c>
      <c r="BG245" s="43">
        <f t="shared" si="173"/>
        <v>133.04268514497315</v>
      </c>
      <c r="BH245" s="43">
        <f t="shared" si="174"/>
        <v>135.04945673330178</v>
      </c>
      <c r="BI245" s="43">
        <f t="shared" si="175"/>
        <v>136.77402606702165</v>
      </c>
      <c r="BJ245" s="43">
        <f t="shared" si="177"/>
        <v>159.02542564092215</v>
      </c>
    </row>
    <row r="246" spans="1:62" x14ac:dyDescent="0.2">
      <c r="A246" s="26" t="s">
        <v>260</v>
      </c>
      <c r="B246" s="17">
        <f>IF(ISERROR(VLOOKUP('Prices updated for CPI'!A246,Quantities!$A$1:$B$576,2,FALSE)),0,VLOOKUP('Prices updated for CPI'!A246,Quantities!$A$1:$B$576,2,FALSE))</f>
        <v>56</v>
      </c>
      <c r="C246" s="18">
        <f t="shared" si="141"/>
        <v>1</v>
      </c>
      <c r="D246" s="19">
        <v>2</v>
      </c>
      <c r="E246" s="20">
        <v>1370</v>
      </c>
      <c r="F246" s="21">
        <v>0</v>
      </c>
      <c r="G246" s="22">
        <v>0</v>
      </c>
      <c r="H246" s="22">
        <v>0</v>
      </c>
      <c r="I246" s="22">
        <v>79.234534569582706</v>
      </c>
      <c r="J246" s="23">
        <f t="shared" si="142"/>
        <v>79.234534569582706</v>
      </c>
      <c r="K246" s="24">
        <f>IF(ISERROR(VLOOKUP($A246,'14-15 pricing'!$A$1:$D$1208,4,FALSE)),L246,VLOOKUP($A246,'14-15 pricing'!$A$1:$D$1208,4,FALSE))</f>
        <v>53.25</v>
      </c>
      <c r="L246" s="24">
        <f t="shared" si="143"/>
        <v>111.34697143368183</v>
      </c>
      <c r="M246" s="24"/>
      <c r="N246" s="24"/>
      <c r="O246" s="24"/>
      <c r="P246" s="24"/>
      <c r="Q246" s="24"/>
      <c r="R246" s="24"/>
      <c r="S246" s="24"/>
      <c r="T246" s="24"/>
      <c r="U246" s="24">
        <f t="shared" si="178"/>
        <v>111.63656846430962</v>
      </c>
      <c r="V246" s="24">
        <f t="shared" si="178"/>
        <v>111.37536660443594</v>
      </c>
      <c r="W246" s="24">
        <f t="shared" si="178"/>
        <v>112.41612447721454</v>
      </c>
      <c r="X246" s="22">
        <f t="shared" si="179"/>
        <v>111.34697143368183</v>
      </c>
      <c r="Y246" s="22">
        <f t="shared" si="180"/>
        <v>0</v>
      </c>
      <c r="Z246" s="31">
        <f t="shared" si="144"/>
        <v>111.34697143368183</v>
      </c>
      <c r="AA246" s="25">
        <f t="shared" si="145"/>
        <v>0</v>
      </c>
      <c r="AC246" s="49">
        <f t="shared" si="146"/>
        <v>2982</v>
      </c>
      <c r="AD246" s="49">
        <f t="shared" si="147"/>
        <v>6235.4304002861827</v>
      </c>
      <c r="AE246" s="49">
        <f t="shared" si="148"/>
        <v>6251.6478340013382</v>
      </c>
      <c r="AF246" s="49">
        <f t="shared" si="149"/>
        <v>6237.0205298484125</v>
      </c>
      <c r="AG246" s="49">
        <f t="shared" si="150"/>
        <v>6295.3029707240139</v>
      </c>
      <c r="AH246" s="50">
        <f t="shared" si="151"/>
        <v>22795.261679063169</v>
      </c>
      <c r="AI246" s="49">
        <f t="shared" si="152"/>
        <v>3313.3029707240139</v>
      </c>
      <c r="AJ246" s="51">
        <f t="shared" si="153"/>
        <v>8.1661422806037528E-4</v>
      </c>
      <c r="AK246" s="61"/>
      <c r="AL246" s="69">
        <f t="shared" si="154"/>
        <v>2982</v>
      </c>
      <c r="AM246" s="69">
        <f t="shared" si="155"/>
        <v>4140.7594577457676</v>
      </c>
      <c r="AN246" s="69">
        <f t="shared" si="156"/>
        <v>5476.448261280475</v>
      </c>
      <c r="AO246" s="69">
        <f t="shared" si="157"/>
        <v>7016.0815026424661</v>
      </c>
      <c r="AP246" s="69">
        <f t="shared" si="158"/>
        <v>8790.7991701363644</v>
      </c>
      <c r="AQ246" s="70">
        <f t="shared" si="159"/>
        <v>22723.802770519349</v>
      </c>
      <c r="AS246" s="74">
        <f t="shared" si="160"/>
        <v>0.38858466054519369</v>
      </c>
      <c r="AT246" s="74">
        <f t="shared" si="161"/>
        <v>0.32257097210419883</v>
      </c>
      <c r="AU246" s="74">
        <f t="shared" si="162"/>
        <v>0.28113718379254843</v>
      </c>
      <c r="AV246" s="74">
        <f t="shared" si="163"/>
        <v>0.25294997882015574</v>
      </c>
      <c r="AW246" s="45"/>
      <c r="AX246" s="42" t="str">
        <f t="shared" si="164"/>
        <v>HPS0090-ST-1370-002-B</v>
      </c>
      <c r="AY246" s="42">
        <f t="shared" si="165"/>
        <v>53.25</v>
      </c>
      <c r="AZ246" s="43">
        <f t="shared" si="166"/>
        <v>73.942133174031568</v>
      </c>
      <c r="BA246" s="43">
        <f t="shared" si="167"/>
        <v>97.793718951437057</v>
      </c>
      <c r="BB246" s="43">
        <f t="shared" si="168"/>
        <v>100.18966506574726</v>
      </c>
      <c r="BC246" s="43">
        <f t="shared" si="169"/>
        <v>102.68230649129603</v>
      </c>
      <c r="BD246" s="43">
        <f t="shared" si="170"/>
        <v>104.23113223144286</v>
      </c>
      <c r="BE246" s="43">
        <f t="shared" si="171"/>
        <v>125.28716969004405</v>
      </c>
      <c r="BF246" s="43">
        <f t="shared" si="172"/>
        <v>128.35670534745012</v>
      </c>
      <c r="BG246" s="43">
        <f t="shared" si="173"/>
        <v>131.55012096358232</v>
      </c>
      <c r="BH246" s="43">
        <f t="shared" si="174"/>
        <v>133.53437921049942</v>
      </c>
      <c r="BI246" s="43">
        <f t="shared" si="175"/>
        <v>135.23960114144379</v>
      </c>
      <c r="BJ246" s="43">
        <f t="shared" si="177"/>
        <v>156.97855660957794</v>
      </c>
    </row>
    <row r="247" spans="1:62" x14ac:dyDescent="0.2">
      <c r="A247" s="26" t="s">
        <v>261</v>
      </c>
      <c r="B247" s="17">
        <f>IF(ISERROR(VLOOKUP('Prices updated for CPI'!A247,Quantities!$A$1:$B$576,2,FALSE)),0,VLOOKUP('Prices updated for CPI'!A247,Quantities!$A$1:$B$576,2,FALSE))</f>
        <v>10</v>
      </c>
      <c r="C247" s="18">
        <f t="shared" si="141"/>
        <v>1</v>
      </c>
      <c r="D247" s="19">
        <v>2</v>
      </c>
      <c r="E247" s="20">
        <v>50</v>
      </c>
      <c r="F247" s="21">
        <v>0</v>
      </c>
      <c r="G247" s="22">
        <v>0</v>
      </c>
      <c r="H247" s="22">
        <v>0</v>
      </c>
      <c r="I247" s="22">
        <v>70.297824922255131</v>
      </c>
      <c r="J247" s="23">
        <f t="shared" si="142"/>
        <v>70.297824922255131</v>
      </c>
      <c r="K247" s="24">
        <f>IF(ISERROR(VLOOKUP($A247,'14-15 pricing'!$A$1:$D$1208,4,FALSE)),L247,VLOOKUP($A247,'14-15 pricing'!$A$1:$D$1208,4,FALSE))</f>
        <v>45.2</v>
      </c>
      <c r="L247" s="24">
        <f t="shared" si="143"/>
        <v>98.788362246191355</v>
      </c>
      <c r="M247" s="24"/>
      <c r="N247" s="24"/>
      <c r="O247" s="24"/>
      <c r="P247" s="24"/>
      <c r="Q247" s="24"/>
      <c r="R247" s="24"/>
      <c r="S247" s="24"/>
      <c r="T247" s="24"/>
      <c r="U247" s="24">
        <f t="shared" si="178"/>
        <v>99.045296188791852</v>
      </c>
      <c r="V247" s="24">
        <f t="shared" si="178"/>
        <v>98.813554780648118</v>
      </c>
      <c r="W247" s="24">
        <f t="shared" si="178"/>
        <v>99.736927589291284</v>
      </c>
      <c r="X247" s="22">
        <f t="shared" si="179"/>
        <v>98.788362246191355</v>
      </c>
      <c r="Y247" s="22">
        <f t="shared" si="180"/>
        <v>0</v>
      </c>
      <c r="Z247" s="31">
        <f t="shared" si="144"/>
        <v>98.788362246191355</v>
      </c>
      <c r="AA247" s="25">
        <f t="shared" si="145"/>
        <v>0</v>
      </c>
      <c r="AC247" s="49">
        <f t="shared" si="146"/>
        <v>452</v>
      </c>
      <c r="AD247" s="49">
        <f t="shared" si="147"/>
        <v>987.88362246191355</v>
      </c>
      <c r="AE247" s="49">
        <f t="shared" si="148"/>
        <v>990.45296188791849</v>
      </c>
      <c r="AF247" s="49">
        <f t="shared" si="149"/>
        <v>988.13554780648121</v>
      </c>
      <c r="AG247" s="49">
        <f t="shared" si="150"/>
        <v>997.36927589291281</v>
      </c>
      <c r="AH247" s="50">
        <f t="shared" si="151"/>
        <v>3592.3088959066095</v>
      </c>
      <c r="AI247" s="49">
        <f t="shared" si="152"/>
        <v>545.36927589291281</v>
      </c>
      <c r="AJ247" s="51">
        <f t="shared" si="153"/>
        <v>1.3441460505611981E-4</v>
      </c>
      <c r="AK247" s="61"/>
      <c r="AL247" s="69">
        <f t="shared" si="154"/>
        <v>452</v>
      </c>
      <c r="AM247" s="69">
        <f t="shared" si="155"/>
        <v>642.73166927043223</v>
      </c>
      <c r="AN247" s="69">
        <f t="shared" si="156"/>
        <v>862.58588786693349</v>
      </c>
      <c r="AO247" s="69">
        <f t="shared" si="157"/>
        <v>1116.0093367339609</v>
      </c>
      <c r="AP247" s="69">
        <f t="shared" si="158"/>
        <v>1408.1276542520263</v>
      </c>
      <c r="AQ247" s="70">
        <f t="shared" si="159"/>
        <v>3579.7227770790173</v>
      </c>
      <c r="AS247" s="74">
        <f t="shared" si="160"/>
        <v>0.42197271962485006</v>
      </c>
      <c r="AT247" s="74">
        <f t="shared" si="161"/>
        <v>0.34206221524148456</v>
      </c>
      <c r="AU247" s="74">
        <f t="shared" si="162"/>
        <v>0.29379503239232418</v>
      </c>
      <c r="AV247" s="74">
        <f t="shared" si="163"/>
        <v>0.2617525749138977</v>
      </c>
      <c r="AW247" s="45"/>
      <c r="AX247" s="42" t="str">
        <f t="shared" si="164"/>
        <v>HPS0090-TA-0050-002-B</v>
      </c>
      <c r="AY247" s="42">
        <f t="shared" si="165"/>
        <v>45.2</v>
      </c>
      <c r="AZ247" s="43">
        <f t="shared" si="166"/>
        <v>64.273166927043235</v>
      </c>
      <c r="BA247" s="43">
        <f t="shared" si="167"/>
        <v>86.258588786693366</v>
      </c>
      <c r="BB247" s="43">
        <f t="shared" si="168"/>
        <v>88.371924211967354</v>
      </c>
      <c r="BC247" s="43">
        <f t="shared" si="169"/>
        <v>90.570549379559765</v>
      </c>
      <c r="BD247" s="43">
        <f t="shared" si="170"/>
        <v>91.936685406024978</v>
      </c>
      <c r="BE247" s="43">
        <f t="shared" si="171"/>
        <v>111.60093367339611</v>
      </c>
      <c r="BF247" s="43">
        <f t="shared" si="172"/>
        <v>114.33515654839431</v>
      </c>
      <c r="BG247" s="43">
        <f t="shared" si="173"/>
        <v>117.17972686831811</v>
      </c>
      <c r="BH247" s="43">
        <f t="shared" si="174"/>
        <v>118.94722687293098</v>
      </c>
      <c r="BI247" s="43">
        <f t="shared" si="175"/>
        <v>120.46617218939515</v>
      </c>
      <c r="BJ247" s="43">
        <f t="shared" si="177"/>
        <v>140.81276542520266</v>
      </c>
    </row>
    <row r="248" spans="1:62" x14ac:dyDescent="0.2">
      <c r="A248" s="26" t="s">
        <v>262</v>
      </c>
      <c r="B248" s="17">
        <f>IF(ISERROR(VLOOKUP('Prices updated for CPI'!A248,Quantities!$A$1:$B$576,2,FALSE)),0,VLOOKUP('Prices updated for CPI'!A248,Quantities!$A$1:$B$576,2,FALSE))</f>
        <v>3</v>
      </c>
      <c r="C248" s="18">
        <f t="shared" si="141"/>
        <v>1</v>
      </c>
      <c r="D248" s="19">
        <v>2</v>
      </c>
      <c r="E248" s="20">
        <v>220</v>
      </c>
      <c r="F248" s="21">
        <v>0</v>
      </c>
      <c r="G248" s="22">
        <v>0</v>
      </c>
      <c r="H248" s="22">
        <v>0</v>
      </c>
      <c r="I248" s="22">
        <v>81.107738922255137</v>
      </c>
      <c r="J248" s="23">
        <f t="shared" si="142"/>
        <v>81.107738922255137</v>
      </c>
      <c r="K248" s="24">
        <f>IF(ISERROR(VLOOKUP($A248,'14-15 pricing'!$A$1:$D$1208,4,FALSE)),L248,VLOOKUP($A248,'14-15 pricing'!$A$1:$D$1208,4,FALSE))</f>
        <v>57.68</v>
      </c>
      <c r="L248" s="24">
        <f t="shared" si="143"/>
        <v>113.97935430409923</v>
      </c>
      <c r="M248" s="24"/>
      <c r="N248" s="24"/>
      <c r="O248" s="24"/>
      <c r="P248" s="24"/>
      <c r="Q248" s="24"/>
      <c r="R248" s="24"/>
      <c r="S248" s="24"/>
      <c r="T248" s="24"/>
      <c r="U248" s="24">
        <f t="shared" si="178"/>
        <v>114.2757977738617</v>
      </c>
      <c r="V248" s="24">
        <f t="shared" si="178"/>
        <v>114.00842077251087</v>
      </c>
      <c r="W248" s="24">
        <f t="shared" si="178"/>
        <v>115.07378347433225</v>
      </c>
      <c r="X248" s="22">
        <f t="shared" si="179"/>
        <v>113.97935430409923</v>
      </c>
      <c r="Y248" s="22">
        <f t="shared" si="180"/>
        <v>0</v>
      </c>
      <c r="Z248" s="31">
        <f t="shared" si="144"/>
        <v>113.97935430409923</v>
      </c>
      <c r="AA248" s="25">
        <f t="shared" si="145"/>
        <v>0</v>
      </c>
      <c r="AC248" s="49">
        <f t="shared" si="146"/>
        <v>173.04</v>
      </c>
      <c r="AD248" s="49">
        <f t="shared" si="147"/>
        <v>341.93806291229771</v>
      </c>
      <c r="AE248" s="49">
        <f t="shared" si="148"/>
        <v>342.82739332158508</v>
      </c>
      <c r="AF248" s="49">
        <f t="shared" si="149"/>
        <v>342.02526231753262</v>
      </c>
      <c r="AG248" s="49">
        <f t="shared" si="150"/>
        <v>345.22135042299675</v>
      </c>
      <c r="AH248" s="50">
        <f t="shared" si="151"/>
        <v>1258.962456011235</v>
      </c>
      <c r="AI248" s="49">
        <f t="shared" si="152"/>
        <v>172.18135042299676</v>
      </c>
      <c r="AJ248" s="51">
        <f t="shared" si="153"/>
        <v>4.2436729090109038E-5</v>
      </c>
      <c r="AK248" s="61"/>
      <c r="AL248" s="69">
        <f t="shared" si="154"/>
        <v>173.04</v>
      </c>
      <c r="AM248" s="69">
        <f t="shared" si="155"/>
        <v>233.25688025906297</v>
      </c>
      <c r="AN248" s="69">
        <f t="shared" si="156"/>
        <v>302.66819095704841</v>
      </c>
      <c r="AO248" s="69">
        <f t="shared" si="157"/>
        <v>382.67781669794931</v>
      </c>
      <c r="AP248" s="69">
        <f t="shared" si="158"/>
        <v>474.90399924408609</v>
      </c>
      <c r="AQ248" s="70">
        <f t="shared" si="159"/>
        <v>1255.6324740475309</v>
      </c>
      <c r="AS248" s="74">
        <f t="shared" si="160"/>
        <v>0.34799399132606901</v>
      </c>
      <c r="AT248" s="74">
        <f t="shared" si="161"/>
        <v>0.29757454794428739</v>
      </c>
      <c r="AU248" s="74">
        <f t="shared" si="162"/>
        <v>0.26434765241734653</v>
      </c>
      <c r="AV248" s="74">
        <f t="shared" si="163"/>
        <v>0.24100216558654522</v>
      </c>
      <c r="AW248" s="45"/>
      <c r="AX248" s="42" t="str">
        <f t="shared" si="164"/>
        <v>HPS0090-TA-0220-002-B</v>
      </c>
      <c r="AY248" s="42">
        <f t="shared" si="165"/>
        <v>57.68</v>
      </c>
      <c r="AZ248" s="43">
        <f t="shared" si="166"/>
        <v>77.752293419687661</v>
      </c>
      <c r="BA248" s="43">
        <f t="shared" si="167"/>
        <v>100.88939698568279</v>
      </c>
      <c r="BB248" s="43">
        <f t="shared" si="168"/>
        <v>103.36118721183202</v>
      </c>
      <c r="BC248" s="43">
        <f t="shared" si="169"/>
        <v>105.9327336569573</v>
      </c>
      <c r="BD248" s="43">
        <f t="shared" si="170"/>
        <v>107.53058775878273</v>
      </c>
      <c r="BE248" s="43">
        <f t="shared" si="171"/>
        <v>127.55927223264975</v>
      </c>
      <c r="BF248" s="43">
        <f t="shared" si="172"/>
        <v>130.68447440234965</v>
      </c>
      <c r="BG248" s="43">
        <f t="shared" si="173"/>
        <v>133.93580311332596</v>
      </c>
      <c r="BH248" s="43">
        <f t="shared" si="174"/>
        <v>135.95604619587436</v>
      </c>
      <c r="BI248" s="43">
        <f t="shared" si="175"/>
        <v>137.69219259493937</v>
      </c>
      <c r="BJ248" s="43">
        <f t="shared" si="177"/>
        <v>158.301333081362</v>
      </c>
    </row>
    <row r="249" spans="1:62" x14ac:dyDescent="0.2">
      <c r="A249" s="26" t="s">
        <v>263</v>
      </c>
      <c r="B249" s="17">
        <f>IF(ISERROR(VLOOKUP('Prices updated for CPI'!A249,Quantities!$A$1:$B$576,2,FALSE)),0,VLOOKUP('Prices updated for CPI'!A249,Quantities!$A$1:$B$576,2,FALSE))</f>
        <v>15</v>
      </c>
      <c r="C249" s="18">
        <f t="shared" si="141"/>
        <v>1</v>
      </c>
      <c r="D249" s="19">
        <v>2</v>
      </c>
      <c r="E249" s="20">
        <v>310</v>
      </c>
      <c r="F249" s="21">
        <v>0</v>
      </c>
      <c r="G249" s="22">
        <v>0</v>
      </c>
      <c r="H249" s="22">
        <v>0</v>
      </c>
      <c r="I249" s="22">
        <v>80.172708672255126</v>
      </c>
      <c r="J249" s="23">
        <f t="shared" si="142"/>
        <v>80.172708672255126</v>
      </c>
      <c r="K249" s="24">
        <f>IF(ISERROR(VLOOKUP($A249,'14-15 pricing'!$A$1:$D$1208,4,FALSE)),L249,VLOOKUP($A249,'14-15 pricing'!$A$1:$D$1208,4,FALSE))</f>
        <v>56.72</v>
      </c>
      <c r="L249" s="24">
        <f t="shared" si="143"/>
        <v>112.66537187078349</v>
      </c>
      <c r="M249" s="24"/>
      <c r="N249" s="24"/>
      <c r="O249" s="24"/>
      <c r="P249" s="24"/>
      <c r="Q249" s="24"/>
      <c r="R249" s="24"/>
      <c r="S249" s="24"/>
      <c r="T249" s="24"/>
      <c r="U249" s="24">
        <f t="shared" si="178"/>
        <v>112.95839786626635</v>
      </c>
      <c r="V249" s="24">
        <f t="shared" si="178"/>
        <v>112.69410325369545</v>
      </c>
      <c r="W249" s="24">
        <f t="shared" si="178"/>
        <v>113.7471841884911</v>
      </c>
      <c r="X249" s="22">
        <f t="shared" si="179"/>
        <v>112.66537187078349</v>
      </c>
      <c r="Y249" s="22">
        <f t="shared" si="180"/>
        <v>0</v>
      </c>
      <c r="Z249" s="31">
        <f t="shared" si="144"/>
        <v>112.66537187078349</v>
      </c>
      <c r="AA249" s="25">
        <f t="shared" si="145"/>
        <v>0</v>
      </c>
      <c r="AC249" s="49">
        <f t="shared" si="146"/>
        <v>850.8</v>
      </c>
      <c r="AD249" s="49">
        <f t="shared" si="147"/>
        <v>1689.9805780617523</v>
      </c>
      <c r="AE249" s="49">
        <f t="shared" si="148"/>
        <v>1694.3759679939953</v>
      </c>
      <c r="AF249" s="49">
        <f t="shared" si="149"/>
        <v>1690.4115488054317</v>
      </c>
      <c r="AG249" s="49">
        <f t="shared" si="150"/>
        <v>1706.2077628273667</v>
      </c>
      <c r="AH249" s="50">
        <f t="shared" si="151"/>
        <v>6218.0954835362136</v>
      </c>
      <c r="AI249" s="49">
        <f t="shared" si="152"/>
        <v>855.4077628273667</v>
      </c>
      <c r="AJ249" s="51">
        <f t="shared" si="153"/>
        <v>2.1082833537721424E-4</v>
      </c>
      <c r="AK249" s="61"/>
      <c r="AL249" s="69">
        <f t="shared" si="154"/>
        <v>850.8</v>
      </c>
      <c r="AM249" s="69">
        <f t="shared" si="155"/>
        <v>1149.9612430748409</v>
      </c>
      <c r="AN249" s="69">
        <f t="shared" si="156"/>
        <v>1494.8009940305215</v>
      </c>
      <c r="AO249" s="69">
        <f t="shared" si="157"/>
        <v>1892.293839751273</v>
      </c>
      <c r="AP249" s="69">
        <f t="shared" si="158"/>
        <v>2350.4793069466937</v>
      </c>
      <c r="AQ249" s="70">
        <f t="shared" si="159"/>
        <v>6201.3636554638924</v>
      </c>
      <c r="AS249" s="74">
        <f t="shared" si="160"/>
        <v>0.35162346388674304</v>
      </c>
      <c r="AT249" s="74">
        <f t="shared" si="161"/>
        <v>0.29987075915152206</v>
      </c>
      <c r="AU249" s="74">
        <f t="shared" si="162"/>
        <v>0.26591689951246811</v>
      </c>
      <c r="AV249" s="74">
        <f t="shared" si="163"/>
        <v>0.24213230396376784</v>
      </c>
      <c r="AW249" s="45"/>
      <c r="AX249" s="42" t="str">
        <f t="shared" si="164"/>
        <v>HPS0090-TA-0310-002-B</v>
      </c>
      <c r="AY249" s="42">
        <f t="shared" si="165"/>
        <v>56.72</v>
      </c>
      <c r="AZ249" s="43">
        <f t="shared" si="166"/>
        <v>76.664082871656063</v>
      </c>
      <c r="BA249" s="43">
        <f t="shared" si="167"/>
        <v>99.653399602034753</v>
      </c>
      <c r="BB249" s="43">
        <f t="shared" si="168"/>
        <v>102.0949078922846</v>
      </c>
      <c r="BC249" s="43">
        <f t="shared" si="169"/>
        <v>104.63495028670616</v>
      </c>
      <c r="BD249" s="43">
        <f t="shared" si="170"/>
        <v>106.2132290560555</v>
      </c>
      <c r="BE249" s="43">
        <f t="shared" si="171"/>
        <v>126.15292265008486</v>
      </c>
      <c r="BF249" s="43">
        <f t="shared" si="172"/>
        <v>129.24366925501192</v>
      </c>
      <c r="BG249" s="43">
        <f t="shared" si="173"/>
        <v>132.45915184758829</v>
      </c>
      <c r="BH249" s="43">
        <f t="shared" si="174"/>
        <v>134.45712161384935</v>
      </c>
      <c r="BI249" s="43">
        <f t="shared" si="175"/>
        <v>136.17412688172993</v>
      </c>
      <c r="BJ249" s="43">
        <f t="shared" si="177"/>
        <v>156.69862046311289</v>
      </c>
    </row>
    <row r="250" spans="1:62" x14ac:dyDescent="0.2">
      <c r="A250" s="26" t="s">
        <v>264</v>
      </c>
      <c r="B250" s="17">
        <f>IF(ISERROR(VLOOKUP('Prices updated for CPI'!A250,Quantities!$A$1:$B$576,2,FALSE)),0,VLOOKUP('Prices updated for CPI'!A250,Quantities!$A$1:$B$576,2,FALSE))</f>
        <v>23</v>
      </c>
      <c r="C250" s="18">
        <f t="shared" si="141"/>
        <v>1</v>
      </c>
      <c r="D250" s="19">
        <v>2</v>
      </c>
      <c r="E250" s="20">
        <v>60</v>
      </c>
      <c r="F250" s="21">
        <v>0</v>
      </c>
      <c r="G250" s="22">
        <v>0</v>
      </c>
      <c r="H250" s="22">
        <v>0</v>
      </c>
      <c r="I250" s="22">
        <v>74.537067268375267</v>
      </c>
      <c r="J250" s="23">
        <f t="shared" si="142"/>
        <v>74.537067268375267</v>
      </c>
      <c r="K250" s="24">
        <f>IF(ISERROR(VLOOKUP($A250,'14-15 pricing'!$A$1:$D$1208,4,FALSE)),L250,VLOOKUP($A250,'14-15 pricing'!$A$1:$D$1208,4,FALSE))</f>
        <v>51.75</v>
      </c>
      <c r="L250" s="24">
        <f t="shared" si="143"/>
        <v>104.74569889211266</v>
      </c>
      <c r="M250" s="24"/>
      <c r="N250" s="24"/>
      <c r="O250" s="24"/>
      <c r="P250" s="24"/>
      <c r="Q250" s="24"/>
      <c r="R250" s="24"/>
      <c r="S250" s="24"/>
      <c r="T250" s="24"/>
      <c r="U250" s="24">
        <f t="shared" si="178"/>
        <v>105.01812698763797</v>
      </c>
      <c r="V250" s="24">
        <f t="shared" si="178"/>
        <v>104.77241063799585</v>
      </c>
      <c r="W250" s="24">
        <f t="shared" si="178"/>
        <v>105.75146655086003</v>
      </c>
      <c r="X250" s="22">
        <f t="shared" si="179"/>
        <v>104.74569889211266</v>
      </c>
      <c r="Y250" s="22">
        <f t="shared" si="180"/>
        <v>0</v>
      </c>
      <c r="Z250" s="31">
        <f t="shared" si="144"/>
        <v>104.74569889211266</v>
      </c>
      <c r="AA250" s="25">
        <f t="shared" si="145"/>
        <v>0</v>
      </c>
      <c r="AC250" s="49">
        <f t="shared" si="146"/>
        <v>1190.25</v>
      </c>
      <c r="AD250" s="49">
        <f t="shared" si="147"/>
        <v>2409.151074518591</v>
      </c>
      <c r="AE250" s="49">
        <f t="shared" si="148"/>
        <v>2415.4169207156733</v>
      </c>
      <c r="AF250" s="49">
        <f t="shared" si="149"/>
        <v>2409.7654446739043</v>
      </c>
      <c r="AG250" s="49">
        <f t="shared" si="150"/>
        <v>2432.2837306697807</v>
      </c>
      <c r="AH250" s="50">
        <f t="shared" si="151"/>
        <v>8843.0113530019553</v>
      </c>
      <c r="AI250" s="49">
        <f t="shared" si="152"/>
        <v>1242.0337306697807</v>
      </c>
      <c r="AJ250" s="51">
        <f t="shared" si="153"/>
        <v>3.0611822255850545E-4</v>
      </c>
      <c r="AK250" s="61"/>
      <c r="AL250" s="69">
        <f t="shared" si="154"/>
        <v>1190.25</v>
      </c>
      <c r="AM250" s="69">
        <f t="shared" si="155"/>
        <v>1624.6257105732993</v>
      </c>
      <c r="AN250" s="69">
        <f t="shared" si="156"/>
        <v>2125.3256351882687</v>
      </c>
      <c r="AO250" s="69">
        <f t="shared" si="157"/>
        <v>2702.4767244574086</v>
      </c>
      <c r="AP250" s="69">
        <f t="shared" si="158"/>
        <v>3367.752198786081</v>
      </c>
      <c r="AQ250" s="70">
        <f t="shared" si="159"/>
        <v>8817.7603637014818</v>
      </c>
      <c r="AS250" s="74">
        <f t="shared" si="160"/>
        <v>0.36494493641949116</v>
      </c>
      <c r="AT250" s="74">
        <f t="shared" si="161"/>
        <v>0.30819401746281733</v>
      </c>
      <c r="AU250" s="74">
        <f t="shared" si="162"/>
        <v>0.27155889888751744</v>
      </c>
      <c r="AV250" s="74">
        <f t="shared" si="163"/>
        <v>0.24617250846526473</v>
      </c>
      <c r="AW250" s="45"/>
      <c r="AX250" s="42" t="str">
        <f t="shared" si="164"/>
        <v>HPS0100-ST-0060-002-B</v>
      </c>
      <c r="AY250" s="42">
        <f t="shared" si="165"/>
        <v>51.75</v>
      </c>
      <c r="AZ250" s="43">
        <f t="shared" si="166"/>
        <v>70.635900459708665</v>
      </c>
      <c r="BA250" s="43">
        <f t="shared" si="167"/>
        <v>92.405462399489934</v>
      </c>
      <c r="BB250" s="43">
        <f t="shared" si="168"/>
        <v>94.669396228277435</v>
      </c>
      <c r="BC250" s="43">
        <f t="shared" si="169"/>
        <v>97.024697632024413</v>
      </c>
      <c r="BD250" s="43">
        <f t="shared" si="170"/>
        <v>98.488185882896346</v>
      </c>
      <c r="BE250" s="43">
        <f t="shared" si="171"/>
        <v>117.49898801988732</v>
      </c>
      <c r="BF250" s="43">
        <f t="shared" si="172"/>
        <v>120.37771322637455</v>
      </c>
      <c r="BG250" s="43">
        <f t="shared" si="173"/>
        <v>123.37261768587129</v>
      </c>
      <c r="BH250" s="43">
        <f t="shared" si="174"/>
        <v>125.23352919468482</v>
      </c>
      <c r="BI250" s="43">
        <f t="shared" si="175"/>
        <v>126.83275002257143</v>
      </c>
      <c r="BJ250" s="43">
        <f t="shared" si="177"/>
        <v>146.42400864287305</v>
      </c>
    </row>
    <row r="251" spans="1:62" x14ac:dyDescent="0.2">
      <c r="A251" s="26" t="s">
        <v>265</v>
      </c>
      <c r="B251" s="17">
        <f>IF(ISERROR(VLOOKUP('Prices updated for CPI'!A251,Quantities!$A$1:$B$576,2,FALSE)),0,VLOOKUP('Prices updated for CPI'!A251,Quantities!$A$1:$B$576,2,FALSE))</f>
        <v>9</v>
      </c>
      <c r="C251" s="18">
        <f t="shared" si="141"/>
        <v>1</v>
      </c>
      <c r="D251" s="19">
        <v>2</v>
      </c>
      <c r="E251" s="20">
        <v>230</v>
      </c>
      <c r="F251" s="21">
        <v>0</v>
      </c>
      <c r="G251" s="22">
        <v>0</v>
      </c>
      <c r="H251" s="22">
        <v>0</v>
      </c>
      <c r="I251" s="22">
        <v>85.346981268375274</v>
      </c>
      <c r="J251" s="23">
        <f t="shared" si="142"/>
        <v>85.346981268375274</v>
      </c>
      <c r="K251" s="24">
        <f>IF(ISERROR(VLOOKUP($A251,'14-15 pricing'!$A$1:$D$1208,4,FALSE)),L251,VLOOKUP($A251,'14-15 pricing'!$A$1:$D$1208,4,FALSE))</f>
        <v>64.23</v>
      </c>
      <c r="L251" s="24">
        <f t="shared" si="143"/>
        <v>119.93669095002053</v>
      </c>
      <c r="M251" s="24"/>
      <c r="N251" s="24"/>
      <c r="O251" s="24"/>
      <c r="P251" s="24"/>
      <c r="Q251" s="24"/>
      <c r="R251" s="24"/>
      <c r="S251" s="24"/>
      <c r="T251" s="24"/>
      <c r="U251" s="24">
        <f t="shared" si="178"/>
        <v>120.2486285727078</v>
      </c>
      <c r="V251" s="24">
        <f t="shared" si="178"/>
        <v>119.9672766298586</v>
      </c>
      <c r="W251" s="24">
        <f t="shared" si="178"/>
        <v>121.08832243590098</v>
      </c>
      <c r="X251" s="22">
        <f t="shared" si="179"/>
        <v>119.93669095002053</v>
      </c>
      <c r="Y251" s="22">
        <f t="shared" si="180"/>
        <v>0</v>
      </c>
      <c r="Z251" s="31">
        <f t="shared" si="144"/>
        <v>119.93669095002053</v>
      </c>
      <c r="AA251" s="25">
        <f t="shared" si="145"/>
        <v>0</v>
      </c>
      <c r="AC251" s="49">
        <f t="shared" si="146"/>
        <v>578.07000000000005</v>
      </c>
      <c r="AD251" s="49">
        <f t="shared" si="147"/>
        <v>1079.4302185501847</v>
      </c>
      <c r="AE251" s="49">
        <f t="shared" si="148"/>
        <v>1082.2376571543703</v>
      </c>
      <c r="AF251" s="49">
        <f t="shared" si="149"/>
        <v>1079.7054896687275</v>
      </c>
      <c r="AG251" s="49">
        <f t="shared" si="150"/>
        <v>1089.7949019231087</v>
      </c>
      <c r="AH251" s="50">
        <f t="shared" si="151"/>
        <v>4004.1181520228688</v>
      </c>
      <c r="AI251" s="49">
        <f t="shared" si="152"/>
        <v>511.72490192310863</v>
      </c>
      <c r="AJ251" s="51">
        <f t="shared" si="153"/>
        <v>1.2612243415575613E-4</v>
      </c>
      <c r="AK251" s="61"/>
      <c r="AL251" s="69">
        <f t="shared" si="154"/>
        <v>578.07000000000005</v>
      </c>
      <c r="AM251" s="69">
        <f t="shared" si="155"/>
        <v>757.03524257117783</v>
      </c>
      <c r="AN251" s="69">
        <f t="shared" si="156"/>
        <v>963.32643538631442</v>
      </c>
      <c r="AO251" s="69">
        <f t="shared" si="157"/>
        <v>1201.1159392122686</v>
      </c>
      <c r="AP251" s="69">
        <f t="shared" si="158"/>
        <v>1475.2131866912919</v>
      </c>
      <c r="AQ251" s="70">
        <f t="shared" si="159"/>
        <v>3995.574891176404</v>
      </c>
      <c r="AS251" s="74">
        <f t="shared" si="160"/>
        <v>0.30959095364087008</v>
      </c>
      <c r="AT251" s="74">
        <f t="shared" si="161"/>
        <v>0.27249879690474343</v>
      </c>
      <c r="AU251" s="74">
        <f t="shared" si="162"/>
        <v>0.24684208290266166</v>
      </c>
      <c r="AV251" s="74">
        <f t="shared" si="163"/>
        <v>0.22820215645359371</v>
      </c>
      <c r="AW251" s="45"/>
      <c r="AX251" s="42" t="str">
        <f t="shared" si="164"/>
        <v>HPS0100-ST-0230-002-B</v>
      </c>
      <c r="AY251" s="42">
        <f t="shared" si="165"/>
        <v>64.23</v>
      </c>
      <c r="AZ251" s="43">
        <f t="shared" si="166"/>
        <v>84.115026952353091</v>
      </c>
      <c r="BA251" s="43">
        <f t="shared" si="167"/>
        <v>107.03627059847938</v>
      </c>
      <c r="BB251" s="43">
        <f t="shared" si="168"/>
        <v>109.65865922814211</v>
      </c>
      <c r="BC251" s="43">
        <f t="shared" si="169"/>
        <v>112.38688190942196</v>
      </c>
      <c r="BD251" s="43">
        <f t="shared" si="170"/>
        <v>114.08208823565413</v>
      </c>
      <c r="BE251" s="43">
        <f t="shared" si="171"/>
        <v>133.45732657914095</v>
      </c>
      <c r="BF251" s="43">
        <f t="shared" si="172"/>
        <v>136.72703108032991</v>
      </c>
      <c r="BG251" s="43">
        <f t="shared" si="173"/>
        <v>140.12869393087917</v>
      </c>
      <c r="BH251" s="43">
        <f t="shared" si="174"/>
        <v>142.24234851762824</v>
      </c>
      <c r="BI251" s="43">
        <f t="shared" si="175"/>
        <v>144.05877042811571</v>
      </c>
      <c r="BJ251" s="43">
        <f t="shared" si="177"/>
        <v>163.91257629903242</v>
      </c>
    </row>
    <row r="252" spans="1:62" x14ac:dyDescent="0.2">
      <c r="A252" s="26" t="s">
        <v>266</v>
      </c>
      <c r="B252" s="17">
        <f>IF(ISERROR(VLOOKUP('Prices updated for CPI'!A252,Quantities!$A$1:$B$576,2,FALSE)),0,VLOOKUP('Prices updated for CPI'!A252,Quantities!$A$1:$B$576,2,FALSE))</f>
        <v>21</v>
      </c>
      <c r="C252" s="18">
        <f t="shared" si="141"/>
        <v>1</v>
      </c>
      <c r="D252" s="19">
        <v>2</v>
      </c>
      <c r="E252" s="20">
        <v>320</v>
      </c>
      <c r="F252" s="21">
        <v>0</v>
      </c>
      <c r="G252" s="22">
        <v>0</v>
      </c>
      <c r="H252" s="22">
        <v>0</v>
      </c>
      <c r="I252" s="22">
        <v>84.411951018375262</v>
      </c>
      <c r="J252" s="23">
        <f t="shared" si="142"/>
        <v>84.411951018375262</v>
      </c>
      <c r="K252" s="24">
        <f>IF(ISERROR(VLOOKUP($A252,'14-15 pricing'!$A$1:$D$1208,4,FALSE)),L252,VLOOKUP($A252,'14-15 pricing'!$A$1:$D$1208,4,FALSE))</f>
        <v>63.27</v>
      </c>
      <c r="L252" s="24">
        <f t="shared" si="143"/>
        <v>118.6227085167048</v>
      </c>
      <c r="M252" s="24"/>
      <c r="N252" s="24"/>
      <c r="O252" s="24"/>
      <c r="P252" s="24"/>
      <c r="Q252" s="24"/>
      <c r="R252" s="24"/>
      <c r="S252" s="24"/>
      <c r="T252" s="24"/>
      <c r="U252" s="24">
        <f t="shared" ref="U252:W271" si="181">IF($D252=1,($I252*(1+U$8)*U$7)+$F252,$J252*(1+U$8)*U$7)</f>
        <v>118.93122866511249</v>
      </c>
      <c r="V252" s="24">
        <f t="shared" si="181"/>
        <v>118.65295911104319</v>
      </c>
      <c r="W252" s="24">
        <f t="shared" si="181"/>
        <v>119.76172315005985</v>
      </c>
      <c r="X252" s="22">
        <f t="shared" si="179"/>
        <v>118.6227085167048</v>
      </c>
      <c r="Y252" s="22">
        <f t="shared" si="180"/>
        <v>0</v>
      </c>
      <c r="Z252" s="31">
        <f t="shared" si="144"/>
        <v>118.6227085167048</v>
      </c>
      <c r="AA252" s="25">
        <f t="shared" si="145"/>
        <v>0</v>
      </c>
      <c r="AC252" s="49">
        <f t="shared" si="146"/>
        <v>1328.67</v>
      </c>
      <c r="AD252" s="49">
        <f t="shared" si="147"/>
        <v>2491.0768788508008</v>
      </c>
      <c r="AE252" s="49">
        <f t="shared" si="148"/>
        <v>2497.5558019673622</v>
      </c>
      <c r="AF252" s="49">
        <f t="shared" si="149"/>
        <v>2491.7121413319069</v>
      </c>
      <c r="AG252" s="49">
        <f t="shared" si="150"/>
        <v>2514.996186151257</v>
      </c>
      <c r="AH252" s="50">
        <f t="shared" si="151"/>
        <v>9235.5388395920818</v>
      </c>
      <c r="AI252" s="49">
        <f t="shared" si="152"/>
        <v>1186.3261861512569</v>
      </c>
      <c r="AJ252" s="51">
        <f t="shared" si="153"/>
        <v>2.9238824559410108E-4</v>
      </c>
      <c r="AK252" s="61"/>
      <c r="AL252" s="69">
        <f t="shared" si="154"/>
        <v>1328.67</v>
      </c>
      <c r="AM252" s="69">
        <f t="shared" si="155"/>
        <v>1743.5631444907515</v>
      </c>
      <c r="AN252" s="69">
        <f t="shared" si="156"/>
        <v>2221.8057375114586</v>
      </c>
      <c r="AO252" s="69">
        <f t="shared" si="157"/>
        <v>2773.0705169280977</v>
      </c>
      <c r="AP252" s="69">
        <f t="shared" si="158"/>
        <v>3408.5071372964503</v>
      </c>
      <c r="AQ252" s="70">
        <f t="shared" si="159"/>
        <v>9215.4898787283437</v>
      </c>
      <c r="AS252" s="74">
        <f t="shared" si="160"/>
        <v>0.31226199469450761</v>
      </c>
      <c r="AT252" s="74">
        <f t="shared" si="161"/>
        <v>0.274290377455982</v>
      </c>
      <c r="AU252" s="74">
        <f t="shared" si="162"/>
        <v>0.24811565210650921</v>
      </c>
      <c r="AV252" s="74">
        <f t="shared" si="163"/>
        <v>0.22914549647740842</v>
      </c>
      <c r="AW252" s="45"/>
      <c r="AX252" s="42" t="str">
        <f t="shared" si="164"/>
        <v>HPS0100-ST-0320-002-B</v>
      </c>
      <c r="AY252" s="42">
        <f t="shared" si="165"/>
        <v>63.27</v>
      </c>
      <c r="AZ252" s="43">
        <f t="shared" si="166"/>
        <v>83.026816404321494</v>
      </c>
      <c r="BA252" s="43">
        <f t="shared" si="167"/>
        <v>105.80027321483135</v>
      </c>
      <c r="BB252" s="43">
        <f t="shared" si="168"/>
        <v>108.39237990859472</v>
      </c>
      <c r="BC252" s="43">
        <f t="shared" si="169"/>
        <v>111.08909853917085</v>
      </c>
      <c r="BD252" s="43">
        <f t="shared" si="170"/>
        <v>112.76472953292692</v>
      </c>
      <c r="BE252" s="43">
        <f t="shared" si="171"/>
        <v>132.05097699657605</v>
      </c>
      <c r="BF252" s="43">
        <f t="shared" si="172"/>
        <v>135.28622593299215</v>
      </c>
      <c r="BG252" s="43">
        <f t="shared" si="173"/>
        <v>138.65204266514147</v>
      </c>
      <c r="BH252" s="43">
        <f t="shared" si="174"/>
        <v>140.7434239356032</v>
      </c>
      <c r="BI252" s="43">
        <f t="shared" si="175"/>
        <v>142.54070471490621</v>
      </c>
      <c r="BJ252" s="43">
        <f t="shared" si="177"/>
        <v>162.30986368078331</v>
      </c>
    </row>
    <row r="253" spans="1:62" x14ac:dyDescent="0.2">
      <c r="A253" s="26" t="s">
        <v>267</v>
      </c>
      <c r="B253" s="17">
        <f>IF(ISERROR(VLOOKUP('Prices updated for CPI'!A253,Quantities!$A$1:$B$576,2,FALSE)),0,VLOOKUP('Prices updated for CPI'!A253,Quantities!$A$1:$B$576,2,FALSE))</f>
        <v>2</v>
      </c>
      <c r="C253" s="18">
        <f t="shared" si="141"/>
        <v>1</v>
      </c>
      <c r="D253" s="19">
        <v>2</v>
      </c>
      <c r="E253" s="20">
        <v>390</v>
      </c>
      <c r="F253" s="21">
        <v>0</v>
      </c>
      <c r="G253" s="22">
        <v>0</v>
      </c>
      <c r="H253" s="22">
        <v>0</v>
      </c>
      <c r="I253" s="22">
        <v>79.474509143375272</v>
      </c>
      <c r="J253" s="23">
        <f t="shared" si="142"/>
        <v>79.474509143375272</v>
      </c>
      <c r="K253" s="24">
        <f>IF(ISERROR(VLOOKUP($A253,'14-15 pricing'!$A$1:$D$1208,4,FALSE)),L253,VLOOKUP($A253,'14-15 pricing'!$A$1:$D$1208,4,FALSE))</f>
        <v>63.27</v>
      </c>
      <c r="L253" s="24">
        <f t="shared" si="143"/>
        <v>111.68420370440874</v>
      </c>
      <c r="M253" s="24"/>
      <c r="N253" s="24"/>
      <c r="O253" s="24"/>
      <c r="P253" s="24"/>
      <c r="Q253" s="24"/>
      <c r="R253" s="24"/>
      <c r="S253" s="24"/>
      <c r="T253" s="24"/>
      <c r="U253" s="24">
        <f t="shared" si="181"/>
        <v>111.97467782637523</v>
      </c>
      <c r="V253" s="24">
        <f t="shared" si="181"/>
        <v>111.71268487451952</v>
      </c>
      <c r="W253" s="24">
        <f t="shared" si="181"/>
        <v>112.75659485045995</v>
      </c>
      <c r="X253" s="22">
        <f t="shared" si="179"/>
        <v>111.68420370440874</v>
      </c>
      <c r="Y253" s="22">
        <f t="shared" si="180"/>
        <v>0</v>
      </c>
      <c r="Z253" s="31">
        <f t="shared" si="144"/>
        <v>111.68420370440874</v>
      </c>
      <c r="AA253" s="25">
        <f t="shared" si="145"/>
        <v>0</v>
      </c>
      <c r="AC253" s="49">
        <f t="shared" si="146"/>
        <v>126.54</v>
      </c>
      <c r="AD253" s="49">
        <f t="shared" si="147"/>
        <v>223.36840740881749</v>
      </c>
      <c r="AE253" s="49">
        <f t="shared" si="148"/>
        <v>223.94935565275046</v>
      </c>
      <c r="AF253" s="49">
        <f t="shared" si="149"/>
        <v>223.42536974903905</v>
      </c>
      <c r="AG253" s="49">
        <f t="shared" si="150"/>
        <v>225.5131897009199</v>
      </c>
      <c r="AH253" s="50">
        <f t="shared" si="151"/>
        <v>835.06496843717377</v>
      </c>
      <c r="AI253" s="49">
        <f t="shared" si="152"/>
        <v>98.973189700919889</v>
      </c>
      <c r="AJ253" s="51">
        <f t="shared" si="153"/>
        <v>2.4393457411058481E-5</v>
      </c>
      <c r="AK253" s="61"/>
      <c r="AL253" s="69">
        <f t="shared" si="154"/>
        <v>126.54</v>
      </c>
      <c r="AM253" s="69">
        <f t="shared" si="155"/>
        <v>161.15383418376194</v>
      </c>
      <c r="AN253" s="69">
        <f t="shared" si="156"/>
        <v>201.05280584488591</v>
      </c>
      <c r="AO253" s="69">
        <f t="shared" si="157"/>
        <v>247.04389516379126</v>
      </c>
      <c r="AP253" s="69">
        <f t="shared" si="158"/>
        <v>300.05729898543609</v>
      </c>
      <c r="AQ253" s="70">
        <f t="shared" si="159"/>
        <v>833.72523574251829</v>
      </c>
      <c r="AS253" s="74">
        <f t="shared" si="160"/>
        <v>0.27354065262969762</v>
      </c>
      <c r="AT253" s="74">
        <f t="shared" si="161"/>
        <v>0.24758313609608323</v>
      </c>
      <c r="AU253" s="74">
        <f t="shared" si="162"/>
        <v>0.22875129310250911</v>
      </c>
      <c r="AV253" s="74">
        <f t="shared" si="163"/>
        <v>0.21459102960830784</v>
      </c>
      <c r="AW253" s="45"/>
      <c r="AX253" s="42" t="str">
        <f t="shared" si="164"/>
        <v>HPS0100-ST-0390-002-B</v>
      </c>
      <c r="AY253" s="42">
        <f t="shared" si="165"/>
        <v>63.27</v>
      </c>
      <c r="AZ253" s="43">
        <f t="shared" si="166"/>
        <v>80.576917091880972</v>
      </c>
      <c r="BA253" s="43">
        <f t="shared" si="167"/>
        <v>100.52640292244295</v>
      </c>
      <c r="BB253" s="43">
        <f t="shared" si="168"/>
        <v>102.98929979404281</v>
      </c>
      <c r="BC253" s="43">
        <f t="shared" si="169"/>
        <v>105.5515939676627</v>
      </c>
      <c r="BD253" s="43">
        <f t="shared" si="170"/>
        <v>107.14369908525178</v>
      </c>
      <c r="BE253" s="43">
        <f t="shared" si="171"/>
        <v>123.52194758189563</v>
      </c>
      <c r="BF253" s="43">
        <f t="shared" si="172"/>
        <v>126.54823529765207</v>
      </c>
      <c r="BG253" s="43">
        <f t="shared" si="173"/>
        <v>129.69665757679653</v>
      </c>
      <c r="BH253" s="43">
        <f t="shared" si="174"/>
        <v>131.65295879878923</v>
      </c>
      <c r="BI253" s="43">
        <f t="shared" si="175"/>
        <v>133.33415516143918</v>
      </c>
      <c r="BJ253" s="43">
        <f t="shared" si="177"/>
        <v>150.02864949271805</v>
      </c>
    </row>
    <row r="254" spans="1:62" x14ac:dyDescent="0.2">
      <c r="A254" s="26" t="s">
        <v>268</v>
      </c>
      <c r="B254" s="17">
        <f>IF(ISERROR(VLOOKUP('Prices updated for CPI'!A254,Quantities!$A$1:$B$576,2,FALSE)),0,VLOOKUP('Prices updated for CPI'!A254,Quantities!$A$1:$B$576,2,FALSE))</f>
        <v>8</v>
      </c>
      <c r="C254" s="18">
        <f t="shared" si="141"/>
        <v>1</v>
      </c>
      <c r="D254" s="19">
        <v>2</v>
      </c>
      <c r="E254" s="20">
        <v>610</v>
      </c>
      <c r="F254" s="21">
        <v>0</v>
      </c>
      <c r="G254" s="22">
        <v>0</v>
      </c>
      <c r="H254" s="22">
        <v>0</v>
      </c>
      <c r="I254" s="22">
        <v>74.537067268375267</v>
      </c>
      <c r="J254" s="23">
        <f t="shared" si="142"/>
        <v>74.537067268375267</v>
      </c>
      <c r="K254" s="24">
        <f>IF(ISERROR(VLOOKUP($A254,'14-15 pricing'!$A$1:$D$1208,4,FALSE)),L254,VLOOKUP($A254,'14-15 pricing'!$A$1:$D$1208,4,FALSE))</f>
        <v>51.75</v>
      </c>
      <c r="L254" s="24">
        <f t="shared" si="143"/>
        <v>104.74569889211266</v>
      </c>
      <c r="M254" s="24"/>
      <c r="N254" s="24"/>
      <c r="O254" s="24"/>
      <c r="P254" s="24"/>
      <c r="Q254" s="24"/>
      <c r="R254" s="24"/>
      <c r="S254" s="24"/>
      <c r="T254" s="24"/>
      <c r="U254" s="24">
        <f t="shared" si="181"/>
        <v>105.01812698763797</v>
      </c>
      <c r="V254" s="24">
        <f t="shared" si="181"/>
        <v>104.77241063799585</v>
      </c>
      <c r="W254" s="24">
        <f t="shared" si="181"/>
        <v>105.75146655086003</v>
      </c>
      <c r="X254" s="22">
        <f t="shared" si="179"/>
        <v>104.74569889211266</v>
      </c>
      <c r="Y254" s="22">
        <f t="shared" si="180"/>
        <v>0</v>
      </c>
      <c r="Z254" s="31">
        <f t="shared" si="144"/>
        <v>104.74569889211266</v>
      </c>
      <c r="AA254" s="25">
        <f t="shared" si="145"/>
        <v>0</v>
      </c>
      <c r="AC254" s="49">
        <f t="shared" si="146"/>
        <v>414</v>
      </c>
      <c r="AD254" s="49">
        <f t="shared" si="147"/>
        <v>837.96559113690125</v>
      </c>
      <c r="AE254" s="49">
        <f t="shared" si="148"/>
        <v>840.14501590110376</v>
      </c>
      <c r="AF254" s="49">
        <f t="shared" si="149"/>
        <v>838.17928510396678</v>
      </c>
      <c r="AG254" s="49">
        <f t="shared" si="150"/>
        <v>846.01173240688024</v>
      </c>
      <c r="AH254" s="50">
        <f t="shared" si="151"/>
        <v>3075.8300358267666</v>
      </c>
      <c r="AI254" s="49">
        <f t="shared" si="152"/>
        <v>432.01173240688024</v>
      </c>
      <c r="AJ254" s="51">
        <f t="shared" si="153"/>
        <v>1.0647590349861059E-4</v>
      </c>
      <c r="AK254" s="61"/>
      <c r="AL254" s="69">
        <f t="shared" si="154"/>
        <v>414</v>
      </c>
      <c r="AM254" s="69">
        <f t="shared" si="155"/>
        <v>565.08720367766932</v>
      </c>
      <c r="AN254" s="69">
        <f t="shared" si="156"/>
        <v>739.24369919591948</v>
      </c>
      <c r="AO254" s="69">
        <f t="shared" si="157"/>
        <v>939.99190415909857</v>
      </c>
      <c r="AP254" s="69">
        <f t="shared" si="158"/>
        <v>1171.3920691429846</v>
      </c>
      <c r="AQ254" s="70">
        <f t="shared" si="159"/>
        <v>3067.0470830266022</v>
      </c>
      <c r="AS254" s="74">
        <f t="shared" si="160"/>
        <v>0.36494493641949111</v>
      </c>
      <c r="AT254" s="74">
        <f t="shared" si="161"/>
        <v>0.30819401746281722</v>
      </c>
      <c r="AU254" s="74">
        <f t="shared" si="162"/>
        <v>0.2715588988875175</v>
      </c>
      <c r="AV254" s="74">
        <f t="shared" si="163"/>
        <v>0.24617250846526478</v>
      </c>
      <c r="AW254" s="45"/>
      <c r="AX254" s="42" t="str">
        <f t="shared" si="164"/>
        <v>HPS0100-ST-0610-002-B</v>
      </c>
      <c r="AY254" s="42">
        <f t="shared" si="165"/>
        <v>51.75</v>
      </c>
      <c r="AZ254" s="43">
        <f t="shared" si="166"/>
        <v>70.635900459708665</v>
      </c>
      <c r="BA254" s="43">
        <f t="shared" si="167"/>
        <v>92.405462399489934</v>
      </c>
      <c r="BB254" s="43">
        <f t="shared" si="168"/>
        <v>94.669396228277435</v>
      </c>
      <c r="BC254" s="43">
        <f t="shared" si="169"/>
        <v>97.024697632024413</v>
      </c>
      <c r="BD254" s="43">
        <f t="shared" si="170"/>
        <v>98.488185882896346</v>
      </c>
      <c r="BE254" s="43">
        <f t="shared" si="171"/>
        <v>117.49898801988732</v>
      </c>
      <c r="BF254" s="43">
        <f t="shared" si="172"/>
        <v>120.37771322637455</v>
      </c>
      <c r="BG254" s="43">
        <f t="shared" si="173"/>
        <v>123.37261768587129</v>
      </c>
      <c r="BH254" s="43">
        <f t="shared" si="174"/>
        <v>125.23352919468482</v>
      </c>
      <c r="BI254" s="43">
        <f t="shared" si="175"/>
        <v>126.83275002257143</v>
      </c>
      <c r="BJ254" s="43">
        <f t="shared" si="177"/>
        <v>146.42400864287308</v>
      </c>
    </row>
    <row r="255" spans="1:62" x14ac:dyDescent="0.2">
      <c r="A255" s="26" t="s">
        <v>269</v>
      </c>
      <c r="B255" s="17">
        <f>IF(ISERROR(VLOOKUP('Prices updated for CPI'!A255,Quantities!$A$1:$B$576,2,FALSE)),0,VLOOKUP('Prices updated for CPI'!A255,Quantities!$A$1:$B$576,2,FALSE))</f>
        <v>6</v>
      </c>
      <c r="C255" s="18">
        <f t="shared" si="141"/>
        <v>1</v>
      </c>
      <c r="D255" s="19">
        <v>2</v>
      </c>
      <c r="E255" s="20">
        <v>1070</v>
      </c>
      <c r="F255" s="21">
        <v>0</v>
      </c>
      <c r="G255" s="22">
        <v>0</v>
      </c>
      <c r="H255" s="22">
        <v>0</v>
      </c>
      <c r="I255" s="22">
        <v>85.346981268375274</v>
      </c>
      <c r="J255" s="23">
        <f t="shared" si="142"/>
        <v>85.346981268375274</v>
      </c>
      <c r="K255" s="24">
        <f>IF(ISERROR(VLOOKUP($A255,'14-15 pricing'!$A$1:$D$1208,4,FALSE)),L255,VLOOKUP($A255,'14-15 pricing'!$A$1:$D$1208,4,FALSE))</f>
        <v>64.23</v>
      </c>
      <c r="L255" s="24">
        <f t="shared" si="143"/>
        <v>119.93669095002053</v>
      </c>
      <c r="M255" s="24"/>
      <c r="N255" s="24"/>
      <c r="O255" s="24"/>
      <c r="P255" s="24"/>
      <c r="Q255" s="24"/>
      <c r="R255" s="24"/>
      <c r="S255" s="24"/>
      <c r="T255" s="24"/>
      <c r="U255" s="24">
        <f t="shared" si="181"/>
        <v>120.2486285727078</v>
      </c>
      <c r="V255" s="24">
        <f t="shared" si="181"/>
        <v>119.9672766298586</v>
      </c>
      <c r="W255" s="24">
        <f t="shared" si="181"/>
        <v>121.08832243590098</v>
      </c>
      <c r="X255" s="22">
        <f t="shared" si="179"/>
        <v>119.93669095002053</v>
      </c>
      <c r="Y255" s="22">
        <f t="shared" si="180"/>
        <v>0</v>
      </c>
      <c r="Z255" s="31">
        <f t="shared" si="144"/>
        <v>119.93669095002053</v>
      </c>
      <c r="AA255" s="25">
        <f t="shared" si="145"/>
        <v>0</v>
      </c>
      <c r="AC255" s="49">
        <f t="shared" si="146"/>
        <v>385.38</v>
      </c>
      <c r="AD255" s="49">
        <f t="shared" si="147"/>
        <v>719.6201457001232</v>
      </c>
      <c r="AE255" s="49">
        <f t="shared" si="148"/>
        <v>721.49177143624684</v>
      </c>
      <c r="AF255" s="49">
        <f t="shared" si="149"/>
        <v>719.80365977915164</v>
      </c>
      <c r="AG255" s="49">
        <f t="shared" si="150"/>
        <v>726.52993461540586</v>
      </c>
      <c r="AH255" s="50">
        <f t="shared" si="151"/>
        <v>2669.4121013485797</v>
      </c>
      <c r="AI255" s="49">
        <f t="shared" si="152"/>
        <v>341.14993461540587</v>
      </c>
      <c r="AJ255" s="51">
        <f t="shared" si="153"/>
        <v>8.4081622770504108E-5</v>
      </c>
      <c r="AK255" s="61"/>
      <c r="AL255" s="69">
        <f t="shared" si="154"/>
        <v>385.38</v>
      </c>
      <c r="AM255" s="69">
        <f t="shared" si="155"/>
        <v>504.69016171411857</v>
      </c>
      <c r="AN255" s="69">
        <f t="shared" si="156"/>
        <v>642.21762359087631</v>
      </c>
      <c r="AO255" s="69">
        <f t="shared" si="157"/>
        <v>800.74395947484572</v>
      </c>
      <c r="AP255" s="69">
        <f t="shared" si="158"/>
        <v>983.47545779419465</v>
      </c>
      <c r="AQ255" s="70">
        <f t="shared" si="159"/>
        <v>2663.7165941176027</v>
      </c>
      <c r="AS255" s="74">
        <f t="shared" si="160"/>
        <v>0.30959095364087025</v>
      </c>
      <c r="AT255" s="74">
        <f t="shared" si="161"/>
        <v>0.27249879690474349</v>
      </c>
      <c r="AU255" s="74">
        <f t="shared" si="162"/>
        <v>0.2468420829026616</v>
      </c>
      <c r="AV255" s="74">
        <f t="shared" si="163"/>
        <v>0.22820215645359382</v>
      </c>
      <c r="AW255" s="45"/>
      <c r="AX255" s="42" t="str">
        <f t="shared" si="164"/>
        <v>HPS0100-ST-1070-002-B</v>
      </c>
      <c r="AY255" s="42">
        <f t="shared" si="165"/>
        <v>64.23</v>
      </c>
      <c r="AZ255" s="43">
        <f t="shared" si="166"/>
        <v>84.115026952353105</v>
      </c>
      <c r="BA255" s="43">
        <f t="shared" si="167"/>
        <v>107.03627059847939</v>
      </c>
      <c r="BB255" s="43">
        <f t="shared" si="168"/>
        <v>109.65865922814213</v>
      </c>
      <c r="BC255" s="43">
        <f t="shared" si="169"/>
        <v>112.38688190942197</v>
      </c>
      <c r="BD255" s="43">
        <f t="shared" si="170"/>
        <v>114.08208823565414</v>
      </c>
      <c r="BE255" s="43">
        <f t="shared" si="171"/>
        <v>133.45732657914095</v>
      </c>
      <c r="BF255" s="43">
        <f t="shared" si="172"/>
        <v>136.72703108032991</v>
      </c>
      <c r="BG255" s="43">
        <f t="shared" si="173"/>
        <v>140.12869393087917</v>
      </c>
      <c r="BH255" s="43">
        <f t="shared" si="174"/>
        <v>142.24234851762824</v>
      </c>
      <c r="BI255" s="43">
        <f t="shared" si="175"/>
        <v>144.05877042811571</v>
      </c>
      <c r="BJ255" s="43">
        <f t="shared" ref="BJ255:BJ286" si="182">IF($B255=0,W255,BE255*(1+AV255))</f>
        <v>163.91257629903245</v>
      </c>
    </row>
    <row r="256" spans="1:62" x14ac:dyDescent="0.2">
      <c r="A256" s="26" t="s">
        <v>270</v>
      </c>
      <c r="B256" s="17">
        <f>IF(ISERROR(VLOOKUP('Prices updated for CPI'!A256,Quantities!$A$1:$B$576,2,FALSE)),0,VLOOKUP('Prices updated for CPI'!A256,Quantities!$A$1:$B$576,2,FALSE))</f>
        <v>2</v>
      </c>
      <c r="C256" s="18">
        <f t="shared" si="141"/>
        <v>1</v>
      </c>
      <c r="D256" s="19">
        <v>2</v>
      </c>
      <c r="E256" s="20">
        <v>1120</v>
      </c>
      <c r="F256" s="21">
        <v>0</v>
      </c>
      <c r="G256" s="22">
        <v>0</v>
      </c>
      <c r="H256" s="22">
        <v>0</v>
      </c>
      <c r="I256" s="22">
        <v>84.411951018375262</v>
      </c>
      <c r="J256" s="23">
        <f t="shared" si="142"/>
        <v>84.411951018375262</v>
      </c>
      <c r="K256" s="24">
        <f>IF(ISERROR(VLOOKUP($A256,'14-15 pricing'!$A$1:$D$1208,4,FALSE)),L256,VLOOKUP($A256,'14-15 pricing'!$A$1:$D$1208,4,FALSE))</f>
        <v>63.27</v>
      </c>
      <c r="L256" s="24">
        <f t="shared" si="143"/>
        <v>118.6227085167048</v>
      </c>
      <c r="M256" s="24"/>
      <c r="N256" s="24"/>
      <c r="O256" s="24"/>
      <c r="P256" s="24"/>
      <c r="Q256" s="24"/>
      <c r="R256" s="24"/>
      <c r="S256" s="24"/>
      <c r="T256" s="24"/>
      <c r="U256" s="24">
        <f t="shared" si="181"/>
        <v>118.93122866511249</v>
      </c>
      <c r="V256" s="24">
        <f t="shared" si="181"/>
        <v>118.65295911104319</v>
      </c>
      <c r="W256" s="24">
        <f t="shared" si="181"/>
        <v>119.76172315005985</v>
      </c>
      <c r="X256" s="22">
        <f t="shared" si="179"/>
        <v>118.6227085167048</v>
      </c>
      <c r="Y256" s="22">
        <f t="shared" si="180"/>
        <v>0</v>
      </c>
      <c r="Z256" s="31">
        <f t="shared" si="144"/>
        <v>118.6227085167048</v>
      </c>
      <c r="AA256" s="25">
        <f t="shared" si="145"/>
        <v>0</v>
      </c>
      <c r="AC256" s="49">
        <f t="shared" si="146"/>
        <v>126.54</v>
      </c>
      <c r="AD256" s="49">
        <f t="shared" si="147"/>
        <v>237.24541703340961</v>
      </c>
      <c r="AE256" s="49">
        <f t="shared" si="148"/>
        <v>237.86245733022497</v>
      </c>
      <c r="AF256" s="49">
        <f t="shared" si="149"/>
        <v>237.30591822208638</v>
      </c>
      <c r="AG256" s="49">
        <f t="shared" si="150"/>
        <v>239.5234463001197</v>
      </c>
      <c r="AH256" s="50">
        <f t="shared" si="151"/>
        <v>879.57512758019823</v>
      </c>
      <c r="AI256" s="49">
        <f t="shared" si="152"/>
        <v>112.9834463001197</v>
      </c>
      <c r="AJ256" s="51">
        <f t="shared" si="153"/>
        <v>2.7846499580390576E-5</v>
      </c>
      <c r="AK256" s="61"/>
      <c r="AL256" s="69">
        <f t="shared" si="154"/>
        <v>126.54</v>
      </c>
      <c r="AM256" s="69">
        <f t="shared" si="155"/>
        <v>166.05363280864299</v>
      </c>
      <c r="AN256" s="69">
        <f t="shared" si="156"/>
        <v>211.6005464296627</v>
      </c>
      <c r="AO256" s="69">
        <f t="shared" si="157"/>
        <v>264.10195399315216</v>
      </c>
      <c r="AP256" s="69">
        <f t="shared" si="158"/>
        <v>324.61972736156667</v>
      </c>
      <c r="AQ256" s="70">
        <f t="shared" si="159"/>
        <v>877.6657027360327</v>
      </c>
      <c r="AS256" s="74">
        <f t="shared" si="160"/>
        <v>0.31226199469450749</v>
      </c>
      <c r="AT256" s="74">
        <f t="shared" si="161"/>
        <v>0.27429037745598195</v>
      </c>
      <c r="AU256" s="74">
        <f t="shared" si="162"/>
        <v>0.24811565210650932</v>
      </c>
      <c r="AV256" s="74">
        <f t="shared" si="163"/>
        <v>0.22914549647740834</v>
      </c>
      <c r="AW256" s="45"/>
      <c r="AX256" s="42" t="str">
        <f t="shared" si="164"/>
        <v>HPS0100-ST-1120-002-B</v>
      </c>
      <c r="AY256" s="42">
        <f t="shared" si="165"/>
        <v>63.27</v>
      </c>
      <c r="AZ256" s="43">
        <f t="shared" si="166"/>
        <v>83.026816404321494</v>
      </c>
      <c r="BA256" s="43">
        <f t="shared" si="167"/>
        <v>105.80027321483135</v>
      </c>
      <c r="BB256" s="43">
        <f t="shared" si="168"/>
        <v>108.39237990859472</v>
      </c>
      <c r="BC256" s="43">
        <f t="shared" si="169"/>
        <v>111.08909853917085</v>
      </c>
      <c r="BD256" s="43">
        <f t="shared" si="170"/>
        <v>112.76472953292692</v>
      </c>
      <c r="BE256" s="43">
        <f t="shared" si="171"/>
        <v>132.05097699657608</v>
      </c>
      <c r="BF256" s="43">
        <f t="shared" si="172"/>
        <v>135.28622593299218</v>
      </c>
      <c r="BG256" s="43">
        <f t="shared" si="173"/>
        <v>138.65204266514149</v>
      </c>
      <c r="BH256" s="43">
        <f t="shared" si="174"/>
        <v>140.74342393560323</v>
      </c>
      <c r="BI256" s="43">
        <f t="shared" si="175"/>
        <v>142.54070471490624</v>
      </c>
      <c r="BJ256" s="43">
        <f t="shared" si="182"/>
        <v>162.30986368078334</v>
      </c>
    </row>
    <row r="257" spans="1:62" x14ac:dyDescent="0.2">
      <c r="A257" s="26" t="s">
        <v>271</v>
      </c>
      <c r="B257" s="17">
        <f>IF(ISERROR(VLOOKUP('Prices updated for CPI'!A257,Quantities!$A$1:$B$576,2,FALSE)),0,VLOOKUP('Prices updated for CPI'!A257,Quantities!$A$1:$B$576,2,FALSE))</f>
        <v>1</v>
      </c>
      <c r="C257" s="18">
        <f t="shared" si="141"/>
        <v>1</v>
      </c>
      <c r="D257" s="19">
        <v>2</v>
      </c>
      <c r="E257" s="20">
        <v>1160</v>
      </c>
      <c r="F257" s="21">
        <v>0</v>
      </c>
      <c r="G257" s="22">
        <v>0</v>
      </c>
      <c r="H257" s="22">
        <v>0</v>
      </c>
      <c r="I257" s="22">
        <v>79.942024268375263</v>
      </c>
      <c r="J257" s="23">
        <f t="shared" si="142"/>
        <v>79.942024268375263</v>
      </c>
      <c r="K257" s="24">
        <f>IF(ISERROR(VLOOKUP($A257,'14-15 pricing'!$A$1:$D$1208,4,FALSE)),L257,VLOOKUP($A257,'14-15 pricing'!$A$1:$D$1208,4,FALSE))</f>
        <v>64.23</v>
      </c>
      <c r="L257" s="24">
        <f t="shared" si="143"/>
        <v>112.34119492106657</v>
      </c>
      <c r="M257" s="24"/>
      <c r="N257" s="24"/>
      <c r="O257" s="24"/>
      <c r="P257" s="24"/>
      <c r="Q257" s="24"/>
      <c r="R257" s="24"/>
      <c r="S257" s="24"/>
      <c r="T257" s="24"/>
      <c r="U257" s="24">
        <f t="shared" si="181"/>
        <v>112.63337778017288</v>
      </c>
      <c r="V257" s="24">
        <f t="shared" si="181"/>
        <v>112.36984363392722</v>
      </c>
      <c r="W257" s="24">
        <f t="shared" si="181"/>
        <v>113.41989449338048</v>
      </c>
      <c r="X257" s="22">
        <f t="shared" si="179"/>
        <v>112.34119492106657</v>
      </c>
      <c r="Y257" s="22">
        <f t="shared" si="180"/>
        <v>0</v>
      </c>
      <c r="Z257" s="31">
        <f t="shared" si="144"/>
        <v>112.34119492106657</v>
      </c>
      <c r="AA257" s="25">
        <f t="shared" si="145"/>
        <v>0</v>
      </c>
      <c r="AC257" s="49">
        <f t="shared" si="146"/>
        <v>64.23</v>
      </c>
      <c r="AD257" s="49">
        <f t="shared" si="147"/>
        <v>112.34119492106657</v>
      </c>
      <c r="AE257" s="49">
        <f t="shared" si="148"/>
        <v>112.63337778017288</v>
      </c>
      <c r="AF257" s="49">
        <f t="shared" si="149"/>
        <v>112.36984363392722</v>
      </c>
      <c r="AG257" s="49">
        <f t="shared" si="150"/>
        <v>113.41989449338048</v>
      </c>
      <c r="AH257" s="50">
        <f t="shared" si="151"/>
        <v>420.53965452628262</v>
      </c>
      <c r="AI257" s="49">
        <f t="shared" si="152"/>
        <v>49.189894493380478</v>
      </c>
      <c r="AJ257" s="51">
        <f t="shared" si="153"/>
        <v>1.2123602361454299E-5</v>
      </c>
      <c r="AK257" s="61"/>
      <c r="AL257" s="69">
        <f t="shared" si="154"/>
        <v>64.23</v>
      </c>
      <c r="AM257" s="69">
        <f t="shared" si="155"/>
        <v>81.433152254218925</v>
      </c>
      <c r="AN257" s="69">
        <f t="shared" si="156"/>
        <v>101.26302954054047</v>
      </c>
      <c r="AO257" s="69">
        <f t="shared" si="157"/>
        <v>124.12070279598336</v>
      </c>
      <c r="AP257" s="69">
        <f t="shared" si="158"/>
        <v>150.46848191275004</v>
      </c>
      <c r="AQ257" s="70">
        <f t="shared" si="159"/>
        <v>419.90222082189183</v>
      </c>
      <c r="AS257" s="74">
        <f t="shared" si="160"/>
        <v>0.26783671577485474</v>
      </c>
      <c r="AT257" s="74">
        <f t="shared" si="161"/>
        <v>0.24351110987839958</v>
      </c>
      <c r="AU257" s="74">
        <f t="shared" si="162"/>
        <v>0.22572574965567133</v>
      </c>
      <c r="AV257" s="74">
        <f t="shared" si="163"/>
        <v>0.2122754586724698</v>
      </c>
      <c r="AW257" s="45"/>
      <c r="AX257" s="42" t="str">
        <f t="shared" si="164"/>
        <v>HPS0100-ST-1160-002-B</v>
      </c>
      <c r="AY257" s="42">
        <f t="shared" si="165"/>
        <v>64.23</v>
      </c>
      <c r="AZ257" s="43">
        <f t="shared" si="166"/>
        <v>81.433152254218925</v>
      </c>
      <c r="BA257" s="43">
        <f t="shared" si="167"/>
        <v>101.26302954054047</v>
      </c>
      <c r="BB257" s="43">
        <f t="shared" si="168"/>
        <v>103.74397376428371</v>
      </c>
      <c r="BC257" s="43">
        <f t="shared" si="169"/>
        <v>106.32504364296031</v>
      </c>
      <c r="BD257" s="43">
        <f t="shared" si="170"/>
        <v>107.92881521806036</v>
      </c>
      <c r="BE257" s="43">
        <f t="shared" si="171"/>
        <v>124.12070279598336</v>
      </c>
      <c r="BF257" s="43">
        <f t="shared" si="172"/>
        <v>127.16166001448495</v>
      </c>
      <c r="BG257" s="43">
        <f t="shared" si="173"/>
        <v>130.32534382643951</v>
      </c>
      <c r="BH257" s="43">
        <f t="shared" si="174"/>
        <v>132.29112794260547</v>
      </c>
      <c r="BI257" s="43">
        <f t="shared" si="175"/>
        <v>133.98047366743558</v>
      </c>
      <c r="BJ257" s="43">
        <f t="shared" si="182"/>
        <v>150.46848191275004</v>
      </c>
    </row>
    <row r="258" spans="1:62" x14ac:dyDescent="0.2">
      <c r="A258" s="26" t="s">
        <v>272</v>
      </c>
      <c r="B258" s="17">
        <f>IF(ISERROR(VLOOKUP('Prices updated for CPI'!A258,Quantities!$A$1:$B$576,2,FALSE)),0,VLOOKUP('Prices updated for CPI'!A258,Quantities!$A$1:$B$576,2,FALSE))</f>
        <v>2822</v>
      </c>
      <c r="C258" s="18">
        <f t="shared" si="141"/>
        <v>1</v>
      </c>
      <c r="D258" s="19">
        <v>2</v>
      </c>
      <c r="E258" s="20">
        <v>60</v>
      </c>
      <c r="F258" s="21">
        <v>0</v>
      </c>
      <c r="G258" s="22">
        <v>0</v>
      </c>
      <c r="H258" s="22">
        <v>0</v>
      </c>
      <c r="I258" s="22">
        <v>77.879465349104166</v>
      </c>
      <c r="J258" s="23">
        <f t="shared" si="142"/>
        <v>77.879465349104166</v>
      </c>
      <c r="K258" s="24">
        <f>IF(ISERROR(VLOOKUP($A258,'14-15 pricing'!$A$1:$D$1208,4,FALSE)),L258,VLOOKUP($A258,'14-15 pricing'!$A$1:$D$1208,4,FALSE))</f>
        <v>43.04</v>
      </c>
      <c r="L258" s="24">
        <f t="shared" si="143"/>
        <v>109.44271523273473</v>
      </c>
      <c r="M258" s="24"/>
      <c r="N258" s="24"/>
      <c r="O258" s="24"/>
      <c r="P258" s="24"/>
      <c r="Q258" s="24"/>
      <c r="R258" s="24"/>
      <c r="S258" s="24"/>
      <c r="T258" s="24"/>
      <c r="U258" s="24">
        <f t="shared" si="181"/>
        <v>109.72735957417621</v>
      </c>
      <c r="V258" s="24">
        <f t="shared" si="181"/>
        <v>109.47062478920324</v>
      </c>
      <c r="W258" s="24">
        <f t="shared" si="181"/>
        <v>110.49358361807967</v>
      </c>
      <c r="X258" s="22">
        <f t="shared" si="179"/>
        <v>109.44271523273473</v>
      </c>
      <c r="Y258" s="22">
        <f t="shared" si="180"/>
        <v>0</v>
      </c>
      <c r="Z258" s="31">
        <f t="shared" si="144"/>
        <v>109.44271523273473</v>
      </c>
      <c r="AA258" s="25">
        <f t="shared" si="145"/>
        <v>0</v>
      </c>
      <c r="AC258" s="49">
        <f t="shared" si="146"/>
        <v>121458.88</v>
      </c>
      <c r="AD258" s="49">
        <f t="shared" si="147"/>
        <v>308847.3423867774</v>
      </c>
      <c r="AE258" s="49">
        <f t="shared" si="148"/>
        <v>309650.60871832527</v>
      </c>
      <c r="AF258" s="49">
        <f t="shared" si="149"/>
        <v>308926.10315513157</v>
      </c>
      <c r="AG258" s="49">
        <f t="shared" si="150"/>
        <v>311812.89297022083</v>
      </c>
      <c r="AH258" s="50">
        <f t="shared" si="151"/>
        <v>1104473.5465914018</v>
      </c>
      <c r="AI258" s="49">
        <f t="shared" si="152"/>
        <v>190354.01297022082</v>
      </c>
      <c r="AJ258" s="51">
        <f t="shared" si="153"/>
        <v>4.6915659911989253E-2</v>
      </c>
      <c r="AK258" s="61"/>
      <c r="AL258" s="69">
        <f t="shared" si="154"/>
        <v>121458.88</v>
      </c>
      <c r="AM258" s="69">
        <f t="shared" si="155"/>
        <v>188031.27461590935</v>
      </c>
      <c r="AN258" s="69">
        <f t="shared" si="156"/>
        <v>264768.51418584387</v>
      </c>
      <c r="AO258" s="69">
        <f t="shared" si="157"/>
        <v>353222.6545361788</v>
      </c>
      <c r="AP258" s="69">
        <f t="shared" si="158"/>
        <v>455182.73270639003</v>
      </c>
      <c r="AQ258" s="70">
        <f t="shared" si="159"/>
        <v>1099310.2358185283</v>
      </c>
      <c r="AS258" s="74">
        <f t="shared" si="160"/>
        <v>0.54810644241005135</v>
      </c>
      <c r="AT258" s="74">
        <f t="shared" si="161"/>
        <v>0.40810891553378736</v>
      </c>
      <c r="AU258" s="74">
        <f t="shared" si="162"/>
        <v>0.33408103913839249</v>
      </c>
      <c r="AV258" s="74">
        <f t="shared" si="163"/>
        <v>0.28865667833252745</v>
      </c>
      <c r="AW258" s="45"/>
      <c r="AX258" s="42" t="str">
        <f t="shared" si="164"/>
        <v>HPS0110-ST-0060-002-B</v>
      </c>
      <c r="AY258" s="42">
        <f t="shared" si="165"/>
        <v>43.04</v>
      </c>
      <c r="AZ258" s="43">
        <f t="shared" si="166"/>
        <v>66.63050128132862</v>
      </c>
      <c r="BA258" s="43">
        <f t="shared" si="167"/>
        <v>93.823002900724276</v>
      </c>
      <c r="BB258" s="43">
        <f t="shared" si="168"/>
        <v>96.121666471792011</v>
      </c>
      <c r="BC258" s="43">
        <f t="shared" si="169"/>
        <v>98.513099236669916</v>
      </c>
      <c r="BD258" s="43">
        <f t="shared" si="170"/>
        <v>99.999038042030961</v>
      </c>
      <c r="BE258" s="43">
        <f t="shared" si="171"/>
        <v>125.16748920488264</v>
      </c>
      <c r="BF258" s="43">
        <f t="shared" si="172"/>
        <v>128.23409269040226</v>
      </c>
      <c r="BG258" s="43">
        <f t="shared" si="173"/>
        <v>131.42445779840017</v>
      </c>
      <c r="BH258" s="43">
        <f t="shared" si="174"/>
        <v>133.40682058395231</v>
      </c>
      <c r="BI258" s="43">
        <f t="shared" si="175"/>
        <v>135.11041360278614</v>
      </c>
      <c r="BJ258" s="43">
        <f t="shared" si="182"/>
        <v>161.29792087398656</v>
      </c>
    </row>
    <row r="259" spans="1:62" x14ac:dyDescent="0.2">
      <c r="A259" s="26" t="s">
        <v>273</v>
      </c>
      <c r="B259" s="17">
        <f>IF(ISERROR(VLOOKUP('Prices updated for CPI'!A259,Quantities!$A$1:$B$576,2,FALSE)),0,VLOOKUP('Prices updated for CPI'!A259,Quantities!$A$1:$B$576,2,FALSE))</f>
        <v>1155</v>
      </c>
      <c r="C259" s="18">
        <f t="shared" si="141"/>
        <v>1</v>
      </c>
      <c r="D259" s="19">
        <v>2</v>
      </c>
      <c r="E259" s="20">
        <v>230</v>
      </c>
      <c r="F259" s="21">
        <v>0</v>
      </c>
      <c r="G259" s="22">
        <v>0</v>
      </c>
      <c r="H259" s="22">
        <v>0</v>
      </c>
      <c r="I259" s="22">
        <v>88.689379349104172</v>
      </c>
      <c r="J259" s="23">
        <f t="shared" si="142"/>
        <v>88.689379349104172</v>
      </c>
      <c r="K259" s="24">
        <f>IF(ISERROR(VLOOKUP($A259,'14-15 pricing'!$A$1:$D$1208,4,FALSE)),L259,VLOOKUP($A259,'14-15 pricing'!$A$1:$D$1208,4,FALSE))</f>
        <v>55.51</v>
      </c>
      <c r="L259" s="24">
        <f t="shared" si="143"/>
        <v>124.63370729064259</v>
      </c>
      <c r="M259" s="24"/>
      <c r="N259" s="24"/>
      <c r="O259" s="24"/>
      <c r="P259" s="24"/>
      <c r="Q259" s="24"/>
      <c r="R259" s="24"/>
      <c r="S259" s="24"/>
      <c r="T259" s="24"/>
      <c r="U259" s="24">
        <f t="shared" si="181"/>
        <v>124.95786115924604</v>
      </c>
      <c r="V259" s="24">
        <f t="shared" si="181"/>
        <v>124.66549078106598</v>
      </c>
      <c r="W259" s="24">
        <f t="shared" si="181"/>
        <v>125.83043950312062</v>
      </c>
      <c r="X259" s="22">
        <f t="shared" si="179"/>
        <v>124.63370729064259</v>
      </c>
      <c r="Y259" s="22">
        <f t="shared" si="180"/>
        <v>0</v>
      </c>
      <c r="Z259" s="31">
        <f t="shared" si="144"/>
        <v>124.63370729064259</v>
      </c>
      <c r="AA259" s="25">
        <f t="shared" si="145"/>
        <v>0</v>
      </c>
      <c r="AC259" s="49">
        <f t="shared" si="146"/>
        <v>64114.049999999996</v>
      </c>
      <c r="AD259" s="49">
        <f t="shared" si="147"/>
        <v>143951.93192069218</v>
      </c>
      <c r="AE259" s="49">
        <f t="shared" si="148"/>
        <v>144326.32963892916</v>
      </c>
      <c r="AF259" s="49">
        <f t="shared" si="149"/>
        <v>143988.6418521312</v>
      </c>
      <c r="AG259" s="49">
        <f t="shared" si="150"/>
        <v>145334.15762610431</v>
      </c>
      <c r="AH259" s="50">
        <f t="shared" si="151"/>
        <v>521821.60840017459</v>
      </c>
      <c r="AI259" s="49">
        <f t="shared" si="152"/>
        <v>81220.10762610432</v>
      </c>
      <c r="AJ259" s="51">
        <f t="shared" si="153"/>
        <v>2.0017938618386747E-2</v>
      </c>
      <c r="AK259" s="61"/>
      <c r="AL259" s="69">
        <f t="shared" si="154"/>
        <v>64114.049999999996</v>
      </c>
      <c r="AM259" s="69">
        <f t="shared" si="155"/>
        <v>92519.109453501107</v>
      </c>
      <c r="AN259" s="69">
        <f t="shared" si="156"/>
        <v>125261.29733569335</v>
      </c>
      <c r="AO259" s="69">
        <f t="shared" si="157"/>
        <v>163002.84366365362</v>
      </c>
      <c r="AP259" s="69">
        <f t="shared" si="158"/>
        <v>206507.09342089979</v>
      </c>
      <c r="AQ259" s="70">
        <f t="shared" si="159"/>
        <v>519879.28586719168</v>
      </c>
      <c r="AS259" s="74">
        <f t="shared" si="160"/>
        <v>0.4430395436491863</v>
      </c>
      <c r="AT259" s="74">
        <f t="shared" si="161"/>
        <v>0.35389648771584903</v>
      </c>
      <c r="AU259" s="74">
        <f t="shared" si="162"/>
        <v>0.30130253422823022</v>
      </c>
      <c r="AV259" s="74">
        <f t="shared" si="163"/>
        <v>0.2668925816227754</v>
      </c>
      <c r="AW259" s="45"/>
      <c r="AX259" s="42" t="str">
        <f t="shared" si="164"/>
        <v>HPS0110-ST-0230-002-B</v>
      </c>
      <c r="AY259" s="42">
        <f t="shared" si="165"/>
        <v>55.51</v>
      </c>
      <c r="AZ259" s="43">
        <f t="shared" si="166"/>
        <v>80.103125067966332</v>
      </c>
      <c r="BA259" s="43">
        <f t="shared" si="167"/>
        <v>108.45133968458299</v>
      </c>
      <c r="BB259" s="43">
        <f t="shared" si="168"/>
        <v>111.10839750685527</v>
      </c>
      <c r="BC259" s="43">
        <f t="shared" si="169"/>
        <v>113.87268855593885</v>
      </c>
      <c r="BD259" s="43">
        <f t="shared" si="170"/>
        <v>115.59030629517527</v>
      </c>
      <c r="BE259" s="43">
        <f t="shared" si="171"/>
        <v>141.12800317199449</v>
      </c>
      <c r="BF259" s="43">
        <f t="shared" si="172"/>
        <v>144.58563924970835</v>
      </c>
      <c r="BG259" s="43">
        <f t="shared" si="173"/>
        <v>148.18281819722523</v>
      </c>
      <c r="BH259" s="43">
        <f t="shared" si="174"/>
        <v>150.41795851412894</v>
      </c>
      <c r="BI259" s="43">
        <f t="shared" si="175"/>
        <v>152.33878222396805</v>
      </c>
      <c r="BJ259" s="43">
        <f t="shared" si="182"/>
        <v>178.79402027783533</v>
      </c>
    </row>
    <row r="260" spans="1:62" x14ac:dyDescent="0.2">
      <c r="A260" s="26" t="s">
        <v>274</v>
      </c>
      <c r="B260" s="17">
        <f>IF(ISERROR(VLOOKUP('Prices updated for CPI'!A260,Quantities!$A$1:$B$576,2,FALSE)),0,VLOOKUP('Prices updated for CPI'!A260,Quantities!$A$1:$B$576,2,FALSE))</f>
        <v>3608</v>
      </c>
      <c r="C260" s="18">
        <f t="shared" si="141"/>
        <v>1</v>
      </c>
      <c r="D260" s="19">
        <v>2</v>
      </c>
      <c r="E260" s="20">
        <v>320</v>
      </c>
      <c r="F260" s="21">
        <v>0</v>
      </c>
      <c r="G260" s="22">
        <v>0</v>
      </c>
      <c r="H260" s="22">
        <v>0</v>
      </c>
      <c r="I260" s="22">
        <v>87.754349099104161</v>
      </c>
      <c r="J260" s="23">
        <f t="shared" si="142"/>
        <v>87.754349099104161</v>
      </c>
      <c r="K260" s="24">
        <f>IF(ISERROR(VLOOKUP($A260,'14-15 pricing'!$A$1:$D$1208,4,FALSE)),L260,VLOOKUP($A260,'14-15 pricing'!$A$1:$D$1208,4,FALSE))</f>
        <v>54.55</v>
      </c>
      <c r="L260" s="24">
        <f t="shared" si="143"/>
        <v>123.31972485732686</v>
      </c>
      <c r="M260" s="24"/>
      <c r="N260" s="24"/>
      <c r="O260" s="24"/>
      <c r="P260" s="24"/>
      <c r="Q260" s="24"/>
      <c r="R260" s="24"/>
      <c r="S260" s="24"/>
      <c r="T260" s="24"/>
      <c r="U260" s="24">
        <f t="shared" si="181"/>
        <v>123.64046125165071</v>
      </c>
      <c r="V260" s="24">
        <f t="shared" si="181"/>
        <v>123.35117326225057</v>
      </c>
      <c r="W260" s="24">
        <f t="shared" si="181"/>
        <v>124.50384021727949</v>
      </c>
      <c r="X260" s="22">
        <f t="shared" si="179"/>
        <v>123.31972485732686</v>
      </c>
      <c r="Y260" s="22">
        <f t="shared" si="180"/>
        <v>0</v>
      </c>
      <c r="Z260" s="31">
        <f t="shared" si="144"/>
        <v>123.31972485732686</v>
      </c>
      <c r="AA260" s="25">
        <f t="shared" si="145"/>
        <v>0</v>
      </c>
      <c r="AC260" s="49">
        <f t="shared" si="146"/>
        <v>196816.4</v>
      </c>
      <c r="AD260" s="49">
        <f t="shared" si="147"/>
        <v>444937.56728523533</v>
      </c>
      <c r="AE260" s="49">
        <f t="shared" si="148"/>
        <v>446094.78419595573</v>
      </c>
      <c r="AF260" s="49">
        <f t="shared" si="149"/>
        <v>445051.03313020006</v>
      </c>
      <c r="AG260" s="49">
        <f t="shared" si="150"/>
        <v>449209.85550394439</v>
      </c>
      <c r="AH260" s="50">
        <f t="shared" si="151"/>
        <v>1611618.3632604678</v>
      </c>
      <c r="AI260" s="49">
        <f t="shared" si="152"/>
        <v>252393.45550394439</v>
      </c>
      <c r="AJ260" s="51">
        <f t="shared" si="153"/>
        <v>6.2206230053512446E-2</v>
      </c>
      <c r="AK260" s="61"/>
      <c r="AL260" s="69">
        <f t="shared" si="154"/>
        <v>196816.4</v>
      </c>
      <c r="AM260" s="69">
        <f t="shared" si="155"/>
        <v>285085.81158792449</v>
      </c>
      <c r="AN260" s="69">
        <f t="shared" si="156"/>
        <v>386832.95502177335</v>
      </c>
      <c r="AO260" s="69">
        <f t="shared" si="157"/>
        <v>504115.72615066206</v>
      </c>
      <c r="AP260" s="69">
        <f t="shared" si="158"/>
        <v>639306.23803578713</v>
      </c>
      <c r="AQ260" s="70">
        <f t="shared" si="159"/>
        <v>1605531.2135629787</v>
      </c>
      <c r="AS260" s="74">
        <f t="shared" si="160"/>
        <v>0.44848605902721772</v>
      </c>
      <c r="AT260" s="74">
        <f t="shared" si="161"/>
        <v>0.3569000606067293</v>
      </c>
      <c r="AU260" s="74">
        <f t="shared" si="162"/>
        <v>0.30318712407087267</v>
      </c>
      <c r="AV260" s="74">
        <f t="shared" si="163"/>
        <v>0.2681735658544433</v>
      </c>
      <c r="AW260" s="45"/>
      <c r="AX260" s="42" t="str">
        <f t="shared" si="164"/>
        <v>HPS0110-ST-0320-002-B</v>
      </c>
      <c r="AY260" s="42">
        <f t="shared" si="165"/>
        <v>54.55</v>
      </c>
      <c r="AZ260" s="43">
        <f t="shared" si="166"/>
        <v>79.01491451993472</v>
      </c>
      <c r="BA260" s="43">
        <f t="shared" si="167"/>
        <v>107.21534230093496</v>
      </c>
      <c r="BB260" s="43">
        <f t="shared" si="168"/>
        <v>109.84211818730786</v>
      </c>
      <c r="BC260" s="43">
        <f t="shared" si="169"/>
        <v>112.57490518568773</v>
      </c>
      <c r="BD260" s="43">
        <f t="shared" si="170"/>
        <v>114.27294759244805</v>
      </c>
      <c r="BE260" s="43">
        <f t="shared" si="171"/>
        <v>139.72165358942959</v>
      </c>
      <c r="BF260" s="43">
        <f t="shared" si="172"/>
        <v>143.14483410237062</v>
      </c>
      <c r="BG260" s="43">
        <f t="shared" si="173"/>
        <v>146.70616693148756</v>
      </c>
      <c r="BH260" s="43">
        <f t="shared" si="174"/>
        <v>148.91903393210393</v>
      </c>
      <c r="BI260" s="43">
        <f t="shared" si="175"/>
        <v>150.82071651075859</v>
      </c>
      <c r="BJ260" s="43">
        <f t="shared" si="182"/>
        <v>177.19130765958622</v>
      </c>
    </row>
    <row r="261" spans="1:62" x14ac:dyDescent="0.2">
      <c r="A261" s="26" t="s">
        <v>275</v>
      </c>
      <c r="B261" s="17">
        <f>IF(ISERROR(VLOOKUP('Prices updated for CPI'!A261,Quantities!$A$1:$B$576,2,FALSE)),0,VLOOKUP('Prices updated for CPI'!A261,Quantities!$A$1:$B$576,2,FALSE))</f>
        <v>241</v>
      </c>
      <c r="C261" s="18">
        <f t="shared" si="141"/>
        <v>1</v>
      </c>
      <c r="D261" s="19">
        <v>2</v>
      </c>
      <c r="E261" s="20">
        <v>390</v>
      </c>
      <c r="F261" s="21">
        <v>0</v>
      </c>
      <c r="G261" s="22">
        <v>0</v>
      </c>
      <c r="H261" s="22">
        <v>0</v>
      </c>
      <c r="I261" s="22">
        <v>82.81690722410417</v>
      </c>
      <c r="J261" s="23">
        <f t="shared" si="142"/>
        <v>82.81690722410417</v>
      </c>
      <c r="K261" s="24">
        <f>IF(ISERROR(VLOOKUP($A261,'14-15 pricing'!$A$1:$D$1208,4,FALSE)),L261,VLOOKUP($A261,'14-15 pricing'!$A$1:$D$1208,4,FALSE))</f>
        <v>54.55</v>
      </c>
      <c r="L261" s="24">
        <f t="shared" si="143"/>
        <v>116.3812200450308</v>
      </c>
      <c r="M261" s="24"/>
      <c r="N261" s="24"/>
      <c r="O261" s="24"/>
      <c r="P261" s="24"/>
      <c r="Q261" s="24"/>
      <c r="R261" s="24"/>
      <c r="S261" s="24"/>
      <c r="T261" s="24"/>
      <c r="U261" s="24">
        <f t="shared" si="181"/>
        <v>116.68391041291346</v>
      </c>
      <c r="V261" s="24">
        <f t="shared" si="181"/>
        <v>116.41089902572691</v>
      </c>
      <c r="W261" s="24">
        <f t="shared" si="181"/>
        <v>117.49871191767959</v>
      </c>
      <c r="X261" s="22">
        <f t="shared" si="179"/>
        <v>116.3812200450308</v>
      </c>
      <c r="Y261" s="22">
        <f t="shared" si="180"/>
        <v>0</v>
      </c>
      <c r="Z261" s="31">
        <f t="shared" si="144"/>
        <v>116.3812200450308</v>
      </c>
      <c r="AA261" s="25">
        <f t="shared" si="145"/>
        <v>0</v>
      </c>
      <c r="AC261" s="49">
        <f t="shared" si="146"/>
        <v>13146.55</v>
      </c>
      <c r="AD261" s="49">
        <f t="shared" si="147"/>
        <v>28047.874030852425</v>
      </c>
      <c r="AE261" s="49">
        <f t="shared" si="148"/>
        <v>28120.822409512144</v>
      </c>
      <c r="AF261" s="49">
        <f t="shared" si="149"/>
        <v>28055.026665200185</v>
      </c>
      <c r="AG261" s="49">
        <f t="shared" si="150"/>
        <v>28317.18957216078</v>
      </c>
      <c r="AH261" s="50">
        <f t="shared" si="151"/>
        <v>102286.20030934451</v>
      </c>
      <c r="AI261" s="49">
        <f t="shared" si="152"/>
        <v>15170.639572160781</v>
      </c>
      <c r="AJ261" s="51">
        <f t="shared" si="153"/>
        <v>3.7390363129681265E-3</v>
      </c>
      <c r="AK261" s="61"/>
      <c r="AL261" s="69">
        <f t="shared" si="154"/>
        <v>13146.55</v>
      </c>
      <c r="AM261" s="69">
        <f t="shared" si="155"/>
        <v>18452.168665006102</v>
      </c>
      <c r="AN261" s="69">
        <f t="shared" si="156"/>
        <v>24567.894754059722</v>
      </c>
      <c r="AO261" s="69">
        <f t="shared" si="157"/>
        <v>31617.42242611455</v>
      </c>
      <c r="AP261" s="69">
        <f t="shared" si="158"/>
        <v>39743.33252663655</v>
      </c>
      <c r="AQ261" s="70">
        <f t="shared" si="159"/>
        <v>101948.25090817895</v>
      </c>
      <c r="AS261" s="74">
        <f t="shared" si="160"/>
        <v>0.4035749808889863</v>
      </c>
      <c r="AT261" s="74">
        <f t="shared" si="161"/>
        <v>0.331436710778169</v>
      </c>
      <c r="AU261" s="74">
        <f t="shared" si="162"/>
        <v>0.28694064927520618</v>
      </c>
      <c r="AV261" s="74">
        <f t="shared" si="163"/>
        <v>0.2570073547111914</v>
      </c>
      <c r="AW261" s="45"/>
      <c r="AX261" s="42" t="str">
        <f t="shared" si="164"/>
        <v>HPS0110-ST-0390-002-B</v>
      </c>
      <c r="AY261" s="42">
        <f t="shared" si="165"/>
        <v>54.55</v>
      </c>
      <c r="AZ261" s="43">
        <f t="shared" si="166"/>
        <v>76.565015207494199</v>
      </c>
      <c r="BA261" s="43">
        <f t="shared" si="167"/>
        <v>101.94147200854657</v>
      </c>
      <c r="BB261" s="43">
        <f t="shared" si="168"/>
        <v>104.43903807275596</v>
      </c>
      <c r="BC261" s="43">
        <f t="shared" si="169"/>
        <v>107.03740061417959</v>
      </c>
      <c r="BD261" s="43">
        <f t="shared" si="170"/>
        <v>108.65191714477292</v>
      </c>
      <c r="BE261" s="43">
        <f t="shared" si="171"/>
        <v>131.19262417474917</v>
      </c>
      <c r="BF261" s="43">
        <f t="shared" si="172"/>
        <v>134.40684346703051</v>
      </c>
      <c r="BG261" s="43">
        <f t="shared" si="173"/>
        <v>137.75078184314259</v>
      </c>
      <c r="BH261" s="43">
        <f t="shared" si="174"/>
        <v>139.82856879528993</v>
      </c>
      <c r="BI261" s="43">
        <f t="shared" si="175"/>
        <v>141.61416695729153</v>
      </c>
      <c r="BJ261" s="43">
        <f t="shared" si="182"/>
        <v>164.91009347152095</v>
      </c>
    </row>
    <row r="262" spans="1:62" x14ac:dyDescent="0.2">
      <c r="A262" s="26" t="s">
        <v>276</v>
      </c>
      <c r="B262" s="17">
        <f>IF(ISERROR(VLOOKUP('Prices updated for CPI'!A262,Quantities!$A$1:$B$576,2,FALSE)),0,VLOOKUP('Prices updated for CPI'!A262,Quantities!$A$1:$B$576,2,FALSE))</f>
        <v>5</v>
      </c>
      <c r="C262" s="18">
        <f t="shared" si="141"/>
        <v>1</v>
      </c>
      <c r="D262" s="19">
        <v>2</v>
      </c>
      <c r="E262" s="20">
        <v>430</v>
      </c>
      <c r="F262" s="21">
        <v>0</v>
      </c>
      <c r="G262" s="22">
        <v>0</v>
      </c>
      <c r="H262" s="22">
        <v>0</v>
      </c>
      <c r="I262" s="22">
        <v>81.171093265770836</v>
      </c>
      <c r="J262" s="23">
        <f t="shared" si="142"/>
        <v>81.171093265770836</v>
      </c>
      <c r="K262" s="24">
        <f>IF(ISERROR(VLOOKUP($A262,'14-15 pricing'!$A$1:$D$1208,4,FALSE)),L262,VLOOKUP($A262,'14-15 pricing'!$A$1:$D$1208,4,FALSE))</f>
        <v>54.55</v>
      </c>
      <c r="L262" s="24">
        <f t="shared" si="143"/>
        <v>114.06838510759877</v>
      </c>
      <c r="M262" s="24"/>
      <c r="N262" s="24"/>
      <c r="O262" s="24"/>
      <c r="P262" s="24"/>
      <c r="Q262" s="24"/>
      <c r="R262" s="24"/>
      <c r="S262" s="24"/>
      <c r="T262" s="24"/>
      <c r="U262" s="24">
        <f t="shared" si="181"/>
        <v>114.36506013333438</v>
      </c>
      <c r="V262" s="24">
        <f t="shared" si="181"/>
        <v>114.09747428021902</v>
      </c>
      <c r="W262" s="24">
        <f t="shared" si="181"/>
        <v>115.16366915114629</v>
      </c>
      <c r="X262" s="22">
        <f t="shared" si="179"/>
        <v>114.06838510759877</v>
      </c>
      <c r="Y262" s="22">
        <f t="shared" si="180"/>
        <v>0</v>
      </c>
      <c r="Z262" s="31">
        <f t="shared" si="144"/>
        <v>114.06838510759877</v>
      </c>
      <c r="AA262" s="25">
        <f t="shared" si="145"/>
        <v>0</v>
      </c>
      <c r="AC262" s="49">
        <f t="shared" si="146"/>
        <v>272.75</v>
      </c>
      <c r="AD262" s="49">
        <f t="shared" si="147"/>
        <v>570.3419255379938</v>
      </c>
      <c r="AE262" s="49">
        <f t="shared" si="148"/>
        <v>571.82530066667186</v>
      </c>
      <c r="AF262" s="49">
        <f t="shared" si="149"/>
        <v>570.48737140109506</v>
      </c>
      <c r="AG262" s="49">
        <f t="shared" si="150"/>
        <v>575.81834575573146</v>
      </c>
      <c r="AH262" s="50">
        <f t="shared" si="151"/>
        <v>2085.0285390822892</v>
      </c>
      <c r="AI262" s="49">
        <f t="shared" si="152"/>
        <v>303.06834575573146</v>
      </c>
      <c r="AJ262" s="51">
        <f t="shared" si="153"/>
        <v>7.4695832347855206E-5</v>
      </c>
      <c r="AK262" s="61"/>
      <c r="AL262" s="69">
        <f t="shared" si="154"/>
        <v>272.75</v>
      </c>
      <c r="AM262" s="69">
        <f t="shared" si="155"/>
        <v>378.74191051673688</v>
      </c>
      <c r="AN262" s="69">
        <f t="shared" si="156"/>
        <v>500.91757622208559</v>
      </c>
      <c r="AO262" s="69">
        <f t="shared" si="157"/>
        <v>641.74807184927852</v>
      </c>
      <c r="AP262" s="69">
        <f t="shared" si="158"/>
        <v>804.08177704416266</v>
      </c>
      <c r="AQ262" s="70">
        <f t="shared" si="159"/>
        <v>2078.4918841757844</v>
      </c>
      <c r="AS262" s="74">
        <f t="shared" si="160"/>
        <v>0.38860462150957609</v>
      </c>
      <c r="AT262" s="74">
        <f t="shared" si="161"/>
        <v>0.3225829049091985</v>
      </c>
      <c r="AU262" s="74">
        <f t="shared" si="162"/>
        <v>0.28114504723378814</v>
      </c>
      <c r="AV262" s="74">
        <f t="shared" si="163"/>
        <v>0.25295550125627797</v>
      </c>
      <c r="AW262" s="45"/>
      <c r="AX262" s="42" t="str">
        <f t="shared" si="164"/>
        <v>HPS0110-ST-0430-002-B</v>
      </c>
      <c r="AY262" s="42">
        <f t="shared" si="165"/>
        <v>54.55</v>
      </c>
      <c r="AZ262" s="43">
        <f t="shared" si="166"/>
        <v>75.748382103347382</v>
      </c>
      <c r="BA262" s="43">
        <f t="shared" si="167"/>
        <v>100.18351524441711</v>
      </c>
      <c r="BB262" s="43">
        <f t="shared" si="168"/>
        <v>102.63801136790532</v>
      </c>
      <c r="BC262" s="43">
        <f t="shared" si="169"/>
        <v>105.1915657570102</v>
      </c>
      <c r="BD262" s="43">
        <f t="shared" si="170"/>
        <v>106.77824032888121</v>
      </c>
      <c r="BE262" s="43">
        <f t="shared" si="171"/>
        <v>128.34961436985569</v>
      </c>
      <c r="BF262" s="43">
        <f t="shared" si="172"/>
        <v>131.49417992191715</v>
      </c>
      <c r="BG262" s="43">
        <f t="shared" si="173"/>
        <v>134.76565348036095</v>
      </c>
      <c r="BH262" s="43">
        <f t="shared" si="174"/>
        <v>136.7984137496853</v>
      </c>
      <c r="BI262" s="43">
        <f t="shared" si="175"/>
        <v>138.54531710613588</v>
      </c>
      <c r="BJ262" s="43">
        <f t="shared" si="182"/>
        <v>160.81635540883249</v>
      </c>
    </row>
    <row r="263" spans="1:62" x14ac:dyDescent="0.2">
      <c r="A263" s="26" t="s">
        <v>277</v>
      </c>
      <c r="B263" s="17">
        <f>IF(ISERROR(VLOOKUP('Prices updated for CPI'!A263,Quantities!$A$1:$B$576,2,FALSE)),0,VLOOKUP('Prices updated for CPI'!A263,Quantities!$A$1:$B$576,2,FALSE))</f>
        <v>31</v>
      </c>
      <c r="C263" s="18">
        <f t="shared" si="141"/>
        <v>1</v>
      </c>
      <c r="D263" s="19">
        <v>2</v>
      </c>
      <c r="E263" s="20">
        <v>470</v>
      </c>
      <c r="F263" s="21">
        <v>0</v>
      </c>
      <c r="G263" s="22">
        <v>0</v>
      </c>
      <c r="H263" s="22">
        <v>0</v>
      </c>
      <c r="I263" s="22">
        <v>80.348186286604161</v>
      </c>
      <c r="J263" s="23">
        <f t="shared" si="142"/>
        <v>80.348186286604161</v>
      </c>
      <c r="K263" s="24">
        <f>IF(ISERROR(VLOOKUP($A263,'14-15 pricing'!$A$1:$D$1208,4,FALSE)),L263,VLOOKUP($A263,'14-15 pricing'!$A$1:$D$1208,4,FALSE))</f>
        <v>54.55</v>
      </c>
      <c r="L263" s="24">
        <f t="shared" si="143"/>
        <v>112.91196763888274</v>
      </c>
      <c r="M263" s="24"/>
      <c r="N263" s="24"/>
      <c r="O263" s="24"/>
      <c r="P263" s="24"/>
      <c r="Q263" s="24"/>
      <c r="R263" s="24"/>
      <c r="S263" s="24"/>
      <c r="T263" s="24"/>
      <c r="U263" s="24">
        <f t="shared" si="181"/>
        <v>113.20563499354483</v>
      </c>
      <c r="V263" s="24">
        <f t="shared" si="181"/>
        <v>112.94076190746507</v>
      </c>
      <c r="W263" s="24">
        <f t="shared" si="181"/>
        <v>113.99614776787962</v>
      </c>
      <c r="X263" s="22">
        <f t="shared" si="179"/>
        <v>112.91196763888274</v>
      </c>
      <c r="Y263" s="22">
        <f t="shared" si="180"/>
        <v>0</v>
      </c>
      <c r="Z263" s="31">
        <f t="shared" si="144"/>
        <v>112.91196763888274</v>
      </c>
      <c r="AA263" s="25">
        <f t="shared" si="145"/>
        <v>0</v>
      </c>
      <c r="AC263" s="49">
        <f t="shared" si="146"/>
        <v>1691.05</v>
      </c>
      <c r="AD263" s="49">
        <f t="shared" si="147"/>
        <v>3500.270996805365</v>
      </c>
      <c r="AE263" s="49">
        <f t="shared" si="148"/>
        <v>3509.37468479989</v>
      </c>
      <c r="AF263" s="49">
        <f t="shared" si="149"/>
        <v>3501.1636191314174</v>
      </c>
      <c r="AG263" s="49">
        <f t="shared" si="150"/>
        <v>3533.880580804268</v>
      </c>
      <c r="AH263" s="50">
        <f t="shared" si="151"/>
        <v>12812.192364524048</v>
      </c>
      <c r="AI263" s="49">
        <f t="shared" si="152"/>
        <v>1842.830580804268</v>
      </c>
      <c r="AJ263" s="51">
        <f t="shared" si="153"/>
        <v>4.541938016192608E-4</v>
      </c>
      <c r="AK263" s="61"/>
      <c r="AL263" s="69">
        <f t="shared" si="154"/>
        <v>1691.05</v>
      </c>
      <c r="AM263" s="69">
        <f t="shared" si="155"/>
        <v>2335.5420320894918</v>
      </c>
      <c r="AN263" s="69">
        <f t="shared" si="156"/>
        <v>3078.4406427329227</v>
      </c>
      <c r="AO263" s="69">
        <f t="shared" si="157"/>
        <v>3934.771393489676</v>
      </c>
      <c r="AP263" s="69">
        <f t="shared" si="158"/>
        <v>4921.8540777021353</v>
      </c>
      <c r="AQ263" s="70">
        <f t="shared" si="159"/>
        <v>12773.136808823278</v>
      </c>
      <c r="AS263" s="74">
        <f t="shared" si="160"/>
        <v>0.38111944181987045</v>
      </c>
      <c r="AT263" s="74">
        <f t="shared" si="161"/>
        <v>0.31808402522252915</v>
      </c>
      <c r="AU263" s="74">
        <f t="shared" si="162"/>
        <v>0.27817029793257131</v>
      </c>
      <c r="AV263" s="74">
        <f t="shared" si="163"/>
        <v>0.25086150769664761</v>
      </c>
      <c r="AW263" s="45"/>
      <c r="AX263" s="42" t="str">
        <f t="shared" si="164"/>
        <v>HPS0110-ST-0470-002-B</v>
      </c>
      <c r="AY263" s="42">
        <f t="shared" si="165"/>
        <v>54.55</v>
      </c>
      <c r="AZ263" s="43">
        <f t="shared" si="166"/>
        <v>75.340065551273923</v>
      </c>
      <c r="BA263" s="43">
        <f t="shared" si="167"/>
        <v>99.304536862352336</v>
      </c>
      <c r="BB263" s="43">
        <f t="shared" si="168"/>
        <v>101.73749801547997</v>
      </c>
      <c r="BC263" s="43">
        <f t="shared" si="169"/>
        <v>104.26864832842547</v>
      </c>
      <c r="BD263" s="43">
        <f t="shared" si="170"/>
        <v>105.84140192093531</v>
      </c>
      <c r="BE263" s="43">
        <f t="shared" si="171"/>
        <v>126.9281094674089</v>
      </c>
      <c r="BF263" s="43">
        <f t="shared" si="172"/>
        <v>130.03784814936043</v>
      </c>
      <c r="BG263" s="43">
        <f t="shared" si="173"/>
        <v>133.27308929897009</v>
      </c>
      <c r="BH263" s="43">
        <f t="shared" si="174"/>
        <v>135.28333622688294</v>
      </c>
      <c r="BI263" s="43">
        <f t="shared" si="175"/>
        <v>137.01089218055799</v>
      </c>
      <c r="BJ263" s="43">
        <f t="shared" si="182"/>
        <v>158.76948637748822</v>
      </c>
    </row>
    <row r="264" spans="1:62" x14ac:dyDescent="0.2">
      <c r="A264" s="26" t="s">
        <v>278</v>
      </c>
      <c r="B264" s="17">
        <f>IF(ISERROR(VLOOKUP('Prices updated for CPI'!A264,Quantities!$A$1:$B$576,2,FALSE)),0,VLOOKUP('Prices updated for CPI'!A264,Quantities!$A$1:$B$576,2,FALSE))</f>
        <v>6</v>
      </c>
      <c r="C264" s="18">
        <f t="shared" si="141"/>
        <v>1</v>
      </c>
      <c r="D264" s="19">
        <v>2</v>
      </c>
      <c r="E264" s="20">
        <v>510</v>
      </c>
      <c r="F264" s="21">
        <v>0</v>
      </c>
      <c r="G264" s="22">
        <v>0</v>
      </c>
      <c r="H264" s="22">
        <v>0</v>
      </c>
      <c r="I264" s="22">
        <v>82.81690722410417</v>
      </c>
      <c r="J264" s="23">
        <f t="shared" si="142"/>
        <v>82.81690722410417</v>
      </c>
      <c r="K264" s="24">
        <f>IF(ISERROR(VLOOKUP($A264,'14-15 pricing'!$A$1:$D$1208,4,FALSE)),L264,VLOOKUP($A264,'14-15 pricing'!$A$1:$D$1208,4,FALSE))</f>
        <v>54.55</v>
      </c>
      <c r="L264" s="24">
        <f t="shared" si="143"/>
        <v>116.3812200450308</v>
      </c>
      <c r="M264" s="24"/>
      <c r="N264" s="24"/>
      <c r="O264" s="24"/>
      <c r="P264" s="24"/>
      <c r="Q264" s="24"/>
      <c r="R264" s="24"/>
      <c r="S264" s="24"/>
      <c r="T264" s="24"/>
      <c r="U264" s="24">
        <f t="shared" si="181"/>
        <v>116.68391041291346</v>
      </c>
      <c r="V264" s="24">
        <f t="shared" si="181"/>
        <v>116.41089902572691</v>
      </c>
      <c r="W264" s="24">
        <f t="shared" si="181"/>
        <v>117.49871191767959</v>
      </c>
      <c r="X264" s="22">
        <f t="shared" si="179"/>
        <v>116.3812200450308</v>
      </c>
      <c r="Y264" s="22">
        <f t="shared" si="180"/>
        <v>0</v>
      </c>
      <c r="Z264" s="31">
        <f t="shared" si="144"/>
        <v>116.3812200450308</v>
      </c>
      <c r="AA264" s="25">
        <f t="shared" si="145"/>
        <v>0</v>
      </c>
      <c r="AC264" s="49">
        <f t="shared" si="146"/>
        <v>327.29999999999995</v>
      </c>
      <c r="AD264" s="49">
        <f t="shared" si="147"/>
        <v>698.28732027018486</v>
      </c>
      <c r="AE264" s="49">
        <f t="shared" si="148"/>
        <v>700.10346247748078</v>
      </c>
      <c r="AF264" s="49">
        <f t="shared" si="149"/>
        <v>698.46539415436143</v>
      </c>
      <c r="AG264" s="49">
        <f t="shared" si="150"/>
        <v>704.99227150607749</v>
      </c>
      <c r="AH264" s="50">
        <f t="shared" si="151"/>
        <v>2546.5444060417722</v>
      </c>
      <c r="AI264" s="49">
        <f t="shared" si="152"/>
        <v>377.69227150607753</v>
      </c>
      <c r="AJ264" s="51">
        <f t="shared" si="153"/>
        <v>9.308804098675834E-5</v>
      </c>
      <c r="AK264" s="61"/>
      <c r="AL264" s="69">
        <f t="shared" si="154"/>
        <v>327.29999999999995</v>
      </c>
      <c r="AM264" s="69">
        <f t="shared" si="155"/>
        <v>459.39009124496522</v>
      </c>
      <c r="AN264" s="69">
        <f t="shared" si="156"/>
        <v>611.64883205127944</v>
      </c>
      <c r="AO264" s="69">
        <f t="shared" si="157"/>
        <v>787.15574504849508</v>
      </c>
      <c r="AP264" s="69">
        <f t="shared" si="158"/>
        <v>989.46056082912582</v>
      </c>
      <c r="AQ264" s="70">
        <f t="shared" si="159"/>
        <v>2538.1307280044552</v>
      </c>
      <c r="AS264" s="74">
        <f t="shared" si="160"/>
        <v>0.40357498088898652</v>
      </c>
      <c r="AT264" s="74">
        <f t="shared" si="161"/>
        <v>0.33143671077816905</v>
      </c>
      <c r="AU264" s="74">
        <f t="shared" si="162"/>
        <v>0.28694064927520613</v>
      </c>
      <c r="AV264" s="74">
        <f t="shared" si="163"/>
        <v>0.25700735471119146</v>
      </c>
      <c r="AW264" s="45"/>
      <c r="AX264" s="42" t="str">
        <f t="shared" si="164"/>
        <v>HPS0110-ST-0510-002-B</v>
      </c>
      <c r="AY264" s="42">
        <f t="shared" si="165"/>
        <v>54.55</v>
      </c>
      <c r="AZ264" s="43">
        <f t="shared" si="166"/>
        <v>76.565015207494213</v>
      </c>
      <c r="BA264" s="43">
        <f t="shared" si="167"/>
        <v>101.94147200854658</v>
      </c>
      <c r="BB264" s="43">
        <f t="shared" si="168"/>
        <v>104.43903807275598</v>
      </c>
      <c r="BC264" s="43">
        <f t="shared" si="169"/>
        <v>107.0374006141796</v>
      </c>
      <c r="BD264" s="43">
        <f t="shared" si="170"/>
        <v>108.65191714477295</v>
      </c>
      <c r="BE264" s="43">
        <f t="shared" si="171"/>
        <v>131.19262417474917</v>
      </c>
      <c r="BF264" s="43">
        <f t="shared" si="172"/>
        <v>134.40684346703051</v>
      </c>
      <c r="BG264" s="43">
        <f t="shared" si="173"/>
        <v>137.75078184314259</v>
      </c>
      <c r="BH264" s="43">
        <f t="shared" si="174"/>
        <v>139.82856879528993</v>
      </c>
      <c r="BI264" s="43">
        <f t="shared" si="175"/>
        <v>141.61416695729153</v>
      </c>
      <c r="BJ264" s="43">
        <f t="shared" si="182"/>
        <v>164.91009347152098</v>
      </c>
    </row>
    <row r="265" spans="1:62" x14ac:dyDescent="0.2">
      <c r="A265" s="26" t="s">
        <v>279</v>
      </c>
      <c r="B265" s="17">
        <f>IF(ISERROR(VLOOKUP('Prices updated for CPI'!A265,Quantities!$A$1:$B$576,2,FALSE)),0,VLOOKUP('Prices updated for CPI'!A265,Quantities!$A$1:$B$576,2,FALSE))</f>
        <v>85</v>
      </c>
      <c r="C265" s="18">
        <f t="shared" si="141"/>
        <v>1</v>
      </c>
      <c r="D265" s="19">
        <v>2</v>
      </c>
      <c r="E265" s="20">
        <v>550</v>
      </c>
      <c r="F265" s="21">
        <v>0</v>
      </c>
      <c r="G265" s="22">
        <v>0</v>
      </c>
      <c r="H265" s="22">
        <v>0</v>
      </c>
      <c r="I265" s="22">
        <v>81.171093265770836</v>
      </c>
      <c r="J265" s="23">
        <f t="shared" si="142"/>
        <v>81.171093265770836</v>
      </c>
      <c r="K265" s="24">
        <f>IF(ISERROR(VLOOKUP($A265,'14-15 pricing'!$A$1:$D$1208,4,FALSE)),L265,VLOOKUP($A265,'14-15 pricing'!$A$1:$D$1208,4,FALSE))</f>
        <v>54.55</v>
      </c>
      <c r="L265" s="24">
        <f t="shared" si="143"/>
        <v>114.06838510759877</v>
      </c>
      <c r="M265" s="24"/>
      <c r="N265" s="24"/>
      <c r="O265" s="24"/>
      <c r="P265" s="24"/>
      <c r="Q265" s="24"/>
      <c r="R265" s="24"/>
      <c r="S265" s="24"/>
      <c r="T265" s="24"/>
      <c r="U265" s="24">
        <f t="shared" si="181"/>
        <v>114.36506013333438</v>
      </c>
      <c r="V265" s="24">
        <f t="shared" si="181"/>
        <v>114.09747428021902</v>
      </c>
      <c r="W265" s="24">
        <f t="shared" si="181"/>
        <v>115.16366915114629</v>
      </c>
      <c r="X265" s="22">
        <f t="shared" si="179"/>
        <v>114.06838510759877</v>
      </c>
      <c r="Y265" s="22">
        <f t="shared" si="180"/>
        <v>0</v>
      </c>
      <c r="Z265" s="31">
        <f t="shared" si="144"/>
        <v>114.06838510759877</v>
      </c>
      <c r="AA265" s="25">
        <f t="shared" si="145"/>
        <v>0</v>
      </c>
      <c r="AC265" s="49">
        <f t="shared" si="146"/>
        <v>4636.75</v>
      </c>
      <c r="AD265" s="49">
        <f t="shared" si="147"/>
        <v>9695.8127341458949</v>
      </c>
      <c r="AE265" s="49">
        <f t="shared" si="148"/>
        <v>9721.0301113334226</v>
      </c>
      <c r="AF265" s="49">
        <f t="shared" si="149"/>
        <v>9698.2853138186165</v>
      </c>
      <c r="AG265" s="49">
        <f t="shared" si="150"/>
        <v>9788.9118778474349</v>
      </c>
      <c r="AH265" s="50">
        <f t="shared" si="151"/>
        <v>35445.485164398917</v>
      </c>
      <c r="AI265" s="49">
        <f t="shared" si="152"/>
        <v>5152.1618778474349</v>
      </c>
      <c r="AJ265" s="51">
        <f t="shared" si="153"/>
        <v>1.2698291499135385E-3</v>
      </c>
      <c r="AK265" s="61"/>
      <c r="AL265" s="69">
        <f t="shared" si="154"/>
        <v>4636.75</v>
      </c>
      <c r="AM265" s="69">
        <f t="shared" si="155"/>
        <v>6438.6124787845265</v>
      </c>
      <c r="AN265" s="69">
        <f t="shared" si="156"/>
        <v>8515.5987957754551</v>
      </c>
      <c r="AO265" s="69">
        <f t="shared" si="157"/>
        <v>10909.717221437735</v>
      </c>
      <c r="AP265" s="69">
        <f t="shared" si="158"/>
        <v>13669.390209750765</v>
      </c>
      <c r="AQ265" s="70">
        <f t="shared" si="159"/>
        <v>35334.362030988334</v>
      </c>
      <c r="AS265" s="74">
        <f t="shared" si="160"/>
        <v>0.38860462150957598</v>
      </c>
      <c r="AT265" s="74">
        <f t="shared" si="161"/>
        <v>0.32258290490919861</v>
      </c>
      <c r="AU265" s="74">
        <f t="shared" si="162"/>
        <v>0.28114504723378819</v>
      </c>
      <c r="AV265" s="74">
        <f t="shared" si="163"/>
        <v>0.25295550125627797</v>
      </c>
      <c r="AW265" s="45"/>
      <c r="AX265" s="42" t="str">
        <f t="shared" si="164"/>
        <v>HPS0110-ST-0550-002-B</v>
      </c>
      <c r="AY265" s="42">
        <f t="shared" si="165"/>
        <v>54.55</v>
      </c>
      <c r="AZ265" s="43">
        <f t="shared" si="166"/>
        <v>75.748382103347367</v>
      </c>
      <c r="BA265" s="43">
        <f t="shared" si="167"/>
        <v>100.18351524441711</v>
      </c>
      <c r="BB265" s="43">
        <f t="shared" si="168"/>
        <v>102.63801136790532</v>
      </c>
      <c r="BC265" s="43">
        <f t="shared" si="169"/>
        <v>105.1915657570102</v>
      </c>
      <c r="BD265" s="43">
        <f t="shared" si="170"/>
        <v>106.77824032888121</v>
      </c>
      <c r="BE265" s="43">
        <f t="shared" si="171"/>
        <v>128.34961436985569</v>
      </c>
      <c r="BF265" s="43">
        <f t="shared" si="172"/>
        <v>131.49417992191715</v>
      </c>
      <c r="BG265" s="43">
        <f t="shared" si="173"/>
        <v>134.76565348036095</v>
      </c>
      <c r="BH265" s="43">
        <f t="shared" si="174"/>
        <v>136.7984137496853</v>
      </c>
      <c r="BI265" s="43">
        <f t="shared" si="175"/>
        <v>138.54531710613588</v>
      </c>
      <c r="BJ265" s="43">
        <f t="shared" si="182"/>
        <v>160.81635540883249</v>
      </c>
    </row>
    <row r="266" spans="1:62" x14ac:dyDescent="0.2">
      <c r="A266" s="26" t="s">
        <v>280</v>
      </c>
      <c r="B266" s="17">
        <f>IF(ISERROR(VLOOKUP('Prices updated for CPI'!A266,Quantities!$A$1:$B$576,2,FALSE)),0,VLOOKUP('Prices updated for CPI'!A266,Quantities!$A$1:$B$576,2,FALSE))</f>
        <v>246</v>
      </c>
      <c r="C266" s="18">
        <f t="shared" si="141"/>
        <v>1</v>
      </c>
      <c r="D266" s="19">
        <v>2</v>
      </c>
      <c r="E266" s="20">
        <v>590</v>
      </c>
      <c r="F266" s="21">
        <v>0</v>
      </c>
      <c r="G266" s="22">
        <v>0</v>
      </c>
      <c r="H266" s="22">
        <v>0</v>
      </c>
      <c r="I266" s="22">
        <v>80.348186286604161</v>
      </c>
      <c r="J266" s="23">
        <f t="shared" si="142"/>
        <v>80.348186286604161</v>
      </c>
      <c r="K266" s="24">
        <f>IF(ISERROR(VLOOKUP($A266,'14-15 pricing'!$A$1:$D$1208,4,FALSE)),L266,VLOOKUP($A266,'14-15 pricing'!$A$1:$D$1208,4,FALSE))</f>
        <v>54.55</v>
      </c>
      <c r="L266" s="24">
        <f t="shared" si="143"/>
        <v>112.91196763888274</v>
      </c>
      <c r="M266" s="24"/>
      <c r="N266" s="24"/>
      <c r="O266" s="24"/>
      <c r="P266" s="24"/>
      <c r="Q266" s="24"/>
      <c r="R266" s="24"/>
      <c r="S266" s="24"/>
      <c r="T266" s="24"/>
      <c r="U266" s="24">
        <f t="shared" si="181"/>
        <v>113.20563499354483</v>
      </c>
      <c r="V266" s="24">
        <f t="shared" si="181"/>
        <v>112.94076190746507</v>
      </c>
      <c r="W266" s="24">
        <f t="shared" si="181"/>
        <v>113.99614776787962</v>
      </c>
      <c r="X266" s="22">
        <f t="shared" si="179"/>
        <v>112.91196763888274</v>
      </c>
      <c r="Y266" s="22">
        <f t="shared" si="180"/>
        <v>0</v>
      </c>
      <c r="Z266" s="31">
        <f t="shared" si="144"/>
        <v>112.91196763888274</v>
      </c>
      <c r="AA266" s="25">
        <f t="shared" si="145"/>
        <v>0</v>
      </c>
      <c r="AC266" s="49">
        <f t="shared" si="146"/>
        <v>13419.3</v>
      </c>
      <c r="AD266" s="49">
        <f t="shared" si="147"/>
        <v>27776.344039165153</v>
      </c>
      <c r="AE266" s="49">
        <f t="shared" si="148"/>
        <v>27848.586208412031</v>
      </c>
      <c r="AF266" s="49">
        <f t="shared" si="149"/>
        <v>27783.42742923641</v>
      </c>
      <c r="AG266" s="49">
        <f t="shared" si="150"/>
        <v>28043.052350898386</v>
      </c>
      <c r="AH266" s="50">
        <f t="shared" si="151"/>
        <v>101670.94586041664</v>
      </c>
      <c r="AI266" s="49">
        <f t="shared" si="152"/>
        <v>14623.752350898387</v>
      </c>
      <c r="AJ266" s="51">
        <f t="shared" si="153"/>
        <v>3.6042475870431668E-3</v>
      </c>
      <c r="AK266" s="61"/>
      <c r="AL266" s="69">
        <f t="shared" si="154"/>
        <v>13419.3</v>
      </c>
      <c r="AM266" s="69">
        <f t="shared" si="155"/>
        <v>18533.656125613386</v>
      </c>
      <c r="AN266" s="69">
        <f t="shared" si="156"/>
        <v>24428.916068138675</v>
      </c>
      <c r="AO266" s="69">
        <f t="shared" si="157"/>
        <v>31224.314928982589</v>
      </c>
      <c r="AP266" s="69">
        <f t="shared" si="158"/>
        <v>39057.293648862105</v>
      </c>
      <c r="AQ266" s="70">
        <f t="shared" si="159"/>
        <v>101361.02112808148</v>
      </c>
      <c r="AS266" s="74">
        <f t="shared" si="160"/>
        <v>0.38111944181987045</v>
      </c>
      <c r="AT266" s="74">
        <f t="shared" si="161"/>
        <v>0.31808402522252904</v>
      </c>
      <c r="AU266" s="74">
        <f t="shared" si="162"/>
        <v>0.27817029793257131</v>
      </c>
      <c r="AV266" s="74">
        <f t="shared" si="163"/>
        <v>0.25086150769664767</v>
      </c>
      <c r="AW266" s="45"/>
      <c r="AX266" s="42" t="str">
        <f t="shared" si="164"/>
        <v>HPS0110-ST-0590-002-B</v>
      </c>
      <c r="AY266" s="42">
        <f t="shared" si="165"/>
        <v>54.55</v>
      </c>
      <c r="AZ266" s="43">
        <f t="shared" si="166"/>
        <v>75.340065551273923</v>
      </c>
      <c r="BA266" s="43">
        <f t="shared" si="167"/>
        <v>99.304536862352322</v>
      </c>
      <c r="BB266" s="43">
        <f t="shared" si="168"/>
        <v>101.73749801547996</v>
      </c>
      <c r="BC266" s="43">
        <f t="shared" si="169"/>
        <v>104.26864832842546</v>
      </c>
      <c r="BD266" s="43">
        <f t="shared" si="170"/>
        <v>105.8414019209353</v>
      </c>
      <c r="BE266" s="43">
        <f t="shared" si="171"/>
        <v>126.92810946740887</v>
      </c>
      <c r="BF266" s="43">
        <f t="shared" si="172"/>
        <v>130.0378481493604</v>
      </c>
      <c r="BG266" s="43">
        <f t="shared" si="173"/>
        <v>133.27308929897006</v>
      </c>
      <c r="BH266" s="43">
        <f t="shared" si="174"/>
        <v>135.28333622688291</v>
      </c>
      <c r="BI266" s="43">
        <f t="shared" si="175"/>
        <v>137.01089218055796</v>
      </c>
      <c r="BJ266" s="43">
        <f t="shared" si="182"/>
        <v>158.76948637748819</v>
      </c>
    </row>
    <row r="267" spans="1:62" x14ac:dyDescent="0.2">
      <c r="A267" s="26" t="s">
        <v>281</v>
      </c>
      <c r="B267" s="17">
        <f>IF(ISERROR(VLOOKUP('Prices updated for CPI'!A267,Quantities!$A$1:$B$576,2,FALSE)),0,VLOOKUP('Prices updated for CPI'!A267,Quantities!$A$1:$B$576,2,FALSE))</f>
        <v>49</v>
      </c>
      <c r="C267" s="18">
        <f t="shared" si="141"/>
        <v>1</v>
      </c>
      <c r="D267" s="19">
        <v>2</v>
      </c>
      <c r="E267" s="20">
        <v>610</v>
      </c>
      <c r="F267" s="21">
        <v>0</v>
      </c>
      <c r="G267" s="22">
        <v>0</v>
      </c>
      <c r="H267" s="22">
        <v>0</v>
      </c>
      <c r="I267" s="22">
        <v>77.879465349104166</v>
      </c>
      <c r="J267" s="23">
        <f t="shared" si="142"/>
        <v>77.879465349104166</v>
      </c>
      <c r="K267" s="24">
        <f>IF(ISERROR(VLOOKUP($A267,'14-15 pricing'!$A$1:$D$1208,4,FALSE)),L267,VLOOKUP($A267,'14-15 pricing'!$A$1:$D$1208,4,FALSE))</f>
        <v>43.04</v>
      </c>
      <c r="L267" s="24">
        <f t="shared" si="143"/>
        <v>109.44271523273473</v>
      </c>
      <c r="M267" s="24"/>
      <c r="N267" s="24"/>
      <c r="O267" s="24"/>
      <c r="P267" s="24"/>
      <c r="Q267" s="24"/>
      <c r="R267" s="24"/>
      <c r="S267" s="24"/>
      <c r="T267" s="24"/>
      <c r="U267" s="24">
        <f t="shared" si="181"/>
        <v>109.72735957417621</v>
      </c>
      <c r="V267" s="24">
        <f t="shared" si="181"/>
        <v>109.47062478920324</v>
      </c>
      <c r="W267" s="24">
        <f t="shared" si="181"/>
        <v>110.49358361807967</v>
      </c>
      <c r="X267" s="22">
        <f t="shared" si="179"/>
        <v>109.44271523273473</v>
      </c>
      <c r="Y267" s="22">
        <f t="shared" si="180"/>
        <v>0</v>
      </c>
      <c r="Z267" s="31">
        <f t="shared" si="144"/>
        <v>109.44271523273473</v>
      </c>
      <c r="AA267" s="25">
        <f t="shared" si="145"/>
        <v>0</v>
      </c>
      <c r="AC267" s="49">
        <f t="shared" si="146"/>
        <v>2108.96</v>
      </c>
      <c r="AD267" s="49">
        <f t="shared" si="147"/>
        <v>5362.6930464040015</v>
      </c>
      <c r="AE267" s="49">
        <f t="shared" si="148"/>
        <v>5376.6406191346341</v>
      </c>
      <c r="AF267" s="49">
        <f t="shared" si="149"/>
        <v>5364.0606146709588</v>
      </c>
      <c r="AG267" s="49">
        <f t="shared" si="150"/>
        <v>5414.1855972859039</v>
      </c>
      <c r="AH267" s="50">
        <f t="shared" si="151"/>
        <v>19177.605876321293</v>
      </c>
      <c r="AI267" s="49">
        <f t="shared" si="152"/>
        <v>3305.2255972859039</v>
      </c>
      <c r="AJ267" s="51">
        <f t="shared" si="153"/>
        <v>8.1462343575034498E-4</v>
      </c>
      <c r="AK267" s="61"/>
      <c r="AL267" s="69">
        <f t="shared" si="154"/>
        <v>2108.96</v>
      </c>
      <c r="AM267" s="69">
        <f t="shared" si="155"/>
        <v>3264.8945627851022</v>
      </c>
      <c r="AN267" s="69">
        <f t="shared" si="156"/>
        <v>4597.3271421354884</v>
      </c>
      <c r="AO267" s="69">
        <f t="shared" si="157"/>
        <v>6133.2069710392489</v>
      </c>
      <c r="AP267" s="69">
        <f t="shared" si="158"/>
        <v>7903.5981228253404</v>
      </c>
      <c r="AQ267" s="70">
        <f t="shared" si="159"/>
        <v>19087.952358294788</v>
      </c>
      <c r="AS267" s="74">
        <f t="shared" si="160"/>
        <v>0.54810644241005146</v>
      </c>
      <c r="AT267" s="74">
        <f t="shared" si="161"/>
        <v>0.4081089155337872</v>
      </c>
      <c r="AU267" s="74">
        <f t="shared" si="162"/>
        <v>0.33408103913839254</v>
      </c>
      <c r="AV267" s="74">
        <f t="shared" si="163"/>
        <v>0.28865667833252745</v>
      </c>
      <c r="AW267" s="45"/>
      <c r="AX267" s="42" t="str">
        <f t="shared" si="164"/>
        <v>HPS0110-ST-0610-002-B</v>
      </c>
      <c r="AY267" s="42">
        <f t="shared" si="165"/>
        <v>43.04</v>
      </c>
      <c r="AZ267" s="43">
        <f t="shared" si="166"/>
        <v>66.63050128132862</v>
      </c>
      <c r="BA267" s="43">
        <f t="shared" si="167"/>
        <v>93.823002900724262</v>
      </c>
      <c r="BB267" s="43">
        <f t="shared" si="168"/>
        <v>96.121666471791997</v>
      </c>
      <c r="BC267" s="43">
        <f t="shared" si="169"/>
        <v>98.513099236669902</v>
      </c>
      <c r="BD267" s="43">
        <f t="shared" si="170"/>
        <v>99.999038042030946</v>
      </c>
      <c r="BE267" s="43">
        <f t="shared" si="171"/>
        <v>125.16748920488264</v>
      </c>
      <c r="BF267" s="43">
        <f t="shared" si="172"/>
        <v>128.23409269040226</v>
      </c>
      <c r="BG267" s="43">
        <f t="shared" si="173"/>
        <v>131.42445779840017</v>
      </c>
      <c r="BH267" s="43">
        <f t="shared" si="174"/>
        <v>133.40682058395231</v>
      </c>
      <c r="BI267" s="43">
        <f t="shared" si="175"/>
        <v>135.11041360278614</v>
      </c>
      <c r="BJ267" s="43">
        <f t="shared" si="182"/>
        <v>161.29792087398656</v>
      </c>
    </row>
    <row r="268" spans="1:62" x14ac:dyDescent="0.2">
      <c r="A268" s="26" t="s">
        <v>282</v>
      </c>
      <c r="B268" s="17">
        <f>IF(ISERROR(VLOOKUP('Prices updated for CPI'!A268,Quantities!$A$1:$B$576,2,FALSE)),0,VLOOKUP('Prices updated for CPI'!A268,Quantities!$A$1:$B$576,2,FALSE))</f>
        <v>11</v>
      </c>
      <c r="C268" s="18">
        <f t="shared" ref="C268:C331" si="183">I268/J268</f>
        <v>1</v>
      </c>
      <c r="D268" s="19">
        <v>2</v>
      </c>
      <c r="E268" s="20">
        <v>650</v>
      </c>
      <c r="F268" s="21">
        <v>0</v>
      </c>
      <c r="G268" s="22">
        <v>0</v>
      </c>
      <c r="H268" s="22">
        <v>0</v>
      </c>
      <c r="I268" s="22">
        <v>77.879465349104166</v>
      </c>
      <c r="J268" s="23">
        <f t="shared" ref="J268:J331" si="184">SUM(F268:I268)</f>
        <v>77.879465349104166</v>
      </c>
      <c r="K268" s="24">
        <f>IF(ISERROR(VLOOKUP($A268,'14-15 pricing'!$A$1:$D$1208,4,FALSE)),L268,VLOOKUP($A268,'14-15 pricing'!$A$1:$D$1208,4,FALSE))</f>
        <v>43.04</v>
      </c>
      <c r="L268" s="24">
        <f t="shared" ref="L268:L331" si="185">IF($D268=1,($I268*(1+L$8)*L$7)+$F268,$J268*(1+L$8)*L$7)</f>
        <v>109.44271523273473</v>
      </c>
      <c r="M268" s="24"/>
      <c r="N268" s="24"/>
      <c r="O268" s="24"/>
      <c r="P268" s="24"/>
      <c r="Q268" s="24"/>
      <c r="R268" s="24"/>
      <c r="S268" s="24"/>
      <c r="T268" s="24"/>
      <c r="U268" s="24">
        <f t="shared" si="181"/>
        <v>109.72735957417621</v>
      </c>
      <c r="V268" s="24">
        <f t="shared" si="181"/>
        <v>109.47062478920324</v>
      </c>
      <c r="W268" s="24">
        <f t="shared" si="181"/>
        <v>110.49358361807967</v>
      </c>
      <c r="X268" s="22">
        <f t="shared" si="179"/>
        <v>109.44271523273473</v>
      </c>
      <c r="Y268" s="22">
        <f t="shared" si="180"/>
        <v>0</v>
      </c>
      <c r="Z268" s="31">
        <f t="shared" ref="Z268:Z331" si="186">SUM(X268:Y268)</f>
        <v>109.44271523273473</v>
      </c>
      <c r="AA268" s="25">
        <f t="shared" ref="AA268:AA331" si="187">Z268-L268</f>
        <v>0</v>
      </c>
      <c r="AC268" s="49">
        <f t="shared" ref="AC268:AC331" si="188">K268*$B268</f>
        <v>473.44</v>
      </c>
      <c r="AD268" s="49">
        <f t="shared" ref="AD268:AD331" si="189">L268*$B268</f>
        <v>1203.869867560082</v>
      </c>
      <c r="AE268" s="49">
        <f t="shared" ref="AE268:AE331" si="190">U268*$B268</f>
        <v>1207.0009553159382</v>
      </c>
      <c r="AF268" s="49">
        <f t="shared" ref="AF268:AF331" si="191">V268*$B268</f>
        <v>1204.1768726812356</v>
      </c>
      <c r="AG268" s="49">
        <f t="shared" ref="AG268:AG331" si="192">W268*$B268</f>
        <v>1215.4294197988763</v>
      </c>
      <c r="AH268" s="50">
        <f t="shared" ref="AH268:AH331" si="193">NPV($AC$3,AC268:AG268)</f>
        <v>4305.1768293782497</v>
      </c>
      <c r="AI268" s="49">
        <f t="shared" ref="AI268:AI331" si="194">AG268-AC268</f>
        <v>741.98941979887627</v>
      </c>
      <c r="AJ268" s="51">
        <f t="shared" ref="AJ268:AJ331" si="195">AI268/($AG$9-$AC$9)</f>
        <v>1.8287464884191417E-4</v>
      </c>
      <c r="AK268" s="61"/>
      <c r="AL268" s="69">
        <f t="shared" ref="AL268:AL331" si="196">AC268</f>
        <v>473.44</v>
      </c>
      <c r="AM268" s="69">
        <f t="shared" ref="AM268:AM331" si="197">AL268+($AJ268*AD$6)</f>
        <v>732.93551409461475</v>
      </c>
      <c r="AN268" s="69">
        <f t="shared" ref="AN268:AN331" si="198">AM268+($AJ268*AE$6)</f>
        <v>1032.0530319079667</v>
      </c>
      <c r="AO268" s="69">
        <f t="shared" ref="AO268:AO331" si="199">AN268+($AJ268*AF$6)</f>
        <v>1376.8423812537089</v>
      </c>
      <c r="AP268" s="69">
        <f t="shared" ref="AP268:AP331" si="200">AO268+($AJ268*AG$6)</f>
        <v>1774.2771296138519</v>
      </c>
      <c r="AQ268" s="70">
        <f t="shared" ref="AQ268:AQ331" si="201">NPV($AC$3,AL268:AP268)</f>
        <v>4285.0505294131144</v>
      </c>
      <c r="AS268" s="74">
        <f t="shared" ref="AS268:AS331" si="202">IF(AL268=0,0,(AM268-AL268)/AL268)</f>
        <v>0.54810644241005146</v>
      </c>
      <c r="AT268" s="74">
        <f t="shared" ref="AT268:AT331" si="203">IF(AM268=0,0,(AN268-AM268)/AM268)</f>
        <v>0.40810891553378709</v>
      </c>
      <c r="AU268" s="74">
        <f t="shared" ref="AU268:AU331" si="204">IF(AN268=0,0,(AO268-AN268)/AN268)</f>
        <v>0.33408103913839271</v>
      </c>
      <c r="AV268" s="74">
        <f t="shared" ref="AV268:AV331" si="205">IF(AO268=0,0,(AP268-AO268)/AO268)</f>
        <v>0.28865667833252745</v>
      </c>
      <c r="AW268" s="45"/>
      <c r="AX268" s="42" t="str">
        <f t="shared" ref="AX268:AX331" si="206">A268</f>
        <v>HPS0110-ST-0650-002-B</v>
      </c>
      <c r="AY268" s="42">
        <f t="shared" ref="AY268:AY331" si="207">K268</f>
        <v>43.04</v>
      </c>
      <c r="AZ268" s="43">
        <f t="shared" ref="AZ268:AZ331" si="208">IF($B268=0,L268,AY268*(1+AS268))</f>
        <v>66.63050128132862</v>
      </c>
      <c r="BA268" s="43">
        <f t="shared" ref="BA268:BA331" si="209">IF($B268=0,U268,AZ268*(1+AT268))</f>
        <v>93.823002900724262</v>
      </c>
      <c r="BB268" s="43">
        <f t="shared" ref="BB268:BB331" si="210">BA268*(1+$AY$3)</f>
        <v>96.121666471791997</v>
      </c>
      <c r="BC268" s="43">
        <f t="shared" ref="BC268:BC331" si="211">BB268*(1+$AZ$3)</f>
        <v>98.513099236669902</v>
      </c>
      <c r="BD268" s="43">
        <f t="shared" ref="BD268:BD331" si="212">BC268*(1+$BA$3)</f>
        <v>99.999038042030946</v>
      </c>
      <c r="BE268" s="43">
        <f t="shared" ref="BE268:BE331" si="213">IF($B268=0,V268,BA268*(1+AU268))</f>
        <v>125.16748920488267</v>
      </c>
      <c r="BF268" s="43">
        <f t="shared" ref="BF268:BF331" si="214">BE268*(1+$AY$3)</f>
        <v>128.23409269040229</v>
      </c>
      <c r="BG268" s="43">
        <f t="shared" ref="BG268:BG331" si="215">BF268*(1+$AZ$3)</f>
        <v>131.4244577984002</v>
      </c>
      <c r="BH268" s="43">
        <f t="shared" ref="BH268:BH331" si="216">BG268*(1+$BA$3)</f>
        <v>133.40682058395234</v>
      </c>
      <c r="BI268" s="43">
        <f t="shared" ref="BI268:BI331" si="217">BH268*(1+$BB$3)</f>
        <v>135.11041360278617</v>
      </c>
      <c r="BJ268" s="43">
        <f t="shared" si="182"/>
        <v>161.29792087398658</v>
      </c>
    </row>
    <row r="269" spans="1:62" x14ac:dyDescent="0.2">
      <c r="A269" s="26" t="s">
        <v>283</v>
      </c>
      <c r="B269" s="17">
        <f>IF(ISERROR(VLOOKUP('Prices updated for CPI'!A269,Quantities!$A$1:$B$576,2,FALSE)),0,VLOOKUP('Prices updated for CPI'!A269,Quantities!$A$1:$B$576,2,FALSE))</f>
        <v>55</v>
      </c>
      <c r="C269" s="18">
        <f t="shared" si="183"/>
        <v>1</v>
      </c>
      <c r="D269" s="19">
        <v>2</v>
      </c>
      <c r="E269" s="20">
        <v>760</v>
      </c>
      <c r="F269" s="21">
        <v>0</v>
      </c>
      <c r="G269" s="22">
        <v>0</v>
      </c>
      <c r="H269" s="22">
        <v>0</v>
      </c>
      <c r="I269" s="22">
        <v>83.284422349104162</v>
      </c>
      <c r="J269" s="23">
        <f t="shared" si="184"/>
        <v>83.284422349104162</v>
      </c>
      <c r="K269" s="24">
        <f>IF(ISERROR(VLOOKUP($A269,'14-15 pricing'!$A$1:$D$1208,4,FALSE)),L269,VLOOKUP($A269,'14-15 pricing'!$A$1:$D$1208,4,FALSE))</f>
        <v>55.51</v>
      </c>
      <c r="L269" s="24">
        <f t="shared" si="185"/>
        <v>117.03821126168864</v>
      </c>
      <c r="M269" s="24"/>
      <c r="N269" s="24"/>
      <c r="O269" s="24"/>
      <c r="P269" s="24"/>
      <c r="Q269" s="24"/>
      <c r="R269" s="24"/>
      <c r="S269" s="24"/>
      <c r="T269" s="24"/>
      <c r="U269" s="24">
        <f t="shared" si="181"/>
        <v>117.34261036671111</v>
      </c>
      <c r="V269" s="24">
        <f t="shared" si="181"/>
        <v>117.06805778513461</v>
      </c>
      <c r="W269" s="24">
        <f t="shared" si="181"/>
        <v>118.16201156060012</v>
      </c>
      <c r="X269" s="22">
        <f t="shared" si="179"/>
        <v>117.03821126168864</v>
      </c>
      <c r="Y269" s="22">
        <f t="shared" si="180"/>
        <v>0</v>
      </c>
      <c r="Z269" s="31">
        <f t="shared" si="186"/>
        <v>117.03821126168864</v>
      </c>
      <c r="AA269" s="25">
        <f t="shared" si="187"/>
        <v>0</v>
      </c>
      <c r="AC269" s="49">
        <f t="shared" si="188"/>
        <v>3053.0499999999997</v>
      </c>
      <c r="AD269" s="49">
        <f t="shared" si="189"/>
        <v>6437.1016193928754</v>
      </c>
      <c r="AE269" s="49">
        <f t="shared" si="190"/>
        <v>6453.8435701691114</v>
      </c>
      <c r="AF269" s="49">
        <f t="shared" si="191"/>
        <v>6438.7431781824034</v>
      </c>
      <c r="AG269" s="49">
        <f t="shared" si="192"/>
        <v>6498.9106358330064</v>
      </c>
      <c r="AH269" s="50">
        <f t="shared" si="193"/>
        <v>23508.718088972837</v>
      </c>
      <c r="AI269" s="49">
        <f t="shared" si="194"/>
        <v>3445.8606358330067</v>
      </c>
      <c r="AJ269" s="51">
        <f t="shared" si="195"/>
        <v>8.4928509345449639E-4</v>
      </c>
      <c r="AK269" s="61"/>
      <c r="AL269" s="69">
        <f t="shared" si="196"/>
        <v>3053.0499999999997</v>
      </c>
      <c r="AM269" s="69">
        <f t="shared" si="197"/>
        <v>4258.1687703407679</v>
      </c>
      <c r="AN269" s="69">
        <f t="shared" si="198"/>
        <v>5647.2954244654238</v>
      </c>
      <c r="AO269" s="69">
        <f t="shared" si="199"/>
        <v>7248.5258663860286</v>
      </c>
      <c r="AP269" s="69">
        <f t="shared" si="200"/>
        <v>9094.245924035411</v>
      </c>
      <c r="AQ269" s="70">
        <f t="shared" si="201"/>
        <v>23433.376502325631</v>
      </c>
      <c r="AS269" s="74">
        <f t="shared" si="202"/>
        <v>0.39472618212632227</v>
      </c>
      <c r="AT269" s="74">
        <f t="shared" si="203"/>
        <v>0.32622630267740388</v>
      </c>
      <c r="AU269" s="74">
        <f t="shared" si="204"/>
        <v>0.28353934433528916</v>
      </c>
      <c r="AV269" s="74">
        <f t="shared" si="205"/>
        <v>0.25463385130604793</v>
      </c>
      <c r="AW269" s="45"/>
      <c r="AX269" s="42" t="str">
        <f t="shared" si="206"/>
        <v>HPS0110-ST-0760-002-B</v>
      </c>
      <c r="AY269" s="42">
        <f t="shared" si="207"/>
        <v>55.51</v>
      </c>
      <c r="AZ269" s="43">
        <f t="shared" si="208"/>
        <v>77.421250369832151</v>
      </c>
      <c r="BA269" s="43">
        <f t="shared" si="209"/>
        <v>102.67809862664409</v>
      </c>
      <c r="BB269" s="43">
        <f t="shared" si="210"/>
        <v>105.19371204299686</v>
      </c>
      <c r="BC269" s="43">
        <f t="shared" si="211"/>
        <v>107.8108502894772</v>
      </c>
      <c r="BD269" s="43">
        <f t="shared" si="212"/>
        <v>109.43703327758152</v>
      </c>
      <c r="BE269" s="43">
        <f t="shared" si="213"/>
        <v>131.7913793888369</v>
      </c>
      <c r="BF269" s="43">
        <f t="shared" si="214"/>
        <v>135.02026818386341</v>
      </c>
      <c r="BG269" s="43">
        <f t="shared" si="215"/>
        <v>138.3794680927856</v>
      </c>
      <c r="BH269" s="43">
        <f t="shared" si="216"/>
        <v>140.46673793910622</v>
      </c>
      <c r="BI269" s="43">
        <f t="shared" si="217"/>
        <v>142.26048546328798</v>
      </c>
      <c r="BJ269" s="43">
        <f t="shared" si="182"/>
        <v>165.34992589155294</v>
      </c>
    </row>
    <row r="270" spans="1:62" x14ac:dyDescent="0.2">
      <c r="A270" s="26" t="s">
        <v>284</v>
      </c>
      <c r="B270" s="17">
        <f>IF(ISERROR(VLOOKUP('Prices updated for CPI'!A270,Quantities!$A$1:$B$576,2,FALSE)),0,VLOOKUP('Prices updated for CPI'!A270,Quantities!$A$1:$B$576,2,FALSE))</f>
        <v>26</v>
      </c>
      <c r="C270" s="18">
        <f t="shared" si="183"/>
        <v>1</v>
      </c>
      <c r="D270" s="19">
        <v>2</v>
      </c>
      <c r="E270" s="20">
        <v>960</v>
      </c>
      <c r="F270" s="21">
        <v>0</v>
      </c>
      <c r="G270" s="22">
        <v>0</v>
      </c>
      <c r="H270" s="22">
        <v>0</v>
      </c>
      <c r="I270" s="22">
        <v>77.879465349104166</v>
      </c>
      <c r="J270" s="23">
        <f t="shared" si="184"/>
        <v>77.879465349104166</v>
      </c>
      <c r="K270" s="24">
        <f>IF(ISERROR(VLOOKUP($A270,'14-15 pricing'!$A$1:$D$1208,4,FALSE)),L270,VLOOKUP($A270,'14-15 pricing'!$A$1:$D$1208,4,FALSE))</f>
        <v>43.04</v>
      </c>
      <c r="L270" s="24">
        <f t="shared" si="185"/>
        <v>109.44271523273473</v>
      </c>
      <c r="M270" s="24"/>
      <c r="N270" s="24"/>
      <c r="O270" s="24"/>
      <c r="P270" s="24"/>
      <c r="Q270" s="24"/>
      <c r="R270" s="24"/>
      <c r="S270" s="24"/>
      <c r="T270" s="24"/>
      <c r="U270" s="24">
        <f t="shared" si="181"/>
        <v>109.72735957417621</v>
      </c>
      <c r="V270" s="24">
        <f t="shared" si="181"/>
        <v>109.47062478920324</v>
      </c>
      <c r="W270" s="24">
        <f t="shared" si="181"/>
        <v>110.49358361807967</v>
      </c>
      <c r="X270" s="22">
        <f t="shared" si="179"/>
        <v>109.44271523273473</v>
      </c>
      <c r="Y270" s="22">
        <f t="shared" si="180"/>
        <v>0</v>
      </c>
      <c r="Z270" s="31">
        <f t="shared" si="186"/>
        <v>109.44271523273473</v>
      </c>
      <c r="AA270" s="25">
        <f t="shared" si="187"/>
        <v>0</v>
      </c>
      <c r="AC270" s="49">
        <f t="shared" si="188"/>
        <v>1119.04</v>
      </c>
      <c r="AD270" s="49">
        <f t="shared" si="189"/>
        <v>2845.5105960511028</v>
      </c>
      <c r="AE270" s="49">
        <f t="shared" si="190"/>
        <v>2852.9113489285814</v>
      </c>
      <c r="AF270" s="49">
        <f t="shared" si="191"/>
        <v>2846.2362445192844</v>
      </c>
      <c r="AG270" s="49">
        <f t="shared" si="192"/>
        <v>2872.8331740700714</v>
      </c>
      <c r="AH270" s="50">
        <f t="shared" si="193"/>
        <v>10175.872505803134</v>
      </c>
      <c r="AI270" s="49">
        <f t="shared" si="194"/>
        <v>1753.7931740700715</v>
      </c>
      <c r="AJ270" s="51">
        <f t="shared" si="195"/>
        <v>4.3224916998997902E-4</v>
      </c>
      <c r="AK270" s="61"/>
      <c r="AL270" s="69">
        <f t="shared" si="196"/>
        <v>1119.04</v>
      </c>
      <c r="AM270" s="69">
        <f t="shared" si="197"/>
        <v>1732.393033314544</v>
      </c>
      <c r="AN270" s="69">
        <f t="shared" si="198"/>
        <v>2439.3980754188306</v>
      </c>
      <c r="AO270" s="69">
        <f t="shared" si="199"/>
        <v>3254.3547193269487</v>
      </c>
      <c r="AP270" s="69">
        <f t="shared" si="200"/>
        <v>4193.7459427236499</v>
      </c>
      <c r="AQ270" s="70">
        <f t="shared" si="201"/>
        <v>10128.30125134009</v>
      </c>
      <c r="AS270" s="74">
        <f t="shared" si="202"/>
        <v>0.54810644241005158</v>
      </c>
      <c r="AT270" s="74">
        <f t="shared" si="203"/>
        <v>0.40810891553378714</v>
      </c>
      <c r="AU270" s="74">
        <f t="shared" si="204"/>
        <v>0.33408103913839271</v>
      </c>
      <c r="AV270" s="74">
        <f t="shared" si="205"/>
        <v>0.28865667833252728</v>
      </c>
      <c r="AW270" s="45"/>
      <c r="AX270" s="42" t="str">
        <f t="shared" si="206"/>
        <v>HPS0110-ST-0960-002-B</v>
      </c>
      <c r="AY270" s="42">
        <f t="shared" si="207"/>
        <v>43.04</v>
      </c>
      <c r="AZ270" s="43">
        <f t="shared" si="208"/>
        <v>66.63050128132862</v>
      </c>
      <c r="BA270" s="43">
        <f t="shared" si="209"/>
        <v>93.823002900724262</v>
      </c>
      <c r="BB270" s="43">
        <f t="shared" si="210"/>
        <v>96.121666471791997</v>
      </c>
      <c r="BC270" s="43">
        <f t="shared" si="211"/>
        <v>98.513099236669902</v>
      </c>
      <c r="BD270" s="43">
        <f t="shared" si="212"/>
        <v>99.999038042030946</v>
      </c>
      <c r="BE270" s="43">
        <f t="shared" si="213"/>
        <v>125.16748920488267</v>
      </c>
      <c r="BF270" s="43">
        <f t="shared" si="214"/>
        <v>128.23409269040229</v>
      </c>
      <c r="BG270" s="43">
        <f t="shared" si="215"/>
        <v>131.4244577984002</v>
      </c>
      <c r="BH270" s="43">
        <f t="shared" si="216"/>
        <v>133.40682058395234</v>
      </c>
      <c r="BI270" s="43">
        <f t="shared" si="217"/>
        <v>135.11041360278617</v>
      </c>
      <c r="BJ270" s="43">
        <f t="shared" si="182"/>
        <v>161.29792087398656</v>
      </c>
    </row>
    <row r="271" spans="1:62" x14ac:dyDescent="0.2">
      <c r="A271" s="26" t="s">
        <v>285</v>
      </c>
      <c r="B271" s="17">
        <f>IF(ISERROR(VLOOKUP('Prices updated for CPI'!A271,Quantities!$A$1:$B$576,2,FALSE)),0,VLOOKUP('Prices updated for CPI'!A271,Quantities!$A$1:$B$576,2,FALSE))</f>
        <v>1</v>
      </c>
      <c r="C271" s="18">
        <f t="shared" si="183"/>
        <v>1</v>
      </c>
      <c r="D271" s="19">
        <v>2</v>
      </c>
      <c r="E271" s="20">
        <v>970</v>
      </c>
      <c r="F271" s="21">
        <v>0</v>
      </c>
      <c r="G271" s="22">
        <v>0</v>
      </c>
      <c r="H271" s="22">
        <v>0</v>
      </c>
      <c r="I271" s="22">
        <v>77.879465349104166</v>
      </c>
      <c r="J271" s="23">
        <f t="shared" si="184"/>
        <v>77.879465349104166</v>
      </c>
      <c r="K271" s="24">
        <f>IF(ISERROR(VLOOKUP($A271,'14-15 pricing'!$A$1:$D$1208,4,FALSE)),L271,VLOOKUP($A271,'14-15 pricing'!$A$1:$D$1208,4,FALSE))</f>
        <v>43.04</v>
      </c>
      <c r="L271" s="24">
        <f t="shared" si="185"/>
        <v>109.44271523273473</v>
      </c>
      <c r="M271" s="24"/>
      <c r="N271" s="24"/>
      <c r="O271" s="24"/>
      <c r="P271" s="24"/>
      <c r="Q271" s="24"/>
      <c r="R271" s="24"/>
      <c r="S271" s="24"/>
      <c r="T271" s="24"/>
      <c r="U271" s="24">
        <f t="shared" si="181"/>
        <v>109.72735957417621</v>
      </c>
      <c r="V271" s="24">
        <f t="shared" si="181"/>
        <v>109.47062478920324</v>
      </c>
      <c r="W271" s="24">
        <f t="shared" si="181"/>
        <v>110.49358361807967</v>
      </c>
      <c r="X271" s="22">
        <f t="shared" si="179"/>
        <v>109.44271523273473</v>
      </c>
      <c r="Y271" s="22">
        <f t="shared" si="180"/>
        <v>0</v>
      </c>
      <c r="Z271" s="31">
        <f t="shared" si="186"/>
        <v>109.44271523273473</v>
      </c>
      <c r="AA271" s="25">
        <f t="shared" si="187"/>
        <v>0</v>
      </c>
      <c r="AC271" s="49">
        <f t="shared" si="188"/>
        <v>43.04</v>
      </c>
      <c r="AD271" s="49">
        <f t="shared" si="189"/>
        <v>109.44271523273473</v>
      </c>
      <c r="AE271" s="49">
        <f t="shared" si="190"/>
        <v>109.72735957417621</v>
      </c>
      <c r="AF271" s="49">
        <f t="shared" si="191"/>
        <v>109.47062478920324</v>
      </c>
      <c r="AG271" s="49">
        <f t="shared" si="192"/>
        <v>110.49358361807967</v>
      </c>
      <c r="AH271" s="50">
        <f t="shared" si="193"/>
        <v>391.379711761659</v>
      </c>
      <c r="AI271" s="49">
        <f t="shared" si="194"/>
        <v>67.453583618079676</v>
      </c>
      <c r="AJ271" s="51">
        <f t="shared" si="195"/>
        <v>1.6624968076537657E-5</v>
      </c>
      <c r="AK271" s="61"/>
      <c r="AL271" s="69">
        <f t="shared" si="196"/>
        <v>43.04</v>
      </c>
      <c r="AM271" s="69">
        <f t="shared" si="197"/>
        <v>66.63050128132862</v>
      </c>
      <c r="AN271" s="69">
        <f t="shared" si="198"/>
        <v>93.823002900724262</v>
      </c>
      <c r="AO271" s="69">
        <f t="shared" si="199"/>
        <v>125.16748920488266</v>
      </c>
      <c r="AP271" s="69">
        <f t="shared" si="200"/>
        <v>161.29792087398658</v>
      </c>
      <c r="AQ271" s="70">
        <f t="shared" si="201"/>
        <v>389.55004812846511</v>
      </c>
      <c r="AS271" s="74">
        <f t="shared" si="202"/>
        <v>0.54810644241005158</v>
      </c>
      <c r="AT271" s="74">
        <f t="shared" si="203"/>
        <v>0.4081089155337872</v>
      </c>
      <c r="AU271" s="74">
        <f t="shared" si="204"/>
        <v>0.33408103913839271</v>
      </c>
      <c r="AV271" s="74">
        <f t="shared" si="205"/>
        <v>0.28865667833252756</v>
      </c>
      <c r="AW271" s="45"/>
      <c r="AX271" s="42" t="str">
        <f t="shared" si="206"/>
        <v>HPS0110-ST-0970-002-B</v>
      </c>
      <c r="AY271" s="42">
        <f t="shared" si="207"/>
        <v>43.04</v>
      </c>
      <c r="AZ271" s="43">
        <f t="shared" si="208"/>
        <v>66.63050128132862</v>
      </c>
      <c r="BA271" s="43">
        <f t="shared" si="209"/>
        <v>93.823002900724262</v>
      </c>
      <c r="BB271" s="43">
        <f t="shared" si="210"/>
        <v>96.121666471791997</v>
      </c>
      <c r="BC271" s="43">
        <f t="shared" si="211"/>
        <v>98.513099236669902</v>
      </c>
      <c r="BD271" s="43">
        <f t="shared" si="212"/>
        <v>99.999038042030946</v>
      </c>
      <c r="BE271" s="43">
        <f t="shared" si="213"/>
        <v>125.16748920488267</v>
      </c>
      <c r="BF271" s="43">
        <f t="shared" si="214"/>
        <v>128.23409269040229</v>
      </c>
      <c r="BG271" s="43">
        <f t="shared" si="215"/>
        <v>131.4244577984002</v>
      </c>
      <c r="BH271" s="43">
        <f t="shared" si="216"/>
        <v>133.40682058395234</v>
      </c>
      <c r="BI271" s="43">
        <f t="shared" si="217"/>
        <v>135.11041360278617</v>
      </c>
      <c r="BJ271" s="43">
        <f t="shared" si="182"/>
        <v>161.29792087398658</v>
      </c>
    </row>
    <row r="272" spans="1:62" x14ac:dyDescent="0.2">
      <c r="A272" s="26" t="s">
        <v>286</v>
      </c>
      <c r="B272" s="17">
        <f>IF(ISERROR(VLOOKUP('Prices updated for CPI'!A272,Quantities!$A$1:$B$576,2,FALSE)),0,VLOOKUP('Prices updated for CPI'!A272,Quantities!$A$1:$B$576,2,FALSE))</f>
        <v>35</v>
      </c>
      <c r="C272" s="18">
        <f t="shared" si="183"/>
        <v>1</v>
      </c>
      <c r="D272" s="19">
        <v>2</v>
      </c>
      <c r="E272" s="20">
        <v>1070</v>
      </c>
      <c r="F272" s="21">
        <v>0</v>
      </c>
      <c r="G272" s="22">
        <v>0</v>
      </c>
      <c r="H272" s="22">
        <v>0</v>
      </c>
      <c r="I272" s="22">
        <v>88.689379349104172</v>
      </c>
      <c r="J272" s="23">
        <f t="shared" si="184"/>
        <v>88.689379349104172</v>
      </c>
      <c r="K272" s="24">
        <f>IF(ISERROR(VLOOKUP($A272,'14-15 pricing'!$A$1:$D$1208,4,FALSE)),L272,VLOOKUP($A272,'14-15 pricing'!$A$1:$D$1208,4,FALSE))</f>
        <v>55.51</v>
      </c>
      <c r="L272" s="24">
        <f t="shared" si="185"/>
        <v>124.63370729064259</v>
      </c>
      <c r="M272" s="24"/>
      <c r="N272" s="24"/>
      <c r="O272" s="24"/>
      <c r="P272" s="24"/>
      <c r="Q272" s="24"/>
      <c r="R272" s="24"/>
      <c r="S272" s="24"/>
      <c r="T272" s="24"/>
      <c r="U272" s="24">
        <f t="shared" ref="U272:W291" si="218">IF($D272=1,($I272*(1+U$8)*U$7)+$F272,$J272*(1+U$8)*U$7)</f>
        <v>124.95786115924604</v>
      </c>
      <c r="V272" s="24">
        <f t="shared" si="218"/>
        <v>124.66549078106598</v>
      </c>
      <c r="W272" s="24">
        <f t="shared" si="218"/>
        <v>125.83043950312062</v>
      </c>
      <c r="X272" s="22">
        <f t="shared" si="179"/>
        <v>124.63370729064259</v>
      </c>
      <c r="Y272" s="22">
        <f t="shared" si="180"/>
        <v>0</v>
      </c>
      <c r="Z272" s="31">
        <f t="shared" si="186"/>
        <v>124.63370729064259</v>
      </c>
      <c r="AA272" s="25">
        <f t="shared" si="187"/>
        <v>0</v>
      </c>
      <c r="AC272" s="49">
        <f t="shared" si="188"/>
        <v>1942.85</v>
      </c>
      <c r="AD272" s="49">
        <f t="shared" si="189"/>
        <v>4362.1797551724903</v>
      </c>
      <c r="AE272" s="49">
        <f t="shared" si="190"/>
        <v>4373.5251405736117</v>
      </c>
      <c r="AF272" s="49">
        <f t="shared" si="191"/>
        <v>4363.2921773373091</v>
      </c>
      <c r="AG272" s="49">
        <f t="shared" si="192"/>
        <v>4404.0653826092212</v>
      </c>
      <c r="AH272" s="50">
        <f t="shared" si="193"/>
        <v>15812.776012126506</v>
      </c>
      <c r="AI272" s="49">
        <f t="shared" si="194"/>
        <v>2461.2153826092213</v>
      </c>
      <c r="AJ272" s="51">
        <f t="shared" si="195"/>
        <v>6.0660420055717401E-4</v>
      </c>
      <c r="AK272" s="61"/>
      <c r="AL272" s="69">
        <f t="shared" si="196"/>
        <v>1942.85</v>
      </c>
      <c r="AM272" s="69">
        <f t="shared" si="197"/>
        <v>2803.6093773788216</v>
      </c>
      <c r="AN272" s="69">
        <f t="shared" si="198"/>
        <v>3795.7968889604044</v>
      </c>
      <c r="AO272" s="69">
        <f t="shared" si="199"/>
        <v>4939.4801110198068</v>
      </c>
      <c r="AP272" s="69">
        <f t="shared" si="200"/>
        <v>6257.790709724236</v>
      </c>
      <c r="AQ272" s="70">
        <f t="shared" si="201"/>
        <v>15753.917753551263</v>
      </c>
      <c r="AS272" s="74">
        <f t="shared" si="202"/>
        <v>0.44303954364918635</v>
      </c>
      <c r="AT272" s="74">
        <f t="shared" si="203"/>
        <v>0.35389648771584886</v>
      </c>
      <c r="AU272" s="74">
        <f t="shared" si="204"/>
        <v>0.30130253422823033</v>
      </c>
      <c r="AV272" s="74">
        <f t="shared" si="205"/>
        <v>0.26689258162277535</v>
      </c>
      <c r="AW272" s="45"/>
      <c r="AX272" s="42" t="str">
        <f t="shared" si="206"/>
        <v>HPS0110-ST-1070-002-B</v>
      </c>
      <c r="AY272" s="42">
        <f t="shared" si="207"/>
        <v>55.51</v>
      </c>
      <c r="AZ272" s="43">
        <f t="shared" si="208"/>
        <v>80.103125067966332</v>
      </c>
      <c r="BA272" s="43">
        <f t="shared" si="209"/>
        <v>108.45133968458298</v>
      </c>
      <c r="BB272" s="43">
        <f t="shared" si="210"/>
        <v>111.10839750685525</v>
      </c>
      <c r="BC272" s="43">
        <f t="shared" si="211"/>
        <v>113.87268855593884</v>
      </c>
      <c r="BD272" s="43">
        <f t="shared" si="212"/>
        <v>115.59030629517525</v>
      </c>
      <c r="BE272" s="43">
        <f t="shared" si="213"/>
        <v>141.12800317199446</v>
      </c>
      <c r="BF272" s="43">
        <f t="shared" si="214"/>
        <v>144.58563924970832</v>
      </c>
      <c r="BG272" s="43">
        <f t="shared" si="215"/>
        <v>148.1828181972252</v>
      </c>
      <c r="BH272" s="43">
        <f t="shared" si="216"/>
        <v>150.41795851412891</v>
      </c>
      <c r="BI272" s="43">
        <f t="shared" si="217"/>
        <v>152.33878222396802</v>
      </c>
      <c r="BJ272" s="43">
        <f t="shared" si="182"/>
        <v>178.7940202778353</v>
      </c>
    </row>
    <row r="273" spans="1:62" x14ac:dyDescent="0.2">
      <c r="A273" s="26" t="s">
        <v>287</v>
      </c>
      <c r="B273" s="17">
        <f>IF(ISERROR(VLOOKUP('Prices updated for CPI'!A273,Quantities!$A$1:$B$576,2,FALSE)),0,VLOOKUP('Prices updated for CPI'!A273,Quantities!$A$1:$B$576,2,FALSE))</f>
        <v>53</v>
      </c>
      <c r="C273" s="18">
        <f t="shared" si="183"/>
        <v>1</v>
      </c>
      <c r="D273" s="19">
        <v>2</v>
      </c>
      <c r="E273" s="20">
        <v>1120</v>
      </c>
      <c r="F273" s="21">
        <v>0</v>
      </c>
      <c r="G273" s="22">
        <v>0</v>
      </c>
      <c r="H273" s="22">
        <v>0</v>
      </c>
      <c r="I273" s="22">
        <v>87.754349099104161</v>
      </c>
      <c r="J273" s="23">
        <f t="shared" si="184"/>
        <v>87.754349099104161</v>
      </c>
      <c r="K273" s="24">
        <f>IF(ISERROR(VLOOKUP($A273,'14-15 pricing'!$A$1:$D$1208,4,FALSE)),L273,VLOOKUP($A273,'14-15 pricing'!$A$1:$D$1208,4,FALSE))</f>
        <v>54.55</v>
      </c>
      <c r="L273" s="24">
        <f t="shared" si="185"/>
        <v>123.31972485732686</v>
      </c>
      <c r="M273" s="24"/>
      <c r="N273" s="24"/>
      <c r="O273" s="24"/>
      <c r="P273" s="24"/>
      <c r="Q273" s="24"/>
      <c r="R273" s="24"/>
      <c r="S273" s="24"/>
      <c r="T273" s="24"/>
      <c r="U273" s="24">
        <f t="shared" si="218"/>
        <v>123.64046125165071</v>
      </c>
      <c r="V273" s="24">
        <f t="shared" si="218"/>
        <v>123.35117326225057</v>
      </c>
      <c r="W273" s="24">
        <f t="shared" si="218"/>
        <v>124.50384021727949</v>
      </c>
      <c r="X273" s="22">
        <f t="shared" si="179"/>
        <v>123.31972485732686</v>
      </c>
      <c r="Y273" s="22">
        <f t="shared" si="180"/>
        <v>0</v>
      </c>
      <c r="Z273" s="31">
        <f t="shared" si="186"/>
        <v>123.31972485732686</v>
      </c>
      <c r="AA273" s="25">
        <f t="shared" si="187"/>
        <v>0</v>
      </c>
      <c r="AC273" s="49">
        <f t="shared" si="188"/>
        <v>2891.1499999999996</v>
      </c>
      <c r="AD273" s="49">
        <f t="shared" si="189"/>
        <v>6535.9454174383236</v>
      </c>
      <c r="AE273" s="49">
        <f t="shared" si="190"/>
        <v>6552.9444463374875</v>
      </c>
      <c r="AF273" s="49">
        <f t="shared" si="191"/>
        <v>6537.61218289928</v>
      </c>
      <c r="AG273" s="49">
        <f t="shared" si="192"/>
        <v>6598.7035315158128</v>
      </c>
      <c r="AH273" s="50">
        <f t="shared" si="193"/>
        <v>23673.99480399246</v>
      </c>
      <c r="AI273" s="49">
        <f t="shared" si="194"/>
        <v>3707.5535315158131</v>
      </c>
      <c r="AJ273" s="51">
        <f t="shared" si="195"/>
        <v>9.1378331287033255E-4</v>
      </c>
      <c r="AK273" s="61"/>
      <c r="AL273" s="69">
        <f t="shared" si="196"/>
        <v>2891.1499999999996</v>
      </c>
      <c r="AM273" s="69">
        <f t="shared" si="197"/>
        <v>4187.7904695565403</v>
      </c>
      <c r="AN273" s="69">
        <f t="shared" si="198"/>
        <v>5682.4131419495534</v>
      </c>
      <c r="AO273" s="69">
        <f t="shared" si="199"/>
        <v>7405.2476402397697</v>
      </c>
      <c r="AP273" s="69">
        <f t="shared" si="200"/>
        <v>9391.1393059580714</v>
      </c>
      <c r="AQ273" s="70">
        <f t="shared" si="201"/>
        <v>23584.577139367484</v>
      </c>
      <c r="AS273" s="74">
        <f t="shared" si="202"/>
        <v>0.44848605902721783</v>
      </c>
      <c r="AT273" s="74">
        <f t="shared" si="203"/>
        <v>0.35690006060672941</v>
      </c>
      <c r="AU273" s="74">
        <f t="shared" si="204"/>
        <v>0.30318712407087262</v>
      </c>
      <c r="AV273" s="74">
        <f t="shared" si="205"/>
        <v>0.26817356585444346</v>
      </c>
      <c r="AW273" s="45"/>
      <c r="AX273" s="42" t="str">
        <f t="shared" si="206"/>
        <v>HPS0110-ST-1120-002-B</v>
      </c>
      <c r="AY273" s="42">
        <f t="shared" si="207"/>
        <v>54.55</v>
      </c>
      <c r="AZ273" s="43">
        <f t="shared" si="208"/>
        <v>79.01491451993472</v>
      </c>
      <c r="BA273" s="43">
        <f t="shared" si="209"/>
        <v>107.21534230093496</v>
      </c>
      <c r="BB273" s="43">
        <f t="shared" si="210"/>
        <v>109.84211818730786</v>
      </c>
      <c r="BC273" s="43">
        <f t="shared" si="211"/>
        <v>112.57490518568773</v>
      </c>
      <c r="BD273" s="43">
        <f t="shared" si="212"/>
        <v>114.27294759244805</v>
      </c>
      <c r="BE273" s="43">
        <f t="shared" si="213"/>
        <v>139.72165358942959</v>
      </c>
      <c r="BF273" s="43">
        <f t="shared" si="214"/>
        <v>143.14483410237062</v>
      </c>
      <c r="BG273" s="43">
        <f t="shared" si="215"/>
        <v>146.70616693148756</v>
      </c>
      <c r="BH273" s="43">
        <f t="shared" si="216"/>
        <v>148.91903393210393</v>
      </c>
      <c r="BI273" s="43">
        <f t="shared" si="217"/>
        <v>150.82071651075859</v>
      </c>
      <c r="BJ273" s="43">
        <f t="shared" si="182"/>
        <v>177.19130765958624</v>
      </c>
    </row>
    <row r="274" spans="1:62" x14ac:dyDescent="0.2">
      <c r="A274" s="26" t="s">
        <v>288</v>
      </c>
      <c r="B274" s="17">
        <f>IF(ISERROR(VLOOKUP('Prices updated for CPI'!A274,Quantities!$A$1:$B$576,2,FALSE)),0,VLOOKUP('Prices updated for CPI'!A274,Quantities!$A$1:$B$576,2,FALSE))</f>
        <v>10</v>
      </c>
      <c r="C274" s="18">
        <f t="shared" si="183"/>
        <v>1</v>
      </c>
      <c r="D274" s="19">
        <v>2</v>
      </c>
      <c r="E274" s="20">
        <v>1140</v>
      </c>
      <c r="F274" s="21">
        <v>0</v>
      </c>
      <c r="G274" s="22">
        <v>0</v>
      </c>
      <c r="H274" s="22">
        <v>0</v>
      </c>
      <c r="I274" s="22">
        <v>82.81690722410417</v>
      </c>
      <c r="J274" s="23">
        <f t="shared" si="184"/>
        <v>82.81690722410417</v>
      </c>
      <c r="K274" s="24">
        <f>IF(ISERROR(VLOOKUP($A274,'14-15 pricing'!$A$1:$D$1208,4,FALSE)),L274,VLOOKUP($A274,'14-15 pricing'!$A$1:$D$1208,4,FALSE))</f>
        <v>54.55</v>
      </c>
      <c r="L274" s="24">
        <f t="shared" si="185"/>
        <v>116.3812200450308</v>
      </c>
      <c r="M274" s="24"/>
      <c r="N274" s="24"/>
      <c r="O274" s="24"/>
      <c r="P274" s="24"/>
      <c r="Q274" s="24"/>
      <c r="R274" s="24"/>
      <c r="S274" s="24"/>
      <c r="T274" s="24"/>
      <c r="U274" s="24">
        <f t="shared" si="218"/>
        <v>116.68391041291346</v>
      </c>
      <c r="V274" s="24">
        <f t="shared" si="218"/>
        <v>116.41089902572691</v>
      </c>
      <c r="W274" s="24">
        <f t="shared" si="218"/>
        <v>117.49871191767959</v>
      </c>
      <c r="X274" s="22">
        <f t="shared" si="179"/>
        <v>116.3812200450308</v>
      </c>
      <c r="Y274" s="22">
        <f t="shared" si="180"/>
        <v>0</v>
      </c>
      <c r="Z274" s="31">
        <f t="shared" si="186"/>
        <v>116.3812200450308</v>
      </c>
      <c r="AA274" s="25">
        <f t="shared" si="187"/>
        <v>0</v>
      </c>
      <c r="AC274" s="49">
        <f t="shared" si="188"/>
        <v>545.5</v>
      </c>
      <c r="AD274" s="49">
        <f t="shared" si="189"/>
        <v>1163.812200450308</v>
      </c>
      <c r="AE274" s="49">
        <f t="shared" si="190"/>
        <v>1166.8391041291347</v>
      </c>
      <c r="AF274" s="49">
        <f t="shared" si="191"/>
        <v>1164.1089902572689</v>
      </c>
      <c r="AG274" s="49">
        <f t="shared" si="192"/>
        <v>1174.9871191767959</v>
      </c>
      <c r="AH274" s="50">
        <f t="shared" si="193"/>
        <v>4244.2406767362863</v>
      </c>
      <c r="AI274" s="49">
        <f t="shared" si="194"/>
        <v>629.48711917679589</v>
      </c>
      <c r="AJ274" s="51">
        <f t="shared" si="195"/>
        <v>1.5514673497793056E-4</v>
      </c>
      <c r="AK274" s="61"/>
      <c r="AL274" s="69">
        <f t="shared" si="196"/>
        <v>545.5</v>
      </c>
      <c r="AM274" s="69">
        <f t="shared" si="197"/>
        <v>765.65015207494207</v>
      </c>
      <c r="AN274" s="69">
        <f t="shared" si="198"/>
        <v>1019.4147200854657</v>
      </c>
      <c r="AO274" s="69">
        <f t="shared" si="199"/>
        <v>1311.9262417474915</v>
      </c>
      <c r="AP274" s="69">
        <f t="shared" si="200"/>
        <v>1649.1009347152094</v>
      </c>
      <c r="AQ274" s="70">
        <f t="shared" si="201"/>
        <v>4230.2178800074253</v>
      </c>
      <c r="AS274" s="74">
        <f t="shared" si="202"/>
        <v>0.40357498088898636</v>
      </c>
      <c r="AT274" s="74">
        <f t="shared" si="203"/>
        <v>0.33143671077816889</v>
      </c>
      <c r="AU274" s="74">
        <f t="shared" si="204"/>
        <v>0.28694064927520596</v>
      </c>
      <c r="AV274" s="74">
        <f t="shared" si="205"/>
        <v>0.25700735471119146</v>
      </c>
      <c r="AW274" s="45"/>
      <c r="AX274" s="42" t="str">
        <f t="shared" si="206"/>
        <v>HPS0110-ST-1140-002-B</v>
      </c>
      <c r="AY274" s="42">
        <f t="shared" si="207"/>
        <v>54.55</v>
      </c>
      <c r="AZ274" s="43">
        <f t="shared" si="208"/>
        <v>76.565015207494199</v>
      </c>
      <c r="BA274" s="43">
        <f t="shared" si="209"/>
        <v>101.94147200854655</v>
      </c>
      <c r="BB274" s="43">
        <f t="shared" si="210"/>
        <v>104.43903807275595</v>
      </c>
      <c r="BC274" s="43">
        <f t="shared" si="211"/>
        <v>107.03740061417957</v>
      </c>
      <c r="BD274" s="43">
        <f t="shared" si="212"/>
        <v>108.65191714477291</v>
      </c>
      <c r="BE274" s="43">
        <f t="shared" si="213"/>
        <v>131.19262417474914</v>
      </c>
      <c r="BF274" s="43">
        <f t="shared" si="214"/>
        <v>134.40684346703048</v>
      </c>
      <c r="BG274" s="43">
        <f t="shared" si="215"/>
        <v>137.75078184314256</v>
      </c>
      <c r="BH274" s="43">
        <f t="shared" si="216"/>
        <v>139.8285687952899</v>
      </c>
      <c r="BI274" s="43">
        <f t="shared" si="217"/>
        <v>141.6141669572915</v>
      </c>
      <c r="BJ274" s="43">
        <f t="shared" si="182"/>
        <v>164.91009347152092</v>
      </c>
    </row>
    <row r="275" spans="1:62" x14ac:dyDescent="0.2">
      <c r="A275" s="26" t="s">
        <v>289</v>
      </c>
      <c r="B275" s="17">
        <f>IF(ISERROR(VLOOKUP('Prices updated for CPI'!A275,Quantities!$A$1:$B$576,2,FALSE)),0,VLOOKUP('Prices updated for CPI'!A275,Quantities!$A$1:$B$576,2,FALSE))</f>
        <v>12</v>
      </c>
      <c r="C275" s="18">
        <f t="shared" si="183"/>
        <v>1</v>
      </c>
      <c r="D275" s="19">
        <v>2</v>
      </c>
      <c r="E275" s="20">
        <v>1160</v>
      </c>
      <c r="F275" s="21">
        <v>0</v>
      </c>
      <c r="G275" s="22">
        <v>0</v>
      </c>
      <c r="H275" s="22">
        <v>0</v>
      </c>
      <c r="I275" s="22">
        <v>83.284422349104162</v>
      </c>
      <c r="J275" s="23">
        <f t="shared" si="184"/>
        <v>83.284422349104162</v>
      </c>
      <c r="K275" s="24">
        <f>IF(ISERROR(VLOOKUP($A275,'14-15 pricing'!$A$1:$D$1208,4,FALSE)),L275,VLOOKUP($A275,'14-15 pricing'!$A$1:$D$1208,4,FALSE))</f>
        <v>55.51</v>
      </c>
      <c r="L275" s="24">
        <f t="shared" si="185"/>
        <v>117.03821126168864</v>
      </c>
      <c r="M275" s="24"/>
      <c r="N275" s="24"/>
      <c r="O275" s="24"/>
      <c r="P275" s="24"/>
      <c r="Q275" s="24"/>
      <c r="R275" s="24"/>
      <c r="S275" s="24"/>
      <c r="T275" s="24"/>
      <c r="U275" s="24">
        <f t="shared" si="218"/>
        <v>117.34261036671111</v>
      </c>
      <c r="V275" s="24">
        <f t="shared" si="218"/>
        <v>117.06805778513461</v>
      </c>
      <c r="W275" s="24">
        <f t="shared" si="218"/>
        <v>118.16201156060012</v>
      </c>
      <c r="X275" s="22">
        <f t="shared" si="179"/>
        <v>117.03821126168864</v>
      </c>
      <c r="Y275" s="22">
        <f t="shared" si="180"/>
        <v>0</v>
      </c>
      <c r="Z275" s="31">
        <f t="shared" si="186"/>
        <v>117.03821126168864</v>
      </c>
      <c r="AA275" s="25">
        <f t="shared" si="187"/>
        <v>0</v>
      </c>
      <c r="AC275" s="49">
        <f t="shared" si="188"/>
        <v>666.12</v>
      </c>
      <c r="AD275" s="49">
        <f t="shared" si="189"/>
        <v>1404.4585351402638</v>
      </c>
      <c r="AE275" s="49">
        <f t="shared" si="190"/>
        <v>1408.1113244005332</v>
      </c>
      <c r="AF275" s="49">
        <f t="shared" si="191"/>
        <v>1404.8166934216154</v>
      </c>
      <c r="AG275" s="49">
        <f t="shared" si="192"/>
        <v>1417.9441387272013</v>
      </c>
      <c r="AH275" s="50">
        <f t="shared" si="193"/>
        <v>5129.174855775892</v>
      </c>
      <c r="AI275" s="49">
        <f t="shared" si="194"/>
        <v>751.82413872720133</v>
      </c>
      <c r="AJ275" s="51">
        <f t="shared" si="195"/>
        <v>1.8529856584461736E-4</v>
      </c>
      <c r="AK275" s="61"/>
      <c r="AL275" s="69">
        <f t="shared" si="196"/>
        <v>666.12</v>
      </c>
      <c r="AM275" s="69">
        <f t="shared" si="197"/>
        <v>929.05500443798587</v>
      </c>
      <c r="AN275" s="69">
        <f t="shared" si="198"/>
        <v>1232.137183519729</v>
      </c>
      <c r="AO275" s="69">
        <f t="shared" si="199"/>
        <v>1581.4965526660426</v>
      </c>
      <c r="AP275" s="69">
        <f t="shared" si="200"/>
        <v>1984.1991106986347</v>
      </c>
      <c r="AQ275" s="70">
        <f t="shared" si="201"/>
        <v>5112.7366914165013</v>
      </c>
      <c r="AS275" s="74">
        <f t="shared" si="202"/>
        <v>0.39472618212632238</v>
      </c>
      <c r="AT275" s="74">
        <f t="shared" si="203"/>
        <v>0.32622630267740382</v>
      </c>
      <c r="AU275" s="74">
        <f t="shared" si="204"/>
        <v>0.28353934433528899</v>
      </c>
      <c r="AV275" s="74">
        <f t="shared" si="205"/>
        <v>0.25463385130604771</v>
      </c>
      <c r="AW275" s="45"/>
      <c r="AX275" s="42" t="str">
        <f t="shared" si="206"/>
        <v>HPS0110-ST-1160-002-B</v>
      </c>
      <c r="AY275" s="42">
        <f t="shared" si="207"/>
        <v>55.51</v>
      </c>
      <c r="AZ275" s="43">
        <f t="shared" si="208"/>
        <v>77.421250369832151</v>
      </c>
      <c r="BA275" s="43">
        <f t="shared" si="209"/>
        <v>102.67809862664407</v>
      </c>
      <c r="BB275" s="43">
        <f t="shared" si="210"/>
        <v>105.19371204299685</v>
      </c>
      <c r="BC275" s="43">
        <f t="shared" si="211"/>
        <v>107.81085028947719</v>
      </c>
      <c r="BD275" s="43">
        <f t="shared" si="212"/>
        <v>109.43703327758151</v>
      </c>
      <c r="BE275" s="43">
        <f t="shared" si="213"/>
        <v>131.79137938883687</v>
      </c>
      <c r="BF275" s="43">
        <f t="shared" si="214"/>
        <v>135.02026818386338</v>
      </c>
      <c r="BG275" s="43">
        <f t="shared" si="215"/>
        <v>138.37946809278557</v>
      </c>
      <c r="BH275" s="43">
        <f t="shared" si="216"/>
        <v>140.4667379391062</v>
      </c>
      <c r="BI275" s="43">
        <f t="shared" si="217"/>
        <v>142.26048546328795</v>
      </c>
      <c r="BJ275" s="43">
        <f t="shared" si="182"/>
        <v>165.34992589155289</v>
      </c>
    </row>
    <row r="276" spans="1:62" x14ac:dyDescent="0.2">
      <c r="A276" s="26" t="s">
        <v>290</v>
      </c>
      <c r="B276" s="17">
        <f>IF(ISERROR(VLOOKUP('Prices updated for CPI'!A276,Quantities!$A$1:$B$576,2,FALSE)),0,VLOOKUP('Prices updated for CPI'!A276,Quantities!$A$1:$B$576,2,FALSE))</f>
        <v>6</v>
      </c>
      <c r="C276" s="18">
        <f t="shared" si="183"/>
        <v>1</v>
      </c>
      <c r="D276" s="19">
        <v>2</v>
      </c>
      <c r="E276" s="20">
        <v>1380</v>
      </c>
      <c r="F276" s="21">
        <v>0</v>
      </c>
      <c r="G276" s="22">
        <v>0</v>
      </c>
      <c r="H276" s="22">
        <v>0</v>
      </c>
      <c r="I276" s="22">
        <v>81.171093265770836</v>
      </c>
      <c r="J276" s="23">
        <f t="shared" si="184"/>
        <v>81.171093265770836</v>
      </c>
      <c r="K276" s="24">
        <f>IF(ISERROR(VLOOKUP($A276,'14-15 pricing'!$A$1:$D$1208,4,FALSE)),L276,VLOOKUP($A276,'14-15 pricing'!$A$1:$D$1208,4,FALSE))</f>
        <v>54.55</v>
      </c>
      <c r="L276" s="24">
        <f t="shared" si="185"/>
        <v>114.06838510759877</v>
      </c>
      <c r="M276" s="24"/>
      <c r="N276" s="24"/>
      <c r="O276" s="24"/>
      <c r="P276" s="24"/>
      <c r="Q276" s="24"/>
      <c r="R276" s="24"/>
      <c r="S276" s="24"/>
      <c r="T276" s="24"/>
      <c r="U276" s="24">
        <f t="shared" si="218"/>
        <v>114.36506013333438</v>
      </c>
      <c r="V276" s="24">
        <f t="shared" si="218"/>
        <v>114.09747428021902</v>
      </c>
      <c r="W276" s="24">
        <f t="shared" si="218"/>
        <v>115.16366915114629</v>
      </c>
      <c r="X276" s="22">
        <f t="shared" si="179"/>
        <v>114.06838510759877</v>
      </c>
      <c r="Y276" s="22">
        <f t="shared" si="180"/>
        <v>0</v>
      </c>
      <c r="Z276" s="31">
        <f t="shared" si="186"/>
        <v>114.06838510759877</v>
      </c>
      <c r="AA276" s="25">
        <f t="shared" si="187"/>
        <v>0</v>
      </c>
      <c r="AC276" s="49">
        <f t="shared" si="188"/>
        <v>327.29999999999995</v>
      </c>
      <c r="AD276" s="49">
        <f t="shared" si="189"/>
        <v>684.41031064559263</v>
      </c>
      <c r="AE276" s="49">
        <f t="shared" si="190"/>
        <v>686.19036080000626</v>
      </c>
      <c r="AF276" s="49">
        <f t="shared" si="191"/>
        <v>684.58484568131416</v>
      </c>
      <c r="AG276" s="49">
        <f t="shared" si="192"/>
        <v>690.98201490687779</v>
      </c>
      <c r="AH276" s="50">
        <f t="shared" si="193"/>
        <v>2502.0342468987478</v>
      </c>
      <c r="AI276" s="49">
        <f t="shared" si="194"/>
        <v>363.68201490687784</v>
      </c>
      <c r="AJ276" s="51">
        <f t="shared" si="195"/>
        <v>8.9634998817426272E-5</v>
      </c>
      <c r="AK276" s="61"/>
      <c r="AL276" s="69">
        <f t="shared" si="196"/>
        <v>327.29999999999995</v>
      </c>
      <c r="AM276" s="69">
        <f t="shared" si="197"/>
        <v>454.49029262008423</v>
      </c>
      <c r="AN276" s="69">
        <f t="shared" si="198"/>
        <v>601.10109146650268</v>
      </c>
      <c r="AO276" s="69">
        <f t="shared" si="199"/>
        <v>770.09768621913418</v>
      </c>
      <c r="AP276" s="69">
        <f t="shared" si="200"/>
        <v>964.89813245299524</v>
      </c>
      <c r="AQ276" s="70">
        <f t="shared" si="201"/>
        <v>2494.190261010941</v>
      </c>
      <c r="AS276" s="74">
        <f t="shared" si="202"/>
        <v>0.3886046215095762</v>
      </c>
      <c r="AT276" s="74">
        <f t="shared" si="203"/>
        <v>0.32258290490919855</v>
      </c>
      <c r="AU276" s="74">
        <f t="shared" si="204"/>
        <v>0.28114504723378814</v>
      </c>
      <c r="AV276" s="74">
        <f t="shared" si="205"/>
        <v>0.25295550125627814</v>
      </c>
      <c r="AW276" s="45"/>
      <c r="AX276" s="42" t="str">
        <f t="shared" si="206"/>
        <v>HPS0110-ST-1380-002-B</v>
      </c>
      <c r="AY276" s="42">
        <f t="shared" si="207"/>
        <v>54.55</v>
      </c>
      <c r="AZ276" s="43">
        <f t="shared" si="208"/>
        <v>75.748382103347382</v>
      </c>
      <c r="BA276" s="43">
        <f t="shared" si="209"/>
        <v>100.18351524441714</v>
      </c>
      <c r="BB276" s="43">
        <f t="shared" si="210"/>
        <v>102.63801136790535</v>
      </c>
      <c r="BC276" s="43">
        <f t="shared" si="211"/>
        <v>105.19156575701022</v>
      </c>
      <c r="BD276" s="43">
        <f t="shared" si="212"/>
        <v>106.77824032888124</v>
      </c>
      <c r="BE276" s="43">
        <f t="shared" si="213"/>
        <v>128.34961436985574</v>
      </c>
      <c r="BF276" s="43">
        <f t="shared" si="214"/>
        <v>131.49417992191721</v>
      </c>
      <c r="BG276" s="43">
        <f t="shared" si="215"/>
        <v>134.76565348036101</v>
      </c>
      <c r="BH276" s="43">
        <f t="shared" si="216"/>
        <v>136.79841374968535</v>
      </c>
      <c r="BI276" s="43">
        <f t="shared" si="217"/>
        <v>138.54531710613594</v>
      </c>
      <c r="BJ276" s="43">
        <f t="shared" si="182"/>
        <v>160.81635540883261</v>
      </c>
    </row>
    <row r="277" spans="1:62" x14ac:dyDescent="0.2">
      <c r="A277" s="26" t="s">
        <v>291</v>
      </c>
      <c r="B277" s="17">
        <f>IF(ISERROR(VLOOKUP('Prices updated for CPI'!A277,Quantities!$A$1:$B$576,2,FALSE)),0,VLOOKUP('Prices updated for CPI'!A277,Quantities!$A$1:$B$576,2,FALSE))</f>
        <v>8</v>
      </c>
      <c r="C277" s="18">
        <f t="shared" si="183"/>
        <v>1</v>
      </c>
      <c r="D277" s="19">
        <v>2</v>
      </c>
      <c r="E277" s="20">
        <v>1450</v>
      </c>
      <c r="F277" s="21">
        <v>0</v>
      </c>
      <c r="G277" s="22">
        <v>0</v>
      </c>
      <c r="H277" s="22">
        <v>0</v>
      </c>
      <c r="I277" s="22">
        <v>80.348186286604161</v>
      </c>
      <c r="J277" s="23">
        <f t="shared" si="184"/>
        <v>80.348186286604161</v>
      </c>
      <c r="K277" s="24">
        <f>IF(ISERROR(VLOOKUP($A277,'14-15 pricing'!$A$1:$D$1208,4,FALSE)),L277,VLOOKUP($A277,'14-15 pricing'!$A$1:$D$1208,4,FALSE))</f>
        <v>54.55</v>
      </c>
      <c r="L277" s="24">
        <f t="shared" si="185"/>
        <v>112.91196763888274</v>
      </c>
      <c r="M277" s="24"/>
      <c r="N277" s="24"/>
      <c r="O277" s="24"/>
      <c r="P277" s="24"/>
      <c r="Q277" s="24"/>
      <c r="R277" s="24"/>
      <c r="S277" s="24"/>
      <c r="T277" s="24"/>
      <c r="U277" s="24">
        <f t="shared" si="218"/>
        <v>113.20563499354483</v>
      </c>
      <c r="V277" s="24">
        <f t="shared" si="218"/>
        <v>112.94076190746507</v>
      </c>
      <c r="W277" s="24">
        <f t="shared" si="218"/>
        <v>113.99614776787962</v>
      </c>
      <c r="X277" s="22">
        <f t="shared" si="179"/>
        <v>112.91196763888274</v>
      </c>
      <c r="Y277" s="22">
        <f t="shared" si="180"/>
        <v>0</v>
      </c>
      <c r="Z277" s="31">
        <f t="shared" si="186"/>
        <v>112.91196763888274</v>
      </c>
      <c r="AA277" s="25">
        <f t="shared" si="187"/>
        <v>0</v>
      </c>
      <c r="AC277" s="49">
        <f t="shared" si="188"/>
        <v>436.4</v>
      </c>
      <c r="AD277" s="49">
        <f t="shared" si="189"/>
        <v>903.29574111106194</v>
      </c>
      <c r="AE277" s="49">
        <f t="shared" si="190"/>
        <v>905.64507994835867</v>
      </c>
      <c r="AF277" s="49">
        <f t="shared" si="191"/>
        <v>903.52609525972059</v>
      </c>
      <c r="AG277" s="49">
        <f t="shared" si="192"/>
        <v>911.96918214303696</v>
      </c>
      <c r="AH277" s="50">
        <f t="shared" si="193"/>
        <v>3306.3722231029806</v>
      </c>
      <c r="AI277" s="49">
        <f t="shared" si="194"/>
        <v>475.56918214303698</v>
      </c>
      <c r="AJ277" s="51">
        <f t="shared" si="195"/>
        <v>1.1721130364368023E-4</v>
      </c>
      <c r="AK277" s="61"/>
      <c r="AL277" s="69">
        <f t="shared" si="196"/>
        <v>436.4</v>
      </c>
      <c r="AM277" s="69">
        <f t="shared" si="197"/>
        <v>602.7205244101915</v>
      </c>
      <c r="AN277" s="69">
        <f t="shared" si="198"/>
        <v>794.4362948988188</v>
      </c>
      <c r="AO277" s="69">
        <f t="shared" si="199"/>
        <v>1015.4248757392713</v>
      </c>
      <c r="AP277" s="69">
        <f t="shared" si="200"/>
        <v>1270.155891019906</v>
      </c>
      <c r="AQ277" s="70">
        <f t="shared" si="201"/>
        <v>3296.2933700189105</v>
      </c>
      <c r="AS277" s="74">
        <f t="shared" si="202"/>
        <v>0.38111944181987062</v>
      </c>
      <c r="AT277" s="74">
        <f t="shared" si="203"/>
        <v>0.31808402522252904</v>
      </c>
      <c r="AU277" s="74">
        <f t="shared" si="204"/>
        <v>0.27817029793257131</v>
      </c>
      <c r="AV277" s="74">
        <f t="shared" si="205"/>
        <v>0.25086150769664761</v>
      </c>
      <c r="AW277" s="45"/>
      <c r="AX277" s="42" t="str">
        <f t="shared" si="206"/>
        <v>HPS0110-ST-1450-002-B</v>
      </c>
      <c r="AY277" s="42">
        <f t="shared" si="207"/>
        <v>54.55</v>
      </c>
      <c r="AZ277" s="43">
        <f t="shared" si="208"/>
        <v>75.340065551273938</v>
      </c>
      <c r="BA277" s="43">
        <f t="shared" si="209"/>
        <v>99.30453686235235</v>
      </c>
      <c r="BB277" s="43">
        <f t="shared" si="210"/>
        <v>101.73749801547999</v>
      </c>
      <c r="BC277" s="43">
        <f t="shared" si="211"/>
        <v>104.26864832842548</v>
      </c>
      <c r="BD277" s="43">
        <f t="shared" si="212"/>
        <v>105.84140192093534</v>
      </c>
      <c r="BE277" s="43">
        <f t="shared" si="213"/>
        <v>126.92810946740892</v>
      </c>
      <c r="BF277" s="43">
        <f t="shared" si="214"/>
        <v>130.03784814936043</v>
      </c>
      <c r="BG277" s="43">
        <f t="shared" si="215"/>
        <v>133.27308929897009</v>
      </c>
      <c r="BH277" s="43">
        <f t="shared" si="216"/>
        <v>135.28333622688294</v>
      </c>
      <c r="BI277" s="43">
        <f t="shared" si="217"/>
        <v>137.01089218055799</v>
      </c>
      <c r="BJ277" s="43">
        <f t="shared" si="182"/>
        <v>158.76948637748825</v>
      </c>
    </row>
    <row r="278" spans="1:62" x14ac:dyDescent="0.2">
      <c r="A278" s="26" t="s">
        <v>292</v>
      </c>
      <c r="B278" s="17">
        <f>IF(ISERROR(VLOOKUP('Prices updated for CPI'!A278,Quantities!$A$1:$B$576,2,FALSE)),0,VLOOKUP('Prices updated for CPI'!A278,Quantities!$A$1:$B$576,2,FALSE))</f>
        <v>4</v>
      </c>
      <c r="C278" s="18">
        <f t="shared" si="183"/>
        <v>1</v>
      </c>
      <c r="D278" s="19">
        <v>2</v>
      </c>
      <c r="E278" s="20">
        <v>60</v>
      </c>
      <c r="F278" s="21">
        <v>0</v>
      </c>
      <c r="G278" s="22">
        <v>0</v>
      </c>
      <c r="H278" s="22">
        <v>0</v>
      </c>
      <c r="I278" s="22">
        <v>70.571860082458173</v>
      </c>
      <c r="J278" s="23">
        <f t="shared" si="184"/>
        <v>70.571860082458173</v>
      </c>
      <c r="K278" s="24">
        <f>IF(ISERROR(VLOOKUP($A278,'14-15 pricing'!$A$1:$D$1208,4,FALSE)),L278,VLOOKUP($A278,'14-15 pricing'!$A$1:$D$1208,4,FALSE))</f>
        <v>40.72</v>
      </c>
      <c r="L278" s="24">
        <f t="shared" si="185"/>
        <v>99.173459291573209</v>
      </c>
      <c r="M278" s="24"/>
      <c r="N278" s="24"/>
      <c r="O278" s="24"/>
      <c r="P278" s="24"/>
      <c r="Q278" s="24"/>
      <c r="R278" s="24"/>
      <c r="S278" s="24"/>
      <c r="T278" s="24"/>
      <c r="U278" s="24">
        <f t="shared" si="218"/>
        <v>99.431394814723319</v>
      </c>
      <c r="V278" s="24">
        <f t="shared" si="218"/>
        <v>99.198750031631974</v>
      </c>
      <c r="W278" s="24">
        <f t="shared" si="218"/>
        <v>100.12572233451019</v>
      </c>
      <c r="X278" s="22">
        <f t="shared" si="179"/>
        <v>99.173459291573209</v>
      </c>
      <c r="Y278" s="22">
        <f t="shared" si="180"/>
        <v>0</v>
      </c>
      <c r="Z278" s="31">
        <f t="shared" si="186"/>
        <v>99.173459291573209</v>
      </c>
      <c r="AA278" s="25">
        <f t="shared" si="187"/>
        <v>0</v>
      </c>
      <c r="AC278" s="49">
        <f t="shared" si="188"/>
        <v>162.88</v>
      </c>
      <c r="AD278" s="49">
        <f t="shared" si="189"/>
        <v>396.69383716629284</v>
      </c>
      <c r="AE278" s="49">
        <f t="shared" si="190"/>
        <v>397.72557925889328</v>
      </c>
      <c r="AF278" s="49">
        <f t="shared" si="191"/>
        <v>396.7950001265279</v>
      </c>
      <c r="AG278" s="49">
        <f t="shared" si="192"/>
        <v>400.50288933804075</v>
      </c>
      <c r="AH278" s="50">
        <f t="shared" si="193"/>
        <v>1425.0664144271248</v>
      </c>
      <c r="AI278" s="49">
        <f t="shared" si="194"/>
        <v>237.62288933804075</v>
      </c>
      <c r="AJ278" s="51">
        <f t="shared" si="195"/>
        <v>5.8565797954739305E-5</v>
      </c>
      <c r="AK278" s="61"/>
      <c r="AL278" s="69">
        <f t="shared" si="196"/>
        <v>162.88</v>
      </c>
      <c r="AM278" s="69">
        <f t="shared" si="197"/>
        <v>245.98371035497615</v>
      </c>
      <c r="AN278" s="69">
        <f t="shared" si="198"/>
        <v>341.77640892700936</v>
      </c>
      <c r="AO278" s="69">
        <f t="shared" si="199"/>
        <v>452.19555941398835</v>
      </c>
      <c r="AP278" s="69">
        <f t="shared" si="200"/>
        <v>579.47445411072556</v>
      </c>
      <c r="AQ278" s="70">
        <f t="shared" si="201"/>
        <v>1418.8598534669193</v>
      </c>
      <c r="AS278" s="74">
        <f t="shared" si="202"/>
        <v>0.51021433174715225</v>
      </c>
      <c r="AT278" s="74">
        <f t="shared" si="203"/>
        <v>0.38942700081154114</v>
      </c>
      <c r="AU278" s="74">
        <f t="shared" si="204"/>
        <v>0.32307423099691002</v>
      </c>
      <c r="AV278" s="74">
        <f t="shared" si="205"/>
        <v>0.28146869655615625</v>
      </c>
      <c r="AW278" s="45"/>
      <c r="AX278" s="42" t="str">
        <f t="shared" si="206"/>
        <v>HPS0110-TA-0060-002-B</v>
      </c>
      <c r="AY278" s="42">
        <f t="shared" si="207"/>
        <v>40.72</v>
      </c>
      <c r="AZ278" s="43">
        <f t="shared" si="208"/>
        <v>61.495927588744046</v>
      </c>
      <c r="BA278" s="43">
        <f t="shared" si="209"/>
        <v>85.444102231752339</v>
      </c>
      <c r="BB278" s="43">
        <f t="shared" si="210"/>
        <v>87.537482736430263</v>
      </c>
      <c r="BC278" s="43">
        <f t="shared" si="211"/>
        <v>89.715347645090233</v>
      </c>
      <c r="BD278" s="43">
        <f t="shared" si="212"/>
        <v>91.068584093189642</v>
      </c>
      <c r="BE278" s="43">
        <f t="shared" si="213"/>
        <v>113.0488898534971</v>
      </c>
      <c r="BF278" s="43">
        <f t="shared" si="214"/>
        <v>115.81858765490777</v>
      </c>
      <c r="BG278" s="43">
        <f t="shared" si="215"/>
        <v>118.70006459414822</v>
      </c>
      <c r="BH278" s="43">
        <f t="shared" si="216"/>
        <v>120.49049686707434</v>
      </c>
      <c r="BI278" s="43">
        <f t="shared" si="217"/>
        <v>122.0291496016202</v>
      </c>
      <c r="BJ278" s="43">
        <f t="shared" si="182"/>
        <v>144.86861352768139</v>
      </c>
    </row>
    <row r="279" spans="1:62" x14ac:dyDescent="0.2">
      <c r="A279" s="26" t="s">
        <v>293</v>
      </c>
      <c r="B279" s="17">
        <f>IF(ISERROR(VLOOKUP('Prices updated for CPI'!A279,Quantities!$A$1:$B$576,2,FALSE)),0,VLOOKUP('Prices updated for CPI'!A279,Quantities!$A$1:$B$576,2,FALSE))</f>
        <v>2</v>
      </c>
      <c r="C279" s="18">
        <f t="shared" si="183"/>
        <v>1</v>
      </c>
      <c r="D279" s="19">
        <v>2</v>
      </c>
      <c r="E279" s="20">
        <v>230</v>
      </c>
      <c r="F279" s="21">
        <v>0</v>
      </c>
      <c r="G279" s="22">
        <v>0</v>
      </c>
      <c r="H279" s="22">
        <v>0</v>
      </c>
      <c r="I279" s="22">
        <v>81.381774082458179</v>
      </c>
      <c r="J279" s="23">
        <f t="shared" si="184"/>
        <v>81.381774082458179</v>
      </c>
      <c r="K279" s="24">
        <f>IF(ISERROR(VLOOKUP($A279,'14-15 pricing'!$A$1:$D$1208,4,FALSE)),L279,VLOOKUP($A279,'14-15 pricing'!$A$1:$D$1208,4,FALSE))</f>
        <v>53.19</v>
      </c>
      <c r="L279" s="24">
        <f t="shared" si="185"/>
        <v>114.36445134948109</v>
      </c>
      <c r="M279" s="24"/>
      <c r="N279" s="24"/>
      <c r="O279" s="24"/>
      <c r="P279" s="24"/>
      <c r="Q279" s="24"/>
      <c r="R279" s="24"/>
      <c r="S279" s="24"/>
      <c r="T279" s="24"/>
      <c r="U279" s="24">
        <f t="shared" si="218"/>
        <v>114.66189639979315</v>
      </c>
      <c r="V279" s="24">
        <f t="shared" si="218"/>
        <v>114.39361602349473</v>
      </c>
      <c r="W279" s="24">
        <f t="shared" si="218"/>
        <v>115.46257821955113</v>
      </c>
      <c r="X279" s="22">
        <f t="shared" si="179"/>
        <v>114.36445134948109</v>
      </c>
      <c r="Y279" s="22">
        <f t="shared" si="180"/>
        <v>0</v>
      </c>
      <c r="Z279" s="31">
        <f t="shared" si="186"/>
        <v>114.36445134948109</v>
      </c>
      <c r="AA279" s="25">
        <f t="shared" si="187"/>
        <v>0</v>
      </c>
      <c r="AC279" s="49">
        <f t="shared" si="188"/>
        <v>106.38</v>
      </c>
      <c r="AD279" s="49">
        <f t="shared" si="189"/>
        <v>228.72890269896217</v>
      </c>
      <c r="AE279" s="49">
        <f t="shared" si="190"/>
        <v>229.3237927995863</v>
      </c>
      <c r="AF279" s="49">
        <f t="shared" si="191"/>
        <v>228.78723204698946</v>
      </c>
      <c r="AG279" s="49">
        <f t="shared" si="192"/>
        <v>230.92515643910227</v>
      </c>
      <c r="AH279" s="50">
        <f t="shared" si="193"/>
        <v>833.36098438318754</v>
      </c>
      <c r="AI279" s="49">
        <f t="shared" si="194"/>
        <v>124.54515643910227</v>
      </c>
      <c r="AJ279" s="51">
        <f t="shared" si="195"/>
        <v>3.0696059998990008E-5</v>
      </c>
      <c r="AK279" s="61"/>
      <c r="AL279" s="69">
        <f t="shared" si="196"/>
        <v>106.38</v>
      </c>
      <c r="AM279" s="69">
        <f t="shared" si="197"/>
        <v>149.9371027507635</v>
      </c>
      <c r="AN279" s="69">
        <f t="shared" si="198"/>
        <v>200.14487803122216</v>
      </c>
      <c r="AO279" s="69">
        <f t="shared" si="199"/>
        <v>258.0188076412179</v>
      </c>
      <c r="AP279" s="69">
        <f t="shared" si="200"/>
        <v>324.72942586306038</v>
      </c>
      <c r="AQ279" s="70">
        <f t="shared" si="201"/>
        <v>830.55370210803062</v>
      </c>
      <c r="AS279" s="74">
        <f t="shared" si="202"/>
        <v>0.4094482304076284</v>
      </c>
      <c r="AT279" s="74">
        <f t="shared" si="203"/>
        <v>0.33485891323322237</v>
      </c>
      <c r="AU279" s="74">
        <f t="shared" si="204"/>
        <v>0.28916018325968618</v>
      </c>
      <c r="AV279" s="74">
        <f t="shared" si="205"/>
        <v>0.25854943998735702</v>
      </c>
      <c r="AW279" s="45"/>
      <c r="AX279" s="42" t="str">
        <f t="shared" si="206"/>
        <v>HPS0110-TA-0230-002-B</v>
      </c>
      <c r="AY279" s="42">
        <f t="shared" si="207"/>
        <v>53.19</v>
      </c>
      <c r="AZ279" s="43">
        <f t="shared" si="208"/>
        <v>74.96855137538175</v>
      </c>
      <c r="BA279" s="43">
        <f t="shared" si="209"/>
        <v>100.0724390156111</v>
      </c>
      <c r="BB279" s="43">
        <f t="shared" si="210"/>
        <v>102.52421377149356</v>
      </c>
      <c r="BC279" s="43">
        <f t="shared" si="211"/>
        <v>105.07493696435921</v>
      </c>
      <c r="BD279" s="43">
        <f t="shared" si="212"/>
        <v>106.65985234633401</v>
      </c>
      <c r="BE279" s="43">
        <f t="shared" si="213"/>
        <v>129.00940382060898</v>
      </c>
      <c r="BF279" s="43">
        <f t="shared" si="214"/>
        <v>132.1701342142139</v>
      </c>
      <c r="BG279" s="43">
        <f t="shared" si="215"/>
        <v>135.45842499297331</v>
      </c>
      <c r="BH279" s="43">
        <f t="shared" si="216"/>
        <v>137.50163479725103</v>
      </c>
      <c r="BI279" s="43">
        <f t="shared" si="217"/>
        <v>139.25751822280216</v>
      </c>
      <c r="BJ279" s="43">
        <f t="shared" si="182"/>
        <v>162.36471293153025</v>
      </c>
    </row>
    <row r="280" spans="1:62" x14ac:dyDescent="0.2">
      <c r="A280" s="26" t="s">
        <v>294</v>
      </c>
      <c r="B280" s="17">
        <f>IF(ISERROR(VLOOKUP('Prices updated for CPI'!A280,Quantities!$A$1:$B$576,2,FALSE)),0,VLOOKUP('Prices updated for CPI'!A280,Quantities!$A$1:$B$576,2,FALSE))</f>
        <v>25</v>
      </c>
      <c r="C280" s="18">
        <f t="shared" si="183"/>
        <v>1</v>
      </c>
      <c r="D280" s="19">
        <v>2</v>
      </c>
      <c r="E280" s="20">
        <v>320</v>
      </c>
      <c r="F280" s="21">
        <v>0</v>
      </c>
      <c r="G280" s="22">
        <v>0</v>
      </c>
      <c r="H280" s="22">
        <v>0</v>
      </c>
      <c r="I280" s="22">
        <v>80.446743832458168</v>
      </c>
      <c r="J280" s="23">
        <f t="shared" si="184"/>
        <v>80.446743832458168</v>
      </c>
      <c r="K280" s="24">
        <f>IF(ISERROR(VLOOKUP($A280,'14-15 pricing'!$A$1:$D$1208,4,FALSE)),L280,VLOOKUP($A280,'14-15 pricing'!$A$1:$D$1208,4,FALSE))</f>
        <v>52.23</v>
      </c>
      <c r="L280" s="24">
        <f t="shared" si="185"/>
        <v>113.05046891616536</v>
      </c>
      <c r="M280" s="24"/>
      <c r="N280" s="24"/>
      <c r="O280" s="24"/>
      <c r="P280" s="24"/>
      <c r="Q280" s="24"/>
      <c r="R280" s="24"/>
      <c r="S280" s="24"/>
      <c r="T280" s="24"/>
      <c r="U280" s="24">
        <f t="shared" si="218"/>
        <v>113.34449649219782</v>
      </c>
      <c r="V280" s="24">
        <f t="shared" si="218"/>
        <v>113.0792985046793</v>
      </c>
      <c r="W280" s="24">
        <f t="shared" si="218"/>
        <v>114.13597893371001</v>
      </c>
      <c r="X280" s="22">
        <f t="shared" si="179"/>
        <v>113.05046891616536</v>
      </c>
      <c r="Y280" s="22">
        <f t="shared" si="180"/>
        <v>0</v>
      </c>
      <c r="Z280" s="31">
        <f t="shared" si="186"/>
        <v>113.05046891616536</v>
      </c>
      <c r="AA280" s="25">
        <f t="shared" si="187"/>
        <v>0</v>
      </c>
      <c r="AC280" s="49">
        <f t="shared" si="188"/>
        <v>1305.75</v>
      </c>
      <c r="AD280" s="49">
        <f t="shared" si="189"/>
        <v>2826.2617229041339</v>
      </c>
      <c r="AE280" s="49">
        <f t="shared" si="190"/>
        <v>2833.6124123049453</v>
      </c>
      <c r="AF280" s="49">
        <f t="shared" si="191"/>
        <v>2826.9824626169825</v>
      </c>
      <c r="AG280" s="49">
        <f t="shared" si="192"/>
        <v>2853.3994733427503</v>
      </c>
      <c r="AH280" s="50">
        <f t="shared" si="193"/>
        <v>10289.150977256571</v>
      </c>
      <c r="AI280" s="49">
        <f t="shared" si="194"/>
        <v>1547.6494733427503</v>
      </c>
      <c r="AJ280" s="51">
        <f t="shared" si="195"/>
        <v>3.8144189986515694E-4</v>
      </c>
      <c r="AK280" s="61"/>
      <c r="AL280" s="69">
        <f t="shared" si="196"/>
        <v>1305.75</v>
      </c>
      <c r="AM280" s="69">
        <f t="shared" si="197"/>
        <v>1847.0085206837539</v>
      </c>
      <c r="AN280" s="69">
        <f t="shared" si="198"/>
        <v>2470.9110407990765</v>
      </c>
      <c r="AO280" s="69">
        <f t="shared" si="199"/>
        <v>3190.076355951102</v>
      </c>
      <c r="AP280" s="69">
        <f t="shared" si="200"/>
        <v>4019.0500078320274</v>
      </c>
      <c r="AQ280" s="70">
        <f t="shared" si="201"/>
        <v>10253.923418394112</v>
      </c>
      <c r="AS280" s="74">
        <f t="shared" si="202"/>
        <v>0.41451925765556491</v>
      </c>
      <c r="AT280" s="74">
        <f t="shared" si="203"/>
        <v>0.33779081857421905</v>
      </c>
      <c r="AU280" s="74">
        <f t="shared" si="204"/>
        <v>0.29105269403768258</v>
      </c>
      <c r="AV280" s="74">
        <f t="shared" si="205"/>
        <v>0.25986012853092727</v>
      </c>
      <c r="AW280" s="45"/>
      <c r="AX280" s="42" t="str">
        <f t="shared" si="206"/>
        <v>HPS0110-TA-0320-002-B</v>
      </c>
      <c r="AY280" s="42">
        <f t="shared" si="207"/>
        <v>52.23</v>
      </c>
      <c r="AZ280" s="43">
        <f t="shared" si="208"/>
        <v>73.880340827350153</v>
      </c>
      <c r="BA280" s="43">
        <f t="shared" si="209"/>
        <v>98.836441631963055</v>
      </c>
      <c r="BB280" s="43">
        <f t="shared" si="210"/>
        <v>101.25793445194614</v>
      </c>
      <c r="BC280" s="43">
        <f t="shared" si="211"/>
        <v>103.77715359410807</v>
      </c>
      <c r="BD280" s="43">
        <f t="shared" si="212"/>
        <v>105.34249364360677</v>
      </c>
      <c r="BE280" s="43">
        <f t="shared" si="213"/>
        <v>127.60305423804407</v>
      </c>
      <c r="BF280" s="43">
        <f t="shared" si="214"/>
        <v>130.72932906687615</v>
      </c>
      <c r="BG280" s="43">
        <f t="shared" si="215"/>
        <v>133.98177372723561</v>
      </c>
      <c r="BH280" s="43">
        <f t="shared" si="216"/>
        <v>136.00271021522599</v>
      </c>
      <c r="BI280" s="43">
        <f t="shared" si="217"/>
        <v>137.7394525095927</v>
      </c>
      <c r="BJ280" s="43">
        <f t="shared" si="182"/>
        <v>160.76200031328108</v>
      </c>
    </row>
    <row r="281" spans="1:62" x14ac:dyDescent="0.2">
      <c r="A281" s="26" t="s">
        <v>295</v>
      </c>
      <c r="B281" s="17">
        <f>IF(ISERROR(VLOOKUP('Prices updated for CPI'!A281,Quantities!$A$1:$B$576,2,FALSE)),0,VLOOKUP('Prices updated for CPI'!A281,Quantities!$A$1:$B$576,2,FALSE))</f>
        <v>4</v>
      </c>
      <c r="C281" s="18">
        <f t="shared" si="183"/>
        <v>1</v>
      </c>
      <c r="D281" s="19">
        <v>2</v>
      </c>
      <c r="E281" s="20">
        <v>590</v>
      </c>
      <c r="F281" s="21">
        <v>0</v>
      </c>
      <c r="G281" s="22">
        <v>0</v>
      </c>
      <c r="H281" s="22">
        <v>0</v>
      </c>
      <c r="I281" s="22">
        <v>73.040581019958168</v>
      </c>
      <c r="J281" s="23">
        <f t="shared" si="184"/>
        <v>73.040581019958168</v>
      </c>
      <c r="K281" s="24">
        <f>IF(ISERROR(VLOOKUP($A281,'14-15 pricing'!$A$1:$D$1208,4,FALSE)),L281,VLOOKUP($A281,'14-15 pricing'!$A$1:$D$1208,4,FALSE))</f>
        <v>52.23</v>
      </c>
      <c r="L281" s="24">
        <f t="shared" si="185"/>
        <v>102.64271169772124</v>
      </c>
      <c r="M281" s="24"/>
      <c r="N281" s="24"/>
      <c r="O281" s="24"/>
      <c r="P281" s="24"/>
      <c r="Q281" s="24"/>
      <c r="R281" s="24"/>
      <c r="S281" s="24"/>
      <c r="T281" s="24"/>
      <c r="U281" s="24">
        <f t="shared" si="218"/>
        <v>102.90967023409195</v>
      </c>
      <c r="V281" s="24">
        <f t="shared" si="218"/>
        <v>102.66888714989381</v>
      </c>
      <c r="W281" s="24">
        <f t="shared" si="218"/>
        <v>103.62828648431014</v>
      </c>
      <c r="X281" s="22">
        <f t="shared" si="179"/>
        <v>102.64271169772124</v>
      </c>
      <c r="Y281" s="22">
        <f t="shared" si="180"/>
        <v>0</v>
      </c>
      <c r="Z281" s="31">
        <f t="shared" si="186"/>
        <v>102.64271169772124</v>
      </c>
      <c r="AA281" s="25">
        <f t="shared" si="187"/>
        <v>0</v>
      </c>
      <c r="AC281" s="49">
        <f t="shared" si="188"/>
        <v>208.92</v>
      </c>
      <c r="AD281" s="49">
        <f t="shared" si="189"/>
        <v>410.57084679088496</v>
      </c>
      <c r="AE281" s="49">
        <f t="shared" si="190"/>
        <v>411.63868093636779</v>
      </c>
      <c r="AF281" s="49">
        <f t="shared" si="191"/>
        <v>410.67554859957522</v>
      </c>
      <c r="AG281" s="49">
        <f t="shared" si="192"/>
        <v>414.51314593724055</v>
      </c>
      <c r="AH281" s="50">
        <f t="shared" si="193"/>
        <v>1512.7336789319784</v>
      </c>
      <c r="AI281" s="49">
        <f t="shared" si="194"/>
        <v>205.59314593724056</v>
      </c>
      <c r="AJ281" s="51">
        <f t="shared" si="195"/>
        <v>5.0671577470428805E-5</v>
      </c>
      <c r="AK281" s="61"/>
      <c r="AL281" s="69">
        <f t="shared" si="196"/>
        <v>208.92</v>
      </c>
      <c r="AM281" s="69">
        <f t="shared" si="197"/>
        <v>280.82196743475743</v>
      </c>
      <c r="AN281" s="69">
        <f t="shared" si="198"/>
        <v>363.70254477352177</v>
      </c>
      <c r="AO281" s="69">
        <f t="shared" si="199"/>
        <v>459.2380404640935</v>
      </c>
      <c r="AP281" s="69">
        <f t="shared" si="200"/>
        <v>569.36071612473245</v>
      </c>
      <c r="AQ281" s="70">
        <f t="shared" si="201"/>
        <v>1508.8063459625148</v>
      </c>
      <c r="AS281" s="74">
        <f t="shared" si="202"/>
        <v>0.34416028831494083</v>
      </c>
      <c r="AT281" s="74">
        <f t="shared" si="203"/>
        <v>0.29513566226979643</v>
      </c>
      <c r="AU281" s="74">
        <f t="shared" si="204"/>
        <v>0.26267480682617128</v>
      </c>
      <c r="AV281" s="74">
        <f t="shared" si="205"/>
        <v>0.23979432441910073</v>
      </c>
      <c r="AW281" s="45"/>
      <c r="AX281" s="42" t="str">
        <f t="shared" si="206"/>
        <v>HPS0110-TA-0590-002-B</v>
      </c>
      <c r="AY281" s="42">
        <f t="shared" si="207"/>
        <v>52.23</v>
      </c>
      <c r="AZ281" s="43">
        <f t="shared" si="208"/>
        <v>70.205491858689356</v>
      </c>
      <c r="BA281" s="43">
        <f t="shared" si="209"/>
        <v>90.925636193380441</v>
      </c>
      <c r="BB281" s="43">
        <f t="shared" si="210"/>
        <v>93.153314280118252</v>
      </c>
      <c r="BC281" s="43">
        <f t="shared" si="211"/>
        <v>95.470896736845816</v>
      </c>
      <c r="BD281" s="43">
        <f t="shared" si="212"/>
        <v>96.910947972094036</v>
      </c>
      <c r="BE281" s="43">
        <f t="shared" si="213"/>
        <v>114.80951011602338</v>
      </c>
      <c r="BF281" s="43">
        <f t="shared" si="214"/>
        <v>117.62234311386594</v>
      </c>
      <c r="BG281" s="43">
        <f t="shared" si="215"/>
        <v>120.54869609471814</v>
      </c>
      <c r="BH281" s="43">
        <f t="shared" si="216"/>
        <v>122.36701251000497</v>
      </c>
      <c r="BI281" s="43">
        <f t="shared" si="217"/>
        <v>123.92962817939207</v>
      </c>
      <c r="BJ281" s="43">
        <f t="shared" si="182"/>
        <v>142.34017903118311</v>
      </c>
    </row>
    <row r="282" spans="1:62" x14ac:dyDescent="0.2">
      <c r="A282" s="26" t="s">
        <v>296</v>
      </c>
      <c r="B282" s="17">
        <f>IF(ISERROR(VLOOKUP('Prices updated for CPI'!A282,Quantities!$A$1:$B$576,2,FALSE)),0,VLOOKUP('Prices updated for CPI'!A282,Quantities!$A$1:$B$576,2,FALSE))</f>
        <v>1</v>
      </c>
      <c r="C282" s="18">
        <f t="shared" si="183"/>
        <v>1</v>
      </c>
      <c r="D282" s="19">
        <v>2</v>
      </c>
      <c r="E282" s="20">
        <v>1070</v>
      </c>
      <c r="F282" s="21">
        <v>0</v>
      </c>
      <c r="G282" s="22">
        <v>0</v>
      </c>
      <c r="H282" s="22">
        <v>0</v>
      </c>
      <c r="I282" s="22">
        <v>81.381774082458179</v>
      </c>
      <c r="J282" s="23">
        <f t="shared" si="184"/>
        <v>81.381774082458179</v>
      </c>
      <c r="K282" s="24">
        <f>IF(ISERROR(VLOOKUP($A282,'14-15 pricing'!$A$1:$D$1208,4,FALSE)),L282,VLOOKUP($A282,'14-15 pricing'!$A$1:$D$1208,4,FALSE))</f>
        <v>53.19</v>
      </c>
      <c r="L282" s="24">
        <f t="shared" si="185"/>
        <v>114.36445134948109</v>
      </c>
      <c r="M282" s="24"/>
      <c r="N282" s="24"/>
      <c r="O282" s="24"/>
      <c r="P282" s="24"/>
      <c r="Q282" s="24"/>
      <c r="R282" s="24"/>
      <c r="S282" s="24"/>
      <c r="T282" s="24"/>
      <c r="U282" s="24">
        <f t="shared" si="218"/>
        <v>114.66189639979315</v>
      </c>
      <c r="V282" s="24">
        <f t="shared" si="218"/>
        <v>114.39361602349473</v>
      </c>
      <c r="W282" s="24">
        <f t="shared" si="218"/>
        <v>115.46257821955113</v>
      </c>
      <c r="X282" s="22">
        <f t="shared" si="179"/>
        <v>114.36445134948109</v>
      </c>
      <c r="Y282" s="22">
        <f t="shared" si="180"/>
        <v>0</v>
      </c>
      <c r="Z282" s="31">
        <f t="shared" si="186"/>
        <v>114.36445134948109</v>
      </c>
      <c r="AA282" s="25">
        <f t="shared" si="187"/>
        <v>0</v>
      </c>
      <c r="AC282" s="49">
        <f t="shared" si="188"/>
        <v>53.19</v>
      </c>
      <c r="AD282" s="49">
        <f t="shared" si="189"/>
        <v>114.36445134948109</v>
      </c>
      <c r="AE282" s="49">
        <f t="shared" si="190"/>
        <v>114.66189639979315</v>
      </c>
      <c r="AF282" s="49">
        <f t="shared" si="191"/>
        <v>114.39361602349473</v>
      </c>
      <c r="AG282" s="49">
        <f t="shared" si="192"/>
        <v>115.46257821955113</v>
      </c>
      <c r="AH282" s="50">
        <f t="shared" si="193"/>
        <v>416.68049219159377</v>
      </c>
      <c r="AI282" s="49">
        <f t="shared" si="194"/>
        <v>62.272578219551136</v>
      </c>
      <c r="AJ282" s="51">
        <f t="shared" si="195"/>
        <v>1.5348029999495004E-5</v>
      </c>
      <c r="AK282" s="61"/>
      <c r="AL282" s="69">
        <f t="shared" si="196"/>
        <v>53.19</v>
      </c>
      <c r="AM282" s="69">
        <f t="shared" si="197"/>
        <v>74.96855137538175</v>
      </c>
      <c r="AN282" s="69">
        <f t="shared" si="198"/>
        <v>100.07243901561108</v>
      </c>
      <c r="AO282" s="69">
        <f t="shared" si="199"/>
        <v>129.00940382060895</v>
      </c>
      <c r="AP282" s="69">
        <f t="shared" si="200"/>
        <v>162.36471293153019</v>
      </c>
      <c r="AQ282" s="70">
        <f t="shared" si="201"/>
        <v>415.27685105401531</v>
      </c>
      <c r="AS282" s="74">
        <f t="shared" si="202"/>
        <v>0.4094482304076284</v>
      </c>
      <c r="AT282" s="74">
        <f t="shared" si="203"/>
        <v>0.33485891323322237</v>
      </c>
      <c r="AU282" s="74">
        <f t="shared" si="204"/>
        <v>0.28916018325968618</v>
      </c>
      <c r="AV282" s="74">
        <f t="shared" si="205"/>
        <v>0.25854943998735702</v>
      </c>
      <c r="AW282" s="45"/>
      <c r="AX282" s="42" t="str">
        <f t="shared" si="206"/>
        <v>HPS0110-TA-1070-002-B</v>
      </c>
      <c r="AY282" s="42">
        <f t="shared" si="207"/>
        <v>53.19</v>
      </c>
      <c r="AZ282" s="43">
        <f t="shared" si="208"/>
        <v>74.96855137538175</v>
      </c>
      <c r="BA282" s="43">
        <f t="shared" si="209"/>
        <v>100.0724390156111</v>
      </c>
      <c r="BB282" s="43">
        <f t="shared" si="210"/>
        <v>102.52421377149356</v>
      </c>
      <c r="BC282" s="43">
        <f t="shared" si="211"/>
        <v>105.07493696435921</v>
      </c>
      <c r="BD282" s="43">
        <f t="shared" si="212"/>
        <v>106.65985234633401</v>
      </c>
      <c r="BE282" s="43">
        <f t="shared" si="213"/>
        <v>129.00940382060898</v>
      </c>
      <c r="BF282" s="43">
        <f t="shared" si="214"/>
        <v>132.1701342142139</v>
      </c>
      <c r="BG282" s="43">
        <f t="shared" si="215"/>
        <v>135.45842499297331</v>
      </c>
      <c r="BH282" s="43">
        <f t="shared" si="216"/>
        <v>137.50163479725103</v>
      </c>
      <c r="BI282" s="43">
        <f t="shared" si="217"/>
        <v>139.25751822280216</v>
      </c>
      <c r="BJ282" s="43">
        <f t="shared" si="182"/>
        <v>162.36471293153025</v>
      </c>
    </row>
    <row r="283" spans="1:62" x14ac:dyDescent="0.2">
      <c r="A283" s="26" t="s">
        <v>297</v>
      </c>
      <c r="B283" s="17">
        <f>IF(ISERROR(VLOOKUP('Prices updated for CPI'!A283,Quantities!$A$1:$B$576,2,FALSE)),0,VLOOKUP('Prices updated for CPI'!A283,Quantities!$A$1:$B$576,2,FALSE))</f>
        <v>6</v>
      </c>
      <c r="C283" s="18">
        <f t="shared" si="183"/>
        <v>1</v>
      </c>
      <c r="D283" s="19">
        <v>2</v>
      </c>
      <c r="E283" s="20">
        <v>860</v>
      </c>
      <c r="F283" s="21">
        <v>0</v>
      </c>
      <c r="G283" s="22">
        <v>0</v>
      </c>
      <c r="H283" s="22">
        <v>0</v>
      </c>
      <c r="I283" s="22">
        <v>92.719428467541348</v>
      </c>
      <c r="J283" s="23">
        <f t="shared" si="184"/>
        <v>92.719428467541348</v>
      </c>
      <c r="K283" s="24">
        <f>IF(ISERROR(VLOOKUP($A283,'14-15 pricing'!$A$1:$D$1208,4,FALSE)),L283,VLOOKUP($A283,'14-15 pricing'!$A$1:$D$1208,4,FALSE))</f>
        <v>72.02</v>
      </c>
      <c r="L283" s="24">
        <f t="shared" si="185"/>
        <v>130.29706817872716</v>
      </c>
      <c r="M283" s="24"/>
      <c r="N283" s="24"/>
      <c r="O283" s="24"/>
      <c r="P283" s="24"/>
      <c r="Q283" s="24"/>
      <c r="R283" s="24"/>
      <c r="S283" s="24"/>
      <c r="T283" s="24"/>
      <c r="U283" s="24">
        <f t="shared" si="218"/>
        <v>130.63595161271925</v>
      </c>
      <c r="V283" s="24">
        <f t="shared" si="218"/>
        <v>130.33029591228882</v>
      </c>
      <c r="W283" s="24">
        <f t="shared" si="218"/>
        <v>131.54817995314707</v>
      </c>
      <c r="X283" s="22">
        <f t="shared" si="179"/>
        <v>130.29706817872716</v>
      </c>
      <c r="Y283" s="22">
        <f t="shared" si="180"/>
        <v>0</v>
      </c>
      <c r="Z283" s="31">
        <f t="shared" si="186"/>
        <v>130.29706817872716</v>
      </c>
      <c r="AA283" s="25">
        <f t="shared" si="187"/>
        <v>0</v>
      </c>
      <c r="AC283" s="49">
        <f t="shared" si="188"/>
        <v>432.12</v>
      </c>
      <c r="AD283" s="49">
        <f t="shared" si="189"/>
        <v>781.78240907236295</v>
      </c>
      <c r="AE283" s="49">
        <f t="shared" si="190"/>
        <v>783.81570967631546</v>
      </c>
      <c r="AF283" s="49">
        <f t="shared" si="191"/>
        <v>781.98177547373291</v>
      </c>
      <c r="AG283" s="49">
        <f t="shared" si="192"/>
        <v>789.28907971888248</v>
      </c>
      <c r="AH283" s="50">
        <f t="shared" si="193"/>
        <v>2912.6092700846921</v>
      </c>
      <c r="AI283" s="49">
        <f t="shared" si="194"/>
        <v>357.16907971888247</v>
      </c>
      <c r="AJ283" s="51">
        <f t="shared" si="195"/>
        <v>8.8029786258253065E-5</v>
      </c>
      <c r="AK283" s="61"/>
      <c r="AL283" s="69">
        <f t="shared" si="196"/>
        <v>432.12</v>
      </c>
      <c r="AM283" s="69">
        <f t="shared" si="197"/>
        <v>557.03252770891902</v>
      </c>
      <c r="AN283" s="69">
        <f t="shared" si="198"/>
        <v>701.01777293539442</v>
      </c>
      <c r="AO283" s="69">
        <f t="shared" si="199"/>
        <v>866.98792199233321</v>
      </c>
      <c r="AP283" s="69">
        <f t="shared" si="200"/>
        <v>1058.2998188096426</v>
      </c>
      <c r="AQ283" s="70">
        <f t="shared" si="201"/>
        <v>2907.254054317546</v>
      </c>
      <c r="AS283" s="74">
        <f t="shared" si="202"/>
        <v>0.28906907273192406</v>
      </c>
      <c r="AT283" s="74">
        <f t="shared" si="203"/>
        <v>0.2584862428387949</v>
      </c>
      <c r="AU283" s="74">
        <f t="shared" si="204"/>
        <v>0.23675597889903222</v>
      </c>
      <c r="AV283" s="74">
        <f t="shared" si="205"/>
        <v>0.22066270124925819</v>
      </c>
      <c r="AW283" s="45"/>
      <c r="AX283" s="42" t="str">
        <f t="shared" si="206"/>
        <v>HPS0120-ST-0860-002-B</v>
      </c>
      <c r="AY283" s="42">
        <f t="shared" si="207"/>
        <v>72.02</v>
      </c>
      <c r="AZ283" s="43">
        <f t="shared" si="208"/>
        <v>92.83875461815316</v>
      </c>
      <c r="BA283" s="43">
        <f t="shared" si="209"/>
        <v>116.83629548923238</v>
      </c>
      <c r="BB283" s="43">
        <f t="shared" si="210"/>
        <v>119.69878472871858</v>
      </c>
      <c r="BC283" s="43">
        <f t="shared" si="211"/>
        <v>122.67679797196929</v>
      </c>
      <c r="BD283" s="43">
        <f t="shared" si="212"/>
        <v>124.52721396777558</v>
      </c>
      <c r="BE283" s="43">
        <f t="shared" si="213"/>
        <v>144.49798699872215</v>
      </c>
      <c r="BF283" s="43">
        <f t="shared" si="214"/>
        <v>148.03818768019084</v>
      </c>
      <c r="BG283" s="43">
        <f t="shared" si="215"/>
        <v>151.72126336402167</v>
      </c>
      <c r="BH283" s="43">
        <f t="shared" si="216"/>
        <v>154.0097764102855</v>
      </c>
      <c r="BI283" s="43">
        <f t="shared" si="217"/>
        <v>155.97646730941844</v>
      </c>
      <c r="BJ283" s="43">
        <f t="shared" si="182"/>
        <v>176.38330313494038</v>
      </c>
    </row>
    <row r="284" spans="1:62" x14ac:dyDescent="0.2">
      <c r="A284" s="26" t="s">
        <v>298</v>
      </c>
      <c r="B284" s="17">
        <f>IF(ISERROR(VLOOKUP('Prices updated for CPI'!A284,Quantities!$A$1:$B$576,2,FALSE)),0,VLOOKUP('Prices updated for CPI'!A284,Quantities!$A$1:$B$576,2,FALSE))</f>
        <v>2</v>
      </c>
      <c r="C284" s="18">
        <f t="shared" si="183"/>
        <v>1</v>
      </c>
      <c r="D284" s="19">
        <v>2</v>
      </c>
      <c r="E284" s="20">
        <v>1490</v>
      </c>
      <c r="F284" s="21">
        <v>0</v>
      </c>
      <c r="G284" s="22">
        <v>0</v>
      </c>
      <c r="H284" s="22">
        <v>0</v>
      </c>
      <c r="I284" s="22">
        <v>94.365242425874683</v>
      </c>
      <c r="J284" s="23">
        <f t="shared" si="184"/>
        <v>94.365242425874683</v>
      </c>
      <c r="K284" s="24">
        <f>IF(ISERROR(VLOOKUP($A284,'14-15 pricing'!$A$1:$D$1208,4,FALSE)),L284,VLOOKUP($A284,'14-15 pricing'!$A$1:$D$1208,4,FALSE))</f>
        <v>72.02</v>
      </c>
      <c r="L284" s="24">
        <f t="shared" si="185"/>
        <v>132.60990311615916</v>
      </c>
      <c r="M284" s="24"/>
      <c r="N284" s="24"/>
      <c r="O284" s="24"/>
      <c r="P284" s="24"/>
      <c r="Q284" s="24"/>
      <c r="R284" s="24"/>
      <c r="S284" s="24"/>
      <c r="T284" s="24"/>
      <c r="U284" s="24">
        <f t="shared" si="218"/>
        <v>132.95480189229835</v>
      </c>
      <c r="V284" s="24">
        <f t="shared" si="218"/>
        <v>132.64372065779671</v>
      </c>
      <c r="W284" s="24">
        <f t="shared" si="218"/>
        <v>133.88322271968039</v>
      </c>
      <c r="X284" s="22">
        <f t="shared" si="179"/>
        <v>132.60990311615916</v>
      </c>
      <c r="Y284" s="22">
        <f t="shared" si="180"/>
        <v>0</v>
      </c>
      <c r="Z284" s="31">
        <f t="shared" si="186"/>
        <v>132.60990311615916</v>
      </c>
      <c r="AA284" s="25">
        <f t="shared" si="187"/>
        <v>0</v>
      </c>
      <c r="AC284" s="49">
        <f t="shared" si="188"/>
        <v>144.04</v>
      </c>
      <c r="AD284" s="49">
        <f t="shared" si="189"/>
        <v>265.21980623231832</v>
      </c>
      <c r="AE284" s="49">
        <f t="shared" si="190"/>
        <v>265.9096037845967</v>
      </c>
      <c r="AF284" s="49">
        <f t="shared" si="191"/>
        <v>265.28744131559341</v>
      </c>
      <c r="AG284" s="49">
        <f t="shared" si="192"/>
        <v>267.76644543936078</v>
      </c>
      <c r="AH284" s="50">
        <f t="shared" si="193"/>
        <v>985.70647640923903</v>
      </c>
      <c r="AI284" s="49">
        <f t="shared" si="194"/>
        <v>123.72644543936079</v>
      </c>
      <c r="AJ284" s="51">
        <f t="shared" si="195"/>
        <v>3.0494276142528392E-5</v>
      </c>
      <c r="AK284" s="61"/>
      <c r="AL284" s="69">
        <f t="shared" si="196"/>
        <v>144.04</v>
      </c>
      <c r="AM284" s="69">
        <f t="shared" si="197"/>
        <v>187.31077544460001</v>
      </c>
      <c r="AN284" s="69">
        <f t="shared" si="198"/>
        <v>237.18850450672375</v>
      </c>
      <c r="AO284" s="69">
        <f t="shared" si="199"/>
        <v>294.68199360723139</v>
      </c>
      <c r="AP284" s="69">
        <f t="shared" si="200"/>
        <v>360.95408239525779</v>
      </c>
      <c r="AQ284" s="70">
        <f t="shared" si="201"/>
        <v>983.73150710368645</v>
      </c>
      <c r="AS284" s="74">
        <f t="shared" si="202"/>
        <v>0.30040804946264943</v>
      </c>
      <c r="AT284" s="74">
        <f t="shared" si="203"/>
        <v>0.26628328746028723</v>
      </c>
      <c r="AU284" s="74">
        <f t="shared" si="204"/>
        <v>0.24239576542748445</v>
      </c>
      <c r="AV284" s="74">
        <f t="shared" si="205"/>
        <v>0.22489358096429038</v>
      </c>
      <c r="AW284" s="45"/>
      <c r="AX284" s="42" t="str">
        <f t="shared" si="206"/>
        <v>HPS0120-ST-1490-002-B</v>
      </c>
      <c r="AY284" s="42">
        <f t="shared" si="207"/>
        <v>72.02</v>
      </c>
      <c r="AZ284" s="43">
        <f t="shared" si="208"/>
        <v>93.65538772230002</v>
      </c>
      <c r="BA284" s="43">
        <f t="shared" si="209"/>
        <v>118.59425225336189</v>
      </c>
      <c r="BB284" s="43">
        <f t="shared" si="210"/>
        <v>121.49981143356925</v>
      </c>
      <c r="BC284" s="43">
        <f t="shared" si="211"/>
        <v>124.5226328291387</v>
      </c>
      <c r="BD284" s="43">
        <f t="shared" si="212"/>
        <v>126.40089078366732</v>
      </c>
      <c r="BE284" s="43">
        <f t="shared" si="213"/>
        <v>147.34099680361572</v>
      </c>
      <c r="BF284" s="43">
        <f t="shared" si="214"/>
        <v>150.95085122530429</v>
      </c>
      <c r="BG284" s="43">
        <f t="shared" si="215"/>
        <v>154.70639172680339</v>
      </c>
      <c r="BH284" s="43">
        <f t="shared" si="216"/>
        <v>157.03993145589024</v>
      </c>
      <c r="BI284" s="43">
        <f t="shared" si="217"/>
        <v>159.04531716057423</v>
      </c>
      <c r="BJ284" s="43">
        <f t="shared" si="182"/>
        <v>180.47704119762895</v>
      </c>
    </row>
    <row r="285" spans="1:62" x14ac:dyDescent="0.2">
      <c r="A285" s="26" t="s">
        <v>299</v>
      </c>
      <c r="B285" s="17">
        <f>IF(ISERROR(VLOOKUP('Prices updated for CPI'!A285,Quantities!$A$1:$B$576,2,FALSE)),0,VLOOKUP('Prices updated for CPI'!A285,Quantities!$A$1:$B$576,2,FALSE))</f>
        <v>5</v>
      </c>
      <c r="C285" s="18">
        <f t="shared" si="183"/>
        <v>1</v>
      </c>
      <c r="D285" s="19">
        <v>2</v>
      </c>
      <c r="E285" s="20">
        <v>70</v>
      </c>
      <c r="F285" s="21">
        <v>0</v>
      </c>
      <c r="G285" s="22">
        <v>0</v>
      </c>
      <c r="H285" s="22">
        <v>0</v>
      </c>
      <c r="I285" s="22">
        <v>74.537067268375267</v>
      </c>
      <c r="J285" s="23">
        <f t="shared" si="184"/>
        <v>74.537067268375267</v>
      </c>
      <c r="K285" s="24">
        <f>IF(ISERROR(VLOOKUP($A285,'14-15 pricing'!$A$1:$D$1208,4,FALSE)),L285,VLOOKUP($A285,'14-15 pricing'!$A$1:$D$1208,4,FALSE))</f>
        <v>50.59</v>
      </c>
      <c r="L285" s="24">
        <f t="shared" si="185"/>
        <v>104.74569889211266</v>
      </c>
      <c r="M285" s="24"/>
      <c r="N285" s="24"/>
      <c r="O285" s="24"/>
      <c r="P285" s="24"/>
      <c r="Q285" s="24"/>
      <c r="R285" s="24"/>
      <c r="S285" s="24"/>
      <c r="T285" s="24"/>
      <c r="U285" s="24">
        <f t="shared" si="218"/>
        <v>105.01812698763797</v>
      </c>
      <c r="V285" s="24">
        <f t="shared" si="218"/>
        <v>104.77241063799585</v>
      </c>
      <c r="W285" s="24">
        <f t="shared" si="218"/>
        <v>105.75146655086003</v>
      </c>
      <c r="X285" s="22">
        <f t="shared" si="179"/>
        <v>104.74569889211266</v>
      </c>
      <c r="Y285" s="22">
        <f t="shared" si="180"/>
        <v>0</v>
      </c>
      <c r="Z285" s="31">
        <f t="shared" si="186"/>
        <v>104.74569889211266</v>
      </c>
      <c r="AA285" s="25">
        <f t="shared" si="187"/>
        <v>0</v>
      </c>
      <c r="AC285" s="49">
        <f t="shared" si="188"/>
        <v>252.95000000000002</v>
      </c>
      <c r="AD285" s="49">
        <f t="shared" si="189"/>
        <v>523.7284944605633</v>
      </c>
      <c r="AE285" s="49">
        <f t="shared" si="190"/>
        <v>525.09063493818985</v>
      </c>
      <c r="AF285" s="49">
        <f t="shared" si="191"/>
        <v>523.86205318997918</v>
      </c>
      <c r="AG285" s="49">
        <f t="shared" si="192"/>
        <v>528.75733275430014</v>
      </c>
      <c r="AH285" s="50">
        <f t="shared" si="193"/>
        <v>1916.9569519942788</v>
      </c>
      <c r="AI285" s="49">
        <f t="shared" si="194"/>
        <v>275.80733275430009</v>
      </c>
      <c r="AJ285" s="51">
        <f t="shared" si="195"/>
        <v>6.7976938457073121E-5</v>
      </c>
      <c r="AK285" s="61"/>
      <c r="AL285" s="69">
        <f t="shared" si="196"/>
        <v>252.95000000000002</v>
      </c>
      <c r="AM285" s="69">
        <f t="shared" si="197"/>
        <v>349.40793281465062</v>
      </c>
      <c r="AN285" s="69">
        <f t="shared" si="198"/>
        <v>460.59389122164464</v>
      </c>
      <c r="AO285" s="69">
        <f t="shared" si="199"/>
        <v>588.75667665720562</v>
      </c>
      <c r="AP285" s="69">
        <f t="shared" si="200"/>
        <v>736.48845687423329</v>
      </c>
      <c r="AQ285" s="70">
        <f t="shared" si="201"/>
        <v>1911.1087069109124</v>
      </c>
      <c r="AS285" s="74">
        <f t="shared" si="202"/>
        <v>0.38133201349931051</v>
      </c>
      <c r="AT285" s="74">
        <f t="shared" si="203"/>
        <v>0.31821246160995004</v>
      </c>
      <c r="AU285" s="74">
        <f t="shared" si="204"/>
        <v>0.27825550420486828</v>
      </c>
      <c r="AV285" s="74">
        <f t="shared" si="205"/>
        <v>0.25092162190976258</v>
      </c>
      <c r="AW285" s="45"/>
      <c r="AX285" s="42" t="str">
        <f t="shared" si="206"/>
        <v>HPS0140-ST-0070-002-B</v>
      </c>
      <c r="AY285" s="42">
        <f t="shared" si="207"/>
        <v>50.59</v>
      </c>
      <c r="AZ285" s="43">
        <f t="shared" si="208"/>
        <v>69.881586562930124</v>
      </c>
      <c r="BA285" s="43">
        <f t="shared" si="209"/>
        <v>92.118778244328922</v>
      </c>
      <c r="BB285" s="43">
        <f t="shared" si="210"/>
        <v>94.375688311314974</v>
      </c>
      <c r="BC285" s="43">
        <f t="shared" si="211"/>
        <v>96.72368248910854</v>
      </c>
      <c r="BD285" s="43">
        <f t="shared" si="212"/>
        <v>98.18263032773757</v>
      </c>
      <c r="BE285" s="43">
        <f t="shared" si="213"/>
        <v>117.75133533144111</v>
      </c>
      <c r="BF285" s="43">
        <f t="shared" si="214"/>
        <v>120.63624304706141</v>
      </c>
      <c r="BG285" s="43">
        <f t="shared" si="215"/>
        <v>123.63757952866703</v>
      </c>
      <c r="BH285" s="43">
        <f t="shared" si="216"/>
        <v>125.50248763374239</v>
      </c>
      <c r="BI285" s="43">
        <f t="shared" si="217"/>
        <v>127.10514303654151</v>
      </c>
      <c r="BJ285" s="43">
        <f t="shared" si="182"/>
        <v>147.29769137484664</v>
      </c>
    </row>
    <row r="286" spans="1:62" x14ac:dyDescent="0.2">
      <c r="A286" s="26" t="s">
        <v>300</v>
      </c>
      <c r="B286" s="17">
        <f>IF(ISERROR(VLOOKUP('Prices updated for CPI'!A286,Quantities!$A$1:$B$576,2,FALSE)),0,VLOOKUP('Prices updated for CPI'!A286,Quantities!$A$1:$B$576,2,FALSE))</f>
        <v>2</v>
      </c>
      <c r="C286" s="18">
        <f t="shared" si="183"/>
        <v>1</v>
      </c>
      <c r="D286" s="19">
        <v>2</v>
      </c>
      <c r="E286" s="20">
        <v>330</v>
      </c>
      <c r="F286" s="21">
        <v>0</v>
      </c>
      <c r="G286" s="22">
        <v>0</v>
      </c>
      <c r="H286" s="22">
        <v>0</v>
      </c>
      <c r="I286" s="22">
        <v>84.411951018375262</v>
      </c>
      <c r="J286" s="23">
        <f t="shared" si="184"/>
        <v>84.411951018375262</v>
      </c>
      <c r="K286" s="24">
        <f>IF(ISERROR(VLOOKUP($A286,'14-15 pricing'!$A$1:$D$1208,4,FALSE)),L286,VLOOKUP($A286,'14-15 pricing'!$A$1:$D$1208,4,FALSE))</f>
        <v>62.1</v>
      </c>
      <c r="L286" s="24">
        <f t="shared" si="185"/>
        <v>118.6227085167048</v>
      </c>
      <c r="M286" s="24"/>
      <c r="N286" s="24"/>
      <c r="O286" s="24"/>
      <c r="P286" s="24"/>
      <c r="Q286" s="24"/>
      <c r="R286" s="24"/>
      <c r="S286" s="24"/>
      <c r="T286" s="24"/>
      <c r="U286" s="24">
        <f t="shared" si="218"/>
        <v>118.93122866511249</v>
      </c>
      <c r="V286" s="24">
        <f t="shared" si="218"/>
        <v>118.65295911104319</v>
      </c>
      <c r="W286" s="24">
        <f t="shared" si="218"/>
        <v>119.76172315005985</v>
      </c>
      <c r="X286" s="22">
        <f t="shared" si="179"/>
        <v>118.6227085167048</v>
      </c>
      <c r="Y286" s="22">
        <f t="shared" si="180"/>
        <v>0</v>
      </c>
      <c r="Z286" s="31">
        <f t="shared" si="186"/>
        <v>118.6227085167048</v>
      </c>
      <c r="AA286" s="25">
        <f t="shared" si="187"/>
        <v>0</v>
      </c>
      <c r="AC286" s="49">
        <f t="shared" si="188"/>
        <v>124.2</v>
      </c>
      <c r="AD286" s="49">
        <f t="shared" si="189"/>
        <v>237.24541703340961</v>
      </c>
      <c r="AE286" s="49">
        <f t="shared" si="190"/>
        <v>237.86245733022497</v>
      </c>
      <c r="AF286" s="49">
        <f t="shared" si="191"/>
        <v>237.30591822208638</v>
      </c>
      <c r="AG286" s="49">
        <f t="shared" si="192"/>
        <v>239.5234463001197</v>
      </c>
      <c r="AH286" s="50">
        <f t="shared" si="193"/>
        <v>877.3816517646751</v>
      </c>
      <c r="AI286" s="49">
        <f t="shared" si="194"/>
        <v>115.3234463001197</v>
      </c>
      <c r="AJ286" s="51">
        <f t="shared" si="195"/>
        <v>2.8423228394672151E-5</v>
      </c>
      <c r="AK286" s="61"/>
      <c r="AL286" s="69">
        <f t="shared" si="196"/>
        <v>124.2</v>
      </c>
      <c r="AM286" s="69">
        <f t="shared" si="197"/>
        <v>164.53199960307248</v>
      </c>
      <c r="AN286" s="69">
        <f t="shared" si="198"/>
        <v>211.02223528907928</v>
      </c>
      <c r="AO286" s="69">
        <f t="shared" si="199"/>
        <v>264.61099943197621</v>
      </c>
      <c r="AP286" s="69">
        <f t="shared" si="200"/>
        <v>326.3821563208927</v>
      </c>
      <c r="AQ286" s="70">
        <f t="shared" si="201"/>
        <v>875.32742950243426</v>
      </c>
      <c r="AS286" s="74">
        <f t="shared" si="202"/>
        <v>0.3247342963210344</v>
      </c>
      <c r="AT286" s="74">
        <f t="shared" si="203"/>
        <v>0.28256044902002536</v>
      </c>
      <c r="AU286" s="74">
        <f t="shared" si="204"/>
        <v>0.2539484242951256</v>
      </c>
      <c r="AV286" s="74">
        <f t="shared" si="205"/>
        <v>0.23344138006929702</v>
      </c>
      <c r="AW286" s="45"/>
      <c r="AX286" s="42" t="str">
        <f t="shared" si="206"/>
        <v>HPS0140-ST-0330-002-B</v>
      </c>
      <c r="AY286" s="42">
        <f t="shared" si="207"/>
        <v>62.1</v>
      </c>
      <c r="AZ286" s="43">
        <f t="shared" si="208"/>
        <v>82.265999801536239</v>
      </c>
      <c r="BA286" s="43">
        <f t="shared" si="209"/>
        <v>105.51111764453964</v>
      </c>
      <c r="BB286" s="43">
        <f t="shared" si="210"/>
        <v>108.09614002683085</v>
      </c>
      <c r="BC286" s="43">
        <f t="shared" si="211"/>
        <v>110.78548843812638</v>
      </c>
      <c r="BD286" s="43">
        <f t="shared" si="212"/>
        <v>112.4565398781547</v>
      </c>
      <c r="BE286" s="43">
        <f t="shared" si="213"/>
        <v>132.30549971598811</v>
      </c>
      <c r="BF286" s="43">
        <f t="shared" si="214"/>
        <v>135.5469844590298</v>
      </c>
      <c r="BG286" s="43">
        <f t="shared" si="215"/>
        <v>138.91928866175442</v>
      </c>
      <c r="BH286" s="43">
        <f t="shared" si="216"/>
        <v>141.01470098189404</v>
      </c>
      <c r="BI286" s="43">
        <f t="shared" si="217"/>
        <v>142.81544594451398</v>
      </c>
      <c r="BJ286" s="43">
        <f t="shared" si="182"/>
        <v>163.19107816044635</v>
      </c>
    </row>
    <row r="287" spans="1:62" x14ac:dyDescent="0.2">
      <c r="A287" s="26" t="s">
        <v>301</v>
      </c>
      <c r="B287" s="17">
        <f>IF(ISERROR(VLOOKUP('Prices updated for CPI'!A287,Quantities!$A$1:$B$576,2,FALSE)),0,VLOOKUP('Prices updated for CPI'!A287,Quantities!$A$1:$B$576,2,FALSE))</f>
        <v>23</v>
      </c>
      <c r="C287" s="18">
        <f t="shared" si="183"/>
        <v>1</v>
      </c>
      <c r="D287" s="19">
        <v>2</v>
      </c>
      <c r="E287" s="20">
        <v>70</v>
      </c>
      <c r="F287" s="21">
        <v>0</v>
      </c>
      <c r="G287" s="22">
        <v>0</v>
      </c>
      <c r="H287" s="22">
        <v>0</v>
      </c>
      <c r="I287" s="22">
        <v>80.811191393707645</v>
      </c>
      <c r="J287" s="23">
        <f t="shared" si="184"/>
        <v>80.811191393707645</v>
      </c>
      <c r="K287" s="24">
        <f>IF(ISERROR(VLOOKUP($A287,'14-15 pricing'!$A$1:$D$1208,4,FALSE)),L287,VLOOKUP($A287,'14-15 pricing'!$A$1:$D$1208,4,FALSE))</f>
        <v>55.7</v>
      </c>
      <c r="L287" s="24">
        <f t="shared" si="185"/>
        <v>113.56262100252466</v>
      </c>
      <c r="M287" s="24"/>
      <c r="N287" s="24"/>
      <c r="O287" s="24"/>
      <c r="P287" s="24"/>
      <c r="Q287" s="24"/>
      <c r="R287" s="24"/>
      <c r="S287" s="24"/>
      <c r="T287" s="24"/>
      <c r="U287" s="24">
        <f t="shared" si="218"/>
        <v>113.85798061050671</v>
      </c>
      <c r="V287" s="24">
        <f t="shared" si="218"/>
        <v>113.59158119760794</v>
      </c>
      <c r="W287" s="24">
        <f t="shared" si="218"/>
        <v>114.65304870175235</v>
      </c>
      <c r="X287" s="22">
        <f t="shared" si="179"/>
        <v>113.56262100252466</v>
      </c>
      <c r="Y287" s="22">
        <f t="shared" si="180"/>
        <v>0</v>
      </c>
      <c r="Z287" s="31">
        <f t="shared" si="186"/>
        <v>113.56262100252466</v>
      </c>
      <c r="AA287" s="25">
        <f t="shared" si="187"/>
        <v>0</v>
      </c>
      <c r="AC287" s="49">
        <f t="shared" si="188"/>
        <v>1281.1000000000001</v>
      </c>
      <c r="AD287" s="49">
        <f t="shared" si="189"/>
        <v>2611.9402830580675</v>
      </c>
      <c r="AE287" s="49">
        <f t="shared" si="190"/>
        <v>2618.7335540416543</v>
      </c>
      <c r="AF287" s="49">
        <f t="shared" si="191"/>
        <v>2612.6063675449827</v>
      </c>
      <c r="AG287" s="49">
        <f t="shared" si="192"/>
        <v>2637.0201201403042</v>
      </c>
      <c r="AH287" s="50">
        <f t="shared" si="193"/>
        <v>9578.6138658595355</v>
      </c>
      <c r="AI287" s="49">
        <f t="shared" si="194"/>
        <v>1355.9201201403041</v>
      </c>
      <c r="AJ287" s="51">
        <f t="shared" si="195"/>
        <v>3.3418726630301166E-4</v>
      </c>
      <c r="AK287" s="61"/>
      <c r="AL287" s="69">
        <f t="shared" si="196"/>
        <v>1281.1000000000001</v>
      </c>
      <c r="AM287" s="69">
        <f t="shared" si="197"/>
        <v>1755.3051291545557</v>
      </c>
      <c r="AN287" s="69">
        <f t="shared" si="198"/>
        <v>2301.9159700469854</v>
      </c>
      <c r="AO287" s="69">
        <f t="shared" si="199"/>
        <v>2931.9880485878066</v>
      </c>
      <c r="AP287" s="69">
        <f t="shared" si="200"/>
        <v>3658.2649433317883</v>
      </c>
      <c r="AQ287" s="70">
        <f t="shared" si="201"/>
        <v>9550.6595106162076</v>
      </c>
      <c r="AS287" s="74">
        <f t="shared" si="202"/>
        <v>0.3701546554949306</v>
      </c>
      <c r="AT287" s="74">
        <f t="shared" si="203"/>
        <v>0.31140502686031873</v>
      </c>
      <c r="AU287" s="74">
        <f t="shared" si="204"/>
        <v>0.27371636790371651</v>
      </c>
      <c r="AV287" s="74">
        <f t="shared" si="205"/>
        <v>0.24770799972864602</v>
      </c>
      <c r="AW287" s="45"/>
      <c r="AX287" s="42" t="str">
        <f t="shared" si="206"/>
        <v>HPS0160-ST-0070-002-B</v>
      </c>
      <c r="AY287" s="42">
        <f t="shared" si="207"/>
        <v>55.7</v>
      </c>
      <c r="AZ287" s="43">
        <f t="shared" si="208"/>
        <v>76.317614311067643</v>
      </c>
      <c r="BA287" s="43">
        <f t="shared" si="209"/>
        <v>100.08330304552111</v>
      </c>
      <c r="BB287" s="43">
        <f t="shared" si="210"/>
        <v>102.53534397013637</v>
      </c>
      <c r="BC287" s="43">
        <f t="shared" si="211"/>
        <v>105.08634407374119</v>
      </c>
      <c r="BD287" s="43">
        <f t="shared" si="212"/>
        <v>106.67143151675781</v>
      </c>
      <c r="BE287" s="43">
        <f t="shared" si="213"/>
        <v>127.47774124294811</v>
      </c>
      <c r="BF287" s="43">
        <f t="shared" si="214"/>
        <v>130.60094590340034</v>
      </c>
      <c r="BG287" s="43">
        <f t="shared" si="215"/>
        <v>133.85019648988589</v>
      </c>
      <c r="BH287" s="43">
        <f t="shared" si="216"/>
        <v>135.8691483106148</v>
      </c>
      <c r="BI287" s="43">
        <f t="shared" si="217"/>
        <v>137.60418503155367</v>
      </c>
      <c r="BJ287" s="43">
        <f t="shared" ref="BJ287:BJ314" si="219">IF($B287=0,W287,BE287*(1+AV287))</f>
        <v>159.05499753616471</v>
      </c>
    </row>
    <row r="288" spans="1:62" x14ac:dyDescent="0.2">
      <c r="A288" s="26" t="s">
        <v>302</v>
      </c>
      <c r="B288" s="17">
        <f>IF(ISERROR(VLOOKUP('Prices updated for CPI'!A288,Quantities!$A$1:$B$576,2,FALSE)),0,VLOOKUP('Prices updated for CPI'!A288,Quantities!$A$1:$B$576,2,FALSE))</f>
        <v>6</v>
      </c>
      <c r="C288" s="18">
        <f t="shared" si="183"/>
        <v>1</v>
      </c>
      <c r="D288" s="19">
        <v>2</v>
      </c>
      <c r="E288" s="20">
        <v>240</v>
      </c>
      <c r="F288" s="21">
        <v>0</v>
      </c>
      <c r="G288" s="22">
        <v>0</v>
      </c>
      <c r="H288" s="22">
        <v>0</v>
      </c>
      <c r="I288" s="22">
        <v>91.621105393707651</v>
      </c>
      <c r="J288" s="23">
        <f t="shared" si="184"/>
        <v>91.621105393707651</v>
      </c>
      <c r="K288" s="24">
        <f>IF(ISERROR(VLOOKUP($A288,'14-15 pricing'!$A$1:$D$1208,4,FALSE)),L288,VLOOKUP($A288,'14-15 pricing'!$A$1:$D$1208,4,FALSE))</f>
        <v>68.180000000000007</v>
      </c>
      <c r="L288" s="24">
        <f t="shared" si="185"/>
        <v>128.75361306043254</v>
      </c>
      <c r="M288" s="24"/>
      <c r="N288" s="24"/>
      <c r="O288" s="24"/>
      <c r="P288" s="24"/>
      <c r="Q288" s="24"/>
      <c r="R288" s="24"/>
      <c r="S288" s="24"/>
      <c r="T288" s="24"/>
      <c r="U288" s="24">
        <f t="shared" si="218"/>
        <v>129.08848219557655</v>
      </c>
      <c r="V288" s="24">
        <f t="shared" si="218"/>
        <v>128.78644718947069</v>
      </c>
      <c r="W288" s="24">
        <f t="shared" si="218"/>
        <v>129.9899045867933</v>
      </c>
      <c r="X288" s="22">
        <f t="shared" si="179"/>
        <v>128.75361306043254</v>
      </c>
      <c r="Y288" s="22">
        <f t="shared" si="180"/>
        <v>0</v>
      </c>
      <c r="Z288" s="31">
        <f t="shared" si="186"/>
        <v>128.75361306043254</v>
      </c>
      <c r="AA288" s="25">
        <f t="shared" si="187"/>
        <v>0</v>
      </c>
      <c r="AC288" s="49">
        <f t="shared" si="188"/>
        <v>409.08000000000004</v>
      </c>
      <c r="AD288" s="49">
        <f t="shared" si="189"/>
        <v>772.52167836259525</v>
      </c>
      <c r="AE288" s="49">
        <f t="shared" si="190"/>
        <v>774.53089317345928</v>
      </c>
      <c r="AF288" s="49">
        <f t="shared" si="191"/>
        <v>772.71868313682421</v>
      </c>
      <c r="AG288" s="49">
        <f t="shared" si="192"/>
        <v>779.93942752075986</v>
      </c>
      <c r="AH288" s="50">
        <f t="shared" si="193"/>
        <v>2861.3084090505577</v>
      </c>
      <c r="AI288" s="49">
        <f t="shared" si="194"/>
        <v>370.85942752075982</v>
      </c>
      <c r="AJ288" s="51">
        <f t="shared" si="195"/>
        <v>9.1403982008201378E-5</v>
      </c>
      <c r="AK288" s="61"/>
      <c r="AL288" s="69">
        <f t="shared" si="196"/>
        <v>409.08000000000004</v>
      </c>
      <c r="AM288" s="69">
        <f t="shared" si="197"/>
        <v>538.78044482227244</v>
      </c>
      <c r="AN288" s="69">
        <f t="shared" si="198"/>
        <v>688.28466746706329</v>
      </c>
      <c r="AO288" s="69">
        <f t="shared" si="199"/>
        <v>860.61647881321051</v>
      </c>
      <c r="AP288" s="69">
        <f t="shared" si="200"/>
        <v>1059.2613911539445</v>
      </c>
      <c r="AQ288" s="70">
        <f t="shared" si="201"/>
        <v>2854.9076759214449</v>
      </c>
      <c r="AS288" s="74">
        <f t="shared" si="202"/>
        <v>0.3170539865607519</v>
      </c>
      <c r="AT288" s="74">
        <f t="shared" si="203"/>
        <v>0.27748635660692511</v>
      </c>
      <c r="AU288" s="74">
        <f t="shared" si="204"/>
        <v>0.25037868703416072</v>
      </c>
      <c r="AV288" s="74">
        <f t="shared" si="205"/>
        <v>0.23081699831574823</v>
      </c>
      <c r="AW288" s="45"/>
      <c r="AX288" s="42" t="str">
        <f t="shared" si="206"/>
        <v>HPS0160-ST-0240-002-B</v>
      </c>
      <c r="AY288" s="42">
        <f t="shared" si="207"/>
        <v>68.180000000000007</v>
      </c>
      <c r="AZ288" s="43">
        <f t="shared" si="208"/>
        <v>89.796740803712069</v>
      </c>
      <c r="BA288" s="43">
        <f t="shared" si="209"/>
        <v>114.71411124451053</v>
      </c>
      <c r="BB288" s="43">
        <f t="shared" si="210"/>
        <v>117.52460697000103</v>
      </c>
      <c r="BC288" s="43">
        <f t="shared" si="211"/>
        <v>120.44852835113872</v>
      </c>
      <c r="BD288" s="43">
        <f t="shared" si="212"/>
        <v>122.26533386951556</v>
      </c>
      <c r="BE288" s="43">
        <f t="shared" si="213"/>
        <v>143.43607980220173</v>
      </c>
      <c r="BF288" s="43">
        <f t="shared" si="214"/>
        <v>146.95026375735566</v>
      </c>
      <c r="BG288" s="43">
        <f t="shared" si="215"/>
        <v>150.60627273489371</v>
      </c>
      <c r="BH288" s="43">
        <f t="shared" si="216"/>
        <v>152.87796763355817</v>
      </c>
      <c r="BI288" s="43">
        <f t="shared" si="217"/>
        <v>154.8302054370979</v>
      </c>
      <c r="BJ288" s="43">
        <f t="shared" si="219"/>
        <v>176.54356519232405</v>
      </c>
    </row>
    <row r="289" spans="1:62" x14ac:dyDescent="0.2">
      <c r="A289" s="26" t="s">
        <v>303</v>
      </c>
      <c r="B289" s="17">
        <f>IF(ISERROR(VLOOKUP('Prices updated for CPI'!A289,Quantities!$A$1:$B$576,2,FALSE)),0,VLOOKUP('Prices updated for CPI'!A289,Quantities!$A$1:$B$576,2,FALSE))</f>
        <v>73</v>
      </c>
      <c r="C289" s="18">
        <f t="shared" si="183"/>
        <v>1</v>
      </c>
      <c r="D289" s="19">
        <v>2</v>
      </c>
      <c r="E289" s="20">
        <v>330</v>
      </c>
      <c r="F289" s="21">
        <v>0</v>
      </c>
      <c r="G289" s="22">
        <v>0</v>
      </c>
      <c r="H289" s="22">
        <v>0</v>
      </c>
      <c r="I289" s="22">
        <v>90.68607514370764</v>
      </c>
      <c r="J289" s="23">
        <f t="shared" si="184"/>
        <v>90.68607514370764</v>
      </c>
      <c r="K289" s="24">
        <f>IF(ISERROR(VLOOKUP($A289,'14-15 pricing'!$A$1:$D$1208,4,FALSE)),L289,VLOOKUP($A289,'14-15 pricing'!$A$1:$D$1208,4,FALSE))</f>
        <v>67.22</v>
      </c>
      <c r="L289" s="24">
        <f t="shared" si="185"/>
        <v>127.4396306271168</v>
      </c>
      <c r="M289" s="24"/>
      <c r="N289" s="24"/>
      <c r="O289" s="24"/>
      <c r="P289" s="24"/>
      <c r="Q289" s="24"/>
      <c r="R289" s="24"/>
      <c r="S289" s="24"/>
      <c r="T289" s="24"/>
      <c r="U289" s="24">
        <f t="shared" si="218"/>
        <v>127.77108228798123</v>
      </c>
      <c r="V289" s="24">
        <f t="shared" si="218"/>
        <v>127.47212967065526</v>
      </c>
      <c r="W289" s="24">
        <f t="shared" si="218"/>
        <v>128.6633053009522</v>
      </c>
      <c r="X289" s="22">
        <f t="shared" si="179"/>
        <v>127.4396306271168</v>
      </c>
      <c r="Y289" s="22">
        <f t="shared" si="180"/>
        <v>0</v>
      </c>
      <c r="Z289" s="31">
        <f t="shared" si="186"/>
        <v>127.4396306271168</v>
      </c>
      <c r="AA289" s="25">
        <f t="shared" si="187"/>
        <v>0</v>
      </c>
      <c r="AC289" s="49">
        <f t="shared" si="188"/>
        <v>4907.0599999999995</v>
      </c>
      <c r="AD289" s="49">
        <f t="shared" si="189"/>
        <v>9303.093035779526</v>
      </c>
      <c r="AE289" s="49">
        <f t="shared" si="190"/>
        <v>9327.2890070226294</v>
      </c>
      <c r="AF289" s="49">
        <f t="shared" si="191"/>
        <v>9305.4654659578337</v>
      </c>
      <c r="AG289" s="49">
        <f t="shared" si="192"/>
        <v>9392.4212869695111</v>
      </c>
      <c r="AH289" s="50">
        <f t="shared" si="193"/>
        <v>34439.230567051294</v>
      </c>
      <c r="AI289" s="49">
        <f t="shared" si="194"/>
        <v>4485.3612869695116</v>
      </c>
      <c r="AJ289" s="51">
        <f t="shared" si="195"/>
        <v>1.105485938742907E-3</v>
      </c>
      <c r="AK289" s="61"/>
      <c r="AL289" s="69">
        <f t="shared" si="196"/>
        <v>4907.0599999999995</v>
      </c>
      <c r="AM289" s="69">
        <f t="shared" si="197"/>
        <v>6475.7227086646744</v>
      </c>
      <c r="AN289" s="69">
        <f t="shared" si="198"/>
        <v>8283.902311842965</v>
      </c>
      <c r="AO289" s="69">
        <f t="shared" si="199"/>
        <v>10368.170306033495</v>
      </c>
      <c r="AP289" s="69">
        <f t="shared" si="200"/>
        <v>12770.682237907478</v>
      </c>
      <c r="AQ289" s="70">
        <f t="shared" si="201"/>
        <v>34360.95631181194</v>
      </c>
      <c r="AS289" s="74">
        <f t="shared" si="202"/>
        <v>0.31967465420530322</v>
      </c>
      <c r="AT289" s="74">
        <f t="shared" si="203"/>
        <v>0.279224371475774</v>
      </c>
      <c r="AU289" s="74">
        <f t="shared" si="204"/>
        <v>0.25160460803729967</v>
      </c>
      <c r="AV289" s="74">
        <f t="shared" si="205"/>
        <v>0.23171995260107778</v>
      </c>
      <c r="AW289" s="45"/>
      <c r="AX289" s="42" t="str">
        <f t="shared" si="206"/>
        <v>HPS0160-ST-0330-002-B</v>
      </c>
      <c r="AY289" s="42">
        <f t="shared" si="207"/>
        <v>67.22</v>
      </c>
      <c r="AZ289" s="43">
        <f t="shared" si="208"/>
        <v>88.708530255680486</v>
      </c>
      <c r="BA289" s="43">
        <f t="shared" si="209"/>
        <v>113.47811386086255</v>
      </c>
      <c r="BB289" s="43">
        <f t="shared" si="210"/>
        <v>116.25832765045368</v>
      </c>
      <c r="BC289" s="43">
        <f t="shared" si="211"/>
        <v>119.15074498088765</v>
      </c>
      <c r="BD289" s="43">
        <f t="shared" si="212"/>
        <v>120.9479751667884</v>
      </c>
      <c r="BE289" s="43">
        <f t="shared" si="213"/>
        <v>142.02973021963692</v>
      </c>
      <c r="BF289" s="43">
        <f t="shared" si="214"/>
        <v>145.50945861001802</v>
      </c>
      <c r="BG289" s="43">
        <f t="shared" si="215"/>
        <v>149.12962146915612</v>
      </c>
      <c r="BH289" s="43">
        <f t="shared" si="216"/>
        <v>151.37904305153322</v>
      </c>
      <c r="BI289" s="43">
        <f t="shared" si="217"/>
        <v>153.31213972388852</v>
      </c>
      <c r="BJ289" s="43">
        <f t="shared" si="219"/>
        <v>174.94085257407505</v>
      </c>
    </row>
    <row r="290" spans="1:62" x14ac:dyDescent="0.2">
      <c r="A290" s="26" t="s">
        <v>304</v>
      </c>
      <c r="B290" s="17">
        <f>IF(ISERROR(VLOOKUP('Prices updated for CPI'!A290,Quantities!$A$1:$B$576,2,FALSE)),0,VLOOKUP('Prices updated for CPI'!A290,Quantities!$A$1:$B$576,2,FALSE))</f>
        <v>2</v>
      </c>
      <c r="C290" s="18">
        <f t="shared" si="183"/>
        <v>1</v>
      </c>
      <c r="D290" s="19">
        <v>2</v>
      </c>
      <c r="E290" s="20">
        <v>400</v>
      </c>
      <c r="F290" s="21">
        <v>0</v>
      </c>
      <c r="G290" s="22">
        <v>0</v>
      </c>
      <c r="H290" s="22">
        <v>0</v>
      </c>
      <c r="I290" s="22">
        <v>85.74863326870765</v>
      </c>
      <c r="J290" s="23">
        <f t="shared" si="184"/>
        <v>85.74863326870765</v>
      </c>
      <c r="K290" s="24">
        <f>IF(ISERROR(VLOOKUP($A290,'14-15 pricing'!$A$1:$D$1208,4,FALSE)),L290,VLOOKUP($A290,'14-15 pricing'!$A$1:$D$1208,4,FALSE))</f>
        <v>67.22</v>
      </c>
      <c r="L290" s="24">
        <f t="shared" si="185"/>
        <v>120.50112581482075</v>
      </c>
      <c r="M290" s="24"/>
      <c r="N290" s="24"/>
      <c r="O290" s="24"/>
      <c r="P290" s="24"/>
      <c r="Q290" s="24"/>
      <c r="R290" s="24"/>
      <c r="S290" s="24"/>
      <c r="T290" s="24"/>
      <c r="U290" s="24">
        <f t="shared" si="218"/>
        <v>120.81453144924399</v>
      </c>
      <c r="V290" s="24">
        <f t="shared" si="218"/>
        <v>120.5318554341316</v>
      </c>
      <c r="W290" s="24">
        <f t="shared" si="218"/>
        <v>121.65817700135229</v>
      </c>
      <c r="X290" s="22">
        <f t="shared" si="179"/>
        <v>120.50112581482075</v>
      </c>
      <c r="Y290" s="22">
        <f t="shared" si="180"/>
        <v>0</v>
      </c>
      <c r="Z290" s="31">
        <f t="shared" si="186"/>
        <v>120.50112581482075</v>
      </c>
      <c r="AA290" s="25">
        <f t="shared" si="187"/>
        <v>0</v>
      </c>
      <c r="AC290" s="49">
        <f t="shared" si="188"/>
        <v>134.44</v>
      </c>
      <c r="AD290" s="49">
        <f t="shared" si="189"/>
        <v>241.00225162964151</v>
      </c>
      <c r="AE290" s="49">
        <f t="shared" si="190"/>
        <v>241.62906289848797</v>
      </c>
      <c r="AF290" s="49">
        <f t="shared" si="191"/>
        <v>241.0637108682632</v>
      </c>
      <c r="AG290" s="49">
        <f t="shared" si="192"/>
        <v>243.31635400270457</v>
      </c>
      <c r="AH290" s="50">
        <f t="shared" si="193"/>
        <v>899.03040433783315</v>
      </c>
      <c r="AI290" s="49">
        <f t="shared" si="194"/>
        <v>108.87635400270457</v>
      </c>
      <c r="AJ290" s="51">
        <f t="shared" si="195"/>
        <v>2.6834243823624249E-5</v>
      </c>
      <c r="AK290" s="61"/>
      <c r="AL290" s="69">
        <f t="shared" si="196"/>
        <v>134.44</v>
      </c>
      <c r="AM290" s="69">
        <f t="shared" si="197"/>
        <v>172.5172618864799</v>
      </c>
      <c r="AN290" s="69">
        <f t="shared" si="198"/>
        <v>216.40848713694825</v>
      </c>
      <c r="AO290" s="69">
        <f t="shared" si="199"/>
        <v>267.00140160991288</v>
      </c>
      <c r="AP290" s="69">
        <f t="shared" si="200"/>
        <v>325.31927677201941</v>
      </c>
      <c r="AQ290" s="70">
        <f t="shared" si="201"/>
        <v>897.4555963437989</v>
      </c>
      <c r="AS290" s="74">
        <f t="shared" si="202"/>
        <v>0.28322866621898174</v>
      </c>
      <c r="AT290" s="74">
        <f t="shared" si="203"/>
        <v>0.25441642633622213</v>
      </c>
      <c r="AU290" s="74">
        <f t="shared" si="204"/>
        <v>0.23378433601334805</v>
      </c>
      <c r="AV290" s="74">
        <f t="shared" si="205"/>
        <v>0.21841786151860179</v>
      </c>
      <c r="AW290" s="45"/>
      <c r="AX290" s="42" t="str">
        <f t="shared" si="206"/>
        <v>HPS0160-ST-0400-002-B</v>
      </c>
      <c r="AY290" s="42">
        <f t="shared" si="207"/>
        <v>67.22</v>
      </c>
      <c r="AZ290" s="43">
        <f t="shared" si="208"/>
        <v>86.25863094323995</v>
      </c>
      <c r="BA290" s="43">
        <f t="shared" si="209"/>
        <v>108.20424356847413</v>
      </c>
      <c r="BB290" s="43">
        <f t="shared" si="210"/>
        <v>110.85524753590174</v>
      </c>
      <c r="BC290" s="43">
        <f t="shared" si="211"/>
        <v>113.61324040937947</v>
      </c>
      <c r="BD290" s="43">
        <f t="shared" si="212"/>
        <v>115.32694471911323</v>
      </c>
      <c r="BE290" s="43">
        <f t="shared" si="213"/>
        <v>133.50070080495644</v>
      </c>
      <c r="BF290" s="43">
        <f t="shared" si="214"/>
        <v>136.77146797467788</v>
      </c>
      <c r="BG290" s="43">
        <f t="shared" si="215"/>
        <v>140.17423638081115</v>
      </c>
      <c r="BH290" s="43">
        <f t="shared" si="216"/>
        <v>142.28857791471924</v>
      </c>
      <c r="BI290" s="43">
        <f t="shared" si="217"/>
        <v>144.10559017042146</v>
      </c>
      <c r="BJ290" s="43">
        <f t="shared" si="219"/>
        <v>162.6596383860097</v>
      </c>
    </row>
    <row r="291" spans="1:62" x14ac:dyDescent="0.2">
      <c r="A291" s="26" t="s">
        <v>305</v>
      </c>
      <c r="B291" s="17">
        <f>IF(ISERROR(VLOOKUP('Prices updated for CPI'!A291,Quantities!$A$1:$B$576,2,FALSE)),0,VLOOKUP('Prices updated for CPI'!A291,Quantities!$A$1:$B$576,2,FALSE))</f>
        <v>6</v>
      </c>
      <c r="C291" s="18">
        <f t="shared" si="183"/>
        <v>1</v>
      </c>
      <c r="D291" s="19">
        <v>2</v>
      </c>
      <c r="E291" s="20">
        <v>620</v>
      </c>
      <c r="F291" s="21">
        <v>0</v>
      </c>
      <c r="G291" s="22">
        <v>0</v>
      </c>
      <c r="H291" s="22">
        <v>0</v>
      </c>
      <c r="I291" s="22">
        <v>80.811191393707645</v>
      </c>
      <c r="J291" s="23">
        <f t="shared" si="184"/>
        <v>80.811191393707645</v>
      </c>
      <c r="K291" s="24">
        <f>IF(ISERROR(VLOOKUP($A291,'14-15 pricing'!$A$1:$D$1208,4,FALSE)),L291,VLOOKUP($A291,'14-15 pricing'!$A$1:$D$1208,4,FALSE))</f>
        <v>55.7</v>
      </c>
      <c r="L291" s="24">
        <f t="shared" si="185"/>
        <v>113.56262100252466</v>
      </c>
      <c r="M291" s="24"/>
      <c r="N291" s="24"/>
      <c r="O291" s="24"/>
      <c r="P291" s="24"/>
      <c r="Q291" s="24"/>
      <c r="R291" s="24"/>
      <c r="S291" s="24"/>
      <c r="T291" s="24"/>
      <c r="U291" s="24">
        <f t="shared" si="218"/>
        <v>113.85798061050671</v>
      </c>
      <c r="V291" s="24">
        <f t="shared" si="218"/>
        <v>113.59158119760794</v>
      </c>
      <c r="W291" s="24">
        <f t="shared" si="218"/>
        <v>114.65304870175235</v>
      </c>
      <c r="X291" s="22">
        <f t="shared" si="179"/>
        <v>113.56262100252466</v>
      </c>
      <c r="Y291" s="22">
        <f t="shared" si="180"/>
        <v>0</v>
      </c>
      <c r="Z291" s="31">
        <f t="shared" si="186"/>
        <v>113.56262100252466</v>
      </c>
      <c r="AA291" s="25">
        <f t="shared" si="187"/>
        <v>0</v>
      </c>
      <c r="AC291" s="49">
        <f t="shared" si="188"/>
        <v>334.20000000000005</v>
      </c>
      <c r="AD291" s="49">
        <f t="shared" si="189"/>
        <v>681.37572601514796</v>
      </c>
      <c r="AE291" s="49">
        <f t="shared" si="190"/>
        <v>683.14788366304026</v>
      </c>
      <c r="AF291" s="49">
        <f t="shared" si="191"/>
        <v>681.54948718564765</v>
      </c>
      <c r="AG291" s="49">
        <f t="shared" si="192"/>
        <v>687.9182922105141</v>
      </c>
      <c r="AH291" s="50">
        <f t="shared" si="193"/>
        <v>2498.7688345720526</v>
      </c>
      <c r="AI291" s="49">
        <f t="shared" si="194"/>
        <v>353.71829221051405</v>
      </c>
      <c r="AJ291" s="51">
        <f t="shared" si="195"/>
        <v>8.7179286861655198E-5</v>
      </c>
      <c r="AK291" s="61"/>
      <c r="AL291" s="69">
        <f t="shared" si="196"/>
        <v>334.20000000000005</v>
      </c>
      <c r="AM291" s="69">
        <f t="shared" si="197"/>
        <v>457.90568586640586</v>
      </c>
      <c r="AN291" s="69">
        <f t="shared" si="198"/>
        <v>600.49981827312661</v>
      </c>
      <c r="AO291" s="69">
        <f t="shared" si="199"/>
        <v>764.86644745768865</v>
      </c>
      <c r="AP291" s="69">
        <f t="shared" si="200"/>
        <v>954.32998521698823</v>
      </c>
      <c r="AQ291" s="70">
        <f t="shared" si="201"/>
        <v>2491.4763940737935</v>
      </c>
      <c r="AS291" s="74">
        <f t="shared" si="202"/>
        <v>0.3701546554949306</v>
      </c>
      <c r="AT291" s="74">
        <f t="shared" si="203"/>
        <v>0.31140502686031862</v>
      </c>
      <c r="AU291" s="74">
        <f t="shared" si="204"/>
        <v>0.27371636790371656</v>
      </c>
      <c r="AV291" s="74">
        <f t="shared" si="205"/>
        <v>0.24770799972864602</v>
      </c>
      <c r="AW291" s="45"/>
      <c r="AX291" s="42" t="str">
        <f t="shared" si="206"/>
        <v>HPS0160-ST-0620-002-B</v>
      </c>
      <c r="AY291" s="42">
        <f t="shared" si="207"/>
        <v>55.7</v>
      </c>
      <c r="AZ291" s="43">
        <f t="shared" si="208"/>
        <v>76.317614311067643</v>
      </c>
      <c r="BA291" s="43">
        <f t="shared" si="209"/>
        <v>100.08330304552109</v>
      </c>
      <c r="BB291" s="43">
        <f t="shared" si="210"/>
        <v>102.53534397013635</v>
      </c>
      <c r="BC291" s="43">
        <f t="shared" si="211"/>
        <v>105.08634407374117</v>
      </c>
      <c r="BD291" s="43">
        <f t="shared" si="212"/>
        <v>106.67143151675779</v>
      </c>
      <c r="BE291" s="43">
        <f t="shared" si="213"/>
        <v>127.47774124294811</v>
      </c>
      <c r="BF291" s="43">
        <f t="shared" si="214"/>
        <v>130.60094590340034</v>
      </c>
      <c r="BG291" s="43">
        <f t="shared" si="215"/>
        <v>133.85019648988589</v>
      </c>
      <c r="BH291" s="43">
        <f t="shared" si="216"/>
        <v>135.8691483106148</v>
      </c>
      <c r="BI291" s="43">
        <f t="shared" si="217"/>
        <v>137.60418503155367</v>
      </c>
      <c r="BJ291" s="43">
        <f t="shared" si="219"/>
        <v>159.05499753616471</v>
      </c>
    </row>
    <row r="292" spans="1:62" x14ac:dyDescent="0.2">
      <c r="A292" s="26" t="s">
        <v>306</v>
      </c>
      <c r="B292" s="17">
        <f>IF(ISERROR(VLOOKUP('Prices updated for CPI'!A292,Quantities!$A$1:$B$576,2,FALSE)),0,VLOOKUP('Prices updated for CPI'!A292,Quantities!$A$1:$B$576,2,FALSE))</f>
        <v>2</v>
      </c>
      <c r="C292" s="18">
        <f t="shared" si="183"/>
        <v>1</v>
      </c>
      <c r="D292" s="19">
        <v>2</v>
      </c>
      <c r="E292" s="20">
        <v>1130</v>
      </c>
      <c r="F292" s="21">
        <v>0</v>
      </c>
      <c r="G292" s="22">
        <v>0</v>
      </c>
      <c r="H292" s="22">
        <v>0</v>
      </c>
      <c r="I292" s="22">
        <v>85.74863326870765</v>
      </c>
      <c r="J292" s="23">
        <f t="shared" si="184"/>
        <v>85.74863326870765</v>
      </c>
      <c r="K292" s="24">
        <f>IF(ISERROR(VLOOKUP($A292,'14-15 pricing'!$A$1:$D$1208,4,FALSE)),L292,VLOOKUP($A292,'14-15 pricing'!$A$1:$D$1208,4,FALSE))</f>
        <v>67.22</v>
      </c>
      <c r="L292" s="24">
        <f t="shared" si="185"/>
        <v>120.50112581482075</v>
      </c>
      <c r="M292" s="24"/>
      <c r="N292" s="24"/>
      <c r="O292" s="24"/>
      <c r="P292" s="24"/>
      <c r="Q292" s="24"/>
      <c r="R292" s="24"/>
      <c r="S292" s="24"/>
      <c r="T292" s="24"/>
      <c r="U292" s="24">
        <f t="shared" ref="U292:W311" si="220">IF($D292=1,($I292*(1+U$8)*U$7)+$F292,$J292*(1+U$8)*U$7)</f>
        <v>120.81453144924399</v>
      </c>
      <c r="V292" s="24">
        <f t="shared" si="220"/>
        <v>120.5318554341316</v>
      </c>
      <c r="W292" s="24">
        <f t="shared" si="220"/>
        <v>121.65817700135229</v>
      </c>
      <c r="X292" s="22">
        <f t="shared" si="179"/>
        <v>120.50112581482075</v>
      </c>
      <c r="Y292" s="22">
        <f t="shared" si="180"/>
        <v>0</v>
      </c>
      <c r="Z292" s="31">
        <f t="shared" si="186"/>
        <v>120.50112581482075</v>
      </c>
      <c r="AA292" s="25">
        <f t="shared" si="187"/>
        <v>0</v>
      </c>
      <c r="AC292" s="49">
        <f t="shared" si="188"/>
        <v>134.44</v>
      </c>
      <c r="AD292" s="49">
        <f t="shared" si="189"/>
        <v>241.00225162964151</v>
      </c>
      <c r="AE292" s="49">
        <f t="shared" si="190"/>
        <v>241.62906289848797</v>
      </c>
      <c r="AF292" s="49">
        <f t="shared" si="191"/>
        <v>241.0637108682632</v>
      </c>
      <c r="AG292" s="49">
        <f t="shared" si="192"/>
        <v>243.31635400270457</v>
      </c>
      <c r="AH292" s="50">
        <f t="shared" si="193"/>
        <v>899.03040433783315</v>
      </c>
      <c r="AI292" s="49">
        <f t="shared" si="194"/>
        <v>108.87635400270457</v>
      </c>
      <c r="AJ292" s="51">
        <f t="shared" si="195"/>
        <v>2.6834243823624249E-5</v>
      </c>
      <c r="AK292" s="61"/>
      <c r="AL292" s="69">
        <f t="shared" si="196"/>
        <v>134.44</v>
      </c>
      <c r="AM292" s="69">
        <f t="shared" si="197"/>
        <v>172.5172618864799</v>
      </c>
      <c r="AN292" s="69">
        <f t="shared" si="198"/>
        <v>216.40848713694825</v>
      </c>
      <c r="AO292" s="69">
        <f t="shared" si="199"/>
        <v>267.00140160991288</v>
      </c>
      <c r="AP292" s="69">
        <f t="shared" si="200"/>
        <v>325.31927677201941</v>
      </c>
      <c r="AQ292" s="70">
        <f t="shared" si="201"/>
        <v>897.4555963437989</v>
      </c>
      <c r="AS292" s="74">
        <f t="shared" si="202"/>
        <v>0.28322866621898174</v>
      </c>
      <c r="AT292" s="74">
        <f t="shared" si="203"/>
        <v>0.25441642633622213</v>
      </c>
      <c r="AU292" s="74">
        <f t="shared" si="204"/>
        <v>0.23378433601334805</v>
      </c>
      <c r="AV292" s="74">
        <f t="shared" si="205"/>
        <v>0.21841786151860179</v>
      </c>
      <c r="AW292" s="45"/>
      <c r="AX292" s="42" t="str">
        <f t="shared" si="206"/>
        <v>HPS0160-ST-1130-002-B</v>
      </c>
      <c r="AY292" s="42">
        <f t="shared" si="207"/>
        <v>67.22</v>
      </c>
      <c r="AZ292" s="43">
        <f t="shared" si="208"/>
        <v>86.25863094323995</v>
      </c>
      <c r="BA292" s="43">
        <f t="shared" si="209"/>
        <v>108.20424356847413</v>
      </c>
      <c r="BB292" s="43">
        <f t="shared" si="210"/>
        <v>110.85524753590174</v>
      </c>
      <c r="BC292" s="43">
        <f t="shared" si="211"/>
        <v>113.61324040937947</v>
      </c>
      <c r="BD292" s="43">
        <f t="shared" si="212"/>
        <v>115.32694471911323</v>
      </c>
      <c r="BE292" s="43">
        <f t="shared" si="213"/>
        <v>133.50070080495644</v>
      </c>
      <c r="BF292" s="43">
        <f t="shared" si="214"/>
        <v>136.77146797467788</v>
      </c>
      <c r="BG292" s="43">
        <f t="shared" si="215"/>
        <v>140.17423638081115</v>
      </c>
      <c r="BH292" s="43">
        <f t="shared" si="216"/>
        <v>142.28857791471924</v>
      </c>
      <c r="BI292" s="43">
        <f t="shared" si="217"/>
        <v>144.10559017042146</v>
      </c>
      <c r="BJ292" s="43">
        <f t="shared" si="219"/>
        <v>162.6596383860097</v>
      </c>
    </row>
    <row r="293" spans="1:62" x14ac:dyDescent="0.2">
      <c r="A293" s="26" t="s">
        <v>307</v>
      </c>
      <c r="B293" s="17">
        <f>IF(ISERROR(VLOOKUP('Prices updated for CPI'!A293,Quantities!$A$1:$B$576,2,FALSE)),0,VLOOKUP('Prices updated for CPI'!A293,Quantities!$A$1:$B$576,2,FALSE))</f>
        <v>4</v>
      </c>
      <c r="C293" s="18">
        <f t="shared" si="183"/>
        <v>1</v>
      </c>
      <c r="D293" s="19">
        <v>2</v>
      </c>
      <c r="E293" s="20">
        <v>1170</v>
      </c>
      <c r="F293" s="21">
        <v>0</v>
      </c>
      <c r="G293" s="22">
        <v>0</v>
      </c>
      <c r="H293" s="22">
        <v>0</v>
      </c>
      <c r="I293" s="22">
        <v>90.68607514370764</v>
      </c>
      <c r="J293" s="23">
        <f t="shared" si="184"/>
        <v>90.68607514370764</v>
      </c>
      <c r="K293" s="24">
        <f>IF(ISERROR(VLOOKUP($A293,'14-15 pricing'!$A$1:$D$1208,4,FALSE)),L293,VLOOKUP($A293,'14-15 pricing'!$A$1:$D$1208,4,FALSE))</f>
        <v>67.22</v>
      </c>
      <c r="L293" s="24">
        <f t="shared" si="185"/>
        <v>127.4396306271168</v>
      </c>
      <c r="M293" s="24"/>
      <c r="N293" s="24"/>
      <c r="O293" s="24"/>
      <c r="P293" s="24"/>
      <c r="Q293" s="24"/>
      <c r="R293" s="24"/>
      <c r="S293" s="24"/>
      <c r="T293" s="24"/>
      <c r="U293" s="24">
        <f t="shared" si="220"/>
        <v>127.77108228798123</v>
      </c>
      <c r="V293" s="24">
        <f t="shared" si="220"/>
        <v>127.47212967065526</v>
      </c>
      <c r="W293" s="24">
        <f t="shared" si="220"/>
        <v>128.6633053009522</v>
      </c>
      <c r="X293" s="22">
        <f t="shared" si="179"/>
        <v>127.4396306271168</v>
      </c>
      <c r="Y293" s="22">
        <f t="shared" si="180"/>
        <v>0</v>
      </c>
      <c r="Z293" s="31">
        <f t="shared" si="186"/>
        <v>127.4396306271168</v>
      </c>
      <c r="AA293" s="25">
        <f t="shared" si="187"/>
        <v>0</v>
      </c>
      <c r="AC293" s="49">
        <f t="shared" si="188"/>
        <v>268.88</v>
      </c>
      <c r="AD293" s="49">
        <f t="shared" si="189"/>
        <v>509.75852250846719</v>
      </c>
      <c r="AE293" s="49">
        <f t="shared" si="190"/>
        <v>511.08432915192492</v>
      </c>
      <c r="AF293" s="49">
        <f t="shared" si="191"/>
        <v>509.88851868262105</v>
      </c>
      <c r="AG293" s="49">
        <f t="shared" si="192"/>
        <v>514.65322120380881</v>
      </c>
      <c r="AH293" s="50">
        <f t="shared" si="193"/>
        <v>1887.0811269617145</v>
      </c>
      <c r="AI293" s="49">
        <f t="shared" si="194"/>
        <v>245.77322120380882</v>
      </c>
      <c r="AJ293" s="51">
        <f t="shared" si="195"/>
        <v>6.0574571985912701E-5</v>
      </c>
      <c r="AK293" s="61"/>
      <c r="AL293" s="69">
        <f t="shared" si="196"/>
        <v>268.88</v>
      </c>
      <c r="AM293" s="69">
        <f t="shared" si="197"/>
        <v>354.83412102272189</v>
      </c>
      <c r="AN293" s="69">
        <f t="shared" si="198"/>
        <v>453.91245544345014</v>
      </c>
      <c r="AO293" s="69">
        <f t="shared" si="199"/>
        <v>568.11892087854767</v>
      </c>
      <c r="AP293" s="69">
        <f t="shared" si="200"/>
        <v>699.76341029630021</v>
      </c>
      <c r="AQ293" s="70">
        <f t="shared" si="201"/>
        <v>1882.7921266746266</v>
      </c>
      <c r="AS293" s="74">
        <f t="shared" si="202"/>
        <v>0.31967465420530311</v>
      </c>
      <c r="AT293" s="74">
        <f t="shared" si="203"/>
        <v>0.279224371475774</v>
      </c>
      <c r="AU293" s="74">
        <f t="shared" si="204"/>
        <v>0.25160460803729967</v>
      </c>
      <c r="AV293" s="74">
        <f t="shared" si="205"/>
        <v>0.23171995260107781</v>
      </c>
      <c r="AW293" s="45"/>
      <c r="AX293" s="42" t="str">
        <f t="shared" si="206"/>
        <v>HPS0160-ST-1170-002-B</v>
      </c>
      <c r="AY293" s="42">
        <f t="shared" si="207"/>
        <v>67.22</v>
      </c>
      <c r="AZ293" s="43">
        <f t="shared" si="208"/>
        <v>88.708530255680472</v>
      </c>
      <c r="BA293" s="43">
        <f t="shared" si="209"/>
        <v>113.47811386086254</v>
      </c>
      <c r="BB293" s="43">
        <f t="shared" si="210"/>
        <v>116.25832765045367</v>
      </c>
      <c r="BC293" s="43">
        <f t="shared" si="211"/>
        <v>119.15074498088764</v>
      </c>
      <c r="BD293" s="43">
        <f t="shared" si="212"/>
        <v>120.94797516678838</v>
      </c>
      <c r="BE293" s="43">
        <f t="shared" si="213"/>
        <v>142.02973021963692</v>
      </c>
      <c r="BF293" s="43">
        <f t="shared" si="214"/>
        <v>145.50945861001802</v>
      </c>
      <c r="BG293" s="43">
        <f t="shared" si="215"/>
        <v>149.12962146915612</v>
      </c>
      <c r="BH293" s="43">
        <f t="shared" si="216"/>
        <v>151.37904305153322</v>
      </c>
      <c r="BI293" s="43">
        <f t="shared" si="217"/>
        <v>153.31213972388852</v>
      </c>
      <c r="BJ293" s="43">
        <f t="shared" si="219"/>
        <v>174.94085257407505</v>
      </c>
    </row>
    <row r="294" spans="1:62" x14ac:dyDescent="0.2">
      <c r="A294" s="26" t="s">
        <v>308</v>
      </c>
      <c r="B294" s="17">
        <f>IF(ISERROR(VLOOKUP('Prices updated for CPI'!A294,Quantities!$A$1:$B$576,2,FALSE)),0,VLOOKUP('Prices updated for CPI'!A294,Quantities!$A$1:$B$576,2,FALSE))</f>
        <v>152</v>
      </c>
      <c r="C294" s="18">
        <f t="shared" si="183"/>
        <v>1</v>
      </c>
      <c r="D294" s="19">
        <v>2</v>
      </c>
      <c r="E294" s="20">
        <v>70</v>
      </c>
      <c r="F294" s="21">
        <v>0</v>
      </c>
      <c r="G294" s="22">
        <v>0</v>
      </c>
      <c r="H294" s="22">
        <v>0</v>
      </c>
      <c r="I294" s="22">
        <v>81.023554870596826</v>
      </c>
      <c r="J294" s="23">
        <f t="shared" si="184"/>
        <v>81.023554870596826</v>
      </c>
      <c r="K294" s="24">
        <f>IF(ISERROR(VLOOKUP($A294,'14-15 pricing'!$A$1:$D$1208,4,FALSE)),L294,VLOOKUP($A294,'14-15 pricing'!$A$1:$D$1208,4,FALSE))</f>
        <v>47.36</v>
      </c>
      <c r="L294" s="24">
        <f t="shared" si="185"/>
        <v>113.86105185875655</v>
      </c>
      <c r="M294" s="24"/>
      <c r="N294" s="24"/>
      <c r="O294" s="24"/>
      <c r="P294" s="24"/>
      <c r="Q294" s="24"/>
      <c r="R294" s="24"/>
      <c r="S294" s="24"/>
      <c r="T294" s="24"/>
      <c r="U294" s="24">
        <f t="shared" si="220"/>
        <v>114.15718764132784</v>
      </c>
      <c r="V294" s="24">
        <f t="shared" si="220"/>
        <v>113.89008815824585</v>
      </c>
      <c r="W294" s="24">
        <f t="shared" si="220"/>
        <v>114.95434508952155</v>
      </c>
      <c r="X294" s="22">
        <f t="shared" si="179"/>
        <v>113.86105185875655</v>
      </c>
      <c r="Y294" s="22">
        <f t="shared" si="180"/>
        <v>0</v>
      </c>
      <c r="Z294" s="31">
        <f t="shared" si="186"/>
        <v>113.86105185875655</v>
      </c>
      <c r="AA294" s="25">
        <f t="shared" si="187"/>
        <v>0</v>
      </c>
      <c r="AC294" s="49">
        <f t="shared" si="188"/>
        <v>7198.72</v>
      </c>
      <c r="AD294" s="49">
        <f t="shared" si="189"/>
        <v>17306.879882530997</v>
      </c>
      <c r="AE294" s="49">
        <f t="shared" si="190"/>
        <v>17351.89252148183</v>
      </c>
      <c r="AF294" s="49">
        <f t="shared" si="191"/>
        <v>17311.293400053368</v>
      </c>
      <c r="AG294" s="49">
        <f t="shared" si="192"/>
        <v>17473.060453607275</v>
      </c>
      <c r="AH294" s="50">
        <f t="shared" si="193"/>
        <v>62259.338184924673</v>
      </c>
      <c r="AI294" s="49">
        <f t="shared" si="194"/>
        <v>10274.340453607274</v>
      </c>
      <c r="AJ294" s="51">
        <f t="shared" si="195"/>
        <v>2.5322684561256987E-3</v>
      </c>
      <c r="AK294" s="61"/>
      <c r="AL294" s="69">
        <f t="shared" si="196"/>
        <v>7198.72</v>
      </c>
      <c r="AM294" s="69">
        <f t="shared" si="197"/>
        <v>10791.958915340063</v>
      </c>
      <c r="AN294" s="69">
        <f t="shared" si="198"/>
        <v>14933.844408108071</v>
      </c>
      <c r="AO294" s="69">
        <f t="shared" si="199"/>
        <v>19708.148549690191</v>
      </c>
      <c r="AP294" s="69">
        <f t="shared" si="200"/>
        <v>25211.434450791967</v>
      </c>
      <c r="AQ294" s="70">
        <f t="shared" si="201"/>
        <v>61994.291063035162</v>
      </c>
      <c r="AS294" s="74">
        <f t="shared" si="202"/>
        <v>0.49914969818801991</v>
      </c>
      <c r="AT294" s="74">
        <f t="shared" si="203"/>
        <v>0.38379366760566413</v>
      </c>
      <c r="AU294" s="74">
        <f t="shared" si="204"/>
        <v>0.3196969253938387</v>
      </c>
      <c r="AV294" s="74">
        <f t="shared" si="205"/>
        <v>0.27923911204679275</v>
      </c>
      <c r="AW294" s="45"/>
      <c r="AX294" s="42" t="str">
        <f t="shared" si="206"/>
        <v>HPS0170-ST-0070-002-B</v>
      </c>
      <c r="AY294" s="42">
        <f t="shared" si="207"/>
        <v>47.36</v>
      </c>
      <c r="AZ294" s="43">
        <f t="shared" si="208"/>
        <v>70.999729706184624</v>
      </c>
      <c r="BA294" s="43">
        <f t="shared" si="209"/>
        <v>98.248976369132038</v>
      </c>
      <c r="BB294" s="43">
        <f t="shared" si="210"/>
        <v>100.65607629017578</v>
      </c>
      <c r="BC294" s="43">
        <f t="shared" si="211"/>
        <v>103.16032166647723</v>
      </c>
      <c r="BD294" s="43">
        <f t="shared" si="212"/>
        <v>104.71635762845098</v>
      </c>
      <c r="BE294" s="43">
        <f t="shared" si="213"/>
        <v>129.65887203743546</v>
      </c>
      <c r="BF294" s="43">
        <f t="shared" si="214"/>
        <v>132.83551440235263</v>
      </c>
      <c r="BG294" s="43">
        <f t="shared" si="215"/>
        <v>136.14035932588939</v>
      </c>
      <c r="BH294" s="43">
        <f t="shared" si="216"/>
        <v>138.19385520070838</v>
      </c>
      <c r="BI294" s="43">
        <f t="shared" si="217"/>
        <v>139.95857821813092</v>
      </c>
      <c r="BJ294" s="43">
        <f t="shared" si="219"/>
        <v>165.86470033415767</v>
      </c>
    </row>
    <row r="295" spans="1:62" x14ac:dyDescent="0.2">
      <c r="A295" s="26" t="s">
        <v>309</v>
      </c>
      <c r="B295" s="17">
        <f>IF(ISERROR(VLOOKUP('Prices updated for CPI'!A295,Quantities!$A$1:$B$576,2,FALSE)),0,VLOOKUP('Prices updated for CPI'!A295,Quantities!$A$1:$B$576,2,FALSE))</f>
        <v>61</v>
      </c>
      <c r="C295" s="18">
        <f t="shared" si="183"/>
        <v>1</v>
      </c>
      <c r="D295" s="19">
        <v>2</v>
      </c>
      <c r="E295" s="20">
        <v>240</v>
      </c>
      <c r="F295" s="21">
        <v>0</v>
      </c>
      <c r="G295" s="22">
        <v>0</v>
      </c>
      <c r="H295" s="22">
        <v>0</v>
      </c>
      <c r="I295" s="22">
        <v>91.833468870596832</v>
      </c>
      <c r="J295" s="23">
        <f t="shared" si="184"/>
        <v>91.833468870596832</v>
      </c>
      <c r="K295" s="24">
        <f>IF(ISERROR(VLOOKUP($A295,'14-15 pricing'!$A$1:$D$1208,4,FALSE)),L295,VLOOKUP($A295,'14-15 pricing'!$A$1:$D$1208,4,FALSE))</f>
        <v>59.84</v>
      </c>
      <c r="L295" s="24">
        <f t="shared" si="185"/>
        <v>129.05204391666445</v>
      </c>
      <c r="M295" s="24"/>
      <c r="N295" s="24"/>
      <c r="O295" s="24"/>
      <c r="P295" s="24"/>
      <c r="Q295" s="24"/>
      <c r="R295" s="24"/>
      <c r="S295" s="24"/>
      <c r="T295" s="24"/>
      <c r="U295" s="24">
        <f t="shared" si="220"/>
        <v>129.38768922639767</v>
      </c>
      <c r="V295" s="24">
        <f t="shared" si="220"/>
        <v>129.08495415010859</v>
      </c>
      <c r="W295" s="24">
        <f t="shared" si="220"/>
        <v>130.29120097456249</v>
      </c>
      <c r="X295" s="22">
        <f t="shared" si="179"/>
        <v>129.05204391666445</v>
      </c>
      <c r="Y295" s="22">
        <f t="shared" si="180"/>
        <v>0</v>
      </c>
      <c r="Z295" s="31">
        <f t="shared" si="186"/>
        <v>129.05204391666445</v>
      </c>
      <c r="AA295" s="25">
        <f t="shared" si="187"/>
        <v>0</v>
      </c>
      <c r="AC295" s="49">
        <f t="shared" si="188"/>
        <v>3650.2400000000002</v>
      </c>
      <c r="AD295" s="49">
        <f t="shared" si="189"/>
        <v>7872.1746789165309</v>
      </c>
      <c r="AE295" s="49">
        <f t="shared" si="190"/>
        <v>7892.6490428102579</v>
      </c>
      <c r="AF295" s="49">
        <f t="shared" si="191"/>
        <v>7874.1822031566235</v>
      </c>
      <c r="AG295" s="49">
        <f t="shared" si="192"/>
        <v>7947.7632594483121</v>
      </c>
      <c r="AH295" s="50">
        <f t="shared" si="193"/>
        <v>28671.474462990263</v>
      </c>
      <c r="AI295" s="49">
        <f t="shared" si="194"/>
        <v>4297.5232594483114</v>
      </c>
      <c r="AJ295" s="51">
        <f t="shared" si="195"/>
        <v>1.0591903819526115E-3</v>
      </c>
      <c r="AK295" s="61"/>
      <c r="AL295" s="69">
        <f t="shared" si="196"/>
        <v>3650.2400000000002</v>
      </c>
      <c r="AM295" s="69">
        <f t="shared" si="197"/>
        <v>5153.2102281285725</v>
      </c>
      <c r="AN295" s="69">
        <f t="shared" si="198"/>
        <v>6885.6668586554106</v>
      </c>
      <c r="AO295" s="69">
        <f t="shared" si="199"/>
        <v>8882.6498463980352</v>
      </c>
      <c r="AP295" s="69">
        <f t="shared" si="200"/>
        <v>11184.54934740934</v>
      </c>
      <c r="AQ295" s="70">
        <f t="shared" si="201"/>
        <v>28574.172559607774</v>
      </c>
      <c r="AS295" s="74">
        <f t="shared" si="202"/>
        <v>0.41174559155797213</v>
      </c>
      <c r="AT295" s="74">
        <f t="shared" si="203"/>
        <v>0.33618978342282629</v>
      </c>
      <c r="AU295" s="74">
        <f t="shared" si="204"/>
        <v>0.29002027381449336</v>
      </c>
      <c r="AV295" s="74">
        <f t="shared" si="205"/>
        <v>0.25914558615014394</v>
      </c>
      <c r="AW295" s="45"/>
      <c r="AX295" s="42" t="str">
        <f t="shared" si="206"/>
        <v>HPS0170-ST-0240-002-B</v>
      </c>
      <c r="AY295" s="42">
        <f t="shared" si="207"/>
        <v>59.84</v>
      </c>
      <c r="AZ295" s="43">
        <f t="shared" si="208"/>
        <v>84.478856198829064</v>
      </c>
      <c r="BA295" s="43">
        <f t="shared" si="209"/>
        <v>112.87978456812149</v>
      </c>
      <c r="BB295" s="43">
        <f t="shared" si="210"/>
        <v>115.64533929004047</v>
      </c>
      <c r="BC295" s="43">
        <f t="shared" si="211"/>
        <v>118.52250594387479</v>
      </c>
      <c r="BD295" s="43">
        <f t="shared" si="212"/>
        <v>120.31025998120876</v>
      </c>
      <c r="BE295" s="43">
        <f t="shared" si="213"/>
        <v>145.61721059668912</v>
      </c>
      <c r="BF295" s="43">
        <f t="shared" si="214"/>
        <v>149.184832256308</v>
      </c>
      <c r="BG295" s="43">
        <f t="shared" si="215"/>
        <v>152.89643557089727</v>
      </c>
      <c r="BH295" s="43">
        <f t="shared" si="216"/>
        <v>155.20267452365181</v>
      </c>
      <c r="BI295" s="43">
        <f t="shared" si="217"/>
        <v>157.18459862367521</v>
      </c>
      <c r="BJ295" s="43">
        <f t="shared" si="219"/>
        <v>183.35326799031708</v>
      </c>
    </row>
    <row r="296" spans="1:62" x14ac:dyDescent="0.2">
      <c r="A296" s="26" t="s">
        <v>310</v>
      </c>
      <c r="B296" s="17">
        <f>IF(ISERROR(VLOOKUP('Prices updated for CPI'!A296,Quantities!$A$1:$B$576,2,FALSE)),0,VLOOKUP('Prices updated for CPI'!A296,Quantities!$A$1:$B$576,2,FALSE))</f>
        <v>3</v>
      </c>
      <c r="C296" s="18">
        <f t="shared" si="183"/>
        <v>1</v>
      </c>
      <c r="D296" s="19">
        <v>2</v>
      </c>
      <c r="E296" s="20">
        <v>270</v>
      </c>
      <c r="F296" s="21">
        <v>0</v>
      </c>
      <c r="G296" s="22">
        <v>0</v>
      </c>
      <c r="H296" s="22">
        <v>0</v>
      </c>
      <c r="I296" s="22">
        <v>84.315182787263495</v>
      </c>
      <c r="J296" s="23">
        <f t="shared" si="184"/>
        <v>84.315182787263495</v>
      </c>
      <c r="K296" s="24">
        <f>IF(ISERROR(VLOOKUP($A296,'14-15 pricing'!$A$1:$D$1208,4,FALSE)),L296,VLOOKUP($A296,'14-15 pricing'!$A$1:$D$1208,4,FALSE))</f>
        <v>58.88</v>
      </c>
      <c r="L296" s="24">
        <f t="shared" si="185"/>
        <v>118.48672173362063</v>
      </c>
      <c r="M296" s="24"/>
      <c r="N296" s="24"/>
      <c r="O296" s="24"/>
      <c r="P296" s="24"/>
      <c r="Q296" s="24"/>
      <c r="R296" s="24"/>
      <c r="S296" s="24"/>
      <c r="T296" s="24"/>
      <c r="U296" s="24">
        <f t="shared" si="220"/>
        <v>118.79488820048601</v>
      </c>
      <c r="V296" s="24">
        <f t="shared" si="220"/>
        <v>118.51693764926162</v>
      </c>
      <c r="W296" s="24">
        <f t="shared" si="220"/>
        <v>119.62443062258816</v>
      </c>
      <c r="X296" s="22">
        <f t="shared" si="179"/>
        <v>118.48672173362063</v>
      </c>
      <c r="Y296" s="22">
        <f t="shared" si="180"/>
        <v>0</v>
      </c>
      <c r="Z296" s="31">
        <f t="shared" si="186"/>
        <v>118.48672173362063</v>
      </c>
      <c r="AA296" s="25">
        <f t="shared" si="187"/>
        <v>0</v>
      </c>
      <c r="AC296" s="49">
        <f t="shared" si="188"/>
        <v>176.64000000000001</v>
      </c>
      <c r="AD296" s="49">
        <f t="shared" si="189"/>
        <v>355.46016520086187</v>
      </c>
      <c r="AE296" s="49">
        <f t="shared" si="190"/>
        <v>356.38466460145804</v>
      </c>
      <c r="AF296" s="49">
        <f t="shared" si="191"/>
        <v>355.55081294778483</v>
      </c>
      <c r="AG296" s="49">
        <f t="shared" si="192"/>
        <v>358.87329186776446</v>
      </c>
      <c r="AH296" s="50">
        <f t="shared" si="193"/>
        <v>1305.7088369832506</v>
      </c>
      <c r="AI296" s="49">
        <f t="shared" si="194"/>
        <v>182.23329186776445</v>
      </c>
      <c r="AJ296" s="51">
        <f t="shared" si="195"/>
        <v>4.491418390663412E-5</v>
      </c>
      <c r="AK296" s="61"/>
      <c r="AL296" s="69">
        <f t="shared" si="196"/>
        <v>176.64000000000001</v>
      </c>
      <c r="AM296" s="69">
        <f t="shared" si="197"/>
        <v>240.37233970263026</v>
      </c>
      <c r="AN296" s="69">
        <f t="shared" si="198"/>
        <v>313.83588038386677</v>
      </c>
      <c r="AO296" s="69">
        <f t="shared" si="199"/>
        <v>398.51646538365088</v>
      </c>
      <c r="AP296" s="69">
        <f t="shared" si="200"/>
        <v>496.1268093639427</v>
      </c>
      <c r="AQ296" s="70">
        <f t="shared" si="201"/>
        <v>1302.0464981208966</v>
      </c>
      <c r="AS296" s="74">
        <f t="shared" si="202"/>
        <v>0.36080355357014399</v>
      </c>
      <c r="AT296" s="74">
        <f t="shared" si="203"/>
        <v>0.30562393648170927</v>
      </c>
      <c r="AU296" s="74">
        <f t="shared" si="204"/>
        <v>0.26982442191188427</v>
      </c>
      <c r="AV296" s="74">
        <f t="shared" si="205"/>
        <v>0.24493428116281862</v>
      </c>
      <c r="AW296" s="45"/>
      <c r="AX296" s="42" t="str">
        <f t="shared" si="206"/>
        <v>HPS0170-ST-0270-002-B</v>
      </c>
      <c r="AY296" s="42">
        <f t="shared" si="207"/>
        <v>58.88</v>
      </c>
      <c r="AZ296" s="43">
        <f t="shared" si="208"/>
        <v>80.124113234210071</v>
      </c>
      <c r="BA296" s="43">
        <f t="shared" si="209"/>
        <v>104.61196012795557</v>
      </c>
      <c r="BB296" s="43">
        <f t="shared" si="210"/>
        <v>107.17495315109048</v>
      </c>
      <c r="BC296" s="43">
        <f t="shared" si="211"/>
        <v>109.84138314494609</v>
      </c>
      <c r="BD296" s="43">
        <f t="shared" si="212"/>
        <v>111.49819401491466</v>
      </c>
      <c r="BE296" s="43">
        <f t="shared" si="213"/>
        <v>132.83882179455028</v>
      </c>
      <c r="BF296" s="43">
        <f t="shared" si="214"/>
        <v>136.09337292851677</v>
      </c>
      <c r="BG296" s="43">
        <f t="shared" si="215"/>
        <v>139.47927085403299</v>
      </c>
      <c r="BH296" s="43">
        <f t="shared" si="216"/>
        <v>141.58312975920813</v>
      </c>
      <c r="BI296" s="43">
        <f t="shared" si="217"/>
        <v>143.39113350584302</v>
      </c>
      <c r="BJ296" s="43">
        <f t="shared" si="219"/>
        <v>165.37560312131421</v>
      </c>
    </row>
    <row r="297" spans="1:62" x14ac:dyDescent="0.2">
      <c r="A297" s="26" t="s">
        <v>311</v>
      </c>
      <c r="B297" s="17">
        <f>IF(ISERROR(VLOOKUP('Prices updated for CPI'!A297,Quantities!$A$1:$B$576,2,FALSE)),0,VLOOKUP('Prices updated for CPI'!A297,Quantities!$A$1:$B$576,2,FALSE))</f>
        <v>398</v>
      </c>
      <c r="C297" s="18">
        <f t="shared" si="183"/>
        <v>1</v>
      </c>
      <c r="D297" s="19">
        <v>2</v>
      </c>
      <c r="E297" s="20">
        <v>330</v>
      </c>
      <c r="F297" s="21">
        <v>0</v>
      </c>
      <c r="G297" s="22">
        <v>0</v>
      </c>
      <c r="H297" s="22">
        <v>0</v>
      </c>
      <c r="I297" s="22">
        <v>90.898438620596821</v>
      </c>
      <c r="J297" s="23">
        <f t="shared" si="184"/>
        <v>90.898438620596821</v>
      </c>
      <c r="K297" s="24">
        <f>IF(ISERROR(VLOOKUP($A297,'14-15 pricing'!$A$1:$D$1208,4,FALSE)),L297,VLOOKUP($A297,'14-15 pricing'!$A$1:$D$1208,4,FALSE))</f>
        <v>58.88</v>
      </c>
      <c r="L297" s="24">
        <f t="shared" si="185"/>
        <v>127.73806148334872</v>
      </c>
      <c r="M297" s="24"/>
      <c r="N297" s="24"/>
      <c r="O297" s="24"/>
      <c r="P297" s="24"/>
      <c r="Q297" s="24"/>
      <c r="R297" s="24"/>
      <c r="S297" s="24"/>
      <c r="T297" s="24"/>
      <c r="U297" s="24">
        <f t="shared" si="220"/>
        <v>128.07028931880234</v>
      </c>
      <c r="V297" s="24">
        <f t="shared" si="220"/>
        <v>127.77063663129316</v>
      </c>
      <c r="W297" s="24">
        <f t="shared" si="220"/>
        <v>128.96460168872139</v>
      </c>
      <c r="X297" s="22">
        <f t="shared" si="179"/>
        <v>127.73806148334872</v>
      </c>
      <c r="Y297" s="22">
        <f t="shared" si="180"/>
        <v>0</v>
      </c>
      <c r="Z297" s="31">
        <f t="shared" si="186"/>
        <v>127.73806148334872</v>
      </c>
      <c r="AA297" s="25">
        <f t="shared" si="187"/>
        <v>0</v>
      </c>
      <c r="AC297" s="49">
        <f t="shared" si="188"/>
        <v>23434.240000000002</v>
      </c>
      <c r="AD297" s="49">
        <f t="shared" si="189"/>
        <v>50839.74847037279</v>
      </c>
      <c r="AE297" s="49">
        <f t="shared" si="190"/>
        <v>50971.975148883328</v>
      </c>
      <c r="AF297" s="49">
        <f t="shared" si="191"/>
        <v>50852.713379254674</v>
      </c>
      <c r="AG297" s="49">
        <f t="shared" si="192"/>
        <v>51327.911472111111</v>
      </c>
      <c r="AH297" s="50">
        <f t="shared" si="193"/>
        <v>185034.06793239366</v>
      </c>
      <c r="AI297" s="49">
        <f t="shared" si="194"/>
        <v>27893.671472111109</v>
      </c>
      <c r="AJ297" s="51">
        <f t="shared" si="195"/>
        <v>6.8748222538762456E-3</v>
      </c>
      <c r="AK297" s="61"/>
      <c r="AL297" s="69">
        <f t="shared" si="196"/>
        <v>23434.240000000002</v>
      </c>
      <c r="AM297" s="69">
        <f t="shared" si="197"/>
        <v>33189.476969017393</v>
      </c>
      <c r="AN297" s="69">
        <f t="shared" si="198"/>
        <v>44434.227299420447</v>
      </c>
      <c r="AO297" s="69">
        <f t="shared" si="199"/>
        <v>57395.922683621458</v>
      </c>
      <c r="AP297" s="69">
        <f t="shared" si="200"/>
        <v>72336.721038083066</v>
      </c>
      <c r="AQ297" s="70">
        <f t="shared" si="201"/>
        <v>184397.03932631813</v>
      </c>
      <c r="AS297" s="74">
        <f t="shared" si="202"/>
        <v>0.4162813459714243</v>
      </c>
      <c r="AT297" s="74">
        <f t="shared" si="203"/>
        <v>0.33880468622329019</v>
      </c>
      <c r="AU297" s="74">
        <f t="shared" si="204"/>
        <v>0.29170520501816111</v>
      </c>
      <c r="AV297" s="74">
        <f t="shared" si="205"/>
        <v>0.26031114504105923</v>
      </c>
      <c r="AW297" s="45"/>
      <c r="AX297" s="42" t="str">
        <f t="shared" si="206"/>
        <v>HPS0170-ST-0330-002-B</v>
      </c>
      <c r="AY297" s="42">
        <f t="shared" si="207"/>
        <v>58.88</v>
      </c>
      <c r="AZ297" s="43">
        <f t="shared" si="208"/>
        <v>83.390645650797467</v>
      </c>
      <c r="BA297" s="43">
        <f t="shared" si="209"/>
        <v>111.6437871844735</v>
      </c>
      <c r="BB297" s="43">
        <f t="shared" si="210"/>
        <v>114.37905997049309</v>
      </c>
      <c r="BC297" s="43">
        <f t="shared" si="211"/>
        <v>117.22472257362369</v>
      </c>
      <c r="BD297" s="43">
        <f t="shared" si="212"/>
        <v>118.99290127848157</v>
      </c>
      <c r="BE297" s="43">
        <f t="shared" si="213"/>
        <v>144.21086101412428</v>
      </c>
      <c r="BF297" s="43">
        <f t="shared" si="214"/>
        <v>147.74402710897033</v>
      </c>
      <c r="BG297" s="43">
        <f t="shared" si="215"/>
        <v>151.41978430515965</v>
      </c>
      <c r="BH297" s="43">
        <f t="shared" si="216"/>
        <v>153.70374994162685</v>
      </c>
      <c r="BI297" s="43">
        <f t="shared" si="217"/>
        <v>155.6665329104658</v>
      </c>
      <c r="BJ297" s="43">
        <f t="shared" si="219"/>
        <v>181.75055537206802</v>
      </c>
    </row>
    <row r="298" spans="1:62" x14ac:dyDescent="0.2">
      <c r="A298" s="26" t="s">
        <v>312</v>
      </c>
      <c r="B298" s="17">
        <f>IF(ISERROR(VLOOKUP('Prices updated for CPI'!A298,Quantities!$A$1:$B$576,2,FALSE)),0,VLOOKUP('Prices updated for CPI'!A298,Quantities!$A$1:$B$576,2,FALSE))</f>
        <v>16</v>
      </c>
      <c r="C298" s="18">
        <f t="shared" si="183"/>
        <v>1</v>
      </c>
      <c r="D298" s="19">
        <v>2</v>
      </c>
      <c r="E298" s="20">
        <v>400</v>
      </c>
      <c r="F298" s="21">
        <v>0</v>
      </c>
      <c r="G298" s="22">
        <v>0</v>
      </c>
      <c r="H298" s="22">
        <v>0</v>
      </c>
      <c r="I298" s="22">
        <v>85.96099674559683</v>
      </c>
      <c r="J298" s="23">
        <f t="shared" si="184"/>
        <v>85.96099674559683</v>
      </c>
      <c r="K298" s="24">
        <f>IF(ISERROR(VLOOKUP($A298,'14-15 pricing'!$A$1:$D$1208,4,FALSE)),L298,VLOOKUP($A298,'14-15 pricing'!$A$1:$D$1208,4,FALSE))</f>
        <v>58.88</v>
      </c>
      <c r="L298" s="24">
        <f t="shared" si="185"/>
        <v>120.79955667105266</v>
      </c>
      <c r="M298" s="24"/>
      <c r="N298" s="24"/>
      <c r="O298" s="24"/>
      <c r="P298" s="24"/>
      <c r="Q298" s="24"/>
      <c r="R298" s="24"/>
      <c r="S298" s="24"/>
      <c r="T298" s="24"/>
      <c r="U298" s="24">
        <f t="shared" si="220"/>
        <v>121.11373848006509</v>
      </c>
      <c r="V298" s="24">
        <f t="shared" si="220"/>
        <v>120.83036239476952</v>
      </c>
      <c r="W298" s="24">
        <f t="shared" si="220"/>
        <v>121.95947338912148</v>
      </c>
      <c r="X298" s="22">
        <f t="shared" si="179"/>
        <v>120.79955667105266</v>
      </c>
      <c r="Y298" s="22">
        <f t="shared" si="180"/>
        <v>0</v>
      </c>
      <c r="Z298" s="31">
        <f t="shared" si="186"/>
        <v>120.79955667105266</v>
      </c>
      <c r="AA298" s="25">
        <f t="shared" si="187"/>
        <v>0</v>
      </c>
      <c r="AC298" s="49">
        <f t="shared" si="188"/>
        <v>942.08</v>
      </c>
      <c r="AD298" s="49">
        <f t="shared" si="189"/>
        <v>1932.7929067368425</v>
      </c>
      <c r="AE298" s="49">
        <f t="shared" si="190"/>
        <v>1937.8198156810415</v>
      </c>
      <c r="AF298" s="49">
        <f t="shared" si="191"/>
        <v>1933.2857983163124</v>
      </c>
      <c r="AG298" s="49">
        <f t="shared" si="192"/>
        <v>1951.3515742259438</v>
      </c>
      <c r="AH298" s="50">
        <f t="shared" si="193"/>
        <v>7082.4742216254017</v>
      </c>
      <c r="AI298" s="49">
        <f t="shared" si="194"/>
        <v>1009.2715742259437</v>
      </c>
      <c r="AJ298" s="51">
        <f t="shared" si="195"/>
        <v>2.4875042662026771E-4</v>
      </c>
      <c r="AK298" s="61"/>
      <c r="AL298" s="69">
        <f t="shared" si="196"/>
        <v>942.08</v>
      </c>
      <c r="AM298" s="69">
        <f t="shared" si="197"/>
        <v>1295.0519414137111</v>
      </c>
      <c r="AN298" s="69">
        <f t="shared" si="198"/>
        <v>1701.9186702733614</v>
      </c>
      <c r="AO298" s="69">
        <f t="shared" si="199"/>
        <v>2170.9093055911012</v>
      </c>
      <c r="AP298" s="69">
        <f t="shared" si="200"/>
        <v>2711.5094589440437</v>
      </c>
      <c r="AQ298" s="70">
        <f t="shared" si="201"/>
        <v>7061.4225686274885</v>
      </c>
      <c r="AS298" s="74">
        <f t="shared" si="202"/>
        <v>0.37467300167046436</v>
      </c>
      <c r="AT298" s="74">
        <f t="shared" si="203"/>
        <v>0.31417020109286453</v>
      </c>
      <c r="AU298" s="74">
        <f t="shared" si="204"/>
        <v>0.27556583255674066</v>
      </c>
      <c r="AV298" s="74">
        <f t="shared" si="205"/>
        <v>0.24902014651678245</v>
      </c>
      <c r="AW298" s="45"/>
      <c r="AX298" s="42" t="str">
        <f t="shared" si="206"/>
        <v>HPS0170-ST-0400-002-B</v>
      </c>
      <c r="AY298" s="42">
        <f t="shared" si="207"/>
        <v>58.88</v>
      </c>
      <c r="AZ298" s="43">
        <f t="shared" si="208"/>
        <v>80.940746338356945</v>
      </c>
      <c r="BA298" s="43">
        <f t="shared" si="209"/>
        <v>106.36991689208507</v>
      </c>
      <c r="BB298" s="43">
        <f t="shared" si="210"/>
        <v>108.97597985594115</v>
      </c>
      <c r="BC298" s="43">
        <f t="shared" si="211"/>
        <v>111.68721800211551</v>
      </c>
      <c r="BD298" s="43">
        <f t="shared" si="212"/>
        <v>113.3718708308064</v>
      </c>
      <c r="BE298" s="43">
        <f t="shared" si="213"/>
        <v>135.68183159944383</v>
      </c>
      <c r="BF298" s="43">
        <f t="shared" si="214"/>
        <v>139.00603647363019</v>
      </c>
      <c r="BG298" s="43">
        <f t="shared" si="215"/>
        <v>142.46439921681468</v>
      </c>
      <c r="BH298" s="43">
        <f t="shared" si="216"/>
        <v>144.61328480481285</v>
      </c>
      <c r="BI298" s="43">
        <f t="shared" si="217"/>
        <v>146.45998335699875</v>
      </c>
      <c r="BJ298" s="43">
        <f t="shared" si="219"/>
        <v>169.46934118400273</v>
      </c>
    </row>
    <row r="299" spans="1:62" x14ac:dyDescent="0.2">
      <c r="A299" s="26" t="s">
        <v>313</v>
      </c>
      <c r="B299" s="17">
        <f>IF(ISERROR(VLOOKUP('Prices updated for CPI'!A299,Quantities!$A$1:$B$576,2,FALSE)),0,VLOOKUP('Prices updated for CPI'!A299,Quantities!$A$1:$B$576,2,FALSE))</f>
        <v>3</v>
      </c>
      <c r="C299" s="18">
        <f t="shared" si="183"/>
        <v>1</v>
      </c>
      <c r="D299" s="19">
        <v>2</v>
      </c>
      <c r="E299" s="20">
        <v>440</v>
      </c>
      <c r="F299" s="21">
        <v>0</v>
      </c>
      <c r="G299" s="22">
        <v>0</v>
      </c>
      <c r="H299" s="22">
        <v>0</v>
      </c>
      <c r="I299" s="22">
        <v>84.315182787263495</v>
      </c>
      <c r="J299" s="23">
        <f t="shared" si="184"/>
        <v>84.315182787263495</v>
      </c>
      <c r="K299" s="24">
        <f>IF(ISERROR(VLOOKUP($A299,'14-15 pricing'!$A$1:$D$1208,4,FALSE)),L299,VLOOKUP($A299,'14-15 pricing'!$A$1:$D$1208,4,FALSE))</f>
        <v>58.88</v>
      </c>
      <c r="L299" s="24">
        <f t="shared" si="185"/>
        <v>118.48672173362063</v>
      </c>
      <c r="M299" s="24"/>
      <c r="N299" s="24"/>
      <c r="O299" s="24"/>
      <c r="P299" s="24"/>
      <c r="Q299" s="24"/>
      <c r="R299" s="24"/>
      <c r="S299" s="24"/>
      <c r="T299" s="24"/>
      <c r="U299" s="24">
        <f t="shared" si="220"/>
        <v>118.79488820048601</v>
      </c>
      <c r="V299" s="24">
        <f t="shared" si="220"/>
        <v>118.51693764926162</v>
      </c>
      <c r="W299" s="24">
        <f t="shared" si="220"/>
        <v>119.62443062258816</v>
      </c>
      <c r="X299" s="22">
        <f t="shared" si="179"/>
        <v>118.48672173362063</v>
      </c>
      <c r="Y299" s="22">
        <f t="shared" si="180"/>
        <v>0</v>
      </c>
      <c r="Z299" s="31">
        <f t="shared" si="186"/>
        <v>118.48672173362063</v>
      </c>
      <c r="AA299" s="25">
        <f t="shared" si="187"/>
        <v>0</v>
      </c>
      <c r="AC299" s="49">
        <f t="shared" si="188"/>
        <v>176.64000000000001</v>
      </c>
      <c r="AD299" s="49">
        <f t="shared" si="189"/>
        <v>355.46016520086187</v>
      </c>
      <c r="AE299" s="49">
        <f t="shared" si="190"/>
        <v>356.38466460145804</v>
      </c>
      <c r="AF299" s="49">
        <f t="shared" si="191"/>
        <v>355.55081294778483</v>
      </c>
      <c r="AG299" s="49">
        <f t="shared" si="192"/>
        <v>358.87329186776446</v>
      </c>
      <c r="AH299" s="50">
        <f t="shared" si="193"/>
        <v>1305.7088369832506</v>
      </c>
      <c r="AI299" s="49">
        <f t="shared" si="194"/>
        <v>182.23329186776445</v>
      </c>
      <c r="AJ299" s="51">
        <f t="shared" si="195"/>
        <v>4.491418390663412E-5</v>
      </c>
      <c r="AK299" s="61"/>
      <c r="AL299" s="69">
        <f t="shared" si="196"/>
        <v>176.64000000000001</v>
      </c>
      <c r="AM299" s="69">
        <f t="shared" si="197"/>
        <v>240.37233970263026</v>
      </c>
      <c r="AN299" s="69">
        <f t="shared" si="198"/>
        <v>313.83588038386677</v>
      </c>
      <c r="AO299" s="69">
        <f t="shared" si="199"/>
        <v>398.51646538365088</v>
      </c>
      <c r="AP299" s="69">
        <f t="shared" si="200"/>
        <v>496.1268093639427</v>
      </c>
      <c r="AQ299" s="70">
        <f t="shared" si="201"/>
        <v>1302.0464981208966</v>
      </c>
      <c r="AS299" s="74">
        <f t="shared" si="202"/>
        <v>0.36080355357014399</v>
      </c>
      <c r="AT299" s="74">
        <f t="shared" si="203"/>
        <v>0.30562393648170927</v>
      </c>
      <c r="AU299" s="74">
        <f t="shared" si="204"/>
        <v>0.26982442191188427</v>
      </c>
      <c r="AV299" s="74">
        <f t="shared" si="205"/>
        <v>0.24493428116281862</v>
      </c>
      <c r="AW299" s="45"/>
      <c r="AX299" s="42" t="str">
        <f t="shared" si="206"/>
        <v>HPS0170-ST-0440-002-B</v>
      </c>
      <c r="AY299" s="42">
        <f t="shared" si="207"/>
        <v>58.88</v>
      </c>
      <c r="AZ299" s="43">
        <f t="shared" si="208"/>
        <v>80.124113234210071</v>
      </c>
      <c r="BA299" s="43">
        <f t="shared" si="209"/>
        <v>104.61196012795557</v>
      </c>
      <c r="BB299" s="43">
        <f t="shared" si="210"/>
        <v>107.17495315109048</v>
      </c>
      <c r="BC299" s="43">
        <f t="shared" si="211"/>
        <v>109.84138314494609</v>
      </c>
      <c r="BD299" s="43">
        <f t="shared" si="212"/>
        <v>111.49819401491466</v>
      </c>
      <c r="BE299" s="43">
        <f t="shared" si="213"/>
        <v>132.83882179455028</v>
      </c>
      <c r="BF299" s="43">
        <f t="shared" si="214"/>
        <v>136.09337292851677</v>
      </c>
      <c r="BG299" s="43">
        <f t="shared" si="215"/>
        <v>139.47927085403299</v>
      </c>
      <c r="BH299" s="43">
        <f t="shared" si="216"/>
        <v>141.58312975920813</v>
      </c>
      <c r="BI299" s="43">
        <f t="shared" si="217"/>
        <v>143.39113350584302</v>
      </c>
      <c r="BJ299" s="43">
        <f t="shared" si="219"/>
        <v>165.37560312131421</v>
      </c>
    </row>
    <row r="300" spans="1:62" x14ac:dyDescent="0.2">
      <c r="A300" s="26" t="s">
        <v>314</v>
      </c>
      <c r="B300" s="17">
        <f>IF(ISERROR(VLOOKUP('Prices updated for CPI'!A300,Quantities!$A$1:$B$576,2,FALSE)),0,VLOOKUP('Prices updated for CPI'!A300,Quantities!$A$1:$B$576,2,FALSE))</f>
        <v>9</v>
      </c>
      <c r="C300" s="18">
        <f t="shared" si="183"/>
        <v>1</v>
      </c>
      <c r="D300" s="19">
        <v>2</v>
      </c>
      <c r="E300" s="20">
        <v>480</v>
      </c>
      <c r="F300" s="21">
        <v>0</v>
      </c>
      <c r="G300" s="22">
        <v>0</v>
      </c>
      <c r="H300" s="22">
        <v>0</v>
      </c>
      <c r="I300" s="22">
        <v>83.492275808096821</v>
      </c>
      <c r="J300" s="23">
        <f t="shared" si="184"/>
        <v>83.492275808096821</v>
      </c>
      <c r="K300" s="24">
        <f>IF(ISERROR(VLOOKUP($A300,'14-15 pricing'!$A$1:$D$1208,4,FALSE)),L300,VLOOKUP($A300,'14-15 pricing'!$A$1:$D$1208,4,FALSE))</f>
        <v>58.88</v>
      </c>
      <c r="L300" s="24">
        <f t="shared" si="185"/>
        <v>117.3303042649046</v>
      </c>
      <c r="M300" s="24"/>
      <c r="N300" s="24"/>
      <c r="O300" s="24"/>
      <c r="P300" s="24"/>
      <c r="Q300" s="24"/>
      <c r="R300" s="24"/>
      <c r="S300" s="24"/>
      <c r="T300" s="24"/>
      <c r="U300" s="24">
        <f t="shared" si="220"/>
        <v>117.63546306069647</v>
      </c>
      <c r="V300" s="24">
        <f t="shared" si="220"/>
        <v>117.36022527650766</v>
      </c>
      <c r="W300" s="24">
        <f t="shared" si="220"/>
        <v>118.4569092393215</v>
      </c>
      <c r="X300" s="22">
        <f t="shared" si="179"/>
        <v>117.3303042649046</v>
      </c>
      <c r="Y300" s="22">
        <f t="shared" si="180"/>
        <v>0</v>
      </c>
      <c r="Z300" s="31">
        <f t="shared" si="186"/>
        <v>117.3303042649046</v>
      </c>
      <c r="AA300" s="25">
        <f t="shared" si="187"/>
        <v>0</v>
      </c>
      <c r="AC300" s="49">
        <f t="shared" si="188"/>
        <v>529.92000000000007</v>
      </c>
      <c r="AD300" s="49">
        <f t="shared" si="189"/>
        <v>1055.9727383841414</v>
      </c>
      <c r="AE300" s="49">
        <f t="shared" si="190"/>
        <v>1058.7191675462682</v>
      </c>
      <c r="AF300" s="49">
        <f t="shared" si="191"/>
        <v>1056.242027488569</v>
      </c>
      <c r="AG300" s="49">
        <f t="shared" si="192"/>
        <v>1066.1121831538935</v>
      </c>
      <c r="AH300" s="50">
        <f t="shared" si="193"/>
        <v>3883.7438915924836</v>
      </c>
      <c r="AI300" s="49">
        <f t="shared" si="194"/>
        <v>536.19218315389344</v>
      </c>
      <c r="AJ300" s="51">
        <f t="shared" si="195"/>
        <v>1.3215277009290328E-4</v>
      </c>
      <c r="AK300" s="61"/>
      <c r="AL300" s="69">
        <f t="shared" si="196"/>
        <v>529.92000000000007</v>
      </c>
      <c r="AM300" s="69">
        <f t="shared" si="197"/>
        <v>717.44217013923003</v>
      </c>
      <c r="AN300" s="69">
        <f t="shared" si="198"/>
        <v>933.59683571301764</v>
      </c>
      <c r="AO300" s="69">
        <f t="shared" si="199"/>
        <v>1182.7558520289319</v>
      </c>
      <c r="AP300" s="69">
        <f t="shared" si="200"/>
        <v>1469.9586068097301</v>
      </c>
      <c r="AQ300" s="70">
        <f t="shared" si="201"/>
        <v>3873.1841441175548</v>
      </c>
      <c r="AS300" s="74">
        <f t="shared" si="202"/>
        <v>0.353868829519984</v>
      </c>
      <c r="AT300" s="74">
        <f t="shared" si="203"/>
        <v>0.30128514125652756</v>
      </c>
      <c r="AU300" s="74">
        <f t="shared" si="204"/>
        <v>0.26688074207709117</v>
      </c>
      <c r="AV300" s="74">
        <f t="shared" si="205"/>
        <v>0.24282505496643508</v>
      </c>
      <c r="AW300" s="45"/>
      <c r="AX300" s="42" t="str">
        <f t="shared" si="206"/>
        <v>HPS0170-ST-0480-002-B</v>
      </c>
      <c r="AY300" s="42">
        <f t="shared" si="207"/>
        <v>58.88</v>
      </c>
      <c r="AZ300" s="43">
        <f t="shared" si="208"/>
        <v>79.71579668213667</v>
      </c>
      <c r="BA300" s="43">
        <f t="shared" si="209"/>
        <v>103.73298174589085</v>
      </c>
      <c r="BB300" s="43">
        <f t="shared" si="210"/>
        <v>106.27443979866517</v>
      </c>
      <c r="BC300" s="43">
        <f t="shared" si="211"/>
        <v>108.91846571636141</v>
      </c>
      <c r="BD300" s="43">
        <f t="shared" si="212"/>
        <v>110.5613556069688</v>
      </c>
      <c r="BE300" s="43">
        <f t="shared" si="213"/>
        <v>131.41731689210354</v>
      </c>
      <c r="BF300" s="43">
        <f t="shared" si="214"/>
        <v>134.63704115596008</v>
      </c>
      <c r="BG300" s="43">
        <f t="shared" si="215"/>
        <v>137.98670667264216</v>
      </c>
      <c r="BH300" s="43">
        <f t="shared" si="216"/>
        <v>140.0680522364058</v>
      </c>
      <c r="BI300" s="43">
        <f t="shared" si="217"/>
        <v>141.85670858026515</v>
      </c>
      <c r="BJ300" s="43">
        <f t="shared" si="219"/>
        <v>163.32873408997</v>
      </c>
    </row>
    <row r="301" spans="1:62" x14ac:dyDescent="0.2">
      <c r="A301" s="26" t="s">
        <v>315</v>
      </c>
      <c r="B301" s="17">
        <f>IF(ISERROR(VLOOKUP('Prices updated for CPI'!A301,Quantities!$A$1:$B$576,2,FALSE)),0,VLOOKUP('Prices updated for CPI'!A301,Quantities!$A$1:$B$576,2,FALSE))</f>
        <v>42</v>
      </c>
      <c r="C301" s="18">
        <f t="shared" si="183"/>
        <v>1</v>
      </c>
      <c r="D301" s="19">
        <v>2</v>
      </c>
      <c r="E301" s="20">
        <v>560</v>
      </c>
      <c r="F301" s="21">
        <v>0</v>
      </c>
      <c r="G301" s="22">
        <v>0</v>
      </c>
      <c r="H301" s="22">
        <v>0</v>
      </c>
      <c r="I301" s="22">
        <v>84.315182787263495</v>
      </c>
      <c r="J301" s="23">
        <f t="shared" si="184"/>
        <v>84.315182787263495</v>
      </c>
      <c r="K301" s="24">
        <f>IF(ISERROR(VLOOKUP($A301,'14-15 pricing'!$A$1:$D$1208,4,FALSE)),L301,VLOOKUP($A301,'14-15 pricing'!$A$1:$D$1208,4,FALSE))</f>
        <v>58.88</v>
      </c>
      <c r="L301" s="24">
        <f t="shared" si="185"/>
        <v>118.48672173362063</v>
      </c>
      <c r="M301" s="24"/>
      <c r="N301" s="24"/>
      <c r="O301" s="24"/>
      <c r="P301" s="24"/>
      <c r="Q301" s="24"/>
      <c r="R301" s="24"/>
      <c r="S301" s="24"/>
      <c r="T301" s="24"/>
      <c r="U301" s="24">
        <f t="shared" si="220"/>
        <v>118.79488820048601</v>
      </c>
      <c r="V301" s="24">
        <f t="shared" si="220"/>
        <v>118.51693764926162</v>
      </c>
      <c r="W301" s="24">
        <f t="shared" si="220"/>
        <v>119.62443062258816</v>
      </c>
      <c r="X301" s="22">
        <f t="shared" si="179"/>
        <v>118.48672173362063</v>
      </c>
      <c r="Y301" s="22">
        <f t="shared" si="180"/>
        <v>0</v>
      </c>
      <c r="Z301" s="31">
        <f t="shared" si="186"/>
        <v>118.48672173362063</v>
      </c>
      <c r="AA301" s="25">
        <f t="shared" si="187"/>
        <v>0</v>
      </c>
      <c r="AC301" s="49">
        <f t="shared" si="188"/>
        <v>2472.96</v>
      </c>
      <c r="AD301" s="49">
        <f t="shared" si="189"/>
        <v>4976.4423128120661</v>
      </c>
      <c r="AE301" s="49">
        <f t="shared" si="190"/>
        <v>4989.3853044204125</v>
      </c>
      <c r="AF301" s="49">
        <f t="shared" si="191"/>
        <v>4977.7113812689877</v>
      </c>
      <c r="AG301" s="49">
        <f t="shared" si="192"/>
        <v>5024.226086148703</v>
      </c>
      <c r="AH301" s="50">
        <f t="shared" si="193"/>
        <v>18279.923717765509</v>
      </c>
      <c r="AI301" s="49">
        <f t="shared" si="194"/>
        <v>2551.2660861487029</v>
      </c>
      <c r="AJ301" s="51">
        <f t="shared" si="195"/>
        <v>6.2879857469287778E-4</v>
      </c>
      <c r="AK301" s="61"/>
      <c r="AL301" s="69">
        <f t="shared" si="196"/>
        <v>2472.96</v>
      </c>
      <c r="AM301" s="69">
        <f t="shared" si="197"/>
        <v>3365.2127558368238</v>
      </c>
      <c r="AN301" s="69">
        <f t="shared" si="198"/>
        <v>4393.7023253741354</v>
      </c>
      <c r="AO301" s="69">
        <f t="shared" si="199"/>
        <v>5579.2305153711131</v>
      </c>
      <c r="AP301" s="69">
        <f t="shared" si="200"/>
        <v>6945.7753310951985</v>
      </c>
      <c r="AQ301" s="70">
        <f t="shared" si="201"/>
        <v>18228.650973692555</v>
      </c>
      <c r="AS301" s="74">
        <f t="shared" si="202"/>
        <v>0.36080355357014421</v>
      </c>
      <c r="AT301" s="74">
        <f t="shared" si="203"/>
        <v>0.30562393648170938</v>
      </c>
      <c r="AU301" s="74">
        <f t="shared" si="204"/>
        <v>0.26982442191188427</v>
      </c>
      <c r="AV301" s="74">
        <f t="shared" si="205"/>
        <v>0.24493428116281857</v>
      </c>
      <c r="AW301" s="45"/>
      <c r="AX301" s="42" t="str">
        <f t="shared" si="206"/>
        <v>HPS0170-ST-0560-002-B</v>
      </c>
      <c r="AY301" s="42">
        <f t="shared" si="207"/>
        <v>58.88</v>
      </c>
      <c r="AZ301" s="43">
        <f t="shared" si="208"/>
        <v>80.124113234210085</v>
      </c>
      <c r="BA301" s="43">
        <f t="shared" si="209"/>
        <v>104.61196012795558</v>
      </c>
      <c r="BB301" s="43">
        <f t="shared" si="210"/>
        <v>107.17495315109049</v>
      </c>
      <c r="BC301" s="43">
        <f t="shared" si="211"/>
        <v>109.84138314494611</v>
      </c>
      <c r="BD301" s="43">
        <f t="shared" si="212"/>
        <v>111.49819401491467</v>
      </c>
      <c r="BE301" s="43">
        <f t="shared" si="213"/>
        <v>132.83882179455028</v>
      </c>
      <c r="BF301" s="43">
        <f t="shared" si="214"/>
        <v>136.09337292851677</v>
      </c>
      <c r="BG301" s="43">
        <f t="shared" si="215"/>
        <v>139.47927085403299</v>
      </c>
      <c r="BH301" s="43">
        <f t="shared" si="216"/>
        <v>141.58312975920813</v>
      </c>
      <c r="BI301" s="43">
        <f t="shared" si="217"/>
        <v>143.39113350584302</v>
      </c>
      <c r="BJ301" s="43">
        <f t="shared" si="219"/>
        <v>165.37560312131421</v>
      </c>
    </row>
    <row r="302" spans="1:62" x14ac:dyDescent="0.2">
      <c r="A302" s="26" t="s">
        <v>316</v>
      </c>
      <c r="B302" s="17">
        <f>IF(ISERROR(VLOOKUP('Prices updated for CPI'!A302,Quantities!$A$1:$B$576,2,FALSE)),0,VLOOKUP('Prices updated for CPI'!A302,Quantities!$A$1:$B$576,2,FALSE))</f>
        <v>60</v>
      </c>
      <c r="C302" s="18">
        <f t="shared" si="183"/>
        <v>1</v>
      </c>
      <c r="D302" s="19">
        <v>2</v>
      </c>
      <c r="E302" s="20">
        <v>600</v>
      </c>
      <c r="F302" s="21">
        <v>0</v>
      </c>
      <c r="G302" s="22">
        <v>0</v>
      </c>
      <c r="H302" s="22">
        <v>0</v>
      </c>
      <c r="I302" s="22">
        <v>83.492275808096821</v>
      </c>
      <c r="J302" s="23">
        <f t="shared" si="184"/>
        <v>83.492275808096821</v>
      </c>
      <c r="K302" s="24">
        <f>IF(ISERROR(VLOOKUP($A302,'14-15 pricing'!$A$1:$D$1208,4,FALSE)),L302,VLOOKUP($A302,'14-15 pricing'!$A$1:$D$1208,4,FALSE))</f>
        <v>58.88</v>
      </c>
      <c r="L302" s="24">
        <f t="shared" si="185"/>
        <v>117.3303042649046</v>
      </c>
      <c r="M302" s="24"/>
      <c r="N302" s="24"/>
      <c r="O302" s="24"/>
      <c r="P302" s="24"/>
      <c r="Q302" s="24"/>
      <c r="R302" s="24"/>
      <c r="S302" s="24"/>
      <c r="T302" s="24"/>
      <c r="U302" s="24">
        <f t="shared" si="220"/>
        <v>117.63546306069647</v>
      </c>
      <c r="V302" s="24">
        <f t="shared" si="220"/>
        <v>117.36022527650766</v>
      </c>
      <c r="W302" s="24">
        <f t="shared" si="220"/>
        <v>118.4569092393215</v>
      </c>
      <c r="X302" s="22">
        <f t="shared" si="179"/>
        <v>117.3303042649046</v>
      </c>
      <c r="Y302" s="22">
        <f t="shared" si="180"/>
        <v>0</v>
      </c>
      <c r="Z302" s="31">
        <f t="shared" si="186"/>
        <v>117.3303042649046</v>
      </c>
      <c r="AA302" s="25">
        <f t="shared" si="187"/>
        <v>0</v>
      </c>
      <c r="AC302" s="49">
        <f t="shared" si="188"/>
        <v>3532.8</v>
      </c>
      <c r="AD302" s="49">
        <f t="shared" si="189"/>
        <v>7039.8182558942763</v>
      </c>
      <c r="AE302" s="49">
        <f t="shared" si="190"/>
        <v>7058.1277836417876</v>
      </c>
      <c r="AF302" s="49">
        <f t="shared" si="191"/>
        <v>7041.6135165904598</v>
      </c>
      <c r="AG302" s="49">
        <f t="shared" si="192"/>
        <v>7107.4145543592904</v>
      </c>
      <c r="AH302" s="50">
        <f t="shared" si="193"/>
        <v>25891.62594394989</v>
      </c>
      <c r="AI302" s="49">
        <f t="shared" si="194"/>
        <v>3574.6145543592902</v>
      </c>
      <c r="AJ302" s="51">
        <f t="shared" si="195"/>
        <v>8.8101846728602196E-4</v>
      </c>
      <c r="AK302" s="61"/>
      <c r="AL302" s="69">
        <f t="shared" si="196"/>
        <v>3532.8</v>
      </c>
      <c r="AM302" s="69">
        <f t="shared" si="197"/>
        <v>4782.9478009282002</v>
      </c>
      <c r="AN302" s="69">
        <f t="shared" si="198"/>
        <v>6223.9789047534514</v>
      </c>
      <c r="AO302" s="69">
        <f t="shared" si="199"/>
        <v>7885.0390135262132</v>
      </c>
      <c r="AP302" s="69">
        <f t="shared" si="200"/>
        <v>9799.7240453982013</v>
      </c>
      <c r="AQ302" s="70">
        <f t="shared" si="201"/>
        <v>25821.22762745036</v>
      </c>
      <c r="AS302" s="74">
        <f t="shared" si="202"/>
        <v>0.35386882951998411</v>
      </c>
      <c r="AT302" s="74">
        <f t="shared" si="203"/>
        <v>0.30128514125652767</v>
      </c>
      <c r="AU302" s="74">
        <f t="shared" si="204"/>
        <v>0.26688074207709112</v>
      </c>
      <c r="AV302" s="74">
        <f t="shared" si="205"/>
        <v>0.24282505496643511</v>
      </c>
      <c r="AW302" s="45"/>
      <c r="AX302" s="42" t="str">
        <f t="shared" si="206"/>
        <v>HPS0170-ST-0600-002-B</v>
      </c>
      <c r="AY302" s="42">
        <f t="shared" si="207"/>
        <v>58.88</v>
      </c>
      <c r="AZ302" s="43">
        <f t="shared" si="208"/>
        <v>79.71579668213667</v>
      </c>
      <c r="BA302" s="43">
        <f t="shared" si="209"/>
        <v>103.73298174589085</v>
      </c>
      <c r="BB302" s="43">
        <f t="shared" si="210"/>
        <v>106.27443979866517</v>
      </c>
      <c r="BC302" s="43">
        <f t="shared" si="211"/>
        <v>108.91846571636141</v>
      </c>
      <c r="BD302" s="43">
        <f t="shared" si="212"/>
        <v>110.5613556069688</v>
      </c>
      <c r="BE302" s="43">
        <f t="shared" si="213"/>
        <v>131.41731689210354</v>
      </c>
      <c r="BF302" s="43">
        <f t="shared" si="214"/>
        <v>134.63704115596008</v>
      </c>
      <c r="BG302" s="43">
        <f t="shared" si="215"/>
        <v>137.98670667264216</v>
      </c>
      <c r="BH302" s="43">
        <f t="shared" si="216"/>
        <v>140.0680522364058</v>
      </c>
      <c r="BI302" s="43">
        <f t="shared" si="217"/>
        <v>141.85670858026515</v>
      </c>
      <c r="BJ302" s="43">
        <f t="shared" si="219"/>
        <v>163.32873408997</v>
      </c>
    </row>
    <row r="303" spans="1:62" x14ac:dyDescent="0.2">
      <c r="A303" s="26" t="s">
        <v>317</v>
      </c>
      <c r="B303" s="17">
        <f>IF(ISERROR(VLOOKUP('Prices updated for CPI'!A303,Quantities!$A$1:$B$576,2,FALSE)),0,VLOOKUP('Prices updated for CPI'!A303,Quantities!$A$1:$B$576,2,FALSE))</f>
        <v>57</v>
      </c>
      <c r="C303" s="18">
        <f t="shared" si="183"/>
        <v>1</v>
      </c>
      <c r="D303" s="19">
        <v>2</v>
      </c>
      <c r="E303" s="20">
        <v>620</v>
      </c>
      <c r="F303" s="21">
        <v>0</v>
      </c>
      <c r="G303" s="22">
        <v>0</v>
      </c>
      <c r="H303" s="22">
        <v>0</v>
      </c>
      <c r="I303" s="22">
        <v>81.023554870596826</v>
      </c>
      <c r="J303" s="23">
        <f t="shared" si="184"/>
        <v>81.023554870596826</v>
      </c>
      <c r="K303" s="24">
        <f>IF(ISERROR(VLOOKUP($A303,'14-15 pricing'!$A$1:$D$1208,4,FALSE)),L303,VLOOKUP($A303,'14-15 pricing'!$A$1:$D$1208,4,FALSE))</f>
        <v>47.36</v>
      </c>
      <c r="L303" s="24">
        <f t="shared" si="185"/>
        <v>113.86105185875655</v>
      </c>
      <c r="M303" s="24"/>
      <c r="N303" s="24"/>
      <c r="O303" s="24"/>
      <c r="P303" s="24"/>
      <c r="Q303" s="24"/>
      <c r="R303" s="24"/>
      <c r="S303" s="24"/>
      <c r="T303" s="24"/>
      <c r="U303" s="24">
        <f t="shared" si="220"/>
        <v>114.15718764132784</v>
      </c>
      <c r="V303" s="24">
        <f t="shared" si="220"/>
        <v>113.89008815824585</v>
      </c>
      <c r="W303" s="24">
        <f t="shared" si="220"/>
        <v>114.95434508952155</v>
      </c>
      <c r="X303" s="22">
        <f t="shared" si="179"/>
        <v>113.86105185875655</v>
      </c>
      <c r="Y303" s="22">
        <f t="shared" si="180"/>
        <v>0</v>
      </c>
      <c r="Z303" s="31">
        <f t="shared" si="186"/>
        <v>113.86105185875655</v>
      </c>
      <c r="AA303" s="25">
        <f t="shared" si="187"/>
        <v>0</v>
      </c>
      <c r="AC303" s="49">
        <f t="shared" si="188"/>
        <v>2699.52</v>
      </c>
      <c r="AD303" s="49">
        <f t="shared" si="189"/>
        <v>6490.0799559491234</v>
      </c>
      <c r="AE303" s="49">
        <f t="shared" si="190"/>
        <v>6506.9596955556872</v>
      </c>
      <c r="AF303" s="49">
        <f t="shared" si="191"/>
        <v>6491.7350250200134</v>
      </c>
      <c r="AG303" s="49">
        <f t="shared" si="192"/>
        <v>6552.3976701027286</v>
      </c>
      <c r="AH303" s="50">
        <f t="shared" si="193"/>
        <v>23347.251819346755</v>
      </c>
      <c r="AI303" s="49">
        <f t="shared" si="194"/>
        <v>3852.8776701027286</v>
      </c>
      <c r="AJ303" s="51">
        <f t="shared" si="195"/>
        <v>9.4960067104713723E-4</v>
      </c>
      <c r="AK303" s="61"/>
      <c r="AL303" s="69">
        <f t="shared" si="196"/>
        <v>2699.52</v>
      </c>
      <c r="AM303" s="69">
        <f t="shared" si="197"/>
        <v>4046.9845932525241</v>
      </c>
      <c r="AN303" s="69">
        <f t="shared" si="198"/>
        <v>5600.1916530405269</v>
      </c>
      <c r="AO303" s="69">
        <f t="shared" si="199"/>
        <v>7390.5557061338222</v>
      </c>
      <c r="AP303" s="69">
        <f t="shared" si="200"/>
        <v>9454.2879190469903</v>
      </c>
      <c r="AQ303" s="70">
        <f t="shared" si="201"/>
        <v>23247.859148638188</v>
      </c>
      <c r="AS303" s="74">
        <f t="shared" si="202"/>
        <v>0.49914969818802013</v>
      </c>
      <c r="AT303" s="74">
        <f t="shared" si="203"/>
        <v>0.38379366760566408</v>
      </c>
      <c r="AU303" s="74">
        <f t="shared" si="204"/>
        <v>0.31969692539383865</v>
      </c>
      <c r="AV303" s="74">
        <f t="shared" si="205"/>
        <v>0.27923911204679303</v>
      </c>
      <c r="AW303" s="45"/>
      <c r="AX303" s="42" t="str">
        <f t="shared" si="206"/>
        <v>HPS0170-ST-0620-002-B</v>
      </c>
      <c r="AY303" s="42">
        <f t="shared" si="207"/>
        <v>47.36</v>
      </c>
      <c r="AZ303" s="43">
        <f t="shared" si="208"/>
        <v>70.999729706184638</v>
      </c>
      <c r="BA303" s="43">
        <f t="shared" si="209"/>
        <v>98.248976369132066</v>
      </c>
      <c r="BB303" s="43">
        <f t="shared" si="210"/>
        <v>100.6560762901758</v>
      </c>
      <c r="BC303" s="43">
        <f t="shared" si="211"/>
        <v>103.16032166647726</v>
      </c>
      <c r="BD303" s="43">
        <f t="shared" si="212"/>
        <v>104.71635762845101</v>
      </c>
      <c r="BE303" s="43">
        <f t="shared" si="213"/>
        <v>129.65887203743549</v>
      </c>
      <c r="BF303" s="43">
        <f t="shared" si="214"/>
        <v>132.83551440235266</v>
      </c>
      <c r="BG303" s="43">
        <f t="shared" si="215"/>
        <v>136.14035932588942</v>
      </c>
      <c r="BH303" s="43">
        <f t="shared" si="216"/>
        <v>138.19385520070841</v>
      </c>
      <c r="BI303" s="43">
        <f t="shared" si="217"/>
        <v>139.95857821813095</v>
      </c>
      <c r="BJ303" s="43">
        <f t="shared" si="219"/>
        <v>165.86470033415773</v>
      </c>
    </row>
    <row r="304" spans="1:62" x14ac:dyDescent="0.2">
      <c r="A304" s="26" t="s">
        <v>318</v>
      </c>
      <c r="B304" s="17">
        <f>IF(ISERROR(VLOOKUP('Prices updated for CPI'!A304,Quantities!$A$1:$B$576,2,FALSE)),0,VLOOKUP('Prices updated for CPI'!A304,Quantities!$A$1:$B$576,2,FALSE))</f>
        <v>12</v>
      </c>
      <c r="C304" s="18">
        <f t="shared" si="183"/>
        <v>1</v>
      </c>
      <c r="D304" s="19">
        <v>2</v>
      </c>
      <c r="E304" s="20">
        <v>660</v>
      </c>
      <c r="F304" s="21">
        <v>0</v>
      </c>
      <c r="G304" s="22">
        <v>0</v>
      </c>
      <c r="H304" s="22">
        <v>0</v>
      </c>
      <c r="I304" s="22">
        <v>81.023554870596826</v>
      </c>
      <c r="J304" s="23">
        <f t="shared" si="184"/>
        <v>81.023554870596826</v>
      </c>
      <c r="K304" s="24">
        <f>IF(ISERROR(VLOOKUP($A304,'14-15 pricing'!$A$1:$D$1208,4,FALSE)),L304,VLOOKUP($A304,'14-15 pricing'!$A$1:$D$1208,4,FALSE))</f>
        <v>47.36</v>
      </c>
      <c r="L304" s="24">
        <f t="shared" si="185"/>
        <v>113.86105185875655</v>
      </c>
      <c r="M304" s="24"/>
      <c r="N304" s="24"/>
      <c r="O304" s="24"/>
      <c r="P304" s="24"/>
      <c r="Q304" s="24"/>
      <c r="R304" s="24"/>
      <c r="S304" s="24"/>
      <c r="T304" s="24"/>
      <c r="U304" s="24">
        <f t="shared" si="220"/>
        <v>114.15718764132784</v>
      </c>
      <c r="V304" s="24">
        <f t="shared" si="220"/>
        <v>113.89008815824585</v>
      </c>
      <c r="W304" s="24">
        <f t="shared" si="220"/>
        <v>114.95434508952155</v>
      </c>
      <c r="X304" s="22">
        <f t="shared" si="179"/>
        <v>113.86105185875655</v>
      </c>
      <c r="Y304" s="22">
        <f t="shared" si="180"/>
        <v>0</v>
      </c>
      <c r="Z304" s="31">
        <f t="shared" si="186"/>
        <v>113.86105185875655</v>
      </c>
      <c r="AA304" s="25">
        <f t="shared" si="187"/>
        <v>0</v>
      </c>
      <c r="AC304" s="49">
        <f t="shared" si="188"/>
        <v>568.31999999999994</v>
      </c>
      <c r="AD304" s="49">
        <f t="shared" si="189"/>
        <v>1366.3326223050785</v>
      </c>
      <c r="AE304" s="49">
        <f t="shared" si="190"/>
        <v>1369.8862516959341</v>
      </c>
      <c r="AF304" s="49">
        <f t="shared" si="191"/>
        <v>1366.6810578989503</v>
      </c>
      <c r="AG304" s="49">
        <f t="shared" si="192"/>
        <v>1379.4521410742586</v>
      </c>
      <c r="AH304" s="50">
        <f t="shared" si="193"/>
        <v>4915.2109093361578</v>
      </c>
      <c r="AI304" s="49">
        <f t="shared" si="194"/>
        <v>811.1321410742587</v>
      </c>
      <c r="AJ304" s="51">
        <f t="shared" si="195"/>
        <v>1.9991593074676574E-4</v>
      </c>
      <c r="AK304" s="61"/>
      <c r="AL304" s="69">
        <f t="shared" si="196"/>
        <v>568.31999999999994</v>
      </c>
      <c r="AM304" s="69">
        <f t="shared" si="197"/>
        <v>851.99675647421554</v>
      </c>
      <c r="AN304" s="69">
        <f t="shared" si="198"/>
        <v>1178.9877164295847</v>
      </c>
      <c r="AO304" s="69">
        <f t="shared" si="199"/>
        <v>1555.906464449226</v>
      </c>
      <c r="AP304" s="69">
        <f t="shared" si="200"/>
        <v>1990.3764040098927</v>
      </c>
      <c r="AQ304" s="70">
        <f t="shared" si="201"/>
        <v>4894.286136555409</v>
      </c>
      <c r="AS304" s="74">
        <f t="shared" si="202"/>
        <v>0.49914969818802019</v>
      </c>
      <c r="AT304" s="74">
        <f t="shared" si="203"/>
        <v>0.38379366760566425</v>
      </c>
      <c r="AU304" s="74">
        <f t="shared" si="204"/>
        <v>0.31969692539383876</v>
      </c>
      <c r="AV304" s="74">
        <f t="shared" si="205"/>
        <v>0.27923911204679286</v>
      </c>
      <c r="AW304" s="45"/>
      <c r="AX304" s="42" t="str">
        <f t="shared" si="206"/>
        <v>HPS0170-ST-0660-002-B</v>
      </c>
      <c r="AY304" s="42">
        <f t="shared" si="207"/>
        <v>47.36</v>
      </c>
      <c r="AZ304" s="43">
        <f t="shared" si="208"/>
        <v>70.999729706184638</v>
      </c>
      <c r="BA304" s="43">
        <f t="shared" si="209"/>
        <v>98.24897636913208</v>
      </c>
      <c r="BB304" s="43">
        <f t="shared" si="210"/>
        <v>100.65607629017582</v>
      </c>
      <c r="BC304" s="43">
        <f t="shared" si="211"/>
        <v>103.16032166647727</v>
      </c>
      <c r="BD304" s="43">
        <f t="shared" si="212"/>
        <v>104.71635762845102</v>
      </c>
      <c r="BE304" s="43">
        <f t="shared" si="213"/>
        <v>129.65887203743554</v>
      </c>
      <c r="BF304" s="43">
        <f t="shared" si="214"/>
        <v>132.83551440235271</v>
      </c>
      <c r="BG304" s="43">
        <f t="shared" si="215"/>
        <v>136.14035932588948</v>
      </c>
      <c r="BH304" s="43">
        <f t="shared" si="216"/>
        <v>138.19385520070847</v>
      </c>
      <c r="BI304" s="43">
        <f t="shared" si="217"/>
        <v>139.95857821813101</v>
      </c>
      <c r="BJ304" s="43">
        <f t="shared" si="219"/>
        <v>165.86470033415776</v>
      </c>
    </row>
    <row r="305" spans="1:62" x14ac:dyDescent="0.2">
      <c r="A305" s="26" t="s">
        <v>319</v>
      </c>
      <c r="B305" s="17">
        <f>IF(ISERROR(VLOOKUP('Prices updated for CPI'!A305,Quantities!$A$1:$B$576,2,FALSE)),0,VLOOKUP('Prices updated for CPI'!A305,Quantities!$A$1:$B$576,2,FALSE))</f>
        <v>2</v>
      </c>
      <c r="C305" s="18">
        <f t="shared" si="183"/>
        <v>1</v>
      </c>
      <c r="D305" s="19">
        <v>2</v>
      </c>
      <c r="E305" s="20">
        <v>770</v>
      </c>
      <c r="F305" s="21">
        <v>0</v>
      </c>
      <c r="G305" s="22">
        <v>0</v>
      </c>
      <c r="H305" s="22">
        <v>0</v>
      </c>
      <c r="I305" s="22">
        <v>86.428511870596822</v>
      </c>
      <c r="J305" s="23">
        <f t="shared" si="184"/>
        <v>86.428511870596822</v>
      </c>
      <c r="K305" s="24">
        <f>IF(ISERROR(VLOOKUP($A305,'14-15 pricing'!$A$1:$D$1208,4,FALSE)),L305,VLOOKUP($A305,'14-15 pricing'!$A$1:$D$1208,4,FALSE))</f>
        <v>59.84</v>
      </c>
      <c r="L305" s="24">
        <f t="shared" si="185"/>
        <v>121.45654788771049</v>
      </c>
      <c r="M305" s="24"/>
      <c r="N305" s="24"/>
      <c r="O305" s="24"/>
      <c r="P305" s="24"/>
      <c r="Q305" s="24"/>
      <c r="R305" s="24"/>
      <c r="S305" s="24"/>
      <c r="T305" s="24"/>
      <c r="U305" s="24">
        <f t="shared" si="220"/>
        <v>121.77243843386275</v>
      </c>
      <c r="V305" s="24">
        <f t="shared" si="220"/>
        <v>121.4875211541772</v>
      </c>
      <c r="W305" s="24">
        <f t="shared" si="220"/>
        <v>122.62277303204202</v>
      </c>
      <c r="X305" s="22">
        <f t="shared" si="179"/>
        <v>121.45654788771049</v>
      </c>
      <c r="Y305" s="22">
        <f t="shared" si="180"/>
        <v>0</v>
      </c>
      <c r="Z305" s="31">
        <f t="shared" si="186"/>
        <v>121.45654788771049</v>
      </c>
      <c r="AA305" s="25">
        <f t="shared" si="187"/>
        <v>0</v>
      </c>
      <c r="AC305" s="49">
        <f t="shared" si="188"/>
        <v>119.68</v>
      </c>
      <c r="AD305" s="49">
        <f t="shared" si="189"/>
        <v>242.91309577542097</v>
      </c>
      <c r="AE305" s="49">
        <f t="shared" si="190"/>
        <v>243.54487686772549</v>
      </c>
      <c r="AF305" s="49">
        <f t="shared" si="191"/>
        <v>242.9750423083544</v>
      </c>
      <c r="AG305" s="49">
        <f t="shared" si="192"/>
        <v>245.24554606408404</v>
      </c>
      <c r="AH305" s="50">
        <f t="shared" si="193"/>
        <v>891.32361831856656</v>
      </c>
      <c r="AI305" s="49">
        <f t="shared" si="194"/>
        <v>125.56554606408403</v>
      </c>
      <c r="AJ305" s="51">
        <f t="shared" si="195"/>
        <v>3.0947550639383577E-5</v>
      </c>
      <c r="AK305" s="61"/>
      <c r="AL305" s="69">
        <f t="shared" si="196"/>
        <v>119.68</v>
      </c>
      <c r="AM305" s="69">
        <f t="shared" si="197"/>
        <v>163.59396300138977</v>
      </c>
      <c r="AN305" s="69">
        <f t="shared" si="198"/>
        <v>214.21308702036518</v>
      </c>
      <c r="AO305" s="69">
        <f t="shared" si="199"/>
        <v>272.56117362706306</v>
      </c>
      <c r="AP305" s="69">
        <f t="shared" si="200"/>
        <v>339.81834720806933</v>
      </c>
      <c r="AQ305" s="70">
        <f t="shared" si="201"/>
        <v>888.75702697970121</v>
      </c>
      <c r="AS305" s="74">
        <f t="shared" si="202"/>
        <v>0.36692816678968715</v>
      </c>
      <c r="AT305" s="74">
        <f t="shared" si="203"/>
        <v>0.30941926639765671</v>
      </c>
      <c r="AU305" s="74">
        <f t="shared" si="204"/>
        <v>0.27238338898104175</v>
      </c>
      <c r="AV305" s="74">
        <f t="shared" si="205"/>
        <v>0.24675992066658828</v>
      </c>
      <c r="AW305" s="45"/>
      <c r="AX305" s="42" t="str">
        <f t="shared" si="206"/>
        <v>HPS0170-ST-0770-002-B</v>
      </c>
      <c r="AY305" s="42">
        <f t="shared" si="207"/>
        <v>59.84</v>
      </c>
      <c r="AZ305" s="43">
        <f t="shared" si="208"/>
        <v>81.796981500694883</v>
      </c>
      <c r="BA305" s="43">
        <f t="shared" si="209"/>
        <v>107.10654351018259</v>
      </c>
      <c r="BB305" s="43">
        <f t="shared" si="210"/>
        <v>109.73065382618206</v>
      </c>
      <c r="BC305" s="43">
        <f t="shared" si="211"/>
        <v>112.46066767741314</v>
      </c>
      <c r="BD305" s="43">
        <f t="shared" si="212"/>
        <v>114.156986963615</v>
      </c>
      <c r="BE305" s="43">
        <f t="shared" si="213"/>
        <v>136.28058681353153</v>
      </c>
      <c r="BF305" s="43">
        <f t="shared" si="214"/>
        <v>139.61946119046306</v>
      </c>
      <c r="BG305" s="43">
        <f t="shared" si="215"/>
        <v>143.09308546645764</v>
      </c>
      <c r="BH305" s="43">
        <f t="shared" si="216"/>
        <v>145.25145394862906</v>
      </c>
      <c r="BI305" s="43">
        <f t="shared" si="217"/>
        <v>147.10630186299511</v>
      </c>
      <c r="BJ305" s="43">
        <f t="shared" si="219"/>
        <v>169.90917360403466</v>
      </c>
    </row>
    <row r="306" spans="1:62" x14ac:dyDescent="0.2">
      <c r="A306" s="26" t="s">
        <v>320</v>
      </c>
      <c r="B306" s="17">
        <f>IF(ISERROR(VLOOKUP('Prices updated for CPI'!A306,Quantities!$A$1:$B$576,2,FALSE)),0,VLOOKUP('Prices updated for CPI'!A306,Quantities!$A$1:$B$576,2,FALSE))</f>
        <v>3</v>
      </c>
      <c r="C306" s="18">
        <f t="shared" si="183"/>
        <v>1</v>
      </c>
      <c r="D306" s="19">
        <v>2</v>
      </c>
      <c r="E306" s="20">
        <v>1030</v>
      </c>
      <c r="F306" s="21">
        <v>0</v>
      </c>
      <c r="G306" s="22">
        <v>0</v>
      </c>
      <c r="H306" s="22">
        <v>0</v>
      </c>
      <c r="I306" s="22">
        <v>81.023554870596826</v>
      </c>
      <c r="J306" s="23">
        <f t="shared" si="184"/>
        <v>81.023554870596826</v>
      </c>
      <c r="K306" s="24">
        <f>IF(ISERROR(VLOOKUP($A306,'14-15 pricing'!$A$1:$D$1208,4,FALSE)),L306,VLOOKUP($A306,'14-15 pricing'!$A$1:$D$1208,4,FALSE))</f>
        <v>47.36</v>
      </c>
      <c r="L306" s="24">
        <f t="shared" si="185"/>
        <v>113.86105185875655</v>
      </c>
      <c r="M306" s="24"/>
      <c r="N306" s="24"/>
      <c r="O306" s="24"/>
      <c r="P306" s="24"/>
      <c r="Q306" s="24"/>
      <c r="R306" s="24"/>
      <c r="S306" s="24"/>
      <c r="T306" s="24"/>
      <c r="U306" s="24">
        <f t="shared" si="220"/>
        <v>114.15718764132784</v>
      </c>
      <c r="V306" s="24">
        <f t="shared" si="220"/>
        <v>113.89008815824585</v>
      </c>
      <c r="W306" s="24">
        <f t="shared" si="220"/>
        <v>114.95434508952155</v>
      </c>
      <c r="X306" s="22">
        <f t="shared" ref="X306:X369" si="221">IF($D306=2,($I306*(1+L$8)*L$7))</f>
        <v>113.86105185875655</v>
      </c>
      <c r="Y306" s="22">
        <f t="shared" ref="Y306:Y369" si="222">IF($D306=2,0)</f>
        <v>0</v>
      </c>
      <c r="Z306" s="31">
        <f t="shared" si="186"/>
        <v>113.86105185875655</v>
      </c>
      <c r="AA306" s="25">
        <f t="shared" si="187"/>
        <v>0</v>
      </c>
      <c r="AC306" s="49">
        <f t="shared" si="188"/>
        <v>142.07999999999998</v>
      </c>
      <c r="AD306" s="49">
        <f t="shared" si="189"/>
        <v>341.58315557626963</v>
      </c>
      <c r="AE306" s="49">
        <f t="shared" si="190"/>
        <v>342.47156292398353</v>
      </c>
      <c r="AF306" s="49">
        <f t="shared" si="191"/>
        <v>341.67026447473756</v>
      </c>
      <c r="AG306" s="49">
        <f t="shared" si="192"/>
        <v>344.86303526856466</v>
      </c>
      <c r="AH306" s="50">
        <f t="shared" si="193"/>
        <v>1228.8027273340394</v>
      </c>
      <c r="AI306" s="49">
        <f t="shared" si="194"/>
        <v>202.78303526856467</v>
      </c>
      <c r="AJ306" s="51">
        <f t="shared" si="195"/>
        <v>4.9978982686691434E-5</v>
      </c>
      <c r="AK306" s="61"/>
      <c r="AL306" s="69">
        <f t="shared" si="196"/>
        <v>142.07999999999998</v>
      </c>
      <c r="AM306" s="69">
        <f t="shared" si="197"/>
        <v>212.99918911855389</v>
      </c>
      <c r="AN306" s="69">
        <f t="shared" si="198"/>
        <v>294.74692910739617</v>
      </c>
      <c r="AO306" s="69">
        <f t="shared" si="199"/>
        <v>388.97661611230649</v>
      </c>
      <c r="AP306" s="69">
        <f t="shared" si="200"/>
        <v>497.59410100247317</v>
      </c>
      <c r="AQ306" s="70">
        <f t="shared" si="201"/>
        <v>1223.5715341388523</v>
      </c>
      <c r="AS306" s="74">
        <f t="shared" si="202"/>
        <v>0.49914969818802019</v>
      </c>
      <c r="AT306" s="74">
        <f t="shared" si="203"/>
        <v>0.38379366760566425</v>
      </c>
      <c r="AU306" s="74">
        <f t="shared" si="204"/>
        <v>0.31969692539383876</v>
      </c>
      <c r="AV306" s="74">
        <f t="shared" si="205"/>
        <v>0.27923911204679286</v>
      </c>
      <c r="AW306" s="45"/>
      <c r="AX306" s="42" t="str">
        <f t="shared" si="206"/>
        <v>HPS0170-ST-1030-002-B</v>
      </c>
      <c r="AY306" s="42">
        <f t="shared" si="207"/>
        <v>47.36</v>
      </c>
      <c r="AZ306" s="43">
        <f t="shared" si="208"/>
        <v>70.999729706184638</v>
      </c>
      <c r="BA306" s="43">
        <f t="shared" si="209"/>
        <v>98.24897636913208</v>
      </c>
      <c r="BB306" s="43">
        <f t="shared" si="210"/>
        <v>100.65607629017582</v>
      </c>
      <c r="BC306" s="43">
        <f t="shared" si="211"/>
        <v>103.16032166647727</v>
      </c>
      <c r="BD306" s="43">
        <f t="shared" si="212"/>
        <v>104.71635762845102</v>
      </c>
      <c r="BE306" s="43">
        <f t="shared" si="213"/>
        <v>129.65887203743554</v>
      </c>
      <c r="BF306" s="43">
        <f t="shared" si="214"/>
        <v>132.83551440235271</v>
      </c>
      <c r="BG306" s="43">
        <f t="shared" si="215"/>
        <v>136.14035932588948</v>
      </c>
      <c r="BH306" s="43">
        <f t="shared" si="216"/>
        <v>138.19385520070847</v>
      </c>
      <c r="BI306" s="43">
        <f t="shared" si="217"/>
        <v>139.95857821813101</v>
      </c>
      <c r="BJ306" s="43">
        <f t="shared" si="219"/>
        <v>165.86470033415776</v>
      </c>
    </row>
    <row r="307" spans="1:62" x14ac:dyDescent="0.2">
      <c r="A307" s="26" t="s">
        <v>321</v>
      </c>
      <c r="B307" s="17">
        <f>IF(ISERROR(VLOOKUP('Prices updated for CPI'!A307,Quantities!$A$1:$B$576,2,FALSE)),0,VLOOKUP('Prices updated for CPI'!A307,Quantities!$A$1:$B$576,2,FALSE))</f>
        <v>20</v>
      </c>
      <c r="C307" s="18">
        <f t="shared" si="183"/>
        <v>1</v>
      </c>
      <c r="D307" s="19">
        <v>2</v>
      </c>
      <c r="E307" s="20">
        <v>1080</v>
      </c>
      <c r="F307" s="21">
        <v>0</v>
      </c>
      <c r="G307" s="22">
        <v>0</v>
      </c>
      <c r="H307" s="22">
        <v>0</v>
      </c>
      <c r="I307" s="22">
        <v>81.023554870596826</v>
      </c>
      <c r="J307" s="23">
        <f t="shared" si="184"/>
        <v>81.023554870596826</v>
      </c>
      <c r="K307" s="24">
        <f>IF(ISERROR(VLOOKUP($A307,'14-15 pricing'!$A$1:$D$1208,4,FALSE)),L307,VLOOKUP($A307,'14-15 pricing'!$A$1:$D$1208,4,FALSE))</f>
        <v>47.36</v>
      </c>
      <c r="L307" s="24">
        <f t="shared" si="185"/>
        <v>113.86105185875655</v>
      </c>
      <c r="M307" s="24"/>
      <c r="N307" s="24"/>
      <c r="O307" s="24"/>
      <c r="P307" s="24"/>
      <c r="Q307" s="24"/>
      <c r="R307" s="24"/>
      <c r="S307" s="24"/>
      <c r="T307" s="24"/>
      <c r="U307" s="24">
        <f t="shared" si="220"/>
        <v>114.15718764132784</v>
      </c>
      <c r="V307" s="24">
        <f t="shared" si="220"/>
        <v>113.89008815824585</v>
      </c>
      <c r="W307" s="24">
        <f t="shared" si="220"/>
        <v>114.95434508952155</v>
      </c>
      <c r="X307" s="22">
        <f t="shared" si="221"/>
        <v>113.86105185875655</v>
      </c>
      <c r="Y307" s="22">
        <f t="shared" si="222"/>
        <v>0</v>
      </c>
      <c r="Z307" s="31">
        <f t="shared" si="186"/>
        <v>113.86105185875655</v>
      </c>
      <c r="AA307" s="25">
        <f t="shared" si="187"/>
        <v>0</v>
      </c>
      <c r="AC307" s="49">
        <f t="shared" si="188"/>
        <v>947.2</v>
      </c>
      <c r="AD307" s="49">
        <f t="shared" si="189"/>
        <v>2277.2210371751312</v>
      </c>
      <c r="AE307" s="49">
        <f t="shared" si="190"/>
        <v>2283.1437528265569</v>
      </c>
      <c r="AF307" s="49">
        <f t="shared" si="191"/>
        <v>2277.8017631649168</v>
      </c>
      <c r="AG307" s="49">
        <f t="shared" si="192"/>
        <v>2299.0869017904311</v>
      </c>
      <c r="AH307" s="50">
        <f t="shared" si="193"/>
        <v>8192.0181822269278</v>
      </c>
      <c r="AI307" s="49">
        <f t="shared" si="194"/>
        <v>1351.886901790431</v>
      </c>
      <c r="AJ307" s="51">
        <f t="shared" si="195"/>
        <v>3.3319321791127617E-4</v>
      </c>
      <c r="AK307" s="61"/>
      <c r="AL307" s="69">
        <f t="shared" si="196"/>
        <v>947.2</v>
      </c>
      <c r="AM307" s="69">
        <f t="shared" si="197"/>
        <v>1419.9945941236924</v>
      </c>
      <c r="AN307" s="69">
        <f t="shared" si="198"/>
        <v>1964.9795273826408</v>
      </c>
      <c r="AO307" s="69">
        <f t="shared" si="199"/>
        <v>2593.1774407487092</v>
      </c>
      <c r="AP307" s="69">
        <f t="shared" si="200"/>
        <v>3317.2940066831534</v>
      </c>
      <c r="AQ307" s="70">
        <f t="shared" si="201"/>
        <v>8157.1435609256796</v>
      </c>
      <c r="AS307" s="74">
        <f t="shared" si="202"/>
        <v>0.4991496981880198</v>
      </c>
      <c r="AT307" s="74">
        <f t="shared" si="203"/>
        <v>0.38379366760566413</v>
      </c>
      <c r="AU307" s="74">
        <f t="shared" si="204"/>
        <v>0.31969692539383865</v>
      </c>
      <c r="AV307" s="74">
        <f t="shared" si="205"/>
        <v>0.2792391120467928</v>
      </c>
      <c r="AW307" s="45"/>
      <c r="AX307" s="42" t="str">
        <f t="shared" si="206"/>
        <v>HPS0170-ST-1080-002-B</v>
      </c>
      <c r="AY307" s="42">
        <f t="shared" si="207"/>
        <v>47.36</v>
      </c>
      <c r="AZ307" s="43">
        <f t="shared" si="208"/>
        <v>70.999729706184624</v>
      </c>
      <c r="BA307" s="43">
        <f t="shared" si="209"/>
        <v>98.248976369132038</v>
      </c>
      <c r="BB307" s="43">
        <f t="shared" si="210"/>
        <v>100.65607629017578</v>
      </c>
      <c r="BC307" s="43">
        <f t="shared" si="211"/>
        <v>103.16032166647723</v>
      </c>
      <c r="BD307" s="43">
        <f t="shared" si="212"/>
        <v>104.71635762845098</v>
      </c>
      <c r="BE307" s="43">
        <f t="shared" si="213"/>
        <v>129.65887203743546</v>
      </c>
      <c r="BF307" s="43">
        <f t="shared" si="214"/>
        <v>132.83551440235263</v>
      </c>
      <c r="BG307" s="43">
        <f t="shared" si="215"/>
        <v>136.14035932588939</v>
      </c>
      <c r="BH307" s="43">
        <f t="shared" si="216"/>
        <v>138.19385520070838</v>
      </c>
      <c r="BI307" s="43">
        <f t="shared" si="217"/>
        <v>139.95857821813092</v>
      </c>
      <c r="BJ307" s="43">
        <f t="shared" si="219"/>
        <v>165.86470033415767</v>
      </c>
    </row>
    <row r="308" spans="1:62" x14ac:dyDescent="0.2">
      <c r="A308" s="26" t="s">
        <v>322</v>
      </c>
      <c r="B308" s="17">
        <f>IF(ISERROR(VLOOKUP('Prices updated for CPI'!A308,Quantities!$A$1:$B$576,2,FALSE)),0,VLOOKUP('Prices updated for CPI'!A308,Quantities!$A$1:$B$576,2,FALSE))</f>
        <v>10</v>
      </c>
      <c r="C308" s="18">
        <f t="shared" si="183"/>
        <v>1</v>
      </c>
      <c r="D308" s="19">
        <v>2</v>
      </c>
      <c r="E308" s="20">
        <v>1130</v>
      </c>
      <c r="F308" s="21">
        <v>0</v>
      </c>
      <c r="G308" s="22">
        <v>0</v>
      </c>
      <c r="H308" s="22">
        <v>0</v>
      </c>
      <c r="I308" s="22">
        <v>85.96099674559683</v>
      </c>
      <c r="J308" s="23">
        <f t="shared" si="184"/>
        <v>85.96099674559683</v>
      </c>
      <c r="K308" s="24">
        <f>IF(ISERROR(VLOOKUP($A308,'14-15 pricing'!$A$1:$D$1208,4,FALSE)),L308,VLOOKUP($A308,'14-15 pricing'!$A$1:$D$1208,4,FALSE))</f>
        <v>58.88</v>
      </c>
      <c r="L308" s="24">
        <f t="shared" si="185"/>
        <v>120.79955667105266</v>
      </c>
      <c r="M308" s="24"/>
      <c r="N308" s="24"/>
      <c r="O308" s="24"/>
      <c r="P308" s="24"/>
      <c r="Q308" s="24"/>
      <c r="R308" s="24"/>
      <c r="S308" s="24"/>
      <c r="T308" s="24"/>
      <c r="U308" s="24">
        <f t="shared" si="220"/>
        <v>121.11373848006509</v>
      </c>
      <c r="V308" s="24">
        <f t="shared" si="220"/>
        <v>120.83036239476952</v>
      </c>
      <c r="W308" s="24">
        <f t="shared" si="220"/>
        <v>121.95947338912148</v>
      </c>
      <c r="X308" s="22">
        <f t="shared" si="221"/>
        <v>120.79955667105266</v>
      </c>
      <c r="Y308" s="22">
        <f t="shared" si="222"/>
        <v>0</v>
      </c>
      <c r="Z308" s="31">
        <f t="shared" si="186"/>
        <v>120.79955667105266</v>
      </c>
      <c r="AA308" s="25">
        <f t="shared" si="187"/>
        <v>0</v>
      </c>
      <c r="AC308" s="49">
        <f t="shared" si="188"/>
        <v>588.80000000000007</v>
      </c>
      <c r="AD308" s="49">
        <f t="shared" si="189"/>
        <v>1207.9955667105266</v>
      </c>
      <c r="AE308" s="49">
        <f t="shared" si="190"/>
        <v>1211.137384800651</v>
      </c>
      <c r="AF308" s="49">
        <f t="shared" si="191"/>
        <v>1208.3036239476953</v>
      </c>
      <c r="AG308" s="49">
        <f t="shared" si="192"/>
        <v>1219.5947338912149</v>
      </c>
      <c r="AH308" s="50">
        <f t="shared" si="193"/>
        <v>4426.5463885158761</v>
      </c>
      <c r="AI308" s="49">
        <f t="shared" si="194"/>
        <v>630.79473389121483</v>
      </c>
      <c r="AJ308" s="51">
        <f t="shared" si="195"/>
        <v>1.554690166376673E-4</v>
      </c>
      <c r="AK308" s="61"/>
      <c r="AL308" s="69">
        <f t="shared" si="196"/>
        <v>588.80000000000007</v>
      </c>
      <c r="AM308" s="69">
        <f t="shared" si="197"/>
        <v>809.40746338356939</v>
      </c>
      <c r="AN308" s="69">
        <f t="shared" si="198"/>
        <v>1063.6991689208508</v>
      </c>
      <c r="AO308" s="69">
        <f t="shared" si="199"/>
        <v>1356.8183159944381</v>
      </c>
      <c r="AP308" s="69">
        <f t="shared" si="200"/>
        <v>1694.693411840027</v>
      </c>
      <c r="AQ308" s="70">
        <f t="shared" si="201"/>
        <v>4413.3891053921798</v>
      </c>
      <c r="AS308" s="74">
        <f t="shared" si="202"/>
        <v>0.37467300167046419</v>
      </c>
      <c r="AT308" s="74">
        <f t="shared" si="203"/>
        <v>0.31417020109286453</v>
      </c>
      <c r="AU308" s="74">
        <f t="shared" si="204"/>
        <v>0.27556583255674061</v>
      </c>
      <c r="AV308" s="74">
        <f t="shared" si="205"/>
        <v>0.24902014651678239</v>
      </c>
      <c r="AW308" s="45"/>
      <c r="AX308" s="42" t="str">
        <f t="shared" si="206"/>
        <v>HPS0170-ST-1130-002-B</v>
      </c>
      <c r="AY308" s="42">
        <f t="shared" si="207"/>
        <v>58.88</v>
      </c>
      <c r="AZ308" s="43">
        <f t="shared" si="208"/>
        <v>80.940746338356945</v>
      </c>
      <c r="BA308" s="43">
        <f t="shared" si="209"/>
        <v>106.36991689208507</v>
      </c>
      <c r="BB308" s="43">
        <f t="shared" si="210"/>
        <v>108.97597985594115</v>
      </c>
      <c r="BC308" s="43">
        <f t="shared" si="211"/>
        <v>111.68721800211551</v>
      </c>
      <c r="BD308" s="43">
        <f t="shared" si="212"/>
        <v>113.3718708308064</v>
      </c>
      <c r="BE308" s="43">
        <f t="shared" si="213"/>
        <v>135.68183159944383</v>
      </c>
      <c r="BF308" s="43">
        <f t="shared" si="214"/>
        <v>139.00603647363019</v>
      </c>
      <c r="BG308" s="43">
        <f t="shared" si="215"/>
        <v>142.46439921681468</v>
      </c>
      <c r="BH308" s="43">
        <f t="shared" si="216"/>
        <v>144.61328480481285</v>
      </c>
      <c r="BI308" s="43">
        <f t="shared" si="217"/>
        <v>146.45998335699875</v>
      </c>
      <c r="BJ308" s="43">
        <f t="shared" si="219"/>
        <v>169.46934118400273</v>
      </c>
    </row>
    <row r="309" spans="1:62" x14ac:dyDescent="0.2">
      <c r="A309" s="26" t="s">
        <v>323</v>
      </c>
      <c r="B309" s="17">
        <f>IF(ISERROR(VLOOKUP('Prices updated for CPI'!A309,Quantities!$A$1:$B$576,2,FALSE)),0,VLOOKUP('Prices updated for CPI'!A309,Quantities!$A$1:$B$576,2,FALSE))</f>
        <v>31</v>
      </c>
      <c r="C309" s="18">
        <f t="shared" si="183"/>
        <v>1</v>
      </c>
      <c r="D309" s="19">
        <v>2</v>
      </c>
      <c r="E309" s="20">
        <v>1170</v>
      </c>
      <c r="F309" s="21">
        <v>0</v>
      </c>
      <c r="G309" s="22">
        <v>0</v>
      </c>
      <c r="H309" s="22">
        <v>0</v>
      </c>
      <c r="I309" s="22">
        <v>90.898438620596821</v>
      </c>
      <c r="J309" s="23">
        <f t="shared" si="184"/>
        <v>90.898438620596821</v>
      </c>
      <c r="K309" s="24">
        <f>IF(ISERROR(VLOOKUP($A309,'14-15 pricing'!$A$1:$D$1208,4,FALSE)),L309,VLOOKUP($A309,'14-15 pricing'!$A$1:$D$1208,4,FALSE))</f>
        <v>58.88</v>
      </c>
      <c r="L309" s="24">
        <f t="shared" si="185"/>
        <v>127.73806148334872</v>
      </c>
      <c r="M309" s="24"/>
      <c r="N309" s="24"/>
      <c r="O309" s="24"/>
      <c r="P309" s="24"/>
      <c r="Q309" s="24"/>
      <c r="R309" s="24"/>
      <c r="S309" s="24"/>
      <c r="T309" s="24"/>
      <c r="U309" s="24">
        <f t="shared" si="220"/>
        <v>128.07028931880234</v>
      </c>
      <c r="V309" s="24">
        <f t="shared" si="220"/>
        <v>127.77063663129316</v>
      </c>
      <c r="W309" s="24">
        <f t="shared" si="220"/>
        <v>128.96460168872139</v>
      </c>
      <c r="X309" s="22">
        <f t="shared" si="221"/>
        <v>127.73806148334872</v>
      </c>
      <c r="Y309" s="22">
        <f t="shared" si="222"/>
        <v>0</v>
      </c>
      <c r="Z309" s="31">
        <f t="shared" si="186"/>
        <v>127.73806148334872</v>
      </c>
      <c r="AA309" s="25">
        <f t="shared" si="187"/>
        <v>0</v>
      </c>
      <c r="AC309" s="49">
        <f t="shared" si="188"/>
        <v>1825.28</v>
      </c>
      <c r="AD309" s="49">
        <f t="shared" si="189"/>
        <v>3959.8799059838102</v>
      </c>
      <c r="AE309" s="49">
        <f t="shared" si="190"/>
        <v>3970.1789688828726</v>
      </c>
      <c r="AF309" s="49">
        <f t="shared" si="191"/>
        <v>3960.8897355700879</v>
      </c>
      <c r="AG309" s="49">
        <f t="shared" si="192"/>
        <v>3997.902652350363</v>
      </c>
      <c r="AH309" s="50">
        <f t="shared" si="193"/>
        <v>14412.201271116093</v>
      </c>
      <c r="AI309" s="49">
        <f t="shared" si="194"/>
        <v>2172.6226523503628</v>
      </c>
      <c r="AJ309" s="51">
        <f t="shared" si="195"/>
        <v>5.3547610520141605E-4</v>
      </c>
      <c r="AK309" s="61"/>
      <c r="AL309" s="69">
        <f t="shared" si="196"/>
        <v>1825.28</v>
      </c>
      <c r="AM309" s="69">
        <f t="shared" si="197"/>
        <v>2585.1100151747214</v>
      </c>
      <c r="AN309" s="69">
        <f t="shared" si="198"/>
        <v>3460.9574027186777</v>
      </c>
      <c r="AO309" s="69">
        <f t="shared" si="199"/>
        <v>4470.5366914378519</v>
      </c>
      <c r="AP309" s="69">
        <f t="shared" si="200"/>
        <v>5634.2672165341082</v>
      </c>
      <c r="AQ309" s="70">
        <f t="shared" si="201"/>
        <v>14362.583465115227</v>
      </c>
      <c r="AS309" s="74">
        <f t="shared" si="202"/>
        <v>0.41628134597142435</v>
      </c>
      <c r="AT309" s="74">
        <f t="shared" si="203"/>
        <v>0.33880468622329013</v>
      </c>
      <c r="AU309" s="74">
        <f t="shared" si="204"/>
        <v>0.29170520501816111</v>
      </c>
      <c r="AV309" s="74">
        <f t="shared" si="205"/>
        <v>0.26031114504105934</v>
      </c>
      <c r="AW309" s="45"/>
      <c r="AX309" s="42" t="str">
        <f t="shared" si="206"/>
        <v>HPS0170-ST-1170-002-B</v>
      </c>
      <c r="AY309" s="42">
        <f t="shared" si="207"/>
        <v>58.88</v>
      </c>
      <c r="AZ309" s="43">
        <f t="shared" si="208"/>
        <v>83.390645650797467</v>
      </c>
      <c r="BA309" s="43">
        <f t="shared" si="209"/>
        <v>111.64378718447347</v>
      </c>
      <c r="BB309" s="43">
        <f t="shared" si="210"/>
        <v>114.37905997049306</v>
      </c>
      <c r="BC309" s="43">
        <f t="shared" si="211"/>
        <v>117.22472257362367</v>
      </c>
      <c r="BD309" s="43">
        <f t="shared" si="212"/>
        <v>118.99290127848154</v>
      </c>
      <c r="BE309" s="43">
        <f t="shared" si="213"/>
        <v>144.21086101412425</v>
      </c>
      <c r="BF309" s="43">
        <f t="shared" si="214"/>
        <v>147.7440271089703</v>
      </c>
      <c r="BG309" s="43">
        <f t="shared" si="215"/>
        <v>151.41978430515962</v>
      </c>
      <c r="BH309" s="43">
        <f t="shared" si="216"/>
        <v>153.70374994162682</v>
      </c>
      <c r="BI309" s="43">
        <f t="shared" si="217"/>
        <v>155.66653291046578</v>
      </c>
      <c r="BJ309" s="43">
        <f t="shared" si="219"/>
        <v>181.75055537206799</v>
      </c>
    </row>
    <row r="310" spans="1:62" x14ac:dyDescent="0.2">
      <c r="A310" s="26" t="s">
        <v>324</v>
      </c>
      <c r="B310" s="17">
        <f>IF(ISERROR(VLOOKUP('Prices updated for CPI'!A310,Quantities!$A$1:$B$576,2,FALSE)),0,VLOOKUP('Prices updated for CPI'!A310,Quantities!$A$1:$B$576,2,FALSE))</f>
        <v>4</v>
      </c>
      <c r="C310" s="18">
        <f t="shared" si="183"/>
        <v>1</v>
      </c>
      <c r="D310" s="19">
        <v>2</v>
      </c>
      <c r="E310" s="20">
        <v>600</v>
      </c>
      <c r="F310" s="21">
        <v>0</v>
      </c>
      <c r="G310" s="22">
        <v>0</v>
      </c>
      <c r="H310" s="22">
        <v>0</v>
      </c>
      <c r="I310" s="22">
        <v>79.364871001359177</v>
      </c>
      <c r="J310" s="23">
        <f t="shared" si="184"/>
        <v>79.364871001359177</v>
      </c>
      <c r="K310" s="24">
        <f>IF(ISERROR(VLOOKUP($A310,'14-15 pricing'!$A$1:$D$1208,4,FALSE)),L310,VLOOKUP($A310,'14-15 pricing'!$A$1:$D$1208,4,FALSE))</f>
        <v>60.81</v>
      </c>
      <c r="L310" s="24">
        <f t="shared" si="185"/>
        <v>111.53013104993524</v>
      </c>
      <c r="M310" s="24"/>
      <c r="N310" s="24"/>
      <c r="O310" s="24"/>
      <c r="P310" s="24"/>
      <c r="Q310" s="24"/>
      <c r="R310" s="24"/>
      <c r="S310" s="24"/>
      <c r="T310" s="24"/>
      <c r="U310" s="24">
        <f t="shared" si="220"/>
        <v>111.82020445167861</v>
      </c>
      <c r="V310" s="24">
        <f t="shared" si="220"/>
        <v>111.55857292917645</v>
      </c>
      <c r="W310" s="24">
        <f t="shared" si="220"/>
        <v>112.60104279115545</v>
      </c>
      <c r="X310" s="22">
        <f t="shared" si="221"/>
        <v>111.53013104993524</v>
      </c>
      <c r="Y310" s="22">
        <f t="shared" si="222"/>
        <v>0</v>
      </c>
      <c r="Z310" s="31">
        <f t="shared" si="186"/>
        <v>111.53013104993524</v>
      </c>
      <c r="AA310" s="25">
        <f t="shared" si="187"/>
        <v>0</v>
      </c>
      <c r="AC310" s="49">
        <f t="shared" si="188"/>
        <v>243.24</v>
      </c>
      <c r="AD310" s="49">
        <f t="shared" si="189"/>
        <v>446.12052419974094</v>
      </c>
      <c r="AE310" s="49">
        <f t="shared" si="190"/>
        <v>447.28081780671442</v>
      </c>
      <c r="AF310" s="49">
        <f t="shared" si="191"/>
        <v>446.2342917167058</v>
      </c>
      <c r="AG310" s="49">
        <f t="shared" si="192"/>
        <v>450.4041711646218</v>
      </c>
      <c r="AH310" s="50">
        <f t="shared" si="193"/>
        <v>1658.9293532078568</v>
      </c>
      <c r="AI310" s="49">
        <f t="shared" si="194"/>
        <v>207.16417116462179</v>
      </c>
      <c r="AJ310" s="51">
        <f t="shared" si="195"/>
        <v>5.1058780682648469E-5</v>
      </c>
      <c r="AK310" s="61"/>
      <c r="AL310" s="69">
        <f t="shared" si="196"/>
        <v>243.24</v>
      </c>
      <c r="AM310" s="69">
        <f t="shared" si="197"/>
        <v>315.69140114385993</v>
      </c>
      <c r="AN310" s="69">
        <f t="shared" si="198"/>
        <v>399.20530444913709</v>
      </c>
      <c r="AO310" s="69">
        <f t="shared" si="199"/>
        <v>495.47082775398582</v>
      </c>
      <c r="AP310" s="69">
        <f t="shared" si="200"/>
        <v>606.43499791474983</v>
      </c>
      <c r="AQ310" s="70">
        <f t="shared" si="201"/>
        <v>1655.6662966582344</v>
      </c>
      <c r="AS310" s="74">
        <f t="shared" si="202"/>
        <v>0.29785973172118041</v>
      </c>
      <c r="AT310" s="74">
        <f t="shared" si="203"/>
        <v>0.26454285103324698</v>
      </c>
      <c r="AU310" s="74">
        <f t="shared" si="204"/>
        <v>0.24114289622901031</v>
      </c>
      <c r="AV310" s="74">
        <f t="shared" si="205"/>
        <v>0.22395702016155958</v>
      </c>
      <c r="AW310" s="45"/>
      <c r="AX310" s="42" t="str">
        <f t="shared" si="206"/>
        <v>HPS0170-TA-0600-002-B</v>
      </c>
      <c r="AY310" s="42">
        <f t="shared" si="207"/>
        <v>60.81</v>
      </c>
      <c r="AZ310" s="43">
        <f t="shared" si="208"/>
        <v>78.922850285964984</v>
      </c>
      <c r="BA310" s="43">
        <f t="shared" si="209"/>
        <v>99.801326112284272</v>
      </c>
      <c r="BB310" s="43">
        <f t="shared" si="210"/>
        <v>102.24645860203523</v>
      </c>
      <c r="BC310" s="43">
        <f t="shared" si="211"/>
        <v>104.79027146097474</v>
      </c>
      <c r="BD310" s="43">
        <f t="shared" si="212"/>
        <v>106.37089304322843</v>
      </c>
      <c r="BE310" s="43">
        <f t="shared" si="213"/>
        <v>123.86770693849645</v>
      </c>
      <c r="BF310" s="43">
        <f t="shared" si="214"/>
        <v>126.90246575848961</v>
      </c>
      <c r="BG310" s="43">
        <f t="shared" si="215"/>
        <v>130.05970101769839</v>
      </c>
      <c r="BH310" s="43">
        <f t="shared" si="216"/>
        <v>132.02147826613881</v>
      </c>
      <c r="BI310" s="43">
        <f t="shared" si="217"/>
        <v>133.70738058901728</v>
      </c>
      <c r="BJ310" s="43">
        <f t="shared" si="219"/>
        <v>151.60874947868746</v>
      </c>
    </row>
    <row r="311" spans="1:62" x14ac:dyDescent="0.2">
      <c r="A311" s="26" t="s">
        <v>325</v>
      </c>
      <c r="B311" s="17">
        <f>IF(ISERROR(VLOOKUP('Prices updated for CPI'!A311,Quantities!$A$1:$B$576,2,FALSE)),0,VLOOKUP('Prices updated for CPI'!A311,Quantities!$A$1:$B$576,2,FALSE))</f>
        <v>11</v>
      </c>
      <c r="C311" s="18">
        <f t="shared" si="183"/>
        <v>1</v>
      </c>
      <c r="D311" s="19">
        <v>2</v>
      </c>
      <c r="E311" s="20">
        <v>870</v>
      </c>
      <c r="F311" s="21">
        <v>0</v>
      </c>
      <c r="G311" s="22">
        <v>0</v>
      </c>
      <c r="H311" s="22">
        <v>0</v>
      </c>
      <c r="I311" s="22">
        <v>97.82982604039961</v>
      </c>
      <c r="J311" s="23">
        <f t="shared" si="184"/>
        <v>97.82982604039961</v>
      </c>
      <c r="K311" s="24">
        <f>IF(ISERROR(VLOOKUP($A311,'14-15 pricing'!$A$1:$D$1208,4,FALSE)),L311,VLOOKUP($A311,'14-15 pricing'!$A$1:$D$1208,4,FALSE))</f>
        <v>80.67</v>
      </c>
      <c r="L311" s="24">
        <f t="shared" si="185"/>
        <v>137.47862475189152</v>
      </c>
      <c r="M311" s="24"/>
      <c r="N311" s="24"/>
      <c r="O311" s="24"/>
      <c r="P311" s="24"/>
      <c r="Q311" s="24"/>
      <c r="R311" s="24"/>
      <c r="S311" s="24"/>
      <c r="T311" s="24"/>
      <c r="U311" s="24">
        <f t="shared" si="220"/>
        <v>137.83618635406455</v>
      </c>
      <c r="V311" s="24">
        <f t="shared" si="220"/>
        <v>137.51368389157543</v>
      </c>
      <c r="W311" s="24">
        <f t="shared" si="220"/>
        <v>138.79869379536544</v>
      </c>
      <c r="X311" s="22">
        <f t="shared" si="221"/>
        <v>137.47862475189152</v>
      </c>
      <c r="Y311" s="22">
        <f t="shared" si="222"/>
        <v>0</v>
      </c>
      <c r="Z311" s="31">
        <f t="shared" si="186"/>
        <v>137.47862475189152</v>
      </c>
      <c r="AA311" s="25">
        <f t="shared" si="187"/>
        <v>0</v>
      </c>
      <c r="AC311" s="49">
        <f t="shared" si="188"/>
        <v>887.37</v>
      </c>
      <c r="AD311" s="49">
        <f t="shared" si="189"/>
        <v>1512.2648722708068</v>
      </c>
      <c r="AE311" s="49">
        <f t="shared" si="190"/>
        <v>1516.19804989471</v>
      </c>
      <c r="AF311" s="49">
        <f t="shared" si="191"/>
        <v>1512.6505228073297</v>
      </c>
      <c r="AG311" s="49">
        <f t="shared" si="192"/>
        <v>1526.7856317490198</v>
      </c>
      <c r="AH311" s="50">
        <f t="shared" si="193"/>
        <v>5682.3569195815453</v>
      </c>
      <c r="AI311" s="49">
        <f t="shared" si="194"/>
        <v>639.41563174901978</v>
      </c>
      <c r="AJ311" s="51">
        <f t="shared" si="195"/>
        <v>1.5759376885970765E-4</v>
      </c>
      <c r="AK311" s="61"/>
      <c r="AL311" s="69">
        <f t="shared" si="196"/>
        <v>887.37</v>
      </c>
      <c r="AM311" s="69">
        <f t="shared" si="197"/>
        <v>1110.9924448130548</v>
      </c>
      <c r="AN311" s="69">
        <f t="shared" si="198"/>
        <v>1368.7594850380572</v>
      </c>
      <c r="AO311" s="69">
        <f t="shared" si="199"/>
        <v>1665.884610746723</v>
      </c>
      <c r="AP311" s="69">
        <f t="shared" si="200"/>
        <v>2008.3773524499629</v>
      </c>
      <c r="AQ311" s="70">
        <f t="shared" si="201"/>
        <v>5675.1837688254755</v>
      </c>
      <c r="AS311" s="74">
        <f t="shared" si="202"/>
        <v>0.25200586543725256</v>
      </c>
      <c r="AT311" s="74">
        <f t="shared" si="203"/>
        <v>0.23201511533984956</v>
      </c>
      <c r="AU311" s="74">
        <f t="shared" si="204"/>
        <v>0.21707621313791625</v>
      </c>
      <c r="AV311" s="74">
        <f t="shared" si="205"/>
        <v>0.20559211574066924</v>
      </c>
      <c r="AW311" s="45"/>
      <c r="AX311" s="42" t="str">
        <f t="shared" si="206"/>
        <v>HPS0180-ST-0870-002-B</v>
      </c>
      <c r="AY311" s="42">
        <f t="shared" si="207"/>
        <v>80.67</v>
      </c>
      <c r="AZ311" s="43">
        <f t="shared" si="208"/>
        <v>100.99931316482316</v>
      </c>
      <c r="BA311" s="43">
        <f t="shared" si="209"/>
        <v>124.43268045800519</v>
      </c>
      <c r="BB311" s="43">
        <f t="shared" si="210"/>
        <v>127.48128112922632</v>
      </c>
      <c r="BC311" s="43">
        <f t="shared" si="211"/>
        <v>130.65291686746551</v>
      </c>
      <c r="BD311" s="43">
        <f t="shared" si="212"/>
        <v>132.62364198637144</v>
      </c>
      <c r="BE311" s="43">
        <f t="shared" si="213"/>
        <v>151.44405552242935</v>
      </c>
      <c r="BF311" s="43">
        <f t="shared" si="214"/>
        <v>155.15443488272888</v>
      </c>
      <c r="BG311" s="43">
        <f t="shared" si="215"/>
        <v>159.0145572964779</v>
      </c>
      <c r="BH311" s="43">
        <f t="shared" si="216"/>
        <v>161.4130799613317</v>
      </c>
      <c r="BI311" s="43">
        <f t="shared" si="217"/>
        <v>163.4743103764404</v>
      </c>
      <c r="BJ311" s="43">
        <f t="shared" si="219"/>
        <v>182.57975931363299</v>
      </c>
    </row>
    <row r="312" spans="1:62" x14ac:dyDescent="0.2">
      <c r="A312" s="26" t="s">
        <v>326</v>
      </c>
      <c r="B312" s="17">
        <f>IF(ISERROR(VLOOKUP('Prices updated for CPI'!A312,Quantities!$A$1:$B$576,2,FALSE)),0,VLOOKUP('Prices updated for CPI'!A312,Quantities!$A$1:$B$576,2,FALSE))</f>
        <v>2</v>
      </c>
      <c r="C312" s="18">
        <f t="shared" si="183"/>
        <v>1</v>
      </c>
      <c r="D312" s="19">
        <v>2</v>
      </c>
      <c r="E312" s="20">
        <v>1470</v>
      </c>
      <c r="F312" s="21">
        <v>0</v>
      </c>
      <c r="G312" s="22">
        <v>0</v>
      </c>
      <c r="H312" s="22">
        <v>0</v>
      </c>
      <c r="I312" s="22">
        <v>116.59489525130188</v>
      </c>
      <c r="J312" s="23">
        <f t="shared" si="184"/>
        <v>116.59489525130188</v>
      </c>
      <c r="K312" s="24">
        <f>IF(ISERROR(VLOOKUP($A312,'14-15 pricing'!$A$1:$D$1208,4,FALSE)),L312,VLOOKUP($A312,'14-15 pricing'!$A$1:$D$1208,4,FALSE))</f>
        <v>102.47</v>
      </c>
      <c r="L312" s="24">
        <f t="shared" si="185"/>
        <v>163.84886389985402</v>
      </c>
      <c r="M312" s="24"/>
      <c r="N312" s="24"/>
      <c r="O312" s="24"/>
      <c r="P312" s="24"/>
      <c r="Q312" s="24"/>
      <c r="R312" s="24"/>
      <c r="S312" s="24"/>
      <c r="T312" s="24"/>
      <c r="U312" s="24">
        <f t="shared" ref="U312:W331" si="223">IF($D312=1,($I312*(1+U$8)*U$7)+$F312,$J312*(1+U$8)*U$7)</f>
        <v>164.27501060008461</v>
      </c>
      <c r="V312" s="24">
        <f t="shared" si="223"/>
        <v>163.89064785148199</v>
      </c>
      <c r="W312" s="24">
        <f t="shared" si="223"/>
        <v>165.42213984317183</v>
      </c>
      <c r="X312" s="22">
        <f t="shared" si="221"/>
        <v>163.84886389985402</v>
      </c>
      <c r="Y312" s="22">
        <f t="shared" si="222"/>
        <v>0</v>
      </c>
      <c r="Z312" s="31">
        <f t="shared" si="186"/>
        <v>163.84886389985402</v>
      </c>
      <c r="AA312" s="25">
        <f t="shared" si="187"/>
        <v>0</v>
      </c>
      <c r="AC312" s="49">
        <f t="shared" si="188"/>
        <v>204.94</v>
      </c>
      <c r="AD312" s="49">
        <f t="shared" si="189"/>
        <v>327.69772779970805</v>
      </c>
      <c r="AE312" s="49">
        <f t="shared" si="190"/>
        <v>328.55002120016923</v>
      </c>
      <c r="AF312" s="49">
        <f t="shared" si="191"/>
        <v>327.78129570296397</v>
      </c>
      <c r="AG312" s="49">
        <f t="shared" si="192"/>
        <v>330.84427968634367</v>
      </c>
      <c r="AH312" s="50">
        <f t="shared" si="193"/>
        <v>1243.1894516948591</v>
      </c>
      <c r="AI312" s="49">
        <f t="shared" si="194"/>
        <v>125.90427968634367</v>
      </c>
      <c r="AJ312" s="51">
        <f t="shared" si="195"/>
        <v>3.1031036724991742E-5</v>
      </c>
      <c r="AK312" s="61"/>
      <c r="AL312" s="69">
        <f t="shared" si="196"/>
        <v>204.94</v>
      </c>
      <c r="AM312" s="69">
        <f t="shared" si="197"/>
        <v>248.9724281076351</v>
      </c>
      <c r="AN312" s="69">
        <f t="shared" si="198"/>
        <v>299.7281055026919</v>
      </c>
      <c r="AO312" s="69">
        <f t="shared" si="199"/>
        <v>358.23359562769343</v>
      </c>
      <c r="AP312" s="69">
        <f t="shared" si="200"/>
        <v>425.6722064480075</v>
      </c>
      <c r="AQ312" s="70">
        <f t="shared" si="201"/>
        <v>1242.4180251708499</v>
      </c>
      <c r="AS312" s="74">
        <f t="shared" si="202"/>
        <v>0.21485521668603055</v>
      </c>
      <c r="AT312" s="74">
        <f t="shared" si="203"/>
        <v>0.20386063541587926</v>
      </c>
      <c r="AU312" s="74">
        <f t="shared" si="204"/>
        <v>0.19519520876054808</v>
      </c>
      <c r="AV312" s="74">
        <f t="shared" si="205"/>
        <v>0.18825317235294134</v>
      </c>
      <c r="AW312" s="45"/>
      <c r="AX312" s="42" t="str">
        <f t="shared" si="206"/>
        <v>HPS0190-ST-1470-002-B</v>
      </c>
      <c r="AY312" s="42">
        <f t="shared" si="207"/>
        <v>102.47</v>
      </c>
      <c r="AZ312" s="43">
        <f t="shared" si="208"/>
        <v>124.48621405381753</v>
      </c>
      <c r="BA312" s="43">
        <f t="shared" si="209"/>
        <v>149.86405275134592</v>
      </c>
      <c r="BB312" s="43">
        <f t="shared" si="210"/>
        <v>153.53572204375391</v>
      </c>
      <c r="BC312" s="43">
        <f t="shared" si="211"/>
        <v>157.35557213324824</v>
      </c>
      <c r="BD312" s="43">
        <f t="shared" si="212"/>
        <v>159.72907121798264</v>
      </c>
      <c r="BE312" s="43">
        <f t="shared" si="213"/>
        <v>179.11679781384666</v>
      </c>
      <c r="BF312" s="43">
        <f t="shared" si="214"/>
        <v>183.50515936028589</v>
      </c>
      <c r="BG312" s="43">
        <f t="shared" si="215"/>
        <v>188.07062588543306</v>
      </c>
      <c r="BH312" s="43">
        <f t="shared" si="216"/>
        <v>190.90742061950513</v>
      </c>
      <c r="BI312" s="43">
        <f t="shared" si="217"/>
        <v>193.34529109409829</v>
      </c>
      <c r="BJ312" s="43">
        <f t="shared" si="219"/>
        <v>212.83610322400366</v>
      </c>
    </row>
    <row r="313" spans="1:62" x14ac:dyDescent="0.2">
      <c r="A313" s="26" t="s">
        <v>327</v>
      </c>
      <c r="B313" s="17">
        <f>IF(ISERROR(VLOOKUP('Prices updated for CPI'!A313,Quantities!$A$1:$B$576,2,FALSE)),0,VLOOKUP('Prices updated for CPI'!A313,Quantities!$A$1:$B$576,2,FALSE))</f>
        <v>2</v>
      </c>
      <c r="C313" s="18">
        <f t="shared" si="183"/>
        <v>1</v>
      </c>
      <c r="D313" s="19">
        <v>2</v>
      </c>
      <c r="E313" s="20">
        <v>120</v>
      </c>
      <c r="F313" s="21">
        <v>0</v>
      </c>
      <c r="G313" s="22">
        <v>0</v>
      </c>
      <c r="H313" s="22">
        <v>0</v>
      </c>
      <c r="I313" s="22">
        <v>69.27358288771552</v>
      </c>
      <c r="J313" s="23">
        <f t="shared" si="184"/>
        <v>69.27358288771552</v>
      </c>
      <c r="K313" s="24">
        <f>IF(ISERROR(VLOOKUP($A313,'14-15 pricing'!$A$1:$D$1208,4,FALSE)),L313,VLOOKUP($A313,'14-15 pricing'!$A$1:$D$1208,4,FALSE))</f>
        <v>185.79</v>
      </c>
      <c r="L313" s="24">
        <f t="shared" si="185"/>
        <v>97.349011978273722</v>
      </c>
      <c r="M313" s="24"/>
      <c r="N313" s="24"/>
      <c r="O313" s="24"/>
      <c r="P313" s="24"/>
      <c r="Q313" s="24"/>
      <c r="R313" s="24"/>
      <c r="S313" s="24"/>
      <c r="T313" s="24"/>
      <c r="U313" s="24">
        <f t="shared" si="223"/>
        <v>97.602202383369288</v>
      </c>
      <c r="V313" s="24">
        <f t="shared" si="223"/>
        <v>97.373837456526743</v>
      </c>
      <c r="W313" s="24">
        <f t="shared" si="223"/>
        <v>98.283756687549129</v>
      </c>
      <c r="X313" s="22">
        <f t="shared" si="221"/>
        <v>97.349011978273722</v>
      </c>
      <c r="Y313" s="22">
        <f t="shared" si="222"/>
        <v>0</v>
      </c>
      <c r="Z313" s="31">
        <f t="shared" si="186"/>
        <v>97.349011978273722</v>
      </c>
      <c r="AA313" s="25">
        <f t="shared" si="187"/>
        <v>0</v>
      </c>
      <c r="AC313" s="49">
        <f t="shared" si="188"/>
        <v>371.58</v>
      </c>
      <c r="AD313" s="49">
        <f t="shared" si="189"/>
        <v>194.69802395654744</v>
      </c>
      <c r="AE313" s="49">
        <f t="shared" si="190"/>
        <v>195.20440476673858</v>
      </c>
      <c r="AF313" s="49">
        <f t="shared" si="191"/>
        <v>194.74767491305349</v>
      </c>
      <c r="AG313" s="49">
        <f t="shared" si="192"/>
        <v>196.56751337509826</v>
      </c>
      <c r="AH313" s="50">
        <f t="shared" si="193"/>
        <v>972.80172299488993</v>
      </c>
      <c r="AI313" s="49">
        <f t="shared" si="194"/>
        <v>-175.01248662490173</v>
      </c>
      <c r="AJ313" s="51">
        <f t="shared" si="195"/>
        <v>-4.313450593831173E-5</v>
      </c>
      <c r="AK313" s="61"/>
      <c r="AL313" s="69">
        <f t="shared" si="196"/>
        <v>371.58</v>
      </c>
      <c r="AM313" s="69">
        <f t="shared" si="197"/>
        <v>310.37298817762667</v>
      </c>
      <c r="AN313" s="69">
        <f t="shared" si="198"/>
        <v>239.82036412569224</v>
      </c>
      <c r="AO313" s="69">
        <f t="shared" si="199"/>
        <v>158.49515950601358</v>
      </c>
      <c r="AP313" s="69">
        <f t="shared" si="200"/>
        <v>64.752524199293745</v>
      </c>
      <c r="AQ313" s="70">
        <f t="shared" si="201"/>
        <v>987.801882651406</v>
      </c>
      <c r="AS313" s="74">
        <f t="shared" si="202"/>
        <v>-0.1647209532869727</v>
      </c>
      <c r="AT313" s="74">
        <f t="shared" si="203"/>
        <v>-0.22731560651005209</v>
      </c>
      <c r="AU313" s="74">
        <f t="shared" si="204"/>
        <v>-0.33910883638328276</v>
      </c>
      <c r="AV313" s="74">
        <f t="shared" si="205"/>
        <v>-0.5914542475548793</v>
      </c>
      <c r="AW313" s="45"/>
      <c r="AX313" s="42" t="str">
        <f t="shared" si="206"/>
        <v>HPS0250-ST-0120-002-B</v>
      </c>
      <c r="AY313" s="42">
        <f t="shared" si="207"/>
        <v>185.79</v>
      </c>
      <c r="AZ313" s="43">
        <f t="shared" si="208"/>
        <v>155.18649408881333</v>
      </c>
      <c r="BA313" s="43">
        <f t="shared" si="209"/>
        <v>119.91018206284612</v>
      </c>
      <c r="BB313" s="43">
        <f t="shared" si="210"/>
        <v>122.84798152338584</v>
      </c>
      <c r="BC313" s="43">
        <f t="shared" si="211"/>
        <v>125.9043443487261</v>
      </c>
      <c r="BD313" s="43">
        <f t="shared" si="212"/>
        <v>127.80344358000551</v>
      </c>
      <c r="BE313" s="43">
        <f t="shared" si="213"/>
        <v>79.247579753006775</v>
      </c>
      <c r="BF313" s="43">
        <f t="shared" si="214"/>
        <v>81.189145456955444</v>
      </c>
      <c r="BG313" s="43">
        <f t="shared" si="215"/>
        <v>83.209068641029447</v>
      </c>
      <c r="BH313" s="43">
        <f t="shared" si="216"/>
        <v>84.464166541813313</v>
      </c>
      <c r="BI313" s="43">
        <f t="shared" si="217"/>
        <v>85.542766300299434</v>
      </c>
      <c r="BJ313" s="43">
        <f t="shared" si="219"/>
        <v>32.376262099646866</v>
      </c>
    </row>
    <row r="314" spans="1:62" x14ac:dyDescent="0.2">
      <c r="A314" s="26" t="s">
        <v>328</v>
      </c>
      <c r="B314" s="17">
        <f>IF(ISERROR(VLOOKUP('Prices updated for CPI'!A314,Quantities!$A$1:$B$576,2,FALSE)),0,VLOOKUP('Prices updated for CPI'!A314,Quantities!$A$1:$B$576,2,FALSE))</f>
        <v>4</v>
      </c>
      <c r="C314" s="18">
        <f t="shared" si="183"/>
        <v>1</v>
      </c>
      <c r="D314" s="19">
        <v>2</v>
      </c>
      <c r="E314" s="20">
        <v>1050</v>
      </c>
      <c r="F314" s="21">
        <v>0</v>
      </c>
      <c r="G314" s="22">
        <v>0</v>
      </c>
      <c r="H314" s="22">
        <v>0</v>
      </c>
      <c r="I314" s="22">
        <v>71.742303825215515</v>
      </c>
      <c r="J314" s="23">
        <f t="shared" si="184"/>
        <v>71.742303825215515</v>
      </c>
      <c r="K314" s="24">
        <f>IF(ISERROR(VLOOKUP($A314,'14-15 pricing'!$A$1:$D$1208,4,FALSE)),L314,VLOOKUP($A314,'14-15 pricing'!$A$1:$D$1208,4,FALSE))</f>
        <v>197.31</v>
      </c>
      <c r="L314" s="24">
        <f t="shared" si="185"/>
        <v>100.81826438442175</v>
      </c>
      <c r="M314" s="24"/>
      <c r="N314" s="24"/>
      <c r="O314" s="24"/>
      <c r="P314" s="24"/>
      <c r="Q314" s="24"/>
      <c r="R314" s="24"/>
      <c r="S314" s="24"/>
      <c r="T314" s="24"/>
      <c r="U314" s="24">
        <f t="shared" si="223"/>
        <v>101.0804778027379</v>
      </c>
      <c r="V314" s="24">
        <f t="shared" si="223"/>
        <v>100.84397457478858</v>
      </c>
      <c r="W314" s="24">
        <f t="shared" si="223"/>
        <v>101.78632083734908</v>
      </c>
      <c r="X314" s="22">
        <f t="shared" si="221"/>
        <v>100.81826438442175</v>
      </c>
      <c r="Y314" s="22">
        <f t="shared" si="222"/>
        <v>0</v>
      </c>
      <c r="Z314" s="31">
        <f t="shared" si="186"/>
        <v>100.81826438442175</v>
      </c>
      <c r="AA314" s="25">
        <f t="shared" si="187"/>
        <v>0</v>
      </c>
      <c r="AC314" s="49">
        <f t="shared" si="188"/>
        <v>789.24</v>
      </c>
      <c r="AD314" s="49">
        <f t="shared" si="189"/>
        <v>403.27305753768701</v>
      </c>
      <c r="AE314" s="49">
        <f t="shared" si="190"/>
        <v>404.32191121095161</v>
      </c>
      <c r="AF314" s="49">
        <f t="shared" si="191"/>
        <v>403.3758982991543</v>
      </c>
      <c r="AG314" s="49">
        <f t="shared" si="192"/>
        <v>407.14528334939632</v>
      </c>
      <c r="AH314" s="50">
        <f t="shared" si="193"/>
        <v>2033.3082058077198</v>
      </c>
      <c r="AI314" s="49">
        <f t="shared" si="194"/>
        <v>-382.09471665060369</v>
      </c>
      <c r="AJ314" s="51">
        <f t="shared" si="195"/>
        <v>-9.4173090973143916E-5</v>
      </c>
      <c r="AK314" s="61"/>
      <c r="AL314" s="69">
        <f t="shared" si="196"/>
        <v>789.24</v>
      </c>
      <c r="AM314" s="69">
        <f t="shared" si="197"/>
        <v>655.61024425906146</v>
      </c>
      <c r="AN314" s="69">
        <f t="shared" si="198"/>
        <v>501.57674975841962</v>
      </c>
      <c r="AO314" s="69">
        <f t="shared" si="199"/>
        <v>324.02409843069933</v>
      </c>
      <c r="AP314" s="69">
        <f t="shared" si="200"/>
        <v>119.36118342183659</v>
      </c>
      <c r="AQ314" s="70">
        <f t="shared" si="201"/>
        <v>2065.590228281033</v>
      </c>
      <c r="AS314" s="74">
        <f t="shared" si="202"/>
        <v>-0.16931447435626495</v>
      </c>
      <c r="AT314" s="74">
        <f t="shared" si="203"/>
        <v>-0.23494674747604491</v>
      </c>
      <c r="AU314" s="74">
        <f t="shared" si="204"/>
        <v>-0.35398899851964249</v>
      </c>
      <c r="AV314" s="74">
        <f t="shared" si="205"/>
        <v>-0.63162868440982645</v>
      </c>
      <c r="AW314" s="45"/>
      <c r="AX314" s="42" t="str">
        <f t="shared" si="206"/>
        <v>HPS0250-ST-1050-002-B</v>
      </c>
      <c r="AY314" s="42">
        <f t="shared" si="207"/>
        <v>197.31</v>
      </c>
      <c r="AZ314" s="43">
        <f t="shared" si="208"/>
        <v>163.90256106476537</v>
      </c>
      <c r="BA314" s="43">
        <f t="shared" si="209"/>
        <v>125.39418743960491</v>
      </c>
      <c r="BB314" s="43">
        <f t="shared" si="210"/>
        <v>128.46634503187522</v>
      </c>
      <c r="BC314" s="43">
        <f t="shared" si="211"/>
        <v>131.66248839861026</v>
      </c>
      <c r="BD314" s="43">
        <f t="shared" si="212"/>
        <v>133.64844155852333</v>
      </c>
      <c r="BE314" s="43">
        <f t="shared" si="213"/>
        <v>81.006024607674831</v>
      </c>
      <c r="BF314" s="43">
        <f t="shared" si="214"/>
        <v>82.990672210562863</v>
      </c>
      <c r="BG314" s="43">
        <f t="shared" si="215"/>
        <v>85.055415987782169</v>
      </c>
      <c r="BH314" s="43">
        <f t="shared" si="216"/>
        <v>86.338363577510691</v>
      </c>
      <c r="BI314" s="43">
        <f t="shared" si="217"/>
        <v>87.440896662433616</v>
      </c>
      <c r="BJ314" s="43">
        <f t="shared" si="219"/>
        <v>29.84029585545915</v>
      </c>
    </row>
    <row r="315" spans="1:62" x14ac:dyDescent="0.2">
      <c r="A315" s="26" t="s">
        <v>329</v>
      </c>
      <c r="B315" s="17">
        <f>IF(ISERROR(VLOOKUP('Prices updated for CPI'!A315,Quantities!$A$1:$B$576,2,FALSE)),0,VLOOKUP('Prices updated for CPI'!A315,Quantities!$A$1:$B$576,2,FALSE))</f>
        <v>78</v>
      </c>
      <c r="C315" s="18">
        <f t="shared" si="183"/>
        <v>1</v>
      </c>
      <c r="D315" s="19">
        <v>2</v>
      </c>
      <c r="E315" s="20">
        <v>10</v>
      </c>
      <c r="F315" s="21">
        <v>0</v>
      </c>
      <c r="G315" s="22">
        <v>0</v>
      </c>
      <c r="H315" s="22">
        <v>0</v>
      </c>
      <c r="I315" s="22">
        <v>19.525988659567716</v>
      </c>
      <c r="J315" s="23">
        <f t="shared" si="184"/>
        <v>19.525988659567716</v>
      </c>
      <c r="K315" s="24">
        <f>IF(ISERROR(VLOOKUP($A315,'14-15 pricing'!$A$1:$D$1208,4,FALSE)),L315,VLOOKUP($A315,'14-15 pricing'!$A$1:$D$1208,4,FALSE))</f>
        <v>75.930000000000007</v>
      </c>
      <c r="L315" s="24">
        <f t="shared" si="185"/>
        <v>27.439546572737974</v>
      </c>
      <c r="M315" s="24"/>
      <c r="N315" s="24"/>
      <c r="O315" s="24"/>
      <c r="P315" s="24"/>
      <c r="Q315" s="24"/>
      <c r="R315" s="24"/>
      <c r="S315" s="24"/>
      <c r="T315" s="24"/>
      <c r="U315" s="24">
        <f t="shared" si="223"/>
        <v>27.510912781507926</v>
      </c>
      <c r="V315" s="24">
        <f t="shared" si="223"/>
        <v>27.446544074334255</v>
      </c>
      <c r="W315" s="24">
        <f t="shared" si="223"/>
        <v>27.703020956941355</v>
      </c>
      <c r="X315" s="22">
        <f t="shared" si="221"/>
        <v>27.439546572737974</v>
      </c>
      <c r="Y315" s="22">
        <f t="shared" si="222"/>
        <v>0</v>
      </c>
      <c r="Z315" s="31">
        <f t="shared" si="186"/>
        <v>27.439546572737974</v>
      </c>
      <c r="AA315" s="25">
        <f t="shared" si="187"/>
        <v>0</v>
      </c>
      <c r="AC315" s="49">
        <f t="shared" si="188"/>
        <v>5922.5400000000009</v>
      </c>
      <c r="AD315" s="49">
        <f t="shared" si="189"/>
        <v>2140.2846326735621</v>
      </c>
      <c r="AE315" s="49">
        <f t="shared" si="190"/>
        <v>2145.8511969576184</v>
      </c>
      <c r="AF315" s="49">
        <f t="shared" si="191"/>
        <v>2140.8304377980721</v>
      </c>
      <c r="AG315" s="49">
        <f t="shared" si="192"/>
        <v>2160.8356346414257</v>
      </c>
      <c r="AH315" s="50">
        <f t="shared" si="193"/>
        <v>12416.596386135738</v>
      </c>
      <c r="AI315" s="49">
        <f t="shared" si="194"/>
        <v>-3761.7043653585752</v>
      </c>
      <c r="AJ315" s="51">
        <f t="shared" si="195"/>
        <v>-9.271296146628516E-4</v>
      </c>
      <c r="AK315" s="61"/>
      <c r="AL315" s="69">
        <f t="shared" si="196"/>
        <v>5922.5400000000009</v>
      </c>
      <c r="AM315" s="69">
        <f t="shared" si="197"/>
        <v>4606.9613918504747</v>
      </c>
      <c r="AN315" s="69">
        <f t="shared" si="198"/>
        <v>3090.5089432175791</v>
      </c>
      <c r="AO315" s="69">
        <f t="shared" si="199"/>
        <v>1342.5115109703852</v>
      </c>
      <c r="AP315" s="69">
        <f t="shared" si="200"/>
        <v>-672.38518156841133</v>
      </c>
      <c r="AQ315" s="70">
        <f t="shared" si="201"/>
        <v>12695.213658325823</v>
      </c>
      <c r="AS315" s="74">
        <f t="shared" si="202"/>
        <v>-0.22213081011686303</v>
      </c>
      <c r="AT315" s="74">
        <f t="shared" si="203"/>
        <v>-0.32916543457807951</v>
      </c>
      <c r="AU315" s="74">
        <f t="shared" si="204"/>
        <v>-0.56560180357456769</v>
      </c>
      <c r="AV315" s="74">
        <f t="shared" si="205"/>
        <v>-1.5008412785097107</v>
      </c>
      <c r="AW315" s="45"/>
      <c r="AX315" s="42" t="str">
        <f t="shared" si="206"/>
        <v>INC0030-ST-0010-002-B</v>
      </c>
      <c r="AY315" s="42">
        <f t="shared" si="207"/>
        <v>75.930000000000007</v>
      </c>
      <c r="AZ315" s="43">
        <f t="shared" si="208"/>
        <v>59.063607587826588</v>
      </c>
      <c r="BA315" s="43">
        <f t="shared" si="209"/>
        <v>39.6219095284305</v>
      </c>
      <c r="BB315" s="43">
        <f t="shared" si="210"/>
        <v>40.592646311877047</v>
      </c>
      <c r="BC315" s="43">
        <f t="shared" si="211"/>
        <v>41.602559976158041</v>
      </c>
      <c r="BD315" s="43">
        <f t="shared" si="212"/>
        <v>42.230079146196722</v>
      </c>
      <c r="BE315" s="43">
        <f t="shared" si="213"/>
        <v>17.211686038081861</v>
      </c>
      <c r="BF315" s="43">
        <f t="shared" si="214"/>
        <v>17.633372346014866</v>
      </c>
      <c r="BG315" s="43">
        <f t="shared" si="215"/>
        <v>18.072077020323928</v>
      </c>
      <c r="BH315" s="43">
        <f t="shared" si="216"/>
        <v>18.344670216011117</v>
      </c>
      <c r="BI315" s="43">
        <f t="shared" si="217"/>
        <v>18.578929993554791</v>
      </c>
      <c r="BJ315" s="90">
        <f>BE315</f>
        <v>17.211686038081861</v>
      </c>
    </row>
    <row r="316" spans="1:62" x14ac:dyDescent="0.2">
      <c r="A316" s="26" t="s">
        <v>330</v>
      </c>
      <c r="B316" s="17">
        <f>IF(ISERROR(VLOOKUP('Prices updated for CPI'!A316,Quantities!$A$1:$B$576,2,FALSE)),0,VLOOKUP('Prices updated for CPI'!A316,Quantities!$A$1:$B$576,2,FALSE))</f>
        <v>3</v>
      </c>
      <c r="C316" s="18">
        <f t="shared" si="183"/>
        <v>1</v>
      </c>
      <c r="D316" s="19">
        <v>2</v>
      </c>
      <c r="E316" s="20">
        <v>810</v>
      </c>
      <c r="F316" s="21">
        <v>0</v>
      </c>
      <c r="G316" s="22">
        <v>0</v>
      </c>
      <c r="H316" s="22">
        <v>0</v>
      </c>
      <c r="I316" s="22">
        <v>30.335902659567715</v>
      </c>
      <c r="J316" s="23">
        <f t="shared" si="184"/>
        <v>30.335902659567715</v>
      </c>
      <c r="K316" s="24">
        <f>IF(ISERROR(VLOOKUP($A316,'14-15 pricing'!$A$1:$D$1208,4,FALSE)),L316,VLOOKUP($A316,'14-15 pricing'!$A$1:$D$1208,4,FALSE))</f>
        <v>88.41</v>
      </c>
      <c r="L316" s="24">
        <f t="shared" si="185"/>
        <v>42.630538630645837</v>
      </c>
      <c r="M316" s="24"/>
      <c r="N316" s="24"/>
      <c r="O316" s="24"/>
      <c r="P316" s="24"/>
      <c r="Q316" s="24"/>
      <c r="R316" s="24"/>
      <c r="S316" s="24"/>
      <c r="T316" s="24"/>
      <c r="U316" s="24">
        <f t="shared" si="223"/>
        <v>42.74141436657775</v>
      </c>
      <c r="V316" s="24">
        <f t="shared" si="223"/>
        <v>42.641410066196983</v>
      </c>
      <c r="W316" s="24">
        <f t="shared" si="223"/>
        <v>43.039876841982291</v>
      </c>
      <c r="X316" s="22">
        <f t="shared" si="221"/>
        <v>42.630538630645837</v>
      </c>
      <c r="Y316" s="22">
        <f t="shared" si="222"/>
        <v>0</v>
      </c>
      <c r="Z316" s="31">
        <f t="shared" si="186"/>
        <v>42.630538630645837</v>
      </c>
      <c r="AA316" s="25">
        <f t="shared" si="187"/>
        <v>0</v>
      </c>
      <c r="AC316" s="49">
        <f t="shared" si="188"/>
        <v>265.23</v>
      </c>
      <c r="AD316" s="49">
        <f t="shared" si="189"/>
        <v>127.89161589193751</v>
      </c>
      <c r="AE316" s="49">
        <f t="shared" si="190"/>
        <v>128.22424309973326</v>
      </c>
      <c r="AF316" s="49">
        <f t="shared" si="191"/>
        <v>127.92423019859095</v>
      </c>
      <c r="AG316" s="49">
        <f t="shared" si="192"/>
        <v>129.11963052594689</v>
      </c>
      <c r="AH316" s="50">
        <f t="shared" si="193"/>
        <v>658.83118670601107</v>
      </c>
      <c r="AI316" s="49">
        <f t="shared" si="194"/>
        <v>-136.11036947405313</v>
      </c>
      <c r="AJ316" s="51">
        <f t="shared" si="195"/>
        <v>-3.3546483759913523E-5</v>
      </c>
      <c r="AK316" s="61"/>
      <c r="AL316" s="69">
        <f t="shared" si="196"/>
        <v>265.23</v>
      </c>
      <c r="AM316" s="69">
        <f t="shared" si="197"/>
        <v>217.62820224141308</v>
      </c>
      <c r="AN316" s="69">
        <f t="shared" si="198"/>
        <v>162.7581531822598</v>
      </c>
      <c r="AO316" s="69">
        <f t="shared" si="199"/>
        <v>99.510073792006466</v>
      </c>
      <c r="AP316" s="69">
        <f t="shared" si="200"/>
        <v>26.604734446616092</v>
      </c>
      <c r="AQ316" s="70">
        <f t="shared" si="201"/>
        <v>669.99308932097256</v>
      </c>
      <c r="AS316" s="74">
        <f t="shared" si="202"/>
        <v>-0.17947365591594819</v>
      </c>
      <c r="AT316" s="74">
        <f t="shared" si="203"/>
        <v>-0.25212747472079194</v>
      </c>
      <c r="AU316" s="74">
        <f t="shared" si="204"/>
        <v>-0.38860160399723193</v>
      </c>
      <c r="AV316" s="74">
        <f t="shared" si="205"/>
        <v>-0.73264280255459702</v>
      </c>
      <c r="AW316" s="45"/>
      <c r="AX316" s="42" t="str">
        <f t="shared" si="206"/>
        <v>INC0030-ST-0810-002-B</v>
      </c>
      <c r="AY316" s="42">
        <f t="shared" si="207"/>
        <v>88.41</v>
      </c>
      <c r="AZ316" s="43">
        <f t="shared" si="208"/>
        <v>72.542734080471021</v>
      </c>
      <c r="BA316" s="43">
        <f t="shared" si="209"/>
        <v>54.252717727419927</v>
      </c>
      <c r="BB316" s="43">
        <f t="shared" si="210"/>
        <v>55.581909311741711</v>
      </c>
      <c r="BC316" s="43">
        <f t="shared" si="211"/>
        <v>56.964744253555565</v>
      </c>
      <c r="BD316" s="43">
        <f t="shared" si="212"/>
        <v>57.823981498954481</v>
      </c>
      <c r="BE316" s="43">
        <f t="shared" si="213"/>
        <v>33.170024597335484</v>
      </c>
      <c r="BF316" s="43">
        <f t="shared" si="214"/>
        <v>33.9826901999702</v>
      </c>
      <c r="BG316" s="43">
        <f t="shared" si="215"/>
        <v>34.828153265331771</v>
      </c>
      <c r="BH316" s="43">
        <f t="shared" si="216"/>
        <v>35.353489538954506</v>
      </c>
      <c r="BI316" s="43">
        <f t="shared" si="217"/>
        <v>35.804950399099035</v>
      </c>
      <c r="BJ316" s="43">
        <f>IF($B316=0,W316,BE316*(1+AV316))</f>
        <v>8.8682448155386968</v>
      </c>
    </row>
    <row r="317" spans="1:62" x14ac:dyDescent="0.2">
      <c r="A317" s="26" t="s">
        <v>331</v>
      </c>
      <c r="B317" s="17">
        <f>IF(ISERROR(VLOOKUP('Prices updated for CPI'!A317,Quantities!$A$1:$B$576,2,FALSE)),0,VLOOKUP('Prices updated for CPI'!A317,Quantities!$A$1:$B$576,2,FALSE))</f>
        <v>1</v>
      </c>
      <c r="C317" s="18">
        <f t="shared" si="183"/>
        <v>1</v>
      </c>
      <c r="D317" s="19">
        <v>2</v>
      </c>
      <c r="E317" s="20">
        <v>820</v>
      </c>
      <c r="F317" s="21">
        <v>0</v>
      </c>
      <c r="G317" s="22">
        <v>0</v>
      </c>
      <c r="H317" s="22">
        <v>0</v>
      </c>
      <c r="I317" s="22">
        <v>19.525988659567716</v>
      </c>
      <c r="J317" s="23">
        <f t="shared" si="184"/>
        <v>19.525988659567716</v>
      </c>
      <c r="K317" s="24">
        <f>IF(ISERROR(VLOOKUP($A317,'14-15 pricing'!$A$1:$D$1208,4,FALSE)),L317,VLOOKUP($A317,'14-15 pricing'!$A$1:$D$1208,4,FALSE))</f>
        <v>75.930000000000007</v>
      </c>
      <c r="L317" s="24">
        <f t="shared" si="185"/>
        <v>27.439546572737974</v>
      </c>
      <c r="M317" s="24"/>
      <c r="N317" s="24"/>
      <c r="O317" s="24"/>
      <c r="P317" s="24"/>
      <c r="Q317" s="24"/>
      <c r="R317" s="24"/>
      <c r="S317" s="24"/>
      <c r="T317" s="24"/>
      <c r="U317" s="24">
        <f t="shared" si="223"/>
        <v>27.510912781507926</v>
      </c>
      <c r="V317" s="24">
        <f t="shared" si="223"/>
        <v>27.446544074334255</v>
      </c>
      <c r="W317" s="24">
        <f t="shared" si="223"/>
        <v>27.703020956941355</v>
      </c>
      <c r="X317" s="22">
        <f t="shared" si="221"/>
        <v>27.439546572737974</v>
      </c>
      <c r="Y317" s="22">
        <f t="shared" si="222"/>
        <v>0</v>
      </c>
      <c r="Z317" s="31">
        <f t="shared" si="186"/>
        <v>27.439546572737974</v>
      </c>
      <c r="AA317" s="25">
        <f t="shared" si="187"/>
        <v>0</v>
      </c>
      <c r="AC317" s="49">
        <f t="shared" si="188"/>
        <v>75.930000000000007</v>
      </c>
      <c r="AD317" s="49">
        <f t="shared" si="189"/>
        <v>27.439546572737974</v>
      </c>
      <c r="AE317" s="49">
        <f t="shared" si="190"/>
        <v>27.510912781507926</v>
      </c>
      <c r="AF317" s="49">
        <f t="shared" si="191"/>
        <v>27.446544074334255</v>
      </c>
      <c r="AG317" s="49">
        <f t="shared" si="192"/>
        <v>27.703020956941355</v>
      </c>
      <c r="AH317" s="50">
        <f t="shared" si="193"/>
        <v>159.18713315558637</v>
      </c>
      <c r="AI317" s="49">
        <f t="shared" si="194"/>
        <v>-48.226979043058648</v>
      </c>
      <c r="AJ317" s="51">
        <f t="shared" si="195"/>
        <v>-1.1886277111062198E-5</v>
      </c>
      <c r="AK317" s="61"/>
      <c r="AL317" s="69">
        <f t="shared" si="196"/>
        <v>75.930000000000007</v>
      </c>
      <c r="AM317" s="69">
        <f t="shared" si="197"/>
        <v>59.063607587826603</v>
      </c>
      <c r="AN317" s="69">
        <f t="shared" si="198"/>
        <v>39.621909528430507</v>
      </c>
      <c r="AO317" s="69">
        <f t="shared" si="199"/>
        <v>17.211686038081869</v>
      </c>
      <c r="AP317" s="69">
        <f t="shared" si="200"/>
        <v>-8.6203228406206449</v>
      </c>
      <c r="AQ317" s="70">
        <f t="shared" si="201"/>
        <v>162.75914946571567</v>
      </c>
      <c r="AS317" s="74">
        <f t="shared" si="202"/>
        <v>-0.22213081011686295</v>
      </c>
      <c r="AT317" s="74">
        <f t="shared" si="203"/>
        <v>-0.32916543457807945</v>
      </c>
      <c r="AU317" s="74">
        <f t="shared" si="204"/>
        <v>-0.56560180357456757</v>
      </c>
      <c r="AV317" s="74">
        <f t="shared" si="205"/>
        <v>-1.5008412785097098</v>
      </c>
      <c r="AW317" s="45"/>
      <c r="AX317" s="42" t="str">
        <f t="shared" si="206"/>
        <v>INC0030-ST-0820-002-B</v>
      </c>
      <c r="AY317" s="42">
        <f t="shared" si="207"/>
        <v>75.930000000000007</v>
      </c>
      <c r="AZ317" s="43">
        <f t="shared" si="208"/>
        <v>59.063607587826603</v>
      </c>
      <c r="BA317" s="43">
        <f t="shared" si="209"/>
        <v>39.621909528430507</v>
      </c>
      <c r="BB317" s="43">
        <f t="shared" si="210"/>
        <v>40.592646311877054</v>
      </c>
      <c r="BC317" s="43">
        <f t="shared" si="211"/>
        <v>41.602559976158048</v>
      </c>
      <c r="BD317" s="43">
        <f t="shared" si="212"/>
        <v>42.230079146196729</v>
      </c>
      <c r="BE317" s="43">
        <f t="shared" si="213"/>
        <v>17.211686038081869</v>
      </c>
      <c r="BF317" s="43">
        <f t="shared" si="214"/>
        <v>17.633372346014873</v>
      </c>
      <c r="BG317" s="43">
        <f t="shared" si="215"/>
        <v>18.072077020323935</v>
      </c>
      <c r="BH317" s="43">
        <f t="shared" si="216"/>
        <v>18.344670216011124</v>
      </c>
      <c r="BI317" s="43">
        <f t="shared" si="217"/>
        <v>18.578929993554798</v>
      </c>
      <c r="BJ317" s="90">
        <f>BE317</f>
        <v>17.211686038081869</v>
      </c>
    </row>
    <row r="318" spans="1:62" x14ac:dyDescent="0.2">
      <c r="A318" s="26" t="s">
        <v>332</v>
      </c>
      <c r="B318" s="17">
        <f>IF(ISERROR(VLOOKUP('Prices updated for CPI'!A318,Quantities!$A$1:$B$576,2,FALSE)),0,VLOOKUP('Prices updated for CPI'!A318,Quantities!$A$1:$B$576,2,FALSE))</f>
        <v>2</v>
      </c>
      <c r="C318" s="18">
        <f t="shared" si="183"/>
        <v>1</v>
      </c>
      <c r="D318" s="19">
        <v>2</v>
      </c>
      <c r="E318" s="20">
        <v>990</v>
      </c>
      <c r="F318" s="21">
        <v>0</v>
      </c>
      <c r="G318" s="22">
        <v>0</v>
      </c>
      <c r="H318" s="22">
        <v>0</v>
      </c>
      <c r="I318" s="22">
        <v>29.400872409567718</v>
      </c>
      <c r="J318" s="23">
        <f t="shared" si="184"/>
        <v>29.400872409567718</v>
      </c>
      <c r="K318" s="24">
        <f>IF(ISERROR(VLOOKUP($A318,'14-15 pricing'!$A$1:$D$1208,4,FALSE)),L318,VLOOKUP($A318,'14-15 pricing'!$A$1:$D$1208,4,FALSE))</f>
        <v>87.45</v>
      </c>
      <c r="L318" s="24">
        <f t="shared" si="185"/>
        <v>41.316556197330129</v>
      </c>
      <c r="M318" s="24"/>
      <c r="N318" s="24"/>
      <c r="O318" s="24"/>
      <c r="P318" s="24"/>
      <c r="Q318" s="24"/>
      <c r="R318" s="24"/>
      <c r="S318" s="24"/>
      <c r="T318" s="24"/>
      <c r="U318" s="24">
        <f t="shared" si="223"/>
        <v>41.424014458982448</v>
      </c>
      <c r="V318" s="24">
        <f t="shared" si="223"/>
        <v>41.327092547381589</v>
      </c>
      <c r="W318" s="24">
        <f t="shared" si="223"/>
        <v>41.713277556141186</v>
      </c>
      <c r="X318" s="22">
        <f t="shared" si="221"/>
        <v>41.316556197330129</v>
      </c>
      <c r="Y318" s="22">
        <f t="shared" si="222"/>
        <v>0</v>
      </c>
      <c r="Z318" s="31">
        <f t="shared" si="186"/>
        <v>41.316556197330129</v>
      </c>
      <c r="AA318" s="25">
        <f t="shared" si="187"/>
        <v>0</v>
      </c>
      <c r="AC318" s="49">
        <f t="shared" si="188"/>
        <v>174.9</v>
      </c>
      <c r="AD318" s="49">
        <f t="shared" si="189"/>
        <v>82.633112394660259</v>
      </c>
      <c r="AE318" s="49">
        <f t="shared" si="190"/>
        <v>82.848028917964896</v>
      </c>
      <c r="AF318" s="49">
        <f t="shared" si="191"/>
        <v>82.654185094763179</v>
      </c>
      <c r="AG318" s="49">
        <f t="shared" si="192"/>
        <v>83.426555112282372</v>
      </c>
      <c r="AH318" s="50">
        <f t="shared" si="193"/>
        <v>428.99188493467932</v>
      </c>
      <c r="AI318" s="49">
        <f t="shared" si="194"/>
        <v>-91.473444887717633</v>
      </c>
      <c r="AJ318" s="51">
        <f t="shared" si="195"/>
        <v>-2.2545030516386461E-5</v>
      </c>
      <c r="AK318" s="61"/>
      <c r="AL318" s="69">
        <f t="shared" si="196"/>
        <v>174.9</v>
      </c>
      <c r="AM318" s="69">
        <f t="shared" si="197"/>
        <v>142.90904706487885</v>
      </c>
      <c r="AN318" s="69">
        <f t="shared" si="198"/>
        <v>106.03344068754383</v>
      </c>
      <c r="AO318" s="69">
        <f t="shared" si="199"/>
        <v>63.527350029541253</v>
      </c>
      <c r="AP318" s="69">
        <f t="shared" si="200"/>
        <v>14.531064394579268</v>
      </c>
      <c r="AQ318" s="70">
        <f t="shared" si="201"/>
        <v>436.42223091081354</v>
      </c>
      <c r="AS318" s="74">
        <f t="shared" si="202"/>
        <v>-0.18290996532373446</v>
      </c>
      <c r="AT318" s="74">
        <f t="shared" si="203"/>
        <v>-0.25803549274661369</v>
      </c>
      <c r="AU318" s="74">
        <f t="shared" si="204"/>
        <v>-0.40087438814004211</v>
      </c>
      <c r="AV318" s="74">
        <f t="shared" si="205"/>
        <v>-0.77126285941689543</v>
      </c>
      <c r="AW318" s="45"/>
      <c r="AX318" s="42" t="str">
        <f t="shared" si="206"/>
        <v>INC0030-ST-0990-002-B</v>
      </c>
      <c r="AY318" s="42">
        <f t="shared" si="207"/>
        <v>87.45</v>
      </c>
      <c r="AZ318" s="43">
        <f t="shared" si="208"/>
        <v>71.454523532439424</v>
      </c>
      <c r="BA318" s="43">
        <f t="shared" si="209"/>
        <v>53.016720343771908</v>
      </c>
      <c r="BB318" s="43">
        <f t="shared" si="210"/>
        <v>54.315629992194317</v>
      </c>
      <c r="BC318" s="43">
        <f t="shared" si="211"/>
        <v>55.666960883304455</v>
      </c>
      <c r="BD318" s="43">
        <f t="shared" si="212"/>
        <v>56.506622796227269</v>
      </c>
      <c r="BE318" s="43">
        <f t="shared" si="213"/>
        <v>31.763675014770623</v>
      </c>
      <c r="BF318" s="43">
        <f t="shared" si="214"/>
        <v>32.541885052632502</v>
      </c>
      <c r="BG318" s="43">
        <f t="shared" si="215"/>
        <v>33.351501999594127</v>
      </c>
      <c r="BH318" s="43">
        <f t="shared" si="216"/>
        <v>33.854564956929515</v>
      </c>
      <c r="BI318" s="43">
        <f t="shared" si="217"/>
        <v>34.286884685889603</v>
      </c>
      <c r="BJ318" s="90">
        <f>BE318</f>
        <v>31.763675014770623</v>
      </c>
    </row>
    <row r="319" spans="1:62" x14ac:dyDescent="0.2">
      <c r="A319" s="26" t="s">
        <v>333</v>
      </c>
      <c r="B319" s="17">
        <f>IF(ISERROR(VLOOKUP('Prices updated for CPI'!A319,Quantities!$A$1:$B$576,2,FALSE)),0,VLOOKUP('Prices updated for CPI'!A319,Quantities!$A$1:$B$576,2,FALSE))</f>
        <v>8</v>
      </c>
      <c r="C319" s="18">
        <f t="shared" si="183"/>
        <v>1</v>
      </c>
      <c r="D319" s="19">
        <v>2</v>
      </c>
      <c r="E319" s="20">
        <v>10</v>
      </c>
      <c r="F319" s="21">
        <v>0</v>
      </c>
      <c r="G319" s="22">
        <v>0</v>
      </c>
      <c r="H319" s="22">
        <v>0</v>
      </c>
      <c r="I319" s="22">
        <v>19.525988659567716</v>
      </c>
      <c r="J319" s="23">
        <f t="shared" si="184"/>
        <v>19.525988659567716</v>
      </c>
      <c r="K319" s="24">
        <f>IF(ISERROR(VLOOKUP($A319,'14-15 pricing'!$A$1:$D$1208,4,FALSE)),L319,VLOOKUP($A319,'14-15 pricing'!$A$1:$D$1208,4,FALSE))</f>
        <v>75.930000000000007</v>
      </c>
      <c r="L319" s="24">
        <f t="shared" si="185"/>
        <v>27.439546572737974</v>
      </c>
      <c r="M319" s="24"/>
      <c r="N319" s="24"/>
      <c r="O319" s="24"/>
      <c r="P319" s="24"/>
      <c r="Q319" s="24"/>
      <c r="R319" s="24"/>
      <c r="S319" s="24"/>
      <c r="T319" s="24"/>
      <c r="U319" s="24">
        <f t="shared" si="223"/>
        <v>27.510912781507926</v>
      </c>
      <c r="V319" s="24">
        <f t="shared" si="223"/>
        <v>27.446544074334255</v>
      </c>
      <c r="W319" s="24">
        <f t="shared" si="223"/>
        <v>27.703020956941355</v>
      </c>
      <c r="X319" s="22">
        <f t="shared" si="221"/>
        <v>27.439546572737974</v>
      </c>
      <c r="Y319" s="22">
        <f t="shared" si="222"/>
        <v>0</v>
      </c>
      <c r="Z319" s="31">
        <f t="shared" si="186"/>
        <v>27.439546572737974</v>
      </c>
      <c r="AA319" s="25">
        <f t="shared" si="187"/>
        <v>0</v>
      </c>
      <c r="AC319" s="49">
        <f t="shared" si="188"/>
        <v>607.44000000000005</v>
      </c>
      <c r="AD319" s="49">
        <f t="shared" si="189"/>
        <v>219.51637258190379</v>
      </c>
      <c r="AE319" s="49">
        <f t="shared" si="190"/>
        <v>220.08730225206341</v>
      </c>
      <c r="AF319" s="49">
        <f t="shared" si="191"/>
        <v>219.57235259467404</v>
      </c>
      <c r="AG319" s="49">
        <f t="shared" si="192"/>
        <v>221.62416765553084</v>
      </c>
      <c r="AH319" s="50">
        <f t="shared" si="193"/>
        <v>1273.4970652446909</v>
      </c>
      <c r="AI319" s="49">
        <f t="shared" si="194"/>
        <v>-385.81583234446919</v>
      </c>
      <c r="AJ319" s="51">
        <f t="shared" si="195"/>
        <v>-9.5090216888497585E-5</v>
      </c>
      <c r="AK319" s="61"/>
      <c r="AL319" s="69">
        <f t="shared" si="196"/>
        <v>607.44000000000005</v>
      </c>
      <c r="AM319" s="69">
        <f t="shared" si="197"/>
        <v>472.50886070261282</v>
      </c>
      <c r="AN319" s="69">
        <f t="shared" si="198"/>
        <v>316.97527622744406</v>
      </c>
      <c r="AO319" s="69">
        <f t="shared" si="199"/>
        <v>137.69348830465495</v>
      </c>
      <c r="AP319" s="69">
        <f t="shared" si="200"/>
        <v>-68.962582724965159</v>
      </c>
      <c r="AQ319" s="70">
        <f t="shared" si="201"/>
        <v>1302.0731957257253</v>
      </c>
      <c r="AS319" s="74">
        <f t="shared" si="202"/>
        <v>-0.22213081011686295</v>
      </c>
      <c r="AT319" s="74">
        <f t="shared" si="203"/>
        <v>-0.32916543457807945</v>
      </c>
      <c r="AU319" s="74">
        <f t="shared" si="204"/>
        <v>-0.56560180357456757</v>
      </c>
      <c r="AV319" s="74">
        <f t="shared" si="205"/>
        <v>-1.5008412785097098</v>
      </c>
      <c r="AW319" s="45"/>
      <c r="AX319" s="42" t="str">
        <f t="shared" si="206"/>
        <v>INC0050-ST-0010-002-B</v>
      </c>
      <c r="AY319" s="42">
        <f t="shared" si="207"/>
        <v>75.930000000000007</v>
      </c>
      <c r="AZ319" s="43">
        <f t="shared" si="208"/>
        <v>59.063607587826603</v>
      </c>
      <c r="BA319" s="43">
        <f t="shared" si="209"/>
        <v>39.621909528430507</v>
      </c>
      <c r="BB319" s="43">
        <f t="shared" si="210"/>
        <v>40.592646311877054</v>
      </c>
      <c r="BC319" s="43">
        <f t="shared" si="211"/>
        <v>41.602559976158048</v>
      </c>
      <c r="BD319" s="43">
        <f t="shared" si="212"/>
        <v>42.230079146196729</v>
      </c>
      <c r="BE319" s="43">
        <f t="shared" si="213"/>
        <v>17.211686038081869</v>
      </c>
      <c r="BF319" s="43">
        <f t="shared" si="214"/>
        <v>17.633372346014873</v>
      </c>
      <c r="BG319" s="43">
        <f t="shared" si="215"/>
        <v>18.072077020323935</v>
      </c>
      <c r="BH319" s="43">
        <f t="shared" si="216"/>
        <v>18.344670216011124</v>
      </c>
      <c r="BI319" s="43">
        <f t="shared" si="217"/>
        <v>18.578929993554798</v>
      </c>
      <c r="BJ319" s="90">
        <f>BE319</f>
        <v>17.211686038081869</v>
      </c>
    </row>
    <row r="320" spans="1:62" x14ac:dyDescent="0.2">
      <c r="A320" s="26" t="s">
        <v>334</v>
      </c>
      <c r="B320" s="17">
        <f>IF(ISERROR(VLOOKUP('Prices updated for CPI'!A320,Quantities!$A$1:$B$576,2,FALSE)),0,VLOOKUP('Prices updated for CPI'!A320,Quantities!$A$1:$B$576,2,FALSE))</f>
        <v>2</v>
      </c>
      <c r="C320" s="18">
        <f t="shared" si="183"/>
        <v>1</v>
      </c>
      <c r="D320" s="19">
        <v>2</v>
      </c>
      <c r="E320" s="20">
        <v>810</v>
      </c>
      <c r="F320" s="21">
        <v>0</v>
      </c>
      <c r="G320" s="22">
        <v>0</v>
      </c>
      <c r="H320" s="22">
        <v>0</v>
      </c>
      <c r="I320" s="22">
        <v>30.335902659567715</v>
      </c>
      <c r="J320" s="23">
        <f t="shared" si="184"/>
        <v>30.335902659567715</v>
      </c>
      <c r="K320" s="24">
        <f>IF(ISERROR(VLOOKUP($A320,'14-15 pricing'!$A$1:$D$1208,4,FALSE)),L320,VLOOKUP($A320,'14-15 pricing'!$A$1:$D$1208,4,FALSE))</f>
        <v>88.41</v>
      </c>
      <c r="L320" s="24">
        <f t="shared" si="185"/>
        <v>42.630538630645837</v>
      </c>
      <c r="M320" s="24"/>
      <c r="N320" s="24"/>
      <c r="O320" s="24"/>
      <c r="P320" s="24"/>
      <c r="Q320" s="24"/>
      <c r="R320" s="24"/>
      <c r="S320" s="24"/>
      <c r="T320" s="24"/>
      <c r="U320" s="24">
        <f t="shared" si="223"/>
        <v>42.74141436657775</v>
      </c>
      <c r="V320" s="24">
        <f t="shared" si="223"/>
        <v>42.641410066196983</v>
      </c>
      <c r="W320" s="24">
        <f t="shared" si="223"/>
        <v>43.039876841982291</v>
      </c>
      <c r="X320" s="22">
        <f t="shared" si="221"/>
        <v>42.630538630645837</v>
      </c>
      <c r="Y320" s="22">
        <f t="shared" si="222"/>
        <v>0</v>
      </c>
      <c r="Z320" s="31">
        <f t="shared" si="186"/>
        <v>42.630538630645837</v>
      </c>
      <c r="AA320" s="25">
        <f t="shared" si="187"/>
        <v>0</v>
      </c>
      <c r="AC320" s="49">
        <f t="shared" si="188"/>
        <v>176.82</v>
      </c>
      <c r="AD320" s="49">
        <f t="shared" si="189"/>
        <v>85.261077261291675</v>
      </c>
      <c r="AE320" s="49">
        <f t="shared" si="190"/>
        <v>85.4828287331555</v>
      </c>
      <c r="AF320" s="49">
        <f t="shared" si="191"/>
        <v>85.282820132393965</v>
      </c>
      <c r="AG320" s="49">
        <f t="shared" si="192"/>
        <v>86.079753683964583</v>
      </c>
      <c r="AH320" s="50">
        <f t="shared" si="193"/>
        <v>439.22079113734065</v>
      </c>
      <c r="AI320" s="49">
        <f t="shared" si="194"/>
        <v>-90.74024631603541</v>
      </c>
      <c r="AJ320" s="51">
        <f t="shared" si="195"/>
        <v>-2.2364322506609012E-5</v>
      </c>
      <c r="AK320" s="61"/>
      <c r="AL320" s="69">
        <f t="shared" si="196"/>
        <v>176.82</v>
      </c>
      <c r="AM320" s="69">
        <f t="shared" si="197"/>
        <v>145.08546816094204</v>
      </c>
      <c r="AN320" s="69">
        <f t="shared" si="198"/>
        <v>108.50543545483987</v>
      </c>
      <c r="AO320" s="69">
        <f t="shared" si="199"/>
        <v>66.340049194670968</v>
      </c>
      <c r="AP320" s="69">
        <f t="shared" si="200"/>
        <v>17.736489631077397</v>
      </c>
      <c r="AQ320" s="70">
        <f t="shared" si="201"/>
        <v>446.66205954731493</v>
      </c>
      <c r="AS320" s="74">
        <f t="shared" si="202"/>
        <v>-0.17947365591594816</v>
      </c>
      <c r="AT320" s="74">
        <f t="shared" si="203"/>
        <v>-0.25212747472079189</v>
      </c>
      <c r="AU320" s="74">
        <f t="shared" si="204"/>
        <v>-0.38860160399723204</v>
      </c>
      <c r="AV320" s="74">
        <f t="shared" si="205"/>
        <v>-0.73264280255459691</v>
      </c>
      <c r="AW320" s="45"/>
      <c r="AX320" s="42" t="str">
        <f t="shared" si="206"/>
        <v>INC0050-ST-0810-002-B</v>
      </c>
      <c r="AY320" s="42">
        <f t="shared" si="207"/>
        <v>88.41</v>
      </c>
      <c r="AZ320" s="43">
        <f t="shared" si="208"/>
        <v>72.542734080471021</v>
      </c>
      <c r="BA320" s="43">
        <f t="shared" si="209"/>
        <v>54.252717727419935</v>
      </c>
      <c r="BB320" s="43">
        <f t="shared" si="210"/>
        <v>55.581909311741718</v>
      </c>
      <c r="BC320" s="43">
        <f t="shared" si="211"/>
        <v>56.964744253555573</v>
      </c>
      <c r="BD320" s="43">
        <f t="shared" si="212"/>
        <v>57.823981498954488</v>
      </c>
      <c r="BE320" s="43">
        <f t="shared" si="213"/>
        <v>33.170024597335484</v>
      </c>
      <c r="BF320" s="43">
        <f t="shared" si="214"/>
        <v>33.9826901999702</v>
      </c>
      <c r="BG320" s="43">
        <f t="shared" si="215"/>
        <v>34.828153265331771</v>
      </c>
      <c r="BH320" s="43">
        <f t="shared" si="216"/>
        <v>35.353489538954506</v>
      </c>
      <c r="BI320" s="43">
        <f t="shared" si="217"/>
        <v>35.804950399099035</v>
      </c>
      <c r="BJ320" s="43">
        <f>IF($B320=0,W320,BE320*(1+AV320))</f>
        <v>8.8682448155387004</v>
      </c>
    </row>
    <row r="321" spans="1:62" x14ac:dyDescent="0.2">
      <c r="A321" s="26" t="s">
        <v>335</v>
      </c>
      <c r="B321" s="17">
        <f>IF(ISERROR(VLOOKUP('Prices updated for CPI'!A321,Quantities!$A$1:$B$576,2,FALSE)),0,VLOOKUP('Prices updated for CPI'!A321,Quantities!$A$1:$B$576,2,FALSE))</f>
        <v>2</v>
      </c>
      <c r="C321" s="18">
        <f t="shared" si="183"/>
        <v>1</v>
      </c>
      <c r="D321" s="19">
        <v>2</v>
      </c>
      <c r="E321" s="20">
        <v>10</v>
      </c>
      <c r="F321" s="21">
        <v>0</v>
      </c>
      <c r="G321" s="22">
        <v>0</v>
      </c>
      <c r="H321" s="22">
        <v>0</v>
      </c>
      <c r="I321" s="22">
        <v>17.378043762022166</v>
      </c>
      <c r="J321" s="23">
        <f t="shared" si="184"/>
        <v>17.378043762022166</v>
      </c>
      <c r="K321" s="24">
        <f>IF(ISERROR(VLOOKUP($A321,'14-15 pricing'!$A$1:$D$1208,4,FALSE)),L321,VLOOKUP($A321,'14-15 pricing'!$A$1:$D$1208,4,FALSE))</f>
        <v>79.37</v>
      </c>
      <c r="L321" s="24">
        <f t="shared" si="185"/>
        <v>24.421075391613112</v>
      </c>
      <c r="M321" s="24"/>
      <c r="N321" s="24"/>
      <c r="O321" s="24"/>
      <c r="P321" s="24"/>
      <c r="Q321" s="24"/>
      <c r="R321" s="24"/>
      <c r="S321" s="24"/>
      <c r="T321" s="24"/>
      <c r="U321" s="24">
        <f t="shared" si="223"/>
        <v>24.48459100256407</v>
      </c>
      <c r="V321" s="24">
        <f t="shared" si="223"/>
        <v>24.427303137162141</v>
      </c>
      <c r="W321" s="24">
        <f t="shared" si="223"/>
        <v>24.655566431154643</v>
      </c>
      <c r="X321" s="22">
        <f t="shared" si="221"/>
        <v>24.421075391613112</v>
      </c>
      <c r="Y321" s="22">
        <f t="shared" si="222"/>
        <v>0</v>
      </c>
      <c r="Z321" s="31">
        <f t="shared" si="186"/>
        <v>24.421075391613112</v>
      </c>
      <c r="AA321" s="25">
        <f t="shared" si="187"/>
        <v>0</v>
      </c>
      <c r="AC321" s="49">
        <f t="shared" si="188"/>
        <v>158.74</v>
      </c>
      <c r="AD321" s="49">
        <f t="shared" si="189"/>
        <v>48.842150783226224</v>
      </c>
      <c r="AE321" s="49">
        <f t="shared" si="190"/>
        <v>48.96918200512814</v>
      </c>
      <c r="AF321" s="49">
        <f t="shared" si="191"/>
        <v>48.854606274324283</v>
      </c>
      <c r="AG321" s="49">
        <f t="shared" si="192"/>
        <v>49.311132862309286</v>
      </c>
      <c r="AH321" s="50">
        <f t="shared" si="193"/>
        <v>305.46011946029523</v>
      </c>
      <c r="AI321" s="49">
        <f t="shared" si="194"/>
        <v>-109.42886713769073</v>
      </c>
      <c r="AJ321" s="51">
        <f t="shared" si="195"/>
        <v>-2.6970419142092437E-5</v>
      </c>
      <c r="AK321" s="61"/>
      <c r="AL321" s="69">
        <f t="shared" si="196"/>
        <v>158.74</v>
      </c>
      <c r="AM321" s="69">
        <f t="shared" si="197"/>
        <v>120.46950802670011</v>
      </c>
      <c r="AN321" s="69">
        <f t="shared" si="198"/>
        <v>76.355548660237048</v>
      </c>
      <c r="AO321" s="69">
        <f t="shared" si="199"/>
        <v>25.505891113538979</v>
      </c>
      <c r="AP321" s="69">
        <f t="shared" si="200"/>
        <v>-33.107928859786597</v>
      </c>
      <c r="AQ321" s="70">
        <f t="shared" si="201"/>
        <v>313.27771552009034</v>
      </c>
      <c r="AS321" s="74">
        <f t="shared" si="202"/>
        <v>-0.24108915190437127</v>
      </c>
      <c r="AT321" s="74">
        <f t="shared" si="203"/>
        <v>-0.36618361018529205</v>
      </c>
      <c r="AU321" s="74">
        <f t="shared" si="204"/>
        <v>-0.66595890461040663</v>
      </c>
      <c r="AV321" s="74">
        <f t="shared" si="205"/>
        <v>-2.2980502705201435</v>
      </c>
      <c r="AW321" s="45"/>
      <c r="AX321" s="42" t="str">
        <f t="shared" si="206"/>
        <v>INC0080-ST-0010-002-B</v>
      </c>
      <c r="AY321" s="42">
        <f t="shared" si="207"/>
        <v>79.37</v>
      </c>
      <c r="AZ321" s="43">
        <f t="shared" si="208"/>
        <v>60.234754013350056</v>
      </c>
      <c r="BA321" s="43">
        <f t="shared" si="209"/>
        <v>38.177774330118524</v>
      </c>
      <c r="BB321" s="43">
        <f t="shared" si="210"/>
        <v>39.113129801206426</v>
      </c>
      <c r="BC321" s="43">
        <f t="shared" si="211"/>
        <v>40.086234238289578</v>
      </c>
      <c r="BD321" s="43">
        <f t="shared" si="212"/>
        <v>40.690881655506303</v>
      </c>
      <c r="BE321" s="43">
        <f t="shared" si="213"/>
        <v>12.752945556769491</v>
      </c>
      <c r="BF321" s="43">
        <f t="shared" si="214"/>
        <v>13.065392722910344</v>
      </c>
      <c r="BG321" s="43">
        <f t="shared" si="215"/>
        <v>13.390449595002073</v>
      </c>
      <c r="BH321" s="43">
        <f t="shared" si="216"/>
        <v>13.592426680573634</v>
      </c>
      <c r="BI321" s="43">
        <f t="shared" si="217"/>
        <v>13.766000738486692</v>
      </c>
      <c r="BJ321" s="90">
        <f>BE321</f>
        <v>12.752945556769491</v>
      </c>
    </row>
    <row r="322" spans="1:62" x14ac:dyDescent="0.2">
      <c r="A322" s="26" t="s">
        <v>336</v>
      </c>
      <c r="B322" s="17">
        <f>IF(ISERROR(VLOOKUP('Prices updated for CPI'!A322,Quantities!$A$1:$B$576,2,FALSE)),0,VLOOKUP('Prices updated for CPI'!A322,Quantities!$A$1:$B$576,2,FALSE))</f>
        <v>1</v>
      </c>
      <c r="C322" s="18">
        <f t="shared" si="183"/>
        <v>1</v>
      </c>
      <c r="D322" s="19">
        <v>2</v>
      </c>
      <c r="E322" s="20">
        <v>10</v>
      </c>
      <c r="F322" s="21">
        <v>0</v>
      </c>
      <c r="G322" s="22">
        <v>0</v>
      </c>
      <c r="H322" s="22">
        <v>0</v>
      </c>
      <c r="I322" s="22">
        <v>17.378043762022166</v>
      </c>
      <c r="J322" s="23">
        <f t="shared" si="184"/>
        <v>17.378043762022166</v>
      </c>
      <c r="K322" s="24">
        <f>IF(ISERROR(VLOOKUP($A322,'14-15 pricing'!$A$1:$D$1208,4,FALSE)),L322,VLOOKUP($A322,'14-15 pricing'!$A$1:$D$1208,4,FALSE))</f>
        <v>79.37</v>
      </c>
      <c r="L322" s="24">
        <f t="shared" si="185"/>
        <v>24.421075391613112</v>
      </c>
      <c r="M322" s="24"/>
      <c r="N322" s="24"/>
      <c r="O322" s="24"/>
      <c r="P322" s="24"/>
      <c r="Q322" s="24"/>
      <c r="R322" s="24"/>
      <c r="S322" s="24"/>
      <c r="T322" s="24"/>
      <c r="U322" s="24">
        <f t="shared" si="223"/>
        <v>24.48459100256407</v>
      </c>
      <c r="V322" s="24">
        <f t="shared" si="223"/>
        <v>24.427303137162141</v>
      </c>
      <c r="W322" s="24">
        <f t="shared" si="223"/>
        <v>24.655566431154643</v>
      </c>
      <c r="X322" s="22">
        <f t="shared" si="221"/>
        <v>24.421075391613112</v>
      </c>
      <c r="Y322" s="22">
        <f t="shared" si="222"/>
        <v>0</v>
      </c>
      <c r="Z322" s="31">
        <f t="shared" si="186"/>
        <v>24.421075391613112</v>
      </c>
      <c r="AA322" s="25">
        <f t="shared" si="187"/>
        <v>0</v>
      </c>
      <c r="AC322" s="49">
        <f t="shared" si="188"/>
        <v>79.37</v>
      </c>
      <c r="AD322" s="49">
        <f t="shared" si="189"/>
        <v>24.421075391613112</v>
      </c>
      <c r="AE322" s="49">
        <f t="shared" si="190"/>
        <v>24.48459100256407</v>
      </c>
      <c r="AF322" s="49">
        <f t="shared" si="191"/>
        <v>24.427303137162141</v>
      </c>
      <c r="AG322" s="49">
        <f t="shared" si="192"/>
        <v>24.655566431154643</v>
      </c>
      <c r="AH322" s="50">
        <f t="shared" si="193"/>
        <v>152.73005973014762</v>
      </c>
      <c r="AI322" s="49">
        <f t="shared" si="194"/>
        <v>-54.714433568845365</v>
      </c>
      <c r="AJ322" s="51">
        <f t="shared" si="195"/>
        <v>-1.3485209571046219E-5</v>
      </c>
      <c r="AK322" s="61"/>
      <c r="AL322" s="69">
        <f t="shared" si="196"/>
        <v>79.37</v>
      </c>
      <c r="AM322" s="69">
        <f t="shared" si="197"/>
        <v>60.234754013350056</v>
      </c>
      <c r="AN322" s="69">
        <f t="shared" si="198"/>
        <v>38.177774330118524</v>
      </c>
      <c r="AO322" s="69">
        <f t="shared" si="199"/>
        <v>12.75294555676949</v>
      </c>
      <c r="AP322" s="69">
        <f t="shared" si="200"/>
        <v>-16.553964429893298</v>
      </c>
      <c r="AQ322" s="70">
        <f t="shared" si="201"/>
        <v>156.63885776004517</v>
      </c>
      <c r="AS322" s="74">
        <f t="shared" si="202"/>
        <v>-0.24108915190437127</v>
      </c>
      <c r="AT322" s="74">
        <f t="shared" si="203"/>
        <v>-0.36618361018529205</v>
      </c>
      <c r="AU322" s="74">
        <f t="shared" si="204"/>
        <v>-0.66595890461040663</v>
      </c>
      <c r="AV322" s="74">
        <f t="shared" si="205"/>
        <v>-2.2980502705201435</v>
      </c>
      <c r="AW322" s="45"/>
      <c r="AX322" s="42" t="str">
        <f t="shared" si="206"/>
        <v>INC0090-ST-0010-002-B</v>
      </c>
      <c r="AY322" s="42">
        <f t="shared" si="207"/>
        <v>79.37</v>
      </c>
      <c r="AZ322" s="43">
        <f t="shared" si="208"/>
        <v>60.234754013350056</v>
      </c>
      <c r="BA322" s="43">
        <f t="shared" si="209"/>
        <v>38.177774330118524</v>
      </c>
      <c r="BB322" s="43">
        <f t="shared" si="210"/>
        <v>39.113129801206426</v>
      </c>
      <c r="BC322" s="43">
        <f t="shared" si="211"/>
        <v>40.086234238289578</v>
      </c>
      <c r="BD322" s="43">
        <f t="shared" si="212"/>
        <v>40.690881655506303</v>
      </c>
      <c r="BE322" s="43">
        <f t="shared" si="213"/>
        <v>12.752945556769491</v>
      </c>
      <c r="BF322" s="43">
        <f t="shared" si="214"/>
        <v>13.065392722910344</v>
      </c>
      <c r="BG322" s="43">
        <f t="shared" si="215"/>
        <v>13.390449595002073</v>
      </c>
      <c r="BH322" s="43">
        <f t="shared" si="216"/>
        <v>13.592426680573634</v>
      </c>
      <c r="BI322" s="43">
        <f t="shared" si="217"/>
        <v>13.766000738486692</v>
      </c>
      <c r="BJ322" s="90">
        <f>BE322</f>
        <v>12.752945556769491</v>
      </c>
    </row>
    <row r="323" spans="1:62" x14ac:dyDescent="0.2">
      <c r="A323" s="26" t="s">
        <v>337</v>
      </c>
      <c r="B323" s="17">
        <f>IF(ISERROR(VLOOKUP('Prices updated for CPI'!A323,Quantities!$A$1:$B$576,2,FALSE)),0,VLOOKUP('Prices updated for CPI'!A323,Quantities!$A$1:$B$576,2,FALSE))</f>
        <v>1</v>
      </c>
      <c r="C323" s="18">
        <f t="shared" si="183"/>
        <v>1</v>
      </c>
      <c r="D323" s="19">
        <v>2</v>
      </c>
      <c r="E323" s="20">
        <v>740</v>
      </c>
      <c r="F323" s="21">
        <v>0</v>
      </c>
      <c r="G323" s="22">
        <v>0</v>
      </c>
      <c r="H323" s="22">
        <v>0</v>
      </c>
      <c r="I323" s="22">
        <v>17.378043762022166</v>
      </c>
      <c r="J323" s="23">
        <f t="shared" si="184"/>
        <v>17.378043762022166</v>
      </c>
      <c r="K323" s="24">
        <f>IF(ISERROR(VLOOKUP($A323,'14-15 pricing'!$A$1:$D$1208,4,FALSE)),L323,VLOOKUP($A323,'14-15 pricing'!$A$1:$D$1208,4,FALSE))</f>
        <v>79.37</v>
      </c>
      <c r="L323" s="24">
        <f t="shared" si="185"/>
        <v>24.421075391613112</v>
      </c>
      <c r="M323" s="24"/>
      <c r="N323" s="24"/>
      <c r="O323" s="24"/>
      <c r="P323" s="24"/>
      <c r="Q323" s="24"/>
      <c r="R323" s="24"/>
      <c r="S323" s="24"/>
      <c r="T323" s="24"/>
      <c r="U323" s="24">
        <f t="shared" si="223"/>
        <v>24.48459100256407</v>
      </c>
      <c r="V323" s="24">
        <f t="shared" si="223"/>
        <v>24.427303137162141</v>
      </c>
      <c r="W323" s="24">
        <f t="shared" si="223"/>
        <v>24.655566431154643</v>
      </c>
      <c r="X323" s="22">
        <f t="shared" si="221"/>
        <v>24.421075391613112</v>
      </c>
      <c r="Y323" s="22">
        <f t="shared" si="222"/>
        <v>0</v>
      </c>
      <c r="Z323" s="31">
        <f t="shared" si="186"/>
        <v>24.421075391613112</v>
      </c>
      <c r="AA323" s="25">
        <f t="shared" si="187"/>
        <v>0</v>
      </c>
      <c r="AC323" s="49">
        <f t="shared" si="188"/>
        <v>79.37</v>
      </c>
      <c r="AD323" s="49">
        <f t="shared" si="189"/>
        <v>24.421075391613112</v>
      </c>
      <c r="AE323" s="49">
        <f t="shared" si="190"/>
        <v>24.48459100256407</v>
      </c>
      <c r="AF323" s="49">
        <f t="shared" si="191"/>
        <v>24.427303137162141</v>
      </c>
      <c r="AG323" s="49">
        <f t="shared" si="192"/>
        <v>24.655566431154643</v>
      </c>
      <c r="AH323" s="50">
        <f t="shared" si="193"/>
        <v>152.73005973014762</v>
      </c>
      <c r="AI323" s="49">
        <f t="shared" si="194"/>
        <v>-54.714433568845365</v>
      </c>
      <c r="AJ323" s="51">
        <f t="shared" si="195"/>
        <v>-1.3485209571046219E-5</v>
      </c>
      <c r="AK323" s="61"/>
      <c r="AL323" s="69">
        <f t="shared" si="196"/>
        <v>79.37</v>
      </c>
      <c r="AM323" s="69">
        <f t="shared" si="197"/>
        <v>60.234754013350056</v>
      </c>
      <c r="AN323" s="69">
        <f t="shared" si="198"/>
        <v>38.177774330118524</v>
      </c>
      <c r="AO323" s="69">
        <f t="shared" si="199"/>
        <v>12.75294555676949</v>
      </c>
      <c r="AP323" s="69">
        <f t="shared" si="200"/>
        <v>-16.553964429893298</v>
      </c>
      <c r="AQ323" s="70">
        <f t="shared" si="201"/>
        <v>156.63885776004517</v>
      </c>
      <c r="AS323" s="74">
        <f t="shared" si="202"/>
        <v>-0.24108915190437127</v>
      </c>
      <c r="AT323" s="74">
        <f t="shared" si="203"/>
        <v>-0.36618361018529205</v>
      </c>
      <c r="AU323" s="74">
        <f t="shared" si="204"/>
        <v>-0.66595890461040663</v>
      </c>
      <c r="AV323" s="74">
        <f t="shared" si="205"/>
        <v>-2.2980502705201435</v>
      </c>
      <c r="AW323" s="45"/>
      <c r="AX323" s="42" t="str">
        <f t="shared" si="206"/>
        <v>INC0100-ST-0740-002-B</v>
      </c>
      <c r="AY323" s="42">
        <f t="shared" si="207"/>
        <v>79.37</v>
      </c>
      <c r="AZ323" s="43">
        <f t="shared" si="208"/>
        <v>60.234754013350056</v>
      </c>
      <c r="BA323" s="43">
        <f t="shared" si="209"/>
        <v>38.177774330118524</v>
      </c>
      <c r="BB323" s="43">
        <f t="shared" si="210"/>
        <v>39.113129801206426</v>
      </c>
      <c r="BC323" s="43">
        <f t="shared" si="211"/>
        <v>40.086234238289578</v>
      </c>
      <c r="BD323" s="43">
        <f t="shared" si="212"/>
        <v>40.690881655506303</v>
      </c>
      <c r="BE323" s="43">
        <f t="shared" si="213"/>
        <v>12.752945556769491</v>
      </c>
      <c r="BF323" s="43">
        <f t="shared" si="214"/>
        <v>13.065392722910344</v>
      </c>
      <c r="BG323" s="43">
        <f t="shared" si="215"/>
        <v>13.390449595002073</v>
      </c>
      <c r="BH323" s="43">
        <f t="shared" si="216"/>
        <v>13.592426680573634</v>
      </c>
      <c r="BI323" s="43">
        <f t="shared" si="217"/>
        <v>13.766000738486692</v>
      </c>
      <c r="BJ323" s="90">
        <f>BE323</f>
        <v>12.752945556769491</v>
      </c>
    </row>
    <row r="324" spans="1:62" x14ac:dyDescent="0.2">
      <c r="A324" s="26" t="s">
        <v>338</v>
      </c>
      <c r="B324" s="17">
        <f>IF(ISERROR(VLOOKUP('Prices updated for CPI'!A324,Quantities!$A$1:$B$576,2,FALSE)),0,VLOOKUP('Prices updated for CPI'!A324,Quantities!$A$1:$B$576,2,FALSE))</f>
        <v>2</v>
      </c>
      <c r="C324" s="18">
        <f t="shared" si="183"/>
        <v>1</v>
      </c>
      <c r="D324" s="19">
        <v>2</v>
      </c>
      <c r="E324" s="20">
        <v>10</v>
      </c>
      <c r="F324" s="21">
        <v>0</v>
      </c>
      <c r="G324" s="22">
        <v>0</v>
      </c>
      <c r="H324" s="22">
        <v>0</v>
      </c>
      <c r="I324" s="22">
        <v>17.378043762022166</v>
      </c>
      <c r="J324" s="23">
        <f t="shared" si="184"/>
        <v>17.378043762022166</v>
      </c>
      <c r="K324" s="24">
        <f>IF(ISERROR(VLOOKUP($A324,'14-15 pricing'!$A$1:$D$1208,4,FALSE)),L324,VLOOKUP($A324,'14-15 pricing'!$A$1:$D$1208,4,FALSE))</f>
        <v>79.37</v>
      </c>
      <c r="L324" s="24">
        <f t="shared" si="185"/>
        <v>24.421075391613112</v>
      </c>
      <c r="M324" s="24"/>
      <c r="N324" s="24"/>
      <c r="O324" s="24"/>
      <c r="P324" s="24"/>
      <c r="Q324" s="24"/>
      <c r="R324" s="24"/>
      <c r="S324" s="24"/>
      <c r="T324" s="24"/>
      <c r="U324" s="24">
        <f t="shared" si="223"/>
        <v>24.48459100256407</v>
      </c>
      <c r="V324" s="24">
        <f t="shared" si="223"/>
        <v>24.427303137162141</v>
      </c>
      <c r="W324" s="24">
        <f t="shared" si="223"/>
        <v>24.655566431154643</v>
      </c>
      <c r="X324" s="22">
        <f t="shared" si="221"/>
        <v>24.421075391613112</v>
      </c>
      <c r="Y324" s="22">
        <f t="shared" si="222"/>
        <v>0</v>
      </c>
      <c r="Z324" s="31">
        <f t="shared" si="186"/>
        <v>24.421075391613112</v>
      </c>
      <c r="AA324" s="25">
        <f t="shared" si="187"/>
        <v>0</v>
      </c>
      <c r="AC324" s="49">
        <f t="shared" si="188"/>
        <v>158.74</v>
      </c>
      <c r="AD324" s="49">
        <f t="shared" si="189"/>
        <v>48.842150783226224</v>
      </c>
      <c r="AE324" s="49">
        <f t="shared" si="190"/>
        <v>48.96918200512814</v>
      </c>
      <c r="AF324" s="49">
        <f t="shared" si="191"/>
        <v>48.854606274324283</v>
      </c>
      <c r="AG324" s="49">
        <f t="shared" si="192"/>
        <v>49.311132862309286</v>
      </c>
      <c r="AH324" s="50">
        <f t="shared" si="193"/>
        <v>305.46011946029523</v>
      </c>
      <c r="AI324" s="49">
        <f t="shared" si="194"/>
        <v>-109.42886713769073</v>
      </c>
      <c r="AJ324" s="51">
        <f t="shared" si="195"/>
        <v>-2.6970419142092437E-5</v>
      </c>
      <c r="AK324" s="61"/>
      <c r="AL324" s="69">
        <f t="shared" si="196"/>
        <v>158.74</v>
      </c>
      <c r="AM324" s="69">
        <f t="shared" si="197"/>
        <v>120.46950802670011</v>
      </c>
      <c r="AN324" s="69">
        <f t="shared" si="198"/>
        <v>76.355548660237048</v>
      </c>
      <c r="AO324" s="69">
        <f t="shared" si="199"/>
        <v>25.505891113538979</v>
      </c>
      <c r="AP324" s="69">
        <f t="shared" si="200"/>
        <v>-33.107928859786597</v>
      </c>
      <c r="AQ324" s="70">
        <f t="shared" si="201"/>
        <v>313.27771552009034</v>
      </c>
      <c r="AS324" s="74">
        <f t="shared" si="202"/>
        <v>-0.24108915190437127</v>
      </c>
      <c r="AT324" s="74">
        <f t="shared" si="203"/>
        <v>-0.36618361018529205</v>
      </c>
      <c r="AU324" s="74">
        <f t="shared" si="204"/>
        <v>-0.66595890461040663</v>
      </c>
      <c r="AV324" s="74">
        <f t="shared" si="205"/>
        <v>-2.2980502705201435</v>
      </c>
      <c r="AW324" s="45"/>
      <c r="AX324" s="42" t="str">
        <f t="shared" si="206"/>
        <v>INC0110-ST-0010-002-B</v>
      </c>
      <c r="AY324" s="42">
        <f t="shared" si="207"/>
        <v>79.37</v>
      </c>
      <c r="AZ324" s="43">
        <f t="shared" si="208"/>
        <v>60.234754013350056</v>
      </c>
      <c r="BA324" s="43">
        <f t="shared" si="209"/>
        <v>38.177774330118524</v>
      </c>
      <c r="BB324" s="43">
        <f t="shared" si="210"/>
        <v>39.113129801206426</v>
      </c>
      <c r="BC324" s="43">
        <f t="shared" si="211"/>
        <v>40.086234238289578</v>
      </c>
      <c r="BD324" s="43">
        <f t="shared" si="212"/>
        <v>40.690881655506303</v>
      </c>
      <c r="BE324" s="43">
        <f t="shared" si="213"/>
        <v>12.752945556769491</v>
      </c>
      <c r="BF324" s="43">
        <f t="shared" si="214"/>
        <v>13.065392722910344</v>
      </c>
      <c r="BG324" s="43">
        <f t="shared" si="215"/>
        <v>13.390449595002073</v>
      </c>
      <c r="BH324" s="43">
        <f t="shared" si="216"/>
        <v>13.592426680573634</v>
      </c>
      <c r="BI324" s="43">
        <f t="shared" si="217"/>
        <v>13.766000738486692</v>
      </c>
      <c r="BJ324" s="90">
        <f>BE324</f>
        <v>12.752945556769491</v>
      </c>
    </row>
    <row r="325" spans="1:62" x14ac:dyDescent="0.2">
      <c r="A325" s="26" t="s">
        <v>339</v>
      </c>
      <c r="B325" s="17">
        <f>IF(ISERROR(VLOOKUP('Prices updated for CPI'!A325,Quantities!$A$1:$B$576,2,FALSE)),0,VLOOKUP('Prices updated for CPI'!A325,Quantities!$A$1:$B$576,2,FALSE))</f>
        <v>3</v>
      </c>
      <c r="C325" s="18">
        <f t="shared" si="183"/>
        <v>1</v>
      </c>
      <c r="D325" s="19">
        <v>2</v>
      </c>
      <c r="E325" s="20">
        <v>620</v>
      </c>
      <c r="F325" s="21">
        <v>0</v>
      </c>
      <c r="G325" s="22">
        <v>0</v>
      </c>
      <c r="H325" s="22">
        <v>0</v>
      </c>
      <c r="I325" s="22">
        <v>16.122617871888831</v>
      </c>
      <c r="J325" s="23">
        <f t="shared" si="184"/>
        <v>16.122617871888831</v>
      </c>
      <c r="K325" s="24">
        <f>IF(ISERROR(VLOOKUP($A325,'14-15 pricing'!$A$1:$D$1208,4,FALSE)),L325,VLOOKUP($A325,'14-15 pricing'!$A$1:$D$1208,4,FALSE))</f>
        <v>79.37</v>
      </c>
      <c r="L325" s="24">
        <f t="shared" si="185"/>
        <v>22.656846302805615</v>
      </c>
      <c r="M325" s="24"/>
      <c r="N325" s="24"/>
      <c r="O325" s="24"/>
      <c r="P325" s="24"/>
      <c r="Q325" s="24"/>
      <c r="R325" s="24"/>
      <c r="S325" s="24"/>
      <c r="T325" s="24"/>
      <c r="U325" s="24">
        <f t="shared" si="223"/>
        <v>22.7157734144118</v>
      </c>
      <c r="V325" s="24">
        <f t="shared" si="223"/>
        <v>22.662624143111774</v>
      </c>
      <c r="W325" s="24">
        <f t="shared" si="223"/>
        <v>22.874397223765556</v>
      </c>
      <c r="X325" s="22">
        <f t="shared" si="221"/>
        <v>22.656846302805615</v>
      </c>
      <c r="Y325" s="22">
        <f t="shared" si="222"/>
        <v>0</v>
      </c>
      <c r="Z325" s="31">
        <f t="shared" si="186"/>
        <v>22.656846302805615</v>
      </c>
      <c r="AA325" s="25">
        <f t="shared" si="187"/>
        <v>0</v>
      </c>
      <c r="AC325" s="49">
        <f t="shared" si="188"/>
        <v>238.11</v>
      </c>
      <c r="AD325" s="49">
        <f t="shared" si="189"/>
        <v>67.970538908416842</v>
      </c>
      <c r="AE325" s="49">
        <f t="shared" si="190"/>
        <v>68.147320243235399</v>
      </c>
      <c r="AF325" s="49">
        <f t="shared" si="191"/>
        <v>67.987872429335326</v>
      </c>
      <c r="AG325" s="49">
        <f t="shared" si="192"/>
        <v>68.623191671296667</v>
      </c>
      <c r="AH325" s="50">
        <f t="shared" si="193"/>
        <v>441.21401797879076</v>
      </c>
      <c r="AI325" s="49">
        <f t="shared" si="194"/>
        <v>-169.48680832870335</v>
      </c>
      <c r="AJ325" s="51">
        <f t="shared" si="195"/>
        <v>-4.1772617950333982E-5</v>
      </c>
      <c r="AK325" s="61"/>
      <c r="AL325" s="69">
        <f t="shared" si="196"/>
        <v>238.11</v>
      </c>
      <c r="AM325" s="69">
        <f t="shared" si="197"/>
        <v>178.83548032904054</v>
      </c>
      <c r="AN325" s="69">
        <f t="shared" si="198"/>
        <v>110.51041792703096</v>
      </c>
      <c r="AO325" s="69">
        <f t="shared" si="199"/>
        <v>31.752898200967834</v>
      </c>
      <c r="AP325" s="69">
        <f t="shared" si="200"/>
        <v>-59.029996030516728</v>
      </c>
      <c r="AQ325" s="70">
        <f t="shared" si="201"/>
        <v>453.15769248170369</v>
      </c>
      <c r="AS325" s="74">
        <f t="shared" si="202"/>
        <v>-0.24893754849002342</v>
      </c>
      <c r="AT325" s="74">
        <f t="shared" si="203"/>
        <v>-0.38205540800012316</v>
      </c>
      <c r="AU325" s="74">
        <f t="shared" si="204"/>
        <v>-0.71267054458219503</v>
      </c>
      <c r="AV325" s="74">
        <f t="shared" si="205"/>
        <v>-2.8590427764076503</v>
      </c>
      <c r="AW325" s="45"/>
      <c r="AX325" s="42" t="str">
        <f t="shared" si="206"/>
        <v>INC0160-ST-0620-002-B</v>
      </c>
      <c r="AY325" s="42">
        <f t="shared" si="207"/>
        <v>79.37</v>
      </c>
      <c r="AZ325" s="43">
        <f t="shared" si="208"/>
        <v>59.611826776346852</v>
      </c>
      <c r="BA325" s="43">
        <f t="shared" si="209"/>
        <v>36.836805975676988</v>
      </c>
      <c r="BB325" s="43">
        <f t="shared" si="210"/>
        <v>37.739307722081072</v>
      </c>
      <c r="BC325" s="43">
        <f t="shared" si="211"/>
        <v>38.678232527727047</v>
      </c>
      <c r="BD325" s="43">
        <f t="shared" si="212"/>
        <v>39.26164211570125</v>
      </c>
      <c r="BE325" s="43">
        <f t="shared" si="213"/>
        <v>10.584299400322612</v>
      </c>
      <c r="BF325" s="43">
        <f t="shared" si="214"/>
        <v>10.843614735630515</v>
      </c>
      <c r="BG325" s="43">
        <f t="shared" si="215"/>
        <v>11.113395488715041</v>
      </c>
      <c r="BH325" s="43">
        <f t="shared" si="216"/>
        <v>11.281026247913195</v>
      </c>
      <c r="BI325" s="43">
        <f t="shared" si="217"/>
        <v>11.425083931599106</v>
      </c>
      <c r="BJ325" s="90">
        <f>BE325</f>
        <v>10.584299400322612</v>
      </c>
    </row>
    <row r="326" spans="1:62" x14ac:dyDescent="0.2">
      <c r="A326" s="26" t="s">
        <v>340</v>
      </c>
      <c r="B326" s="17">
        <f>IF(ISERROR(VLOOKUP('Prices updated for CPI'!A326,Quantities!$A$1:$B$576,2,FALSE)),0,VLOOKUP('Prices updated for CPI'!A326,Quantities!$A$1:$B$576,2,FALSE))</f>
        <v>64</v>
      </c>
      <c r="C326" s="18">
        <f t="shared" si="183"/>
        <v>1</v>
      </c>
      <c r="D326" s="19">
        <v>2</v>
      </c>
      <c r="E326" s="20">
        <v>40</v>
      </c>
      <c r="F326" s="21">
        <v>0</v>
      </c>
      <c r="G326" s="22">
        <v>0</v>
      </c>
      <c r="H326" s="22">
        <v>0</v>
      </c>
      <c r="I326" s="22">
        <v>59.135545119537753</v>
      </c>
      <c r="J326" s="23">
        <f t="shared" si="184"/>
        <v>59.135545119537753</v>
      </c>
      <c r="K326" s="24">
        <f>IF(ISERROR(VLOOKUP($A326,'14-15 pricing'!$A$1:$D$1208,4,FALSE)),L326,VLOOKUP($A326,'14-15 pricing'!$A$1:$D$1208,4,FALSE))</f>
        <v>55.62</v>
      </c>
      <c r="L326" s="24">
        <f t="shared" si="185"/>
        <v>83.102196395914916</v>
      </c>
      <c r="M326" s="24"/>
      <c r="N326" s="24"/>
      <c r="O326" s="24"/>
      <c r="P326" s="24"/>
      <c r="Q326" s="24"/>
      <c r="R326" s="24"/>
      <c r="S326" s="24"/>
      <c r="T326" s="24"/>
      <c r="U326" s="24">
        <f t="shared" si="223"/>
        <v>83.31833293743945</v>
      </c>
      <c r="V326" s="24">
        <f t="shared" si="223"/>
        <v>83.123388719570613</v>
      </c>
      <c r="W326" s="24">
        <f t="shared" si="223"/>
        <v>83.900143255689784</v>
      </c>
      <c r="X326" s="22">
        <f t="shared" si="221"/>
        <v>83.102196395914916</v>
      </c>
      <c r="Y326" s="22">
        <f t="shared" si="222"/>
        <v>0</v>
      </c>
      <c r="Z326" s="31">
        <f t="shared" si="186"/>
        <v>83.102196395914916</v>
      </c>
      <c r="AA326" s="25">
        <f t="shared" si="187"/>
        <v>0</v>
      </c>
      <c r="AC326" s="49">
        <f t="shared" si="188"/>
        <v>3559.68</v>
      </c>
      <c r="AD326" s="49">
        <f t="shared" si="189"/>
        <v>5318.5405693385546</v>
      </c>
      <c r="AE326" s="49">
        <f t="shared" si="190"/>
        <v>5332.3733079961248</v>
      </c>
      <c r="AF326" s="49">
        <f t="shared" si="191"/>
        <v>5319.8968780525192</v>
      </c>
      <c r="AG326" s="49">
        <f t="shared" si="192"/>
        <v>5369.6091683641462</v>
      </c>
      <c r="AH326" s="50">
        <f t="shared" si="193"/>
        <v>20395.867932270154</v>
      </c>
      <c r="AI326" s="49">
        <f t="shared" si="194"/>
        <v>1809.9291683641463</v>
      </c>
      <c r="AJ326" s="51">
        <f t="shared" si="195"/>
        <v>4.4608474495909823E-4</v>
      </c>
      <c r="AK326" s="61"/>
      <c r="AL326" s="69">
        <f t="shared" si="196"/>
        <v>3559.68</v>
      </c>
      <c r="AM326" s="69">
        <f t="shared" si="197"/>
        <v>4192.6654408797376</v>
      </c>
      <c r="AN326" s="69">
        <f t="shared" si="198"/>
        <v>4922.3005351453876</v>
      </c>
      <c r="AO326" s="69">
        <f t="shared" si="199"/>
        <v>5763.3425819326685</v>
      </c>
      <c r="AP326" s="69">
        <f t="shared" si="200"/>
        <v>6732.8021515495348</v>
      </c>
      <c r="AQ326" s="70">
        <f t="shared" si="201"/>
        <v>20397.796452440391</v>
      </c>
      <c r="AS326" s="74">
        <f t="shared" si="202"/>
        <v>0.17782088302311944</v>
      </c>
      <c r="AT326" s="74">
        <f t="shared" si="203"/>
        <v>0.17402654815991048</v>
      </c>
      <c r="AU326" s="74">
        <f t="shared" si="204"/>
        <v>0.1708636115942562</v>
      </c>
      <c r="AV326" s="74">
        <f t="shared" si="205"/>
        <v>0.16821133844376981</v>
      </c>
      <c r="AW326" s="45"/>
      <c r="AX326" s="42" t="str">
        <f t="shared" si="206"/>
        <v>LPS0030-ST-0040-002-B</v>
      </c>
      <c r="AY326" s="42">
        <f t="shared" si="207"/>
        <v>55.62</v>
      </c>
      <c r="AZ326" s="43">
        <f t="shared" si="208"/>
        <v>65.5103975137459</v>
      </c>
      <c r="BA326" s="43">
        <f t="shared" si="209"/>
        <v>76.910945861646667</v>
      </c>
      <c r="BB326" s="43">
        <f t="shared" si="210"/>
        <v>78.795264035257006</v>
      </c>
      <c r="BC326" s="43">
        <f t="shared" si="211"/>
        <v>80.755629299902282</v>
      </c>
      <c r="BD326" s="43">
        <f t="shared" si="212"/>
        <v>81.973720338128487</v>
      </c>
      <c r="BE326" s="43">
        <f t="shared" si="213"/>
        <v>90.052227842697917</v>
      </c>
      <c r="BF326" s="43">
        <f t="shared" si="214"/>
        <v>92.258507424844012</v>
      </c>
      <c r="BG326" s="43">
        <f t="shared" si="215"/>
        <v>94.553827778650501</v>
      </c>
      <c r="BH326" s="43">
        <f t="shared" si="216"/>
        <v>95.980046250918633</v>
      </c>
      <c r="BI326" s="43">
        <f t="shared" si="217"/>
        <v>97.20570275052404</v>
      </c>
      <c r="BJ326" s="43">
        <f t="shared" ref="BJ326:BJ389" si="224">IF($B326=0,W326,BE326*(1+AV326))</f>
        <v>105.20003361796145</v>
      </c>
    </row>
    <row r="327" spans="1:62" x14ac:dyDescent="0.2">
      <c r="A327" s="26" t="s">
        <v>341</v>
      </c>
      <c r="B327" s="17">
        <f>IF(ISERROR(VLOOKUP('Prices updated for CPI'!A327,Quantities!$A$1:$B$576,2,FALSE)),0,VLOOKUP('Prices updated for CPI'!A327,Quantities!$A$1:$B$576,2,FALSE))</f>
        <v>8</v>
      </c>
      <c r="C327" s="18">
        <f t="shared" si="183"/>
        <v>1</v>
      </c>
      <c r="D327" s="19">
        <v>2</v>
      </c>
      <c r="E327" s="20">
        <v>360</v>
      </c>
      <c r="F327" s="21">
        <v>0</v>
      </c>
      <c r="G327" s="22">
        <v>0</v>
      </c>
      <c r="H327" s="22">
        <v>0</v>
      </c>
      <c r="I327" s="22">
        <v>69.010428869537748</v>
      </c>
      <c r="J327" s="23">
        <f t="shared" si="184"/>
        <v>69.010428869537748</v>
      </c>
      <c r="K327" s="24">
        <f>IF(ISERROR(VLOOKUP($A327,'14-15 pricing'!$A$1:$D$1208,4,FALSE)),L327,VLOOKUP($A327,'14-15 pricing'!$A$1:$D$1208,4,FALSE))</f>
        <v>67.14</v>
      </c>
      <c r="L327" s="24">
        <f t="shared" si="185"/>
        <v>96.979206020507064</v>
      </c>
      <c r="M327" s="24"/>
      <c r="N327" s="24"/>
      <c r="O327" s="24"/>
      <c r="P327" s="24"/>
      <c r="Q327" s="24"/>
      <c r="R327" s="24"/>
      <c r="S327" s="24"/>
      <c r="T327" s="24"/>
      <c r="U327" s="24">
        <f t="shared" si="223"/>
        <v>97.231434614913951</v>
      </c>
      <c r="V327" s="24">
        <f t="shared" si="223"/>
        <v>97.003937192617954</v>
      </c>
      <c r="W327" s="24">
        <f t="shared" si="223"/>
        <v>97.910399854889604</v>
      </c>
      <c r="X327" s="22">
        <f t="shared" si="221"/>
        <v>96.979206020507064</v>
      </c>
      <c r="Y327" s="22">
        <f t="shared" si="222"/>
        <v>0</v>
      </c>
      <c r="Z327" s="31">
        <f t="shared" si="186"/>
        <v>96.979206020507064</v>
      </c>
      <c r="AA327" s="25">
        <f t="shared" si="187"/>
        <v>0</v>
      </c>
      <c r="AC327" s="49">
        <f t="shared" si="188"/>
        <v>537.12</v>
      </c>
      <c r="AD327" s="49">
        <f t="shared" si="189"/>
        <v>775.83364816405651</v>
      </c>
      <c r="AE327" s="49">
        <f t="shared" si="190"/>
        <v>777.85147691931161</v>
      </c>
      <c r="AF327" s="49">
        <f t="shared" si="191"/>
        <v>776.03149754094363</v>
      </c>
      <c r="AG327" s="49">
        <f t="shared" si="192"/>
        <v>783.28319883911684</v>
      </c>
      <c r="AH327" s="50">
        <f t="shared" si="193"/>
        <v>2991.9539660277956</v>
      </c>
      <c r="AI327" s="49">
        <f t="shared" si="194"/>
        <v>246.16319883911683</v>
      </c>
      <c r="AJ327" s="51">
        <f t="shared" si="195"/>
        <v>6.0670687942838993E-5</v>
      </c>
      <c r="AK327" s="61"/>
      <c r="AL327" s="69">
        <f t="shared" si="196"/>
        <v>537.12</v>
      </c>
      <c r="AM327" s="69">
        <f t="shared" si="197"/>
        <v>623.21050766686994</v>
      </c>
      <c r="AN327" s="69">
        <f t="shared" si="198"/>
        <v>722.44605341590477</v>
      </c>
      <c r="AO327" s="69">
        <f t="shared" si="199"/>
        <v>836.83373455509366</v>
      </c>
      <c r="AP327" s="69">
        <f t="shared" si="200"/>
        <v>968.68710924697416</v>
      </c>
      <c r="AQ327" s="70">
        <f t="shared" si="201"/>
        <v>2993.340284472577</v>
      </c>
      <c r="AS327" s="74">
        <f t="shared" si="202"/>
        <v>0.1602817017926533</v>
      </c>
      <c r="AT327" s="74">
        <f t="shared" si="203"/>
        <v>0.15923278655962594</v>
      </c>
      <c r="AU327" s="74">
        <f t="shared" si="204"/>
        <v>0.15833387226400567</v>
      </c>
      <c r="AV327" s="74">
        <f t="shared" si="205"/>
        <v>0.15756221247698735</v>
      </c>
      <c r="AW327" s="45"/>
      <c r="AX327" s="42" t="str">
        <f t="shared" si="206"/>
        <v>LPS0030-ST-0360-002-B</v>
      </c>
      <c r="AY327" s="42">
        <f t="shared" si="207"/>
        <v>67.14</v>
      </c>
      <c r="AZ327" s="43">
        <f t="shared" si="208"/>
        <v>77.901313458358743</v>
      </c>
      <c r="BA327" s="43">
        <f t="shared" si="209"/>
        <v>90.305756676988096</v>
      </c>
      <c r="BB327" s="43">
        <f t="shared" si="210"/>
        <v>92.518247715574304</v>
      </c>
      <c r="BC327" s="43">
        <f t="shared" si="211"/>
        <v>94.820030207048717</v>
      </c>
      <c r="BD327" s="43">
        <f t="shared" si="212"/>
        <v>96.250263988159062</v>
      </c>
      <c r="BE327" s="43">
        <f t="shared" si="213"/>
        <v>104.60421681938671</v>
      </c>
      <c r="BF327" s="43">
        <f t="shared" si="214"/>
        <v>107.16702013146168</v>
      </c>
      <c r="BG327" s="43">
        <f t="shared" si="215"/>
        <v>109.83325275792073</v>
      </c>
      <c r="BH327" s="43">
        <f t="shared" si="216"/>
        <v>111.48994099183706</v>
      </c>
      <c r="BI327" s="43">
        <f t="shared" si="217"/>
        <v>112.91365744285888</v>
      </c>
      <c r="BJ327" s="43">
        <f t="shared" si="224"/>
        <v>121.08588865587177</v>
      </c>
    </row>
    <row r="328" spans="1:62" x14ac:dyDescent="0.2">
      <c r="A328" s="26" t="s">
        <v>342</v>
      </c>
      <c r="B328" s="17">
        <f>IF(ISERROR(VLOOKUP('Prices updated for CPI'!A328,Quantities!$A$1:$B$576,2,FALSE)),0,VLOOKUP('Prices updated for CPI'!A328,Quantities!$A$1:$B$576,2,FALSE))</f>
        <v>3</v>
      </c>
      <c r="C328" s="18">
        <f t="shared" si="183"/>
        <v>1</v>
      </c>
      <c r="D328" s="19">
        <v>2</v>
      </c>
      <c r="E328" s="20">
        <v>890</v>
      </c>
      <c r="F328" s="21">
        <v>0</v>
      </c>
      <c r="G328" s="22">
        <v>0</v>
      </c>
      <c r="H328" s="22">
        <v>0</v>
      </c>
      <c r="I328" s="22">
        <v>59.135545119537753</v>
      </c>
      <c r="J328" s="23">
        <f t="shared" si="184"/>
        <v>59.135545119537753</v>
      </c>
      <c r="K328" s="24">
        <f>IF(ISERROR(VLOOKUP($A328,'14-15 pricing'!$A$1:$D$1208,4,FALSE)),L328,VLOOKUP($A328,'14-15 pricing'!$A$1:$D$1208,4,FALSE))</f>
        <v>55.62</v>
      </c>
      <c r="L328" s="24">
        <f t="shared" si="185"/>
        <v>83.102196395914916</v>
      </c>
      <c r="M328" s="24"/>
      <c r="N328" s="24"/>
      <c r="O328" s="24"/>
      <c r="P328" s="24"/>
      <c r="Q328" s="24"/>
      <c r="R328" s="24"/>
      <c r="S328" s="24"/>
      <c r="T328" s="24"/>
      <c r="U328" s="24">
        <f t="shared" si="223"/>
        <v>83.31833293743945</v>
      </c>
      <c r="V328" s="24">
        <f t="shared" si="223"/>
        <v>83.123388719570613</v>
      </c>
      <c r="W328" s="24">
        <f t="shared" si="223"/>
        <v>83.900143255689784</v>
      </c>
      <c r="X328" s="22">
        <f t="shared" si="221"/>
        <v>83.102196395914916</v>
      </c>
      <c r="Y328" s="22">
        <f t="shared" si="222"/>
        <v>0</v>
      </c>
      <c r="Z328" s="31">
        <f t="shared" si="186"/>
        <v>83.102196395914916</v>
      </c>
      <c r="AA328" s="25">
        <f t="shared" si="187"/>
        <v>0</v>
      </c>
      <c r="AC328" s="49">
        <f t="shared" si="188"/>
        <v>166.85999999999999</v>
      </c>
      <c r="AD328" s="49">
        <f t="shared" si="189"/>
        <v>249.30658918774475</v>
      </c>
      <c r="AE328" s="49">
        <f t="shared" si="190"/>
        <v>249.95499881231837</v>
      </c>
      <c r="AF328" s="49">
        <f t="shared" si="191"/>
        <v>249.37016615871184</v>
      </c>
      <c r="AG328" s="49">
        <f t="shared" si="192"/>
        <v>251.70042976706935</v>
      </c>
      <c r="AH328" s="50">
        <f t="shared" si="193"/>
        <v>956.0563093251634</v>
      </c>
      <c r="AI328" s="49">
        <f t="shared" si="194"/>
        <v>84.840429767069367</v>
      </c>
      <c r="AJ328" s="51">
        <f t="shared" si="195"/>
        <v>2.0910222419957731E-5</v>
      </c>
      <c r="AK328" s="61"/>
      <c r="AL328" s="69">
        <f t="shared" si="196"/>
        <v>166.85999999999999</v>
      </c>
      <c r="AM328" s="69">
        <f t="shared" si="197"/>
        <v>196.53119254123771</v>
      </c>
      <c r="AN328" s="69">
        <f t="shared" si="198"/>
        <v>230.73283758494006</v>
      </c>
      <c r="AO328" s="69">
        <f t="shared" si="199"/>
        <v>270.15668352809388</v>
      </c>
      <c r="AP328" s="69">
        <f t="shared" si="200"/>
        <v>315.6001008538845</v>
      </c>
      <c r="AQ328" s="70">
        <f t="shared" si="201"/>
        <v>956.14670870814348</v>
      </c>
      <c r="AS328" s="74">
        <f t="shared" si="202"/>
        <v>0.17782088302311957</v>
      </c>
      <c r="AT328" s="74">
        <f t="shared" si="203"/>
        <v>0.17402654815991048</v>
      </c>
      <c r="AU328" s="74">
        <f t="shared" si="204"/>
        <v>0.17086361159425631</v>
      </c>
      <c r="AV328" s="74">
        <f t="shared" si="205"/>
        <v>0.16821133844376984</v>
      </c>
      <c r="AW328" s="45"/>
      <c r="AX328" s="42" t="str">
        <f t="shared" si="206"/>
        <v>LPS0030-ST-0890-002-B</v>
      </c>
      <c r="AY328" s="42">
        <f t="shared" si="207"/>
        <v>55.62</v>
      </c>
      <c r="AZ328" s="43">
        <f t="shared" si="208"/>
        <v>65.510397513745914</v>
      </c>
      <c r="BA328" s="43">
        <f t="shared" si="209"/>
        <v>76.910945861646695</v>
      </c>
      <c r="BB328" s="43">
        <f t="shared" si="210"/>
        <v>78.795264035257034</v>
      </c>
      <c r="BC328" s="43">
        <f t="shared" si="211"/>
        <v>80.75562929990231</v>
      </c>
      <c r="BD328" s="43">
        <f t="shared" si="212"/>
        <v>81.973720338128516</v>
      </c>
      <c r="BE328" s="43">
        <f t="shared" si="213"/>
        <v>90.052227842697974</v>
      </c>
      <c r="BF328" s="43">
        <f t="shared" si="214"/>
        <v>92.258507424844069</v>
      </c>
      <c r="BG328" s="43">
        <f t="shared" si="215"/>
        <v>94.553827778650557</v>
      </c>
      <c r="BH328" s="43">
        <f t="shared" si="216"/>
        <v>95.98004625091869</v>
      </c>
      <c r="BI328" s="43">
        <f t="shared" si="217"/>
        <v>97.205702750524097</v>
      </c>
      <c r="BJ328" s="43">
        <f t="shared" si="224"/>
        <v>105.20003361796151</v>
      </c>
    </row>
    <row r="329" spans="1:62" x14ac:dyDescent="0.2">
      <c r="A329" s="26" t="s">
        <v>343</v>
      </c>
      <c r="B329" s="17">
        <f>IF(ISERROR(VLOOKUP('Prices updated for CPI'!A329,Quantities!$A$1:$B$576,2,FALSE)),0,VLOOKUP('Prices updated for CPI'!A329,Quantities!$A$1:$B$576,2,FALSE))</f>
        <v>103</v>
      </c>
      <c r="C329" s="18">
        <f t="shared" si="183"/>
        <v>1</v>
      </c>
      <c r="D329" s="19">
        <v>2</v>
      </c>
      <c r="E329" s="20">
        <v>50</v>
      </c>
      <c r="F329" s="21">
        <v>0</v>
      </c>
      <c r="G329" s="22">
        <v>0</v>
      </c>
      <c r="H329" s="22">
        <v>0</v>
      </c>
      <c r="I329" s="22">
        <v>60.966790395537743</v>
      </c>
      <c r="J329" s="23">
        <f t="shared" si="184"/>
        <v>60.966790395537743</v>
      </c>
      <c r="K329" s="24">
        <f>IF(ISERROR(VLOOKUP($A329,'14-15 pricing'!$A$1:$D$1208,4,FALSE)),L329,VLOOKUP($A329,'14-15 pricing'!$A$1:$D$1208,4,FALSE))</f>
        <v>58.22</v>
      </c>
      <c r="L329" s="24">
        <f t="shared" si="185"/>
        <v>85.675614874896084</v>
      </c>
      <c r="M329" s="24"/>
      <c r="N329" s="24"/>
      <c r="O329" s="24"/>
      <c r="P329" s="24"/>
      <c r="Q329" s="24"/>
      <c r="R329" s="24"/>
      <c r="S329" s="24"/>
      <c r="T329" s="24"/>
      <c r="U329" s="24">
        <f t="shared" si="223"/>
        <v>85.898444497880121</v>
      </c>
      <c r="V329" s="24">
        <f t="shared" si="223"/>
        <v>85.697463459392935</v>
      </c>
      <c r="W329" s="24">
        <f t="shared" si="223"/>
        <v>86.498271685589756</v>
      </c>
      <c r="X329" s="22">
        <f t="shared" si="221"/>
        <v>85.675614874896084</v>
      </c>
      <c r="Y329" s="22">
        <f t="shared" si="222"/>
        <v>0</v>
      </c>
      <c r="Z329" s="31">
        <f t="shared" si="186"/>
        <v>85.675614874896084</v>
      </c>
      <c r="AA329" s="25">
        <f t="shared" si="187"/>
        <v>0</v>
      </c>
      <c r="AC329" s="49">
        <f t="shared" si="188"/>
        <v>5996.66</v>
      </c>
      <c r="AD329" s="49">
        <f t="shared" si="189"/>
        <v>8824.5883321142974</v>
      </c>
      <c r="AE329" s="49">
        <f t="shared" si="190"/>
        <v>8847.5397832816525</v>
      </c>
      <c r="AF329" s="49">
        <f t="shared" si="191"/>
        <v>8826.8387363174716</v>
      </c>
      <c r="AG329" s="49">
        <f t="shared" si="192"/>
        <v>8909.3219836157441</v>
      </c>
      <c r="AH329" s="50">
        <f t="shared" si="193"/>
        <v>33925.811100519968</v>
      </c>
      <c r="AI329" s="49">
        <f t="shared" si="194"/>
        <v>2912.6619836157442</v>
      </c>
      <c r="AJ329" s="51">
        <f t="shared" si="195"/>
        <v>7.1787012487766074E-4</v>
      </c>
      <c r="AK329" s="61"/>
      <c r="AL329" s="69">
        <f t="shared" si="196"/>
        <v>5996.66</v>
      </c>
      <c r="AM329" s="69">
        <f t="shared" si="197"/>
        <v>7015.303525977879</v>
      </c>
      <c r="AN329" s="69">
        <f t="shared" si="198"/>
        <v>8189.4822939239375</v>
      </c>
      <c r="AO329" s="69">
        <f t="shared" si="199"/>
        <v>9542.9447603660665</v>
      </c>
      <c r="AP329" s="69">
        <f t="shared" si="200"/>
        <v>11103.065500133833</v>
      </c>
      <c r="AQ329" s="70">
        <f t="shared" si="201"/>
        <v>33934.604492088154</v>
      </c>
      <c r="AS329" s="74">
        <f t="shared" si="202"/>
        <v>0.16986848111746858</v>
      </c>
      <c r="AT329" s="74">
        <f t="shared" si="203"/>
        <v>0.16737390814211237</v>
      </c>
      <c r="AU329" s="74">
        <f t="shared" si="204"/>
        <v>0.16526837935119659</v>
      </c>
      <c r="AV329" s="74">
        <f t="shared" si="205"/>
        <v>0.16348420523686655</v>
      </c>
      <c r="AW329" s="45"/>
      <c r="AX329" s="42" t="str">
        <f t="shared" si="206"/>
        <v>LPS0040-ST-0050-002-B</v>
      </c>
      <c r="AY329" s="42">
        <f t="shared" si="207"/>
        <v>58.22</v>
      </c>
      <c r="AZ329" s="43">
        <f t="shared" si="208"/>
        <v>68.109742970659028</v>
      </c>
      <c r="BA329" s="43">
        <f t="shared" si="209"/>
        <v>79.509536834212994</v>
      </c>
      <c r="BB329" s="43">
        <f t="shared" si="210"/>
        <v>81.457520486651205</v>
      </c>
      <c r="BC329" s="43">
        <f t="shared" si="211"/>
        <v>83.484120634024393</v>
      </c>
      <c r="BD329" s="43">
        <f t="shared" si="212"/>
        <v>84.743367327537854</v>
      </c>
      <c r="BE329" s="43">
        <f t="shared" si="213"/>
        <v>92.649949129767649</v>
      </c>
      <c r="BF329" s="43">
        <f t="shared" si="214"/>
        <v>94.919872883446956</v>
      </c>
      <c r="BG329" s="43">
        <f t="shared" si="215"/>
        <v>97.281405952769418</v>
      </c>
      <c r="BH329" s="43">
        <f t="shared" si="216"/>
        <v>98.748766306523194</v>
      </c>
      <c r="BI329" s="43">
        <f t="shared" si="217"/>
        <v>100.00977911053033</v>
      </c>
      <c r="BJ329" s="43">
        <f t="shared" si="224"/>
        <v>107.79675242848383</v>
      </c>
    </row>
    <row r="330" spans="1:62" x14ac:dyDescent="0.2">
      <c r="A330" s="26" t="s">
        <v>344</v>
      </c>
      <c r="B330" s="17">
        <f>IF(ISERROR(VLOOKUP('Prices updated for CPI'!A330,Quantities!$A$1:$B$576,2,FALSE)),0,VLOOKUP('Prices updated for CPI'!A330,Quantities!$A$1:$B$576,2,FALSE))</f>
        <v>5</v>
      </c>
      <c r="C330" s="18">
        <f t="shared" si="183"/>
        <v>1</v>
      </c>
      <c r="D330" s="19">
        <v>2</v>
      </c>
      <c r="E330" s="20">
        <v>220</v>
      </c>
      <c r="F330" s="21">
        <v>0</v>
      </c>
      <c r="G330" s="22">
        <v>0</v>
      </c>
      <c r="H330" s="22">
        <v>0</v>
      </c>
      <c r="I330" s="22">
        <v>71.776704395537749</v>
      </c>
      <c r="J330" s="23">
        <f t="shared" si="184"/>
        <v>71.776704395537749</v>
      </c>
      <c r="K330" s="24">
        <f>IF(ISERROR(VLOOKUP($A330,'14-15 pricing'!$A$1:$D$1208,4,FALSE)),L330,VLOOKUP($A330,'14-15 pricing'!$A$1:$D$1208,4,FALSE))</f>
        <v>70.7</v>
      </c>
      <c r="L330" s="24">
        <f t="shared" si="185"/>
        <v>100.86660693280396</v>
      </c>
      <c r="M330" s="24"/>
      <c r="N330" s="24"/>
      <c r="O330" s="24"/>
      <c r="P330" s="24"/>
      <c r="Q330" s="24"/>
      <c r="R330" s="24"/>
      <c r="S330" s="24"/>
      <c r="T330" s="24"/>
      <c r="U330" s="24">
        <f t="shared" si="223"/>
        <v>101.12894608294995</v>
      </c>
      <c r="V330" s="24">
        <f t="shared" si="223"/>
        <v>100.89232945125566</v>
      </c>
      <c r="W330" s="24">
        <f t="shared" si="223"/>
        <v>101.83512757063072</v>
      </c>
      <c r="X330" s="22">
        <f t="shared" si="221"/>
        <v>100.86660693280396</v>
      </c>
      <c r="Y330" s="22">
        <f t="shared" si="222"/>
        <v>0</v>
      </c>
      <c r="Z330" s="31">
        <f t="shared" si="186"/>
        <v>100.86660693280396</v>
      </c>
      <c r="AA330" s="25">
        <f t="shared" si="187"/>
        <v>0</v>
      </c>
      <c r="AC330" s="49">
        <f t="shared" si="188"/>
        <v>353.5</v>
      </c>
      <c r="AD330" s="49">
        <f t="shared" si="189"/>
        <v>504.33303466401981</v>
      </c>
      <c r="AE330" s="49">
        <f t="shared" si="190"/>
        <v>505.64473041474974</v>
      </c>
      <c r="AF330" s="49">
        <f t="shared" si="191"/>
        <v>504.4616472562783</v>
      </c>
      <c r="AG330" s="49">
        <f t="shared" si="192"/>
        <v>509.1756378531536</v>
      </c>
      <c r="AH330" s="50">
        <f t="shared" si="193"/>
        <v>1949.0003460712435</v>
      </c>
      <c r="AI330" s="49">
        <f t="shared" si="194"/>
        <v>155.6756378531536</v>
      </c>
      <c r="AJ330" s="51">
        <f t="shared" si="195"/>
        <v>3.8368643603238049E-5</v>
      </c>
      <c r="AK330" s="61"/>
      <c r="AL330" s="69">
        <f t="shared" si="196"/>
        <v>353.5</v>
      </c>
      <c r="AM330" s="69">
        <f t="shared" si="197"/>
        <v>407.94434731651728</v>
      </c>
      <c r="AN330" s="69">
        <f t="shared" si="198"/>
        <v>470.70172516601224</v>
      </c>
      <c r="AO330" s="69">
        <f t="shared" si="199"/>
        <v>543.04143844510645</v>
      </c>
      <c r="AP330" s="69">
        <f t="shared" si="200"/>
        <v>626.42660042321609</v>
      </c>
      <c r="AQ330" s="70">
        <f t="shared" si="201"/>
        <v>1950.1702992138914</v>
      </c>
      <c r="AS330" s="74">
        <f t="shared" si="202"/>
        <v>0.15401512677939824</v>
      </c>
      <c r="AT330" s="74">
        <f t="shared" si="203"/>
        <v>0.15383808664666346</v>
      </c>
      <c r="AU330" s="74">
        <f t="shared" si="204"/>
        <v>0.15368482716646226</v>
      </c>
      <c r="AV330" s="74">
        <f t="shared" si="205"/>
        <v>0.15355211605373401</v>
      </c>
      <c r="AW330" s="45"/>
      <c r="AX330" s="42" t="str">
        <f t="shared" si="206"/>
        <v>LPS0040-ST-0220-002-B</v>
      </c>
      <c r="AY330" s="42">
        <f t="shared" si="207"/>
        <v>70.7</v>
      </c>
      <c r="AZ330" s="43">
        <f t="shared" si="208"/>
        <v>81.588869463303467</v>
      </c>
      <c r="BA330" s="43">
        <f t="shared" si="209"/>
        <v>94.140345033202465</v>
      </c>
      <c r="BB330" s="43">
        <f t="shared" si="210"/>
        <v>96.446783486515926</v>
      </c>
      <c r="BC330" s="43">
        <f t="shared" si="211"/>
        <v>98.846304911421981</v>
      </c>
      <c r="BD330" s="43">
        <f t="shared" si="212"/>
        <v>100.33726968029566</v>
      </c>
      <c r="BE330" s="43">
        <f t="shared" si="213"/>
        <v>108.6082876890213</v>
      </c>
      <c r="BF330" s="43">
        <f t="shared" si="214"/>
        <v>111.26919073740231</v>
      </c>
      <c r="BG330" s="43">
        <f t="shared" si="215"/>
        <v>114.03748219777728</v>
      </c>
      <c r="BH330" s="43">
        <f t="shared" si="216"/>
        <v>115.7575856294666</v>
      </c>
      <c r="BI330" s="43">
        <f t="shared" si="217"/>
        <v>117.23579951607459</v>
      </c>
      <c r="BJ330" s="43">
        <f t="shared" si="224"/>
        <v>125.28532008464323</v>
      </c>
    </row>
    <row r="331" spans="1:62" x14ac:dyDescent="0.2">
      <c r="A331" s="26" t="s">
        <v>345</v>
      </c>
      <c r="B331" s="17">
        <f>IF(ISERROR(VLOOKUP('Prices updated for CPI'!A331,Quantities!$A$1:$B$576,2,FALSE)),0,VLOOKUP('Prices updated for CPI'!A331,Quantities!$A$1:$B$576,2,FALSE))</f>
        <v>35</v>
      </c>
      <c r="C331" s="18">
        <f t="shared" si="183"/>
        <v>1</v>
      </c>
      <c r="D331" s="19">
        <v>2</v>
      </c>
      <c r="E331" s="20">
        <v>310</v>
      </c>
      <c r="F331" s="21">
        <v>0</v>
      </c>
      <c r="G331" s="22">
        <v>0</v>
      </c>
      <c r="H331" s="22">
        <v>0</v>
      </c>
      <c r="I331" s="22">
        <v>70.841674145537738</v>
      </c>
      <c r="J331" s="23">
        <f t="shared" si="184"/>
        <v>70.841674145537738</v>
      </c>
      <c r="K331" s="24">
        <f>IF(ISERROR(VLOOKUP($A331,'14-15 pricing'!$A$1:$D$1208,4,FALSE)),L331,VLOOKUP($A331,'14-15 pricing'!$A$1:$D$1208,4,FALSE))</f>
        <v>69.739999999999995</v>
      </c>
      <c r="L331" s="24">
        <f t="shared" si="185"/>
        <v>99.552624499488232</v>
      </c>
      <c r="M331" s="24"/>
      <c r="N331" s="24"/>
      <c r="O331" s="24"/>
      <c r="P331" s="24"/>
      <c r="Q331" s="24"/>
      <c r="R331" s="24"/>
      <c r="S331" s="24"/>
      <c r="T331" s="24"/>
      <c r="U331" s="24">
        <f t="shared" si="223"/>
        <v>99.811546175354621</v>
      </c>
      <c r="V331" s="24">
        <f t="shared" si="223"/>
        <v>99.578011932440262</v>
      </c>
      <c r="W331" s="24">
        <f t="shared" si="223"/>
        <v>100.50852828478958</v>
      </c>
      <c r="X331" s="22">
        <f t="shared" si="221"/>
        <v>99.552624499488232</v>
      </c>
      <c r="Y331" s="22">
        <f t="shared" si="222"/>
        <v>0</v>
      </c>
      <c r="Z331" s="31">
        <f t="shared" si="186"/>
        <v>99.552624499488232</v>
      </c>
      <c r="AA331" s="25">
        <f t="shared" si="187"/>
        <v>0</v>
      </c>
      <c r="AC331" s="49">
        <f t="shared" si="188"/>
        <v>2440.8999999999996</v>
      </c>
      <c r="AD331" s="49">
        <f t="shared" si="189"/>
        <v>3484.341857482088</v>
      </c>
      <c r="AE331" s="49">
        <f t="shared" si="190"/>
        <v>3493.4041161374116</v>
      </c>
      <c r="AF331" s="49">
        <f t="shared" si="191"/>
        <v>3485.2304176354091</v>
      </c>
      <c r="AG331" s="49">
        <f t="shared" si="192"/>
        <v>3517.7984899676353</v>
      </c>
      <c r="AH331" s="50">
        <f t="shared" si="193"/>
        <v>13463.996563952129</v>
      </c>
      <c r="AI331" s="49">
        <f t="shared" si="194"/>
        <v>1076.8984899676357</v>
      </c>
      <c r="AJ331" s="51">
        <f t="shared" si="195"/>
        <v>2.6541811505156079E-4</v>
      </c>
      <c r="AK331" s="61"/>
      <c r="AL331" s="69">
        <f t="shared" si="196"/>
        <v>2440.8999999999996</v>
      </c>
      <c r="AM331" s="69">
        <f t="shared" si="197"/>
        <v>2817.5230620345146</v>
      </c>
      <c r="AN331" s="69">
        <f t="shared" si="198"/>
        <v>3251.6521677344044</v>
      </c>
      <c r="AO331" s="69">
        <f t="shared" si="199"/>
        <v>3752.0678337259742</v>
      </c>
      <c r="AP331" s="69">
        <f t="shared" si="200"/>
        <v>4328.8912613237935</v>
      </c>
      <c r="AQ331" s="70">
        <f t="shared" si="201"/>
        <v>13471.995093358464</v>
      </c>
      <c r="AS331" s="74">
        <f t="shared" si="202"/>
        <v>0.15429680119403297</v>
      </c>
      <c r="AT331" s="74">
        <f t="shared" si="203"/>
        <v>0.15408182866350989</v>
      </c>
      <c r="AU331" s="74">
        <f t="shared" si="204"/>
        <v>0.15389581670423114</v>
      </c>
      <c r="AV331" s="74">
        <f t="shared" si="205"/>
        <v>0.15373480788725705</v>
      </c>
      <c r="AW331" s="45"/>
      <c r="AX331" s="42" t="str">
        <f t="shared" si="206"/>
        <v>LPS0040-ST-0310-002-B</v>
      </c>
      <c r="AY331" s="42">
        <f t="shared" si="207"/>
        <v>69.739999999999995</v>
      </c>
      <c r="AZ331" s="43">
        <f t="shared" si="208"/>
        <v>80.500658915271842</v>
      </c>
      <c r="BA331" s="43">
        <f t="shared" si="209"/>
        <v>92.90434764955441</v>
      </c>
      <c r="BB331" s="43">
        <f t="shared" si="210"/>
        <v>95.18050416696849</v>
      </c>
      <c r="BC331" s="43">
        <f t="shared" si="211"/>
        <v>97.548521541170828</v>
      </c>
      <c r="BD331" s="43">
        <f t="shared" si="212"/>
        <v>99.019910977568415</v>
      </c>
      <c r="BE331" s="43">
        <f t="shared" si="213"/>
        <v>107.20193810645641</v>
      </c>
      <c r="BF331" s="43">
        <f t="shared" si="214"/>
        <v>109.82838559006458</v>
      </c>
      <c r="BG331" s="43">
        <f t="shared" si="215"/>
        <v>112.56083093203961</v>
      </c>
      <c r="BH331" s="43">
        <f t="shared" si="216"/>
        <v>114.25866104744159</v>
      </c>
      <c r="BI331" s="43">
        <f t="shared" si="217"/>
        <v>115.71773380286514</v>
      </c>
      <c r="BJ331" s="43">
        <f t="shared" si="224"/>
        <v>123.68260746639412</v>
      </c>
    </row>
    <row r="332" spans="1:62" x14ac:dyDescent="0.2">
      <c r="A332" s="26" t="s">
        <v>346</v>
      </c>
      <c r="B332" s="17">
        <f>IF(ISERROR(VLOOKUP('Prices updated for CPI'!A332,Quantities!$A$1:$B$576,2,FALSE)),0,VLOOKUP('Prices updated for CPI'!A332,Quantities!$A$1:$B$576,2,FALSE))</f>
        <v>6</v>
      </c>
      <c r="C332" s="18">
        <f t="shared" ref="C332:C395" si="225">I332/J332</f>
        <v>1</v>
      </c>
      <c r="D332" s="19">
        <v>2</v>
      </c>
      <c r="E332" s="20">
        <v>60</v>
      </c>
      <c r="F332" s="21">
        <v>0</v>
      </c>
      <c r="G332" s="22">
        <v>0</v>
      </c>
      <c r="H332" s="22">
        <v>0</v>
      </c>
      <c r="I332" s="22">
        <v>62.955941817137749</v>
      </c>
      <c r="J332" s="23">
        <f t="shared" ref="J332:J395" si="226">SUM(F332:I332)</f>
        <v>62.955941817137749</v>
      </c>
      <c r="K332" s="24">
        <f>IF(ISERROR(VLOOKUP($A332,'14-15 pricing'!$A$1:$D$1208,4,FALSE)),L332,VLOOKUP($A332,'14-15 pricing'!$A$1:$D$1208,4,FALSE))</f>
        <v>61.4</v>
      </c>
      <c r="L332" s="24">
        <f t="shared" ref="L332:L396" si="227">IF($D332=1,($I332*(1+L$8)*L$7)+$F332,$J332*(1+L$8)*L$7)</f>
        <v>88.470936229673001</v>
      </c>
      <c r="M332" s="24"/>
      <c r="N332" s="24"/>
      <c r="O332" s="24"/>
      <c r="P332" s="24"/>
      <c r="Q332" s="24"/>
      <c r="R332" s="24"/>
      <c r="S332" s="24"/>
      <c r="T332" s="24"/>
      <c r="U332" s="24">
        <f t="shared" ref="U332:W351" si="228">IF($D332=1,($I332*(1+U$8)*U$7)+$F332,$J332*(1+U$8)*U$7)</f>
        <v>88.70103607072916</v>
      </c>
      <c r="V332" s="24">
        <f t="shared" si="228"/>
        <v>88.493497663618356</v>
      </c>
      <c r="W332" s="24">
        <f t="shared" si="228"/>
        <v>89.320433701550627</v>
      </c>
      <c r="X332" s="22">
        <f t="shared" si="221"/>
        <v>88.470936229673001</v>
      </c>
      <c r="Y332" s="22">
        <f t="shared" si="222"/>
        <v>0</v>
      </c>
      <c r="Z332" s="31">
        <f t="shared" ref="Z332:Z395" si="229">SUM(X332:Y332)</f>
        <v>88.470936229673001</v>
      </c>
      <c r="AA332" s="25">
        <f t="shared" ref="AA332:AA395" si="230">Z332-L332</f>
        <v>0</v>
      </c>
      <c r="AC332" s="49">
        <f t="shared" ref="AC332:AC395" si="231">K332*$B332</f>
        <v>368.4</v>
      </c>
      <c r="AD332" s="49">
        <f t="shared" ref="AD332:AD395" si="232">L332*$B332</f>
        <v>530.82561737803803</v>
      </c>
      <c r="AE332" s="49">
        <f t="shared" ref="AE332:AE395" si="233">U332*$B332</f>
        <v>532.20621642437493</v>
      </c>
      <c r="AF332" s="49">
        <f t="shared" ref="AF332:AF395" si="234">V332*$B332</f>
        <v>530.96098598171011</v>
      </c>
      <c r="AG332" s="49">
        <f t="shared" ref="AG332:AG395" si="235">W332*$B332</f>
        <v>535.9226022093037</v>
      </c>
      <c r="AH332" s="50">
        <f t="shared" ref="AH332:AH395" si="236">NPV($AC$3,AC332:AG332)</f>
        <v>2047.9416425404552</v>
      </c>
      <c r="AI332" s="49">
        <f t="shared" ref="AI332:AI395" si="237">AG332-AC332</f>
        <v>167.52260220930373</v>
      </c>
      <c r="AJ332" s="51">
        <f t="shared" ref="AJ332:AJ395" si="238">AI332/($AG$9-$AC$9)</f>
        <v>4.1288509289545115E-5</v>
      </c>
      <c r="AK332" s="61"/>
      <c r="AL332" s="69">
        <f t="shared" ref="AL332:AL395" si="239">AC332</f>
        <v>368.4</v>
      </c>
      <c r="AM332" s="69">
        <f t="shared" ref="AM332:AM395" si="240">AL332+($AJ332*AD$6)</f>
        <v>426.98757904466379</v>
      </c>
      <c r="AN332" s="69">
        <f t="shared" ref="AN332:AN395" si="241">AM332+($AJ332*AE$6)</f>
        <v>494.52081282589887</v>
      </c>
      <c r="AO332" s="69">
        <f t="shared" ref="AO332:AO395" si="242">AN332+($AJ332*AF$6)</f>
        <v>572.36560073690146</v>
      </c>
      <c r="AP332" s="69">
        <f t="shared" ref="AP332:AP395" si="243">AO332+($AJ332*AG$6)</f>
        <v>662.09639942098238</v>
      </c>
      <c r="AQ332" s="70">
        <f t="shared" ref="AQ332:AQ395" si="244">NPV($AC$3,AL332:AP332)</f>
        <v>2048.9459977256679</v>
      </c>
      <c r="AS332" s="74">
        <f t="shared" ref="AS332:AS395" si="245">IF(AL332=0,0,(AM332-AL332)/AL332)</f>
        <v>0.15903251640788224</v>
      </c>
      <c r="AT332" s="74">
        <f t="shared" ref="AT332:AT395" si="246">IF(AM332=0,0,(AN332-AM332)/AM332)</f>
        <v>0.15816205692056201</v>
      </c>
      <c r="AU332" s="74">
        <f t="shared" ref="AU332:AU395" si="247">IF(AN332=0,0,(AO332-AN332)/AN332)</f>
        <v>0.15741458375869943</v>
      </c>
      <c r="AV332" s="74">
        <f t="shared" ref="AV332:AV395" si="248">IF(AO332=0,0,(AP332-AO332)/AO332)</f>
        <v>0.1567718230595192</v>
      </c>
      <c r="AW332" s="45"/>
      <c r="AX332" s="42" t="str">
        <f t="shared" ref="AX332:AX395" si="249">A332</f>
        <v>LPS0050-ST-0060-002-B</v>
      </c>
      <c r="AY332" s="42">
        <f t="shared" ref="AY332:AY395" si="250">K332</f>
        <v>61.4</v>
      </c>
      <c r="AZ332" s="43">
        <f t="shared" ref="AZ332:AZ395" si="251">IF($B332=0,L332,AY332*(1+AS332))</f>
        <v>71.164596507443974</v>
      </c>
      <c r="BA332" s="43">
        <f t="shared" ref="BA332:BA395" si="252">IF($B332=0,U332,AZ332*(1+AT332))</f>
        <v>82.420135470983155</v>
      </c>
      <c r="BB332" s="43">
        <f t="shared" ref="BB332:BB395" si="253">BA332*(1+$AY$3)</f>
        <v>84.439428790022234</v>
      </c>
      <c r="BC332" s="43">
        <f t="shared" ref="BC332:BC395" si="254">BB332*(1+$AZ$3)</f>
        <v>86.540216511126644</v>
      </c>
      <c r="BD332" s="43">
        <f t="shared" ref="BD332:BD395" si="255">BC332*(1+$BA$3)</f>
        <v>87.84556033783231</v>
      </c>
      <c r="BE332" s="43">
        <f t="shared" ref="BE332:BE395" si="256">IF($B332=0,V332,BA332*(1+AU332))</f>
        <v>95.394266789483581</v>
      </c>
      <c r="BF332" s="43">
        <f t="shared" ref="BF332:BF395" si="257">BE332*(1+$AY$3)</f>
        <v>97.731426325825922</v>
      </c>
      <c r="BG332" s="43">
        <f t="shared" ref="BG332:BG395" si="258">BF332*(1+$AZ$3)</f>
        <v>100.16290867161337</v>
      </c>
      <c r="BH332" s="43">
        <f t="shared" ref="BH332:BH395" si="259">BG332*(1+$BA$3)</f>
        <v>101.6737326534619</v>
      </c>
      <c r="BI332" s="43">
        <f t="shared" ref="BI332:BI395" si="260">BH332*(1+$BB$3)</f>
        <v>102.97209701286296</v>
      </c>
      <c r="BJ332" s="43">
        <f t="shared" si="224"/>
        <v>110.34939990349707</v>
      </c>
    </row>
    <row r="333" spans="1:62" x14ac:dyDescent="0.2">
      <c r="A333" s="26" t="s">
        <v>347</v>
      </c>
      <c r="B333" s="17">
        <f>IF(ISERROR(VLOOKUP('Prices updated for CPI'!A333,Quantities!$A$1:$B$576,2,FALSE)),0,VLOOKUP('Prices updated for CPI'!A333,Quantities!$A$1:$B$576,2,FALSE))</f>
        <v>81</v>
      </c>
      <c r="C333" s="18">
        <f t="shared" si="225"/>
        <v>1</v>
      </c>
      <c r="D333" s="19">
        <v>2</v>
      </c>
      <c r="E333" s="20">
        <v>60</v>
      </c>
      <c r="F333" s="21">
        <v>0</v>
      </c>
      <c r="G333" s="22">
        <v>0</v>
      </c>
      <c r="H333" s="22">
        <v>0</v>
      </c>
      <c r="I333" s="22">
        <v>87.078053563271084</v>
      </c>
      <c r="J333" s="23">
        <f t="shared" si="226"/>
        <v>87.078053563271084</v>
      </c>
      <c r="K333" s="24">
        <f>IF(ISERROR(VLOOKUP($A333,'14-15 pricing'!$A$1:$D$1208,4,FALSE)),L333,VLOOKUP($A333,'14-15 pricing'!$A$1:$D$1208,4,FALSE))</f>
        <v>65.91</v>
      </c>
      <c r="L333" s="24">
        <f t="shared" si="227"/>
        <v>122.36933800747414</v>
      </c>
      <c r="M333" s="24"/>
      <c r="N333" s="24"/>
      <c r="O333" s="24"/>
      <c r="P333" s="24"/>
      <c r="Q333" s="24"/>
      <c r="R333" s="24"/>
      <c r="S333" s="24"/>
      <c r="T333" s="24"/>
      <c r="U333" s="24">
        <f t="shared" si="228"/>
        <v>122.68760258594058</v>
      </c>
      <c r="V333" s="24">
        <f t="shared" si="228"/>
        <v>122.40054404930044</v>
      </c>
      <c r="W333" s="24">
        <f t="shared" si="228"/>
        <v>123.54432775781233</v>
      </c>
      <c r="X333" s="22">
        <f t="shared" si="221"/>
        <v>122.36933800747414</v>
      </c>
      <c r="Y333" s="22">
        <f t="shared" si="222"/>
        <v>0</v>
      </c>
      <c r="Z333" s="31">
        <f t="shared" si="229"/>
        <v>122.36933800747414</v>
      </c>
      <c r="AA333" s="25">
        <f t="shared" si="230"/>
        <v>0</v>
      </c>
      <c r="AC333" s="49">
        <f t="shared" si="231"/>
        <v>5338.71</v>
      </c>
      <c r="AD333" s="49">
        <f t="shared" si="232"/>
        <v>9911.916378605405</v>
      </c>
      <c r="AE333" s="49">
        <f t="shared" si="233"/>
        <v>9937.6958094611873</v>
      </c>
      <c r="AF333" s="49">
        <f t="shared" si="234"/>
        <v>9914.4440679933359</v>
      </c>
      <c r="AG333" s="49">
        <f t="shared" si="235"/>
        <v>10007.090548382799</v>
      </c>
      <c r="AH333" s="50">
        <f t="shared" si="236"/>
        <v>36796.637414897406</v>
      </c>
      <c r="AI333" s="49">
        <f t="shared" si="237"/>
        <v>4668.3805483827991</v>
      </c>
      <c r="AJ333" s="51">
        <f t="shared" si="238"/>
        <v>1.1505938368734944E-3</v>
      </c>
      <c r="AK333" s="61"/>
      <c r="AL333" s="69">
        <f t="shared" si="239"/>
        <v>5338.71</v>
      </c>
      <c r="AM333" s="69">
        <f t="shared" si="240"/>
        <v>6971.3799250243519</v>
      </c>
      <c r="AN333" s="69">
        <f t="shared" si="241"/>
        <v>8853.3399160696481</v>
      </c>
      <c r="AO333" s="69">
        <f t="shared" si="242"/>
        <v>11022.653721395234</v>
      </c>
      <c r="AP333" s="69">
        <f t="shared" si="243"/>
        <v>13523.19698924779</v>
      </c>
      <c r="AQ333" s="70">
        <f t="shared" si="244"/>
        <v>36720.079340139193</v>
      </c>
      <c r="AS333" s="74">
        <f t="shared" si="245"/>
        <v>0.30581730886756386</v>
      </c>
      <c r="AT333" s="74">
        <f t="shared" si="246"/>
        <v>0.26995516114246526</v>
      </c>
      <c r="AU333" s="74">
        <f t="shared" si="247"/>
        <v>0.24502773257221003</v>
      </c>
      <c r="AV333" s="74">
        <f t="shared" si="248"/>
        <v>0.22685492360146828</v>
      </c>
      <c r="AW333" s="45"/>
      <c r="AX333" s="42" t="str">
        <f t="shared" si="249"/>
        <v>LPS0060-ST-0060-002-B</v>
      </c>
      <c r="AY333" s="42">
        <f t="shared" si="250"/>
        <v>65.91</v>
      </c>
      <c r="AZ333" s="43">
        <f t="shared" si="251"/>
        <v>86.066418827461121</v>
      </c>
      <c r="BA333" s="43">
        <f t="shared" si="252"/>
        <v>109.3004927909833</v>
      </c>
      <c r="BB333" s="43">
        <f t="shared" si="253"/>
        <v>111.97835486436239</v>
      </c>
      <c r="BC333" s="43">
        <f t="shared" si="254"/>
        <v>114.76428978006993</v>
      </c>
      <c r="BD333" s="43">
        <f t="shared" si="255"/>
        <v>116.49535613546105</v>
      </c>
      <c r="BE333" s="43">
        <f t="shared" si="256"/>
        <v>136.08214470858314</v>
      </c>
      <c r="BF333" s="43">
        <f t="shared" si="257"/>
        <v>139.41615725394342</v>
      </c>
      <c r="BG333" s="43">
        <f t="shared" si="258"/>
        <v>142.88472348514054</v>
      </c>
      <c r="BH333" s="43">
        <f t="shared" si="259"/>
        <v>145.03994910452519</v>
      </c>
      <c r="BI333" s="43">
        <f t="shared" si="260"/>
        <v>146.89209612118384</v>
      </c>
      <c r="BJ333" s="43">
        <f t="shared" si="224"/>
        <v>166.95304924997274</v>
      </c>
    </row>
    <row r="334" spans="1:62" x14ac:dyDescent="0.2">
      <c r="A334" s="26" t="s">
        <v>348</v>
      </c>
      <c r="B334" s="17">
        <f>IF(ISERROR(VLOOKUP('Prices updated for CPI'!A334,Quantities!$A$1:$B$576,2,FALSE)),0,VLOOKUP('Prices updated for CPI'!A334,Quantities!$A$1:$B$576,2,FALSE))</f>
        <v>16</v>
      </c>
      <c r="C334" s="18">
        <f t="shared" si="225"/>
        <v>1</v>
      </c>
      <c r="D334" s="19">
        <v>2</v>
      </c>
      <c r="E334" s="20">
        <v>230</v>
      </c>
      <c r="F334" s="21">
        <v>0</v>
      </c>
      <c r="G334" s="22">
        <v>0</v>
      </c>
      <c r="H334" s="22">
        <v>0</v>
      </c>
      <c r="I334" s="22">
        <v>97.88796756327109</v>
      </c>
      <c r="J334" s="23">
        <f t="shared" si="226"/>
        <v>97.88796756327109</v>
      </c>
      <c r="K334" s="24">
        <f>IF(ISERROR(VLOOKUP($A334,'14-15 pricing'!$A$1:$D$1208,4,FALSE)),L334,VLOOKUP($A334,'14-15 pricing'!$A$1:$D$1208,4,FALSE))</f>
        <v>78.39</v>
      </c>
      <c r="L334" s="24">
        <f t="shared" si="227"/>
        <v>137.560330065382</v>
      </c>
      <c r="M334" s="24"/>
      <c r="N334" s="24"/>
      <c r="O334" s="24"/>
      <c r="P334" s="24"/>
      <c r="Q334" s="24"/>
      <c r="R334" s="24"/>
      <c r="S334" s="24"/>
      <c r="T334" s="24"/>
      <c r="U334" s="24">
        <f t="shared" si="228"/>
        <v>137.91810417101041</v>
      </c>
      <c r="V334" s="24">
        <f t="shared" si="228"/>
        <v>137.59541004116318</v>
      </c>
      <c r="W334" s="24">
        <f t="shared" si="228"/>
        <v>138.88118364285327</v>
      </c>
      <c r="X334" s="22">
        <f t="shared" si="221"/>
        <v>137.560330065382</v>
      </c>
      <c r="Y334" s="22">
        <f t="shared" si="222"/>
        <v>0</v>
      </c>
      <c r="Z334" s="31">
        <f t="shared" si="229"/>
        <v>137.560330065382</v>
      </c>
      <c r="AA334" s="25">
        <f t="shared" si="230"/>
        <v>0</v>
      </c>
      <c r="AC334" s="49">
        <f t="shared" si="231"/>
        <v>1254.24</v>
      </c>
      <c r="AD334" s="49">
        <f t="shared" si="232"/>
        <v>2200.9652810461121</v>
      </c>
      <c r="AE334" s="49">
        <f t="shared" si="233"/>
        <v>2206.6896667361666</v>
      </c>
      <c r="AF334" s="49">
        <f t="shared" si="234"/>
        <v>2201.5265606586108</v>
      </c>
      <c r="AG334" s="49">
        <f t="shared" si="235"/>
        <v>2222.0989382856524</v>
      </c>
      <c r="AH334" s="50">
        <f t="shared" si="236"/>
        <v>8235.2437867372282</v>
      </c>
      <c r="AI334" s="49">
        <f t="shared" si="237"/>
        <v>967.85893828565236</v>
      </c>
      <c r="AJ334" s="51">
        <f t="shared" si="238"/>
        <v>2.3854364866209728E-4</v>
      </c>
      <c r="AK334" s="61"/>
      <c r="AL334" s="69">
        <f t="shared" si="239"/>
        <v>1254.24</v>
      </c>
      <c r="AM334" s="69">
        <f t="shared" si="240"/>
        <v>1592.728725121689</v>
      </c>
      <c r="AN334" s="69">
        <f t="shared" si="241"/>
        <v>1982.9008158395641</v>
      </c>
      <c r="AO334" s="69">
        <f t="shared" si="242"/>
        <v>2432.6477322853884</v>
      </c>
      <c r="AP334" s="69">
        <f t="shared" si="243"/>
        <v>2951.0658704981133</v>
      </c>
      <c r="AQ334" s="70">
        <f t="shared" si="244"/>
        <v>8222.4990903866619</v>
      </c>
      <c r="AS334" s="74">
        <f t="shared" si="245"/>
        <v>0.26987556219040132</v>
      </c>
      <c r="AT334" s="74">
        <f t="shared" si="246"/>
        <v>0.24497083813696199</v>
      </c>
      <c r="AU334" s="74">
        <f t="shared" si="247"/>
        <v>0.22681261354739049</v>
      </c>
      <c r="AV334" s="74">
        <f t="shared" si="248"/>
        <v>0.21310859411842956</v>
      </c>
      <c r="AW334" s="45"/>
      <c r="AX334" s="42" t="str">
        <f t="shared" si="249"/>
        <v>LPS0060-ST-0230-002-B</v>
      </c>
      <c r="AY334" s="42">
        <f t="shared" si="250"/>
        <v>78.39</v>
      </c>
      <c r="AZ334" s="43">
        <f t="shared" si="251"/>
        <v>99.545545320105546</v>
      </c>
      <c r="BA334" s="43">
        <f t="shared" si="252"/>
        <v>123.93130098997274</v>
      </c>
      <c r="BB334" s="43">
        <f t="shared" si="253"/>
        <v>126.96761786422707</v>
      </c>
      <c r="BC334" s="43">
        <f t="shared" si="254"/>
        <v>130.12647405746748</v>
      </c>
      <c r="BD334" s="43">
        <f t="shared" si="255"/>
        <v>132.08925848821883</v>
      </c>
      <c r="BE334" s="43">
        <f t="shared" si="256"/>
        <v>152.04048326783675</v>
      </c>
      <c r="BF334" s="43">
        <f t="shared" si="257"/>
        <v>155.76547510789874</v>
      </c>
      <c r="BG334" s="43">
        <f t="shared" si="258"/>
        <v>159.64079973014836</v>
      </c>
      <c r="BH334" s="43">
        <f t="shared" si="259"/>
        <v>162.04876842746856</v>
      </c>
      <c r="BI334" s="43">
        <f t="shared" si="260"/>
        <v>164.11811652672807</v>
      </c>
      <c r="BJ334" s="43">
        <f t="shared" si="224"/>
        <v>184.44161690613205</v>
      </c>
    </row>
    <row r="335" spans="1:62" x14ac:dyDescent="0.2">
      <c r="A335" s="26" t="s">
        <v>349</v>
      </c>
      <c r="B335" s="17">
        <f>IF(ISERROR(VLOOKUP('Prices updated for CPI'!A335,Quantities!$A$1:$B$576,2,FALSE)),0,VLOOKUP('Prices updated for CPI'!A335,Quantities!$A$1:$B$576,2,FALSE))</f>
        <v>35</v>
      </c>
      <c r="C335" s="18">
        <f t="shared" si="225"/>
        <v>1</v>
      </c>
      <c r="D335" s="19">
        <v>2</v>
      </c>
      <c r="E335" s="20">
        <v>320</v>
      </c>
      <c r="F335" s="21">
        <v>0</v>
      </c>
      <c r="G335" s="22">
        <v>0</v>
      </c>
      <c r="H335" s="22">
        <v>0</v>
      </c>
      <c r="I335" s="22">
        <v>96.952937313271079</v>
      </c>
      <c r="J335" s="23">
        <f t="shared" si="226"/>
        <v>96.952937313271079</v>
      </c>
      <c r="K335" s="24">
        <f>IF(ISERROR(VLOOKUP($A335,'14-15 pricing'!$A$1:$D$1208,4,FALSE)),L335,VLOOKUP($A335,'14-15 pricing'!$A$1:$D$1208,4,FALSE))</f>
        <v>77.42</v>
      </c>
      <c r="L335" s="24">
        <f t="shared" si="227"/>
        <v>136.24634763206629</v>
      </c>
      <c r="M335" s="24"/>
      <c r="N335" s="24"/>
      <c r="O335" s="24"/>
      <c r="P335" s="24"/>
      <c r="Q335" s="24"/>
      <c r="R335" s="24"/>
      <c r="S335" s="24"/>
      <c r="T335" s="24"/>
      <c r="U335" s="24">
        <f t="shared" si="228"/>
        <v>136.60070426341508</v>
      </c>
      <c r="V335" s="24">
        <f t="shared" si="228"/>
        <v>136.28109252234776</v>
      </c>
      <c r="W335" s="24">
        <f t="shared" si="228"/>
        <v>137.55458435701215</v>
      </c>
      <c r="X335" s="22">
        <f t="shared" si="221"/>
        <v>136.24634763206629</v>
      </c>
      <c r="Y335" s="22">
        <f t="shared" si="222"/>
        <v>0</v>
      </c>
      <c r="Z335" s="31">
        <f t="shared" si="229"/>
        <v>136.24634763206629</v>
      </c>
      <c r="AA335" s="25">
        <f t="shared" si="230"/>
        <v>0</v>
      </c>
      <c r="AC335" s="49">
        <f t="shared" si="231"/>
        <v>2709.7000000000003</v>
      </c>
      <c r="AD335" s="49">
        <f t="shared" si="232"/>
        <v>4768.6221671223202</v>
      </c>
      <c r="AE335" s="49">
        <f t="shared" si="233"/>
        <v>4781.0246492195274</v>
      </c>
      <c r="AF335" s="49">
        <f t="shared" si="234"/>
        <v>4769.8382382821719</v>
      </c>
      <c r="AG335" s="49">
        <f t="shared" si="235"/>
        <v>4814.4104524954255</v>
      </c>
      <c r="AH335" s="50">
        <f t="shared" si="236"/>
        <v>17835.261840951607</v>
      </c>
      <c r="AI335" s="49">
        <f t="shared" si="237"/>
        <v>2104.7104524954252</v>
      </c>
      <c r="AJ335" s="51">
        <f t="shared" si="238"/>
        <v>5.1873810413406935E-4</v>
      </c>
      <c r="AK335" s="61"/>
      <c r="AL335" s="69">
        <f t="shared" si="239"/>
        <v>2709.7000000000003</v>
      </c>
      <c r="AM335" s="69">
        <f t="shared" si="240"/>
        <v>3445.779122312354</v>
      </c>
      <c r="AN335" s="69">
        <f t="shared" si="241"/>
        <v>4294.2491266917914</v>
      </c>
      <c r="AO335" s="69">
        <f t="shared" si="242"/>
        <v>5272.2708182595543</v>
      </c>
      <c r="AP335" s="69">
        <f t="shared" si="243"/>
        <v>6399.6252612450344</v>
      </c>
      <c r="AQ335" s="70">
        <f t="shared" si="244"/>
        <v>17807.170017359073</v>
      </c>
      <c r="AS335" s="74">
        <f t="shared" si="245"/>
        <v>0.27164598380350358</v>
      </c>
      <c r="AT335" s="74">
        <f t="shared" si="246"/>
        <v>0.24623458853916783</v>
      </c>
      <c r="AU335" s="74">
        <f t="shared" si="247"/>
        <v>0.22775150269896249</v>
      </c>
      <c r="AV335" s="74">
        <f t="shared" si="248"/>
        <v>0.2138271120446037</v>
      </c>
      <c r="AW335" s="45"/>
      <c r="AX335" s="42" t="str">
        <f t="shared" si="249"/>
        <v>LPS0060-ST-0320-002-B</v>
      </c>
      <c r="AY335" s="42">
        <f t="shared" si="250"/>
        <v>77.42</v>
      </c>
      <c r="AZ335" s="43">
        <f t="shared" si="251"/>
        <v>98.450832066067235</v>
      </c>
      <c r="BA335" s="43">
        <f t="shared" si="252"/>
        <v>122.69283219119401</v>
      </c>
      <c r="BB335" s="43">
        <f t="shared" si="253"/>
        <v>125.69880657987827</v>
      </c>
      <c r="BC335" s="43">
        <f t="shared" si="254"/>
        <v>128.82609572908777</v>
      </c>
      <c r="BD335" s="43">
        <f t="shared" si="255"/>
        <v>130.76926568587817</v>
      </c>
      <c r="BE335" s="43">
        <f t="shared" si="256"/>
        <v>150.63630909313008</v>
      </c>
      <c r="BF335" s="43">
        <f t="shared" si="257"/>
        <v>154.32689866591176</v>
      </c>
      <c r="BG335" s="43">
        <f t="shared" si="258"/>
        <v>158.1664326182279</v>
      </c>
      <c r="BH335" s="43">
        <f t="shared" si="259"/>
        <v>160.55216245267681</v>
      </c>
      <c r="BI335" s="43">
        <f t="shared" si="260"/>
        <v>162.60239902915629</v>
      </c>
      <c r="BJ335" s="43">
        <f t="shared" si="224"/>
        <v>182.84643603557234</v>
      </c>
    </row>
    <row r="336" spans="1:62" x14ac:dyDescent="0.2">
      <c r="A336" s="26" t="s">
        <v>350</v>
      </c>
      <c r="B336" s="17">
        <f>IF(ISERROR(VLOOKUP('Prices updated for CPI'!A336,Quantities!$A$1:$B$576,2,FALSE)),0,VLOOKUP('Prices updated for CPI'!A336,Quantities!$A$1:$B$576,2,FALSE))</f>
        <v>16</v>
      </c>
      <c r="C336" s="18">
        <f t="shared" si="225"/>
        <v>1</v>
      </c>
      <c r="D336" s="19">
        <v>2</v>
      </c>
      <c r="E336" s="20">
        <v>390</v>
      </c>
      <c r="F336" s="21">
        <v>0</v>
      </c>
      <c r="G336" s="22">
        <v>0</v>
      </c>
      <c r="H336" s="22">
        <v>0</v>
      </c>
      <c r="I336" s="22">
        <v>92.015495438271088</v>
      </c>
      <c r="J336" s="23">
        <f t="shared" si="226"/>
        <v>92.015495438271088</v>
      </c>
      <c r="K336" s="24">
        <f>IF(ISERROR(VLOOKUP($A336,'14-15 pricing'!$A$1:$D$1208,4,FALSE)),L336,VLOOKUP($A336,'14-15 pricing'!$A$1:$D$1208,4,FALSE))</f>
        <v>77.42</v>
      </c>
      <c r="L336" s="24">
        <f t="shared" si="227"/>
        <v>129.30784281977023</v>
      </c>
      <c r="M336" s="24"/>
      <c r="N336" s="24"/>
      <c r="O336" s="24"/>
      <c r="P336" s="24"/>
      <c r="Q336" s="24"/>
      <c r="R336" s="24"/>
      <c r="S336" s="24"/>
      <c r="T336" s="24"/>
      <c r="U336" s="24">
        <f t="shared" si="228"/>
        <v>129.64415342467782</v>
      </c>
      <c r="V336" s="24">
        <f t="shared" si="228"/>
        <v>129.3408182858241</v>
      </c>
      <c r="W336" s="24">
        <f t="shared" si="228"/>
        <v>130.54945605741227</v>
      </c>
      <c r="X336" s="22">
        <f t="shared" si="221"/>
        <v>129.30784281977023</v>
      </c>
      <c r="Y336" s="22">
        <f t="shared" si="222"/>
        <v>0</v>
      </c>
      <c r="Z336" s="31">
        <f t="shared" si="229"/>
        <v>129.30784281977023</v>
      </c>
      <c r="AA336" s="25">
        <f t="shared" si="230"/>
        <v>0</v>
      </c>
      <c r="AC336" s="49">
        <f t="shared" si="231"/>
        <v>1238.72</v>
      </c>
      <c r="AD336" s="49">
        <f t="shared" si="232"/>
        <v>2068.9254851163237</v>
      </c>
      <c r="AE336" s="49">
        <f t="shared" si="233"/>
        <v>2074.3064547948452</v>
      </c>
      <c r="AF336" s="49">
        <f t="shared" si="234"/>
        <v>2069.4530925731856</v>
      </c>
      <c r="AG336" s="49">
        <f t="shared" si="235"/>
        <v>2088.7912969185963</v>
      </c>
      <c r="AH336" s="50">
        <f t="shared" si="236"/>
        <v>7797.181282719399</v>
      </c>
      <c r="AI336" s="49">
        <f t="shared" si="237"/>
        <v>850.07129691859632</v>
      </c>
      <c r="AJ336" s="51">
        <f t="shared" si="238"/>
        <v>2.0951308167806073E-4</v>
      </c>
      <c r="AK336" s="61"/>
      <c r="AL336" s="69">
        <f t="shared" si="239"/>
        <v>1238.72</v>
      </c>
      <c r="AM336" s="69">
        <f t="shared" si="240"/>
        <v>1536.0149240580279</v>
      </c>
      <c r="AN336" s="69">
        <f t="shared" si="241"/>
        <v>1878.7033903808904</v>
      </c>
      <c r="AO336" s="69">
        <f t="shared" si="242"/>
        <v>2273.7164748551954</v>
      </c>
      <c r="AP336" s="69">
        <f t="shared" si="243"/>
        <v>2729.0435495601146</v>
      </c>
      <c r="AQ336" s="70">
        <f t="shared" si="244"/>
        <v>7788.8968434160342</v>
      </c>
      <c r="AS336" s="74">
        <f t="shared" si="245"/>
        <v>0.24000171472005605</v>
      </c>
      <c r="AT336" s="74">
        <f t="shared" si="246"/>
        <v>0.22310230255934438</v>
      </c>
      <c r="AU336" s="74">
        <f t="shared" si="247"/>
        <v>0.21025835504252732</v>
      </c>
      <c r="AV336" s="74">
        <f t="shared" si="248"/>
        <v>0.200256751332163</v>
      </c>
      <c r="AW336" s="45"/>
      <c r="AX336" s="42" t="str">
        <f t="shared" si="249"/>
        <v>LPS0060-ST-0390-002-B</v>
      </c>
      <c r="AY336" s="42">
        <f t="shared" si="250"/>
        <v>77.42</v>
      </c>
      <c r="AZ336" s="43">
        <f t="shared" si="251"/>
        <v>96.000932753626728</v>
      </c>
      <c r="BA336" s="43">
        <f t="shared" si="252"/>
        <v>117.41896189880563</v>
      </c>
      <c r="BB336" s="43">
        <f t="shared" si="253"/>
        <v>120.29572646532637</v>
      </c>
      <c r="BC336" s="43">
        <f t="shared" si="254"/>
        <v>123.28859115757963</v>
      </c>
      <c r="BD336" s="43">
        <f t="shared" si="255"/>
        <v>125.14823523820304</v>
      </c>
      <c r="BE336" s="43">
        <f t="shared" si="256"/>
        <v>142.10727967844971</v>
      </c>
      <c r="BF336" s="43">
        <f t="shared" si="257"/>
        <v>145.58890803057173</v>
      </c>
      <c r="BG336" s="43">
        <f t="shared" si="258"/>
        <v>149.21104752988305</v>
      </c>
      <c r="BH336" s="43">
        <f t="shared" si="259"/>
        <v>151.46169731586292</v>
      </c>
      <c r="BI336" s="43">
        <f t="shared" si="260"/>
        <v>153.39584947568935</v>
      </c>
      <c r="BJ336" s="43">
        <f t="shared" si="224"/>
        <v>170.56522184750716</v>
      </c>
    </row>
    <row r="337" spans="1:62" x14ac:dyDescent="0.2">
      <c r="A337" s="26" t="s">
        <v>351</v>
      </c>
      <c r="B337" s="17">
        <f>IF(ISERROR(VLOOKUP('Prices updated for CPI'!A337,Quantities!$A$1:$B$576,2,FALSE)),0,VLOOKUP('Prices updated for CPI'!A337,Quantities!$A$1:$B$576,2,FALSE))</f>
        <v>24</v>
      </c>
      <c r="C337" s="18">
        <f t="shared" si="225"/>
        <v>1</v>
      </c>
      <c r="D337" s="19">
        <v>2</v>
      </c>
      <c r="E337" s="20">
        <v>590</v>
      </c>
      <c r="F337" s="21">
        <v>0</v>
      </c>
      <c r="G337" s="22">
        <v>0</v>
      </c>
      <c r="H337" s="22">
        <v>0</v>
      </c>
      <c r="I337" s="22">
        <v>89.546774500771079</v>
      </c>
      <c r="J337" s="23">
        <f t="shared" si="226"/>
        <v>89.546774500771079</v>
      </c>
      <c r="K337" s="24">
        <f>IF(ISERROR(VLOOKUP($A337,'14-15 pricing'!$A$1:$D$1208,4,FALSE)),L337,VLOOKUP($A337,'14-15 pricing'!$A$1:$D$1208,4,FALSE))</f>
        <v>77.42</v>
      </c>
      <c r="L337" s="24">
        <f t="shared" si="227"/>
        <v>125.83859041362217</v>
      </c>
      <c r="M337" s="24"/>
      <c r="N337" s="24"/>
      <c r="O337" s="24"/>
      <c r="P337" s="24"/>
      <c r="Q337" s="24"/>
      <c r="R337" s="24"/>
      <c r="S337" s="24"/>
      <c r="T337" s="24"/>
      <c r="U337" s="24">
        <f t="shared" si="228"/>
        <v>126.1658780053092</v>
      </c>
      <c r="V337" s="24">
        <f t="shared" si="228"/>
        <v>125.87068116756225</v>
      </c>
      <c r="W337" s="24">
        <f t="shared" si="228"/>
        <v>127.04689190761228</v>
      </c>
      <c r="X337" s="22">
        <f t="shared" si="221"/>
        <v>125.83859041362217</v>
      </c>
      <c r="Y337" s="22">
        <f t="shared" si="222"/>
        <v>0</v>
      </c>
      <c r="Z337" s="31">
        <f t="shared" si="229"/>
        <v>125.83859041362217</v>
      </c>
      <c r="AA337" s="25">
        <f t="shared" si="230"/>
        <v>0</v>
      </c>
      <c r="AC337" s="49">
        <f t="shared" si="231"/>
        <v>1858.08</v>
      </c>
      <c r="AD337" s="49">
        <f t="shared" si="232"/>
        <v>3020.1261699269321</v>
      </c>
      <c r="AE337" s="49">
        <f t="shared" si="233"/>
        <v>3027.9810721274207</v>
      </c>
      <c r="AF337" s="49">
        <f t="shared" si="234"/>
        <v>3020.8963480214943</v>
      </c>
      <c r="AG337" s="49">
        <f t="shared" si="235"/>
        <v>3049.1254057826945</v>
      </c>
      <c r="AH337" s="50">
        <f t="shared" si="236"/>
        <v>11428.710969220949</v>
      </c>
      <c r="AI337" s="49">
        <f t="shared" si="237"/>
        <v>1191.0454057826946</v>
      </c>
      <c r="AJ337" s="51">
        <f t="shared" si="238"/>
        <v>2.9355136950109825E-4</v>
      </c>
      <c r="AK337" s="61"/>
      <c r="AL337" s="69">
        <f t="shared" si="239"/>
        <v>1858.08</v>
      </c>
      <c r="AM337" s="69">
        <f t="shared" si="240"/>
        <v>2274.6235943377551</v>
      </c>
      <c r="AN337" s="69">
        <f t="shared" si="241"/>
        <v>2754.7686420626737</v>
      </c>
      <c r="AO337" s="69">
        <f t="shared" si="242"/>
        <v>3308.2263593066259</v>
      </c>
      <c r="AP337" s="69">
        <f t="shared" si="243"/>
        <v>3946.1907540833863</v>
      </c>
      <c r="AQ337" s="70">
        <f t="shared" si="244"/>
        <v>11419.702463162959</v>
      </c>
      <c r="AS337" s="74">
        <f t="shared" si="245"/>
        <v>0.22417958017833203</v>
      </c>
      <c r="AT337" s="74">
        <f t="shared" si="246"/>
        <v>0.21108769333095323</v>
      </c>
      <c r="AU337" s="74">
        <f t="shared" si="247"/>
        <v>0.20090896520062843</v>
      </c>
      <c r="AV337" s="74">
        <f t="shared" si="248"/>
        <v>0.1928418208089219</v>
      </c>
      <c r="AW337" s="45"/>
      <c r="AX337" s="42" t="str">
        <f t="shared" si="249"/>
        <v>LPS0060-ST-0590-002-B</v>
      </c>
      <c r="AY337" s="42">
        <f t="shared" si="250"/>
        <v>77.42</v>
      </c>
      <c r="AZ337" s="43">
        <f t="shared" si="251"/>
        <v>94.775983097406467</v>
      </c>
      <c r="BA337" s="43">
        <f t="shared" si="252"/>
        <v>114.7820267526114</v>
      </c>
      <c r="BB337" s="43">
        <f t="shared" si="253"/>
        <v>117.59418640805038</v>
      </c>
      <c r="BC337" s="43">
        <f t="shared" si="254"/>
        <v>120.51983887182553</v>
      </c>
      <c r="BD337" s="43">
        <f t="shared" si="255"/>
        <v>122.33772001436544</v>
      </c>
      <c r="BE337" s="43">
        <f t="shared" si="256"/>
        <v>137.8427649711094</v>
      </c>
      <c r="BF337" s="43">
        <f t="shared" si="257"/>
        <v>141.21991271290159</v>
      </c>
      <c r="BG337" s="43">
        <f t="shared" si="258"/>
        <v>144.73335498571046</v>
      </c>
      <c r="BH337" s="43">
        <f t="shared" si="259"/>
        <v>146.91646474745582</v>
      </c>
      <c r="BI337" s="43">
        <f t="shared" si="260"/>
        <v>148.79257469895569</v>
      </c>
      <c r="BJ337" s="43">
        <f t="shared" si="224"/>
        <v>164.42461475347443</v>
      </c>
    </row>
    <row r="338" spans="1:62" x14ac:dyDescent="0.2">
      <c r="A338" s="26" t="s">
        <v>352</v>
      </c>
      <c r="B338" s="17">
        <f>IF(ISERROR(VLOOKUP('Prices updated for CPI'!A338,Quantities!$A$1:$B$576,2,FALSE)),0,VLOOKUP('Prices updated for CPI'!A338,Quantities!$A$1:$B$576,2,FALSE))</f>
        <v>4</v>
      </c>
      <c r="C338" s="18">
        <f t="shared" si="225"/>
        <v>1</v>
      </c>
      <c r="D338" s="19">
        <v>2</v>
      </c>
      <c r="E338" s="20">
        <v>960</v>
      </c>
      <c r="F338" s="21">
        <v>0</v>
      </c>
      <c r="G338" s="22">
        <v>0</v>
      </c>
      <c r="H338" s="22">
        <v>0</v>
      </c>
      <c r="I338" s="22">
        <v>87.078053563271084</v>
      </c>
      <c r="J338" s="23">
        <f t="shared" si="226"/>
        <v>87.078053563271084</v>
      </c>
      <c r="K338" s="24">
        <f>IF(ISERROR(VLOOKUP($A338,'14-15 pricing'!$A$1:$D$1208,4,FALSE)),L338,VLOOKUP($A338,'14-15 pricing'!$A$1:$D$1208,4,FALSE))</f>
        <v>65.91</v>
      </c>
      <c r="L338" s="24">
        <f t="shared" si="227"/>
        <v>122.36933800747414</v>
      </c>
      <c r="M338" s="24"/>
      <c r="N338" s="24"/>
      <c r="O338" s="24"/>
      <c r="P338" s="24"/>
      <c r="Q338" s="24"/>
      <c r="R338" s="24"/>
      <c r="S338" s="24"/>
      <c r="T338" s="24"/>
      <c r="U338" s="24">
        <f t="shared" si="228"/>
        <v>122.68760258594058</v>
      </c>
      <c r="V338" s="24">
        <f t="shared" si="228"/>
        <v>122.40054404930044</v>
      </c>
      <c r="W338" s="24">
        <f t="shared" si="228"/>
        <v>123.54432775781233</v>
      </c>
      <c r="X338" s="22">
        <f t="shared" si="221"/>
        <v>122.36933800747414</v>
      </c>
      <c r="Y338" s="22">
        <f t="shared" si="222"/>
        <v>0</v>
      </c>
      <c r="Z338" s="31">
        <f t="shared" si="229"/>
        <v>122.36933800747414</v>
      </c>
      <c r="AA338" s="25">
        <f t="shared" si="230"/>
        <v>0</v>
      </c>
      <c r="AC338" s="49">
        <f t="shared" si="231"/>
        <v>263.64</v>
      </c>
      <c r="AD338" s="49">
        <f t="shared" si="232"/>
        <v>489.47735202989656</v>
      </c>
      <c r="AE338" s="49">
        <f t="shared" si="233"/>
        <v>490.75041034376233</v>
      </c>
      <c r="AF338" s="49">
        <f t="shared" si="234"/>
        <v>489.60217619720174</v>
      </c>
      <c r="AG338" s="49">
        <f t="shared" si="235"/>
        <v>494.1773110312493</v>
      </c>
      <c r="AH338" s="50">
        <f t="shared" si="236"/>
        <v>1817.1178970319709</v>
      </c>
      <c r="AI338" s="49">
        <f t="shared" si="237"/>
        <v>230.53731103124932</v>
      </c>
      <c r="AJ338" s="51">
        <f t="shared" si="238"/>
        <v>5.6819448734493553E-5</v>
      </c>
      <c r="AK338" s="61"/>
      <c r="AL338" s="69">
        <f t="shared" si="239"/>
        <v>263.64</v>
      </c>
      <c r="AM338" s="69">
        <f t="shared" si="240"/>
        <v>344.26567530984454</v>
      </c>
      <c r="AN338" s="69">
        <f t="shared" si="241"/>
        <v>437.20197116393325</v>
      </c>
      <c r="AO338" s="69">
        <f t="shared" si="242"/>
        <v>544.32857883433257</v>
      </c>
      <c r="AP338" s="69">
        <f t="shared" si="243"/>
        <v>667.81219699989083</v>
      </c>
      <c r="AQ338" s="70">
        <f t="shared" si="244"/>
        <v>1813.3372513648983</v>
      </c>
      <c r="AS338" s="74">
        <f t="shared" si="245"/>
        <v>0.30581730886756392</v>
      </c>
      <c r="AT338" s="74">
        <f t="shared" si="246"/>
        <v>0.26995516114246526</v>
      </c>
      <c r="AU338" s="74">
        <f t="shared" si="247"/>
        <v>0.24502773257221006</v>
      </c>
      <c r="AV338" s="74">
        <f t="shared" si="248"/>
        <v>0.22685492360146817</v>
      </c>
      <c r="AW338" s="45"/>
      <c r="AX338" s="42" t="str">
        <f t="shared" si="249"/>
        <v>LPS0060-ST-0960-002-B</v>
      </c>
      <c r="AY338" s="42">
        <f t="shared" si="250"/>
        <v>65.91</v>
      </c>
      <c r="AZ338" s="43">
        <f t="shared" si="251"/>
        <v>86.066418827461135</v>
      </c>
      <c r="BA338" s="43">
        <f t="shared" si="252"/>
        <v>109.30049279098331</v>
      </c>
      <c r="BB338" s="43">
        <f t="shared" si="253"/>
        <v>111.9783548643624</v>
      </c>
      <c r="BC338" s="43">
        <f t="shared" si="254"/>
        <v>114.76428978006994</v>
      </c>
      <c r="BD338" s="43">
        <f t="shared" si="255"/>
        <v>116.49535613546107</v>
      </c>
      <c r="BE338" s="43">
        <f t="shared" si="256"/>
        <v>136.08214470858314</v>
      </c>
      <c r="BF338" s="43">
        <f t="shared" si="257"/>
        <v>139.41615725394342</v>
      </c>
      <c r="BG338" s="43">
        <f t="shared" si="258"/>
        <v>142.88472348514054</v>
      </c>
      <c r="BH338" s="43">
        <f t="shared" si="259"/>
        <v>145.03994910452519</v>
      </c>
      <c r="BI338" s="43">
        <f t="shared" si="260"/>
        <v>146.89209612118384</v>
      </c>
      <c r="BJ338" s="43">
        <f t="shared" si="224"/>
        <v>166.95304924997271</v>
      </c>
    </row>
    <row r="339" spans="1:62" x14ac:dyDescent="0.2">
      <c r="A339" s="26" t="s">
        <v>353</v>
      </c>
      <c r="B339" s="17">
        <f>IF(ISERROR(VLOOKUP('Prices updated for CPI'!A339,Quantities!$A$1:$B$576,2,FALSE)),0,VLOOKUP('Prices updated for CPI'!A339,Quantities!$A$1:$B$576,2,FALSE))</f>
        <v>2</v>
      </c>
      <c r="C339" s="18">
        <f t="shared" si="225"/>
        <v>1</v>
      </c>
      <c r="D339" s="19">
        <v>2</v>
      </c>
      <c r="E339" s="20">
        <v>70</v>
      </c>
      <c r="F339" s="21">
        <v>0</v>
      </c>
      <c r="G339" s="22">
        <v>0</v>
      </c>
      <c r="H339" s="22">
        <v>0</v>
      </c>
      <c r="I339" s="22">
        <v>87.078053563271084</v>
      </c>
      <c r="J339" s="23">
        <f t="shared" si="226"/>
        <v>87.078053563271084</v>
      </c>
      <c r="K339" s="24">
        <f>IF(ISERROR(VLOOKUP($A339,'14-15 pricing'!$A$1:$D$1208,4,FALSE)),L339,VLOOKUP($A339,'14-15 pricing'!$A$1:$D$1208,4,FALSE))</f>
        <v>65.91</v>
      </c>
      <c r="L339" s="24">
        <f t="shared" si="227"/>
        <v>122.36933800747414</v>
      </c>
      <c r="M339" s="24"/>
      <c r="N339" s="24"/>
      <c r="O339" s="24"/>
      <c r="P339" s="24"/>
      <c r="Q339" s="24"/>
      <c r="R339" s="24"/>
      <c r="S339" s="24"/>
      <c r="T339" s="24"/>
      <c r="U339" s="24">
        <f t="shared" si="228"/>
        <v>122.68760258594058</v>
      </c>
      <c r="V339" s="24">
        <f t="shared" si="228"/>
        <v>122.40054404930044</v>
      </c>
      <c r="W339" s="24">
        <f t="shared" si="228"/>
        <v>123.54432775781233</v>
      </c>
      <c r="X339" s="22">
        <f t="shared" si="221"/>
        <v>122.36933800747414</v>
      </c>
      <c r="Y339" s="22">
        <f t="shared" si="222"/>
        <v>0</v>
      </c>
      <c r="Z339" s="31">
        <f t="shared" si="229"/>
        <v>122.36933800747414</v>
      </c>
      <c r="AA339" s="25">
        <f t="shared" si="230"/>
        <v>0</v>
      </c>
      <c r="AC339" s="49">
        <f t="shared" si="231"/>
        <v>131.82</v>
      </c>
      <c r="AD339" s="49">
        <f t="shared" si="232"/>
        <v>244.73867601494828</v>
      </c>
      <c r="AE339" s="49">
        <f t="shared" si="233"/>
        <v>245.37520517188116</v>
      </c>
      <c r="AF339" s="49">
        <f t="shared" si="234"/>
        <v>244.80108809860087</v>
      </c>
      <c r="AG339" s="49">
        <f t="shared" si="235"/>
        <v>247.08865551562465</v>
      </c>
      <c r="AH339" s="50">
        <f t="shared" si="236"/>
        <v>908.55894851598543</v>
      </c>
      <c r="AI339" s="49">
        <f t="shared" si="237"/>
        <v>115.26865551562466</v>
      </c>
      <c r="AJ339" s="51">
        <f t="shared" si="238"/>
        <v>2.8409724367246776E-5</v>
      </c>
      <c r="AK339" s="61"/>
      <c r="AL339" s="69">
        <f t="shared" si="239"/>
        <v>131.82</v>
      </c>
      <c r="AM339" s="69">
        <f t="shared" si="240"/>
        <v>172.13283765492227</v>
      </c>
      <c r="AN339" s="69">
        <f t="shared" si="241"/>
        <v>218.60098558196663</v>
      </c>
      <c r="AO339" s="69">
        <f t="shared" si="242"/>
        <v>272.16428941716629</v>
      </c>
      <c r="AP339" s="69">
        <f t="shared" si="243"/>
        <v>333.90609849994541</v>
      </c>
      <c r="AQ339" s="70">
        <f t="shared" si="244"/>
        <v>906.66862568244915</v>
      </c>
      <c r="AS339" s="74">
        <f t="shared" si="245"/>
        <v>0.30581730886756392</v>
      </c>
      <c r="AT339" s="74">
        <f t="shared" si="246"/>
        <v>0.26995516114246526</v>
      </c>
      <c r="AU339" s="74">
        <f t="shared" si="247"/>
        <v>0.24502773257221006</v>
      </c>
      <c r="AV339" s="74">
        <f t="shared" si="248"/>
        <v>0.22685492360146817</v>
      </c>
      <c r="AW339" s="45"/>
      <c r="AX339" s="42" t="str">
        <f t="shared" si="249"/>
        <v>LPS0090-ST-0070-002-B</v>
      </c>
      <c r="AY339" s="42">
        <f t="shared" si="250"/>
        <v>65.91</v>
      </c>
      <c r="AZ339" s="43">
        <f t="shared" si="251"/>
        <v>86.066418827461135</v>
      </c>
      <c r="BA339" s="43">
        <f t="shared" si="252"/>
        <v>109.30049279098331</v>
      </c>
      <c r="BB339" s="43">
        <f t="shared" si="253"/>
        <v>111.9783548643624</v>
      </c>
      <c r="BC339" s="43">
        <f t="shared" si="254"/>
        <v>114.76428978006994</v>
      </c>
      <c r="BD339" s="43">
        <f t="shared" si="255"/>
        <v>116.49535613546107</v>
      </c>
      <c r="BE339" s="43">
        <f t="shared" si="256"/>
        <v>136.08214470858314</v>
      </c>
      <c r="BF339" s="43">
        <f t="shared" si="257"/>
        <v>139.41615725394342</v>
      </c>
      <c r="BG339" s="43">
        <f t="shared" si="258"/>
        <v>142.88472348514054</v>
      </c>
      <c r="BH339" s="43">
        <f t="shared" si="259"/>
        <v>145.03994910452519</v>
      </c>
      <c r="BI339" s="43">
        <f t="shared" si="260"/>
        <v>146.89209612118384</v>
      </c>
      <c r="BJ339" s="43">
        <f t="shared" si="224"/>
        <v>166.95304924997271</v>
      </c>
    </row>
    <row r="340" spans="1:62" x14ac:dyDescent="0.2">
      <c r="A340" s="26" t="s">
        <v>354</v>
      </c>
      <c r="B340" s="17">
        <f>IF(ISERROR(VLOOKUP('Prices updated for CPI'!A340,Quantities!$A$1:$B$576,2,FALSE)),0,VLOOKUP('Prices updated for CPI'!A340,Quantities!$A$1:$B$576,2,FALSE))</f>
        <v>1</v>
      </c>
      <c r="C340" s="18">
        <f t="shared" si="225"/>
        <v>1</v>
      </c>
      <c r="D340" s="19">
        <v>2</v>
      </c>
      <c r="E340" s="20">
        <v>40</v>
      </c>
      <c r="F340" s="21">
        <v>0</v>
      </c>
      <c r="G340" s="22">
        <v>0</v>
      </c>
      <c r="H340" s="22">
        <v>0</v>
      </c>
      <c r="I340" s="22">
        <v>48.54921928230219</v>
      </c>
      <c r="J340" s="23">
        <f t="shared" si="226"/>
        <v>48.54921928230219</v>
      </c>
      <c r="K340" s="24">
        <f>IF(ISERROR(VLOOKUP($A340,'14-15 pricing'!$A$1:$D$1208,4,FALSE)),L340,VLOOKUP($A340,'14-15 pricing'!$A$1:$D$1208,4,FALSE))</f>
        <v>66.430000000000007</v>
      </c>
      <c r="L340" s="24">
        <f t="shared" si="227"/>
        <v>68.225409058303327</v>
      </c>
      <c r="M340" s="24"/>
      <c r="N340" s="24"/>
      <c r="O340" s="24"/>
      <c r="P340" s="24"/>
      <c r="Q340" s="24"/>
      <c r="R340" s="24"/>
      <c r="S340" s="24"/>
      <c r="T340" s="24"/>
      <c r="U340" s="24">
        <f t="shared" si="228"/>
        <v>68.402853272746285</v>
      </c>
      <c r="V340" s="24">
        <f t="shared" si="228"/>
        <v>68.242807574985335</v>
      </c>
      <c r="W340" s="24">
        <f t="shared" si="228"/>
        <v>68.88050908304352</v>
      </c>
      <c r="X340" s="22">
        <f t="shared" si="221"/>
        <v>68.225409058303327</v>
      </c>
      <c r="Y340" s="22">
        <f t="shared" si="222"/>
        <v>0</v>
      </c>
      <c r="Z340" s="31">
        <f t="shared" si="229"/>
        <v>68.225409058303327</v>
      </c>
      <c r="AA340" s="25">
        <f t="shared" si="230"/>
        <v>0</v>
      </c>
      <c r="AC340" s="49">
        <f t="shared" si="231"/>
        <v>66.430000000000007</v>
      </c>
      <c r="AD340" s="49">
        <f t="shared" si="232"/>
        <v>68.225409058303327</v>
      </c>
      <c r="AE340" s="49">
        <f t="shared" si="233"/>
        <v>68.402853272746285</v>
      </c>
      <c r="AF340" s="49">
        <f t="shared" si="234"/>
        <v>68.242807574985335</v>
      </c>
      <c r="AG340" s="49">
        <f t="shared" si="235"/>
        <v>68.88050908304352</v>
      </c>
      <c r="AH340" s="50">
        <f t="shared" si="236"/>
        <v>281.10162380597779</v>
      </c>
      <c r="AI340" s="49">
        <f t="shared" si="237"/>
        <v>2.4505090830435137</v>
      </c>
      <c r="AJ340" s="51">
        <f t="shared" si="238"/>
        <v>6.0396546916662965E-7</v>
      </c>
      <c r="AK340" s="61"/>
      <c r="AL340" s="69">
        <f t="shared" si="239"/>
        <v>66.430000000000007</v>
      </c>
      <c r="AM340" s="69">
        <f t="shared" si="240"/>
        <v>67.287015069662672</v>
      </c>
      <c r="AN340" s="69">
        <f t="shared" si="241"/>
        <v>68.274886560468744</v>
      </c>
      <c r="AO340" s="69">
        <f t="shared" si="242"/>
        <v>69.413594754633323</v>
      </c>
      <c r="AP340" s="69">
        <f t="shared" si="243"/>
        <v>70.726170695456887</v>
      </c>
      <c r="AQ340" s="70">
        <f t="shared" si="244"/>
        <v>282.41140747336863</v>
      </c>
      <c r="AS340" s="74">
        <f t="shared" si="245"/>
        <v>1.2901024682563079E-2</v>
      </c>
      <c r="AT340" s="74">
        <f t="shared" si="246"/>
        <v>1.4681458076024355E-2</v>
      </c>
      <c r="AU340" s="74">
        <f t="shared" si="247"/>
        <v>1.6678287603686663E-2</v>
      </c>
      <c r="AV340" s="74">
        <f t="shared" si="248"/>
        <v>1.8909493816929138E-2</v>
      </c>
      <c r="AW340" s="45"/>
      <c r="AX340" s="42" t="str">
        <f t="shared" si="249"/>
        <v>MHR0010-ST-0040-002-B</v>
      </c>
      <c r="AY340" s="42">
        <f t="shared" si="250"/>
        <v>66.430000000000007</v>
      </c>
      <c r="AZ340" s="43">
        <f t="shared" si="251"/>
        <v>67.287015069662672</v>
      </c>
      <c r="BA340" s="43">
        <f t="shared" si="252"/>
        <v>68.274886560468744</v>
      </c>
      <c r="BB340" s="43">
        <f t="shared" si="253"/>
        <v>69.947621281200227</v>
      </c>
      <c r="BC340" s="43">
        <f t="shared" si="254"/>
        <v>71.687864032882246</v>
      </c>
      <c r="BD340" s="43">
        <f t="shared" si="255"/>
        <v>72.769179917422548</v>
      </c>
      <c r="BE340" s="43">
        <f t="shared" si="256"/>
        <v>69.413594754633323</v>
      </c>
      <c r="BF340" s="43">
        <f t="shared" si="257"/>
        <v>71.114227826121834</v>
      </c>
      <c r="BG340" s="43">
        <f t="shared" si="258"/>
        <v>72.883494846916648</v>
      </c>
      <c r="BH340" s="43">
        <f t="shared" si="259"/>
        <v>73.982845228769747</v>
      </c>
      <c r="BI340" s="43">
        <f t="shared" si="260"/>
        <v>74.927599463174744</v>
      </c>
      <c r="BJ340" s="43">
        <f t="shared" si="224"/>
        <v>70.726170695456887</v>
      </c>
    </row>
    <row r="341" spans="1:62" x14ac:dyDescent="0.2">
      <c r="A341" s="26" t="s">
        <v>355</v>
      </c>
      <c r="B341" s="17">
        <f>IF(ISERROR(VLOOKUP('Prices updated for CPI'!A341,Quantities!$A$1:$B$576,2,FALSE)),0,VLOOKUP('Prices updated for CPI'!A341,Quantities!$A$1:$B$576,2,FALSE))</f>
        <v>66</v>
      </c>
      <c r="C341" s="18">
        <f t="shared" si="225"/>
        <v>1</v>
      </c>
      <c r="D341" s="19">
        <v>2</v>
      </c>
      <c r="E341" s="20">
        <v>360</v>
      </c>
      <c r="F341" s="21">
        <v>0</v>
      </c>
      <c r="G341" s="22">
        <v>0</v>
      </c>
      <c r="H341" s="22">
        <v>0</v>
      </c>
      <c r="I341" s="22">
        <v>58.424103032302192</v>
      </c>
      <c r="J341" s="23">
        <f t="shared" si="226"/>
        <v>58.424103032302192</v>
      </c>
      <c r="K341" s="24">
        <f>IF(ISERROR(VLOOKUP($A341,'14-15 pricing'!$A$1:$D$1208,4,FALSE)),L341,VLOOKUP($A341,'14-15 pricing'!$A$1:$D$1208,4,FALSE))</f>
        <v>77.94</v>
      </c>
      <c r="L341" s="24">
        <f t="shared" si="227"/>
        <v>82.10241868289549</v>
      </c>
      <c r="M341" s="24"/>
      <c r="N341" s="24"/>
      <c r="O341" s="24"/>
      <c r="P341" s="24"/>
      <c r="Q341" s="24"/>
      <c r="R341" s="24"/>
      <c r="S341" s="24"/>
      <c r="T341" s="24"/>
      <c r="U341" s="24">
        <f t="shared" si="228"/>
        <v>82.315954950220814</v>
      </c>
      <c r="V341" s="24">
        <f t="shared" si="228"/>
        <v>82.123356048032676</v>
      </c>
      <c r="W341" s="24">
        <f t="shared" si="228"/>
        <v>82.890765682243355</v>
      </c>
      <c r="X341" s="22">
        <f t="shared" si="221"/>
        <v>82.10241868289549</v>
      </c>
      <c r="Y341" s="22">
        <f t="shared" si="222"/>
        <v>0</v>
      </c>
      <c r="Z341" s="31">
        <f t="shared" si="229"/>
        <v>82.10241868289549</v>
      </c>
      <c r="AA341" s="25">
        <f t="shared" si="230"/>
        <v>0</v>
      </c>
      <c r="AC341" s="49">
        <f t="shared" si="231"/>
        <v>5144.04</v>
      </c>
      <c r="AD341" s="49">
        <f t="shared" si="232"/>
        <v>5418.7596330711021</v>
      </c>
      <c r="AE341" s="49">
        <f t="shared" si="233"/>
        <v>5432.8530267145734</v>
      </c>
      <c r="AF341" s="49">
        <f t="shared" si="234"/>
        <v>5420.1414991701567</v>
      </c>
      <c r="AG341" s="49">
        <f t="shared" si="235"/>
        <v>5470.7905350280616</v>
      </c>
      <c r="AH341" s="50">
        <f t="shared" si="236"/>
        <v>22202.469913104338</v>
      </c>
      <c r="AI341" s="49">
        <f t="shared" si="237"/>
        <v>326.75053502806168</v>
      </c>
      <c r="AJ341" s="51">
        <f t="shared" si="238"/>
        <v>8.0532670355813672E-5</v>
      </c>
      <c r="AK341" s="61"/>
      <c r="AL341" s="69">
        <f t="shared" si="239"/>
        <v>5144.04</v>
      </c>
      <c r="AM341" s="69">
        <f t="shared" si="240"/>
        <v>5258.3142683457409</v>
      </c>
      <c r="AN341" s="69">
        <f t="shared" si="241"/>
        <v>5390.036913404846</v>
      </c>
      <c r="AO341" s="69">
        <f t="shared" si="242"/>
        <v>5541.8721031859022</v>
      </c>
      <c r="AP341" s="69">
        <f t="shared" si="243"/>
        <v>5716.8907937497379</v>
      </c>
      <c r="AQ341" s="70">
        <f t="shared" si="244"/>
        <v>22298.323135598625</v>
      </c>
      <c r="AS341" s="74">
        <f t="shared" si="245"/>
        <v>2.2214887198727246E-2</v>
      </c>
      <c r="AT341" s="74">
        <f t="shared" si="246"/>
        <v>2.505035612877983E-2</v>
      </c>
      <c r="AU341" s="74">
        <f t="shared" si="247"/>
        <v>2.8169601102999323E-2</v>
      </c>
      <c r="AV341" s="74">
        <f t="shared" si="248"/>
        <v>3.1581149349011718E-2</v>
      </c>
      <c r="AW341" s="45"/>
      <c r="AX341" s="42" t="str">
        <f t="shared" si="249"/>
        <v>MHR0010-ST-0360-002-B</v>
      </c>
      <c r="AY341" s="42">
        <f t="shared" si="250"/>
        <v>77.94</v>
      </c>
      <c r="AZ341" s="43">
        <f t="shared" si="251"/>
        <v>79.671428308268801</v>
      </c>
      <c r="BA341" s="43">
        <f t="shared" si="252"/>
        <v>81.667225960679488</v>
      </c>
      <c r="BB341" s="43">
        <f t="shared" si="253"/>
        <v>83.668072996716134</v>
      </c>
      <c r="BC341" s="43">
        <f t="shared" si="254"/>
        <v>85.749669981900126</v>
      </c>
      <c r="BD341" s="43">
        <f t="shared" si="255"/>
        <v>87.043089467839707</v>
      </c>
      <c r="BE341" s="43">
        <f t="shared" si="256"/>
        <v>83.96775913918033</v>
      </c>
      <c r="BF341" s="43">
        <f t="shared" si="257"/>
        <v>86.02496923809025</v>
      </c>
      <c r="BG341" s="43">
        <f t="shared" si="258"/>
        <v>88.16520398000408</v>
      </c>
      <c r="BH341" s="43">
        <f t="shared" si="259"/>
        <v>89.495058576921423</v>
      </c>
      <c r="BI341" s="43">
        <f t="shared" si="260"/>
        <v>90.637902371147248</v>
      </c>
      <c r="BJ341" s="43">
        <f t="shared" si="224"/>
        <v>86.619557481056631</v>
      </c>
    </row>
    <row r="342" spans="1:62" x14ac:dyDescent="0.2">
      <c r="A342" s="26" t="s">
        <v>356</v>
      </c>
      <c r="B342" s="17">
        <f>IF(ISERROR(VLOOKUP('Prices updated for CPI'!A342,Quantities!$A$1:$B$576,2,FALSE)),0,VLOOKUP('Prices updated for CPI'!A342,Quantities!$A$1:$B$576,2,FALSE))</f>
        <v>14</v>
      </c>
      <c r="C342" s="18">
        <f t="shared" si="225"/>
        <v>1</v>
      </c>
      <c r="D342" s="19">
        <v>2</v>
      </c>
      <c r="E342" s="20">
        <v>730</v>
      </c>
      <c r="F342" s="21">
        <v>0</v>
      </c>
      <c r="G342" s="22">
        <v>0</v>
      </c>
      <c r="H342" s="22">
        <v>0</v>
      </c>
      <c r="I342" s="22">
        <v>53.486661157302187</v>
      </c>
      <c r="J342" s="23">
        <f t="shared" si="226"/>
        <v>53.486661157302187</v>
      </c>
      <c r="K342" s="24">
        <f>IF(ISERROR(VLOOKUP($A342,'14-15 pricing'!$A$1:$D$1208,4,FALSE)),L342,VLOOKUP($A342,'14-15 pricing'!$A$1:$D$1208,4,FALSE))</f>
        <v>77.94</v>
      </c>
      <c r="L342" s="24">
        <f t="shared" si="227"/>
        <v>75.163913870599401</v>
      </c>
      <c r="M342" s="24"/>
      <c r="N342" s="24"/>
      <c r="O342" s="24"/>
      <c r="P342" s="24"/>
      <c r="Q342" s="24"/>
      <c r="R342" s="24"/>
      <c r="S342" s="24"/>
      <c r="T342" s="24"/>
      <c r="U342" s="24">
        <f t="shared" si="228"/>
        <v>75.359404111483542</v>
      </c>
      <c r="V342" s="24">
        <f t="shared" si="228"/>
        <v>75.183081811508998</v>
      </c>
      <c r="W342" s="24">
        <f t="shared" si="228"/>
        <v>75.885637382643424</v>
      </c>
      <c r="X342" s="22">
        <f t="shared" si="221"/>
        <v>75.163913870599401</v>
      </c>
      <c r="Y342" s="22">
        <f t="shared" si="222"/>
        <v>0</v>
      </c>
      <c r="Z342" s="31">
        <f t="shared" si="229"/>
        <v>75.163913870599401</v>
      </c>
      <c r="AA342" s="25">
        <f t="shared" si="230"/>
        <v>0</v>
      </c>
      <c r="AC342" s="49">
        <f t="shared" si="231"/>
        <v>1091.1599999999999</v>
      </c>
      <c r="AD342" s="49">
        <f t="shared" si="232"/>
        <v>1052.2947941883917</v>
      </c>
      <c r="AE342" s="49">
        <f t="shared" si="233"/>
        <v>1055.0316575607696</v>
      </c>
      <c r="AF342" s="49">
        <f t="shared" si="234"/>
        <v>1052.5631453611259</v>
      </c>
      <c r="AG342" s="49">
        <f t="shared" si="235"/>
        <v>1062.398923357008</v>
      </c>
      <c r="AH342" s="50">
        <f t="shared" si="236"/>
        <v>4398.0437160512647</v>
      </c>
      <c r="AI342" s="49">
        <f t="shared" si="237"/>
        <v>-28.761076642991839</v>
      </c>
      <c r="AJ342" s="51">
        <f t="shared" si="238"/>
        <v>-7.0886075340915225E-6</v>
      </c>
      <c r="AK342" s="61"/>
      <c r="AL342" s="69">
        <f t="shared" si="239"/>
        <v>1091.1599999999999</v>
      </c>
      <c r="AM342" s="69">
        <f t="shared" si="240"/>
        <v>1081.1014059415957</v>
      </c>
      <c r="AN342" s="69">
        <f t="shared" si="241"/>
        <v>1069.5069793560747</v>
      </c>
      <c r="AO342" s="69">
        <f t="shared" si="242"/>
        <v>1056.142216142998</v>
      </c>
      <c r="AP342" s="69">
        <f t="shared" si="243"/>
        <v>1040.7368061018783</v>
      </c>
      <c r="AQ342" s="70">
        <f t="shared" si="244"/>
        <v>4422.3640628390467</v>
      </c>
      <c r="AS342" s="74">
        <f t="shared" si="245"/>
        <v>-9.2182576876023662E-3</v>
      </c>
      <c r="AT342" s="74">
        <f t="shared" si="246"/>
        <v>-1.0724642963000035E-2</v>
      </c>
      <c r="AU342" s="74">
        <f t="shared" si="247"/>
        <v>-1.2496190741198621E-2</v>
      </c>
      <c r="AV342" s="74">
        <f t="shared" si="248"/>
        <v>-1.4586492051591142E-2</v>
      </c>
      <c r="AW342" s="45"/>
      <c r="AX342" s="42" t="str">
        <f t="shared" si="249"/>
        <v>MHR0010-ST-0730-002-B</v>
      </c>
      <c r="AY342" s="42">
        <f t="shared" si="250"/>
        <v>77.94</v>
      </c>
      <c r="AZ342" s="43">
        <f t="shared" si="251"/>
        <v>77.22152899582828</v>
      </c>
      <c r="BA342" s="43">
        <f t="shared" si="252"/>
        <v>76.393355668291065</v>
      </c>
      <c r="BB342" s="43">
        <f t="shared" si="253"/>
        <v>78.264992882164194</v>
      </c>
      <c r="BC342" s="43">
        <f t="shared" si="254"/>
        <v>80.212165410391933</v>
      </c>
      <c r="BD342" s="43">
        <f t="shared" si="255"/>
        <v>81.422059020164525</v>
      </c>
      <c r="BE342" s="43">
        <f t="shared" si="256"/>
        <v>75.438729724499865</v>
      </c>
      <c r="BF342" s="43">
        <f t="shared" si="257"/>
        <v>77.286978602750111</v>
      </c>
      <c r="BG342" s="43">
        <f t="shared" si="258"/>
        <v>79.209818891659097</v>
      </c>
      <c r="BH342" s="43">
        <f t="shared" si="259"/>
        <v>80.404593440107419</v>
      </c>
      <c r="BI342" s="43">
        <f t="shared" si="260"/>
        <v>81.431352817680178</v>
      </c>
      <c r="BJ342" s="43">
        <f t="shared" si="224"/>
        <v>74.338343292991311</v>
      </c>
    </row>
    <row r="343" spans="1:62" x14ac:dyDescent="0.2">
      <c r="A343" s="26" t="s">
        <v>357</v>
      </c>
      <c r="B343" s="17">
        <f>IF(ISERROR(VLOOKUP('Prices updated for CPI'!A343,Quantities!$A$1:$B$576,2,FALSE)),0,VLOOKUP('Prices updated for CPI'!A343,Quantities!$A$1:$B$576,2,FALSE))</f>
        <v>5</v>
      </c>
      <c r="C343" s="18">
        <f t="shared" si="225"/>
        <v>1</v>
      </c>
      <c r="D343" s="19">
        <v>2</v>
      </c>
      <c r="E343" s="20">
        <v>50</v>
      </c>
      <c r="F343" s="21">
        <v>0</v>
      </c>
      <c r="G343" s="22">
        <v>0</v>
      </c>
      <c r="H343" s="22">
        <v>0</v>
      </c>
      <c r="I343" s="22">
        <v>61.215569780968856</v>
      </c>
      <c r="J343" s="23">
        <f t="shared" si="226"/>
        <v>61.215569780968856</v>
      </c>
      <c r="K343" s="24">
        <f>IF(ISERROR(VLOOKUP($A343,'14-15 pricing'!$A$1:$D$1208,4,FALSE)),L343,VLOOKUP($A343,'14-15 pricing'!$A$1:$D$1208,4,FALSE))</f>
        <v>70.930000000000007</v>
      </c>
      <c r="L343" s="24">
        <f t="shared" si="227"/>
        <v>86.025220400736089</v>
      </c>
      <c r="M343" s="24"/>
      <c r="N343" s="24"/>
      <c r="O343" s="24"/>
      <c r="P343" s="24"/>
      <c r="Q343" s="24"/>
      <c r="R343" s="24"/>
      <c r="S343" s="24"/>
      <c r="T343" s="24"/>
      <c r="U343" s="24">
        <f t="shared" si="228"/>
        <v>86.248959296068264</v>
      </c>
      <c r="V343" s="24">
        <f t="shared" si="228"/>
        <v>86.047158139957787</v>
      </c>
      <c r="W343" s="24">
        <f t="shared" si="228"/>
        <v>86.851234121879827</v>
      </c>
      <c r="X343" s="22">
        <f t="shared" si="221"/>
        <v>86.025220400736089</v>
      </c>
      <c r="Y343" s="22">
        <f t="shared" si="222"/>
        <v>0</v>
      </c>
      <c r="Z343" s="31">
        <f t="shared" si="229"/>
        <v>86.025220400736089</v>
      </c>
      <c r="AA343" s="25">
        <f t="shared" si="230"/>
        <v>0</v>
      </c>
      <c r="AC343" s="49">
        <f t="shared" si="231"/>
        <v>354.65000000000003</v>
      </c>
      <c r="AD343" s="49">
        <f t="shared" si="232"/>
        <v>430.12610200368044</v>
      </c>
      <c r="AE343" s="49">
        <f t="shared" si="233"/>
        <v>431.24479648034134</v>
      </c>
      <c r="AF343" s="49">
        <f t="shared" si="234"/>
        <v>430.23579069978894</v>
      </c>
      <c r="AG343" s="49">
        <f t="shared" si="235"/>
        <v>434.25617060939913</v>
      </c>
      <c r="AH343" s="50">
        <f t="shared" si="236"/>
        <v>1712.0614673009081</v>
      </c>
      <c r="AI343" s="49">
        <f t="shared" si="237"/>
        <v>79.606170609399101</v>
      </c>
      <c r="AJ343" s="51">
        <f t="shared" si="238"/>
        <v>1.9620159138912584E-5</v>
      </c>
      <c r="AK343" s="61"/>
      <c r="AL343" s="69">
        <f t="shared" si="239"/>
        <v>354.65000000000003</v>
      </c>
      <c r="AM343" s="69">
        <f t="shared" si="240"/>
        <v>382.49061823009424</v>
      </c>
      <c r="AN343" s="69">
        <f t="shared" si="241"/>
        <v>414.5821811552961</v>
      </c>
      <c r="AO343" s="69">
        <f t="shared" si="242"/>
        <v>451.5737595200668</v>
      </c>
      <c r="AP343" s="69">
        <f t="shared" si="243"/>
        <v>494.21352976454955</v>
      </c>
      <c r="AQ343" s="70">
        <f t="shared" si="244"/>
        <v>1716.3489948888098</v>
      </c>
      <c r="AS343" s="74">
        <f t="shared" si="245"/>
        <v>7.8501672719848314E-2</v>
      </c>
      <c r="AT343" s="74">
        <f t="shared" si="246"/>
        <v>8.3901568811542954E-2</v>
      </c>
      <c r="AU343" s="74">
        <f t="shared" si="247"/>
        <v>8.9226165634249066E-2</v>
      </c>
      <c r="AV343" s="74">
        <f t="shared" si="248"/>
        <v>9.4424818416819337E-2</v>
      </c>
      <c r="AW343" s="45"/>
      <c r="AX343" s="42" t="str">
        <f t="shared" si="249"/>
        <v>MHR0030-ST-0050-002-B</v>
      </c>
      <c r="AY343" s="42">
        <f t="shared" si="250"/>
        <v>70.930000000000007</v>
      </c>
      <c r="AZ343" s="43">
        <f t="shared" si="251"/>
        <v>76.498123646018854</v>
      </c>
      <c r="BA343" s="43">
        <f t="shared" si="252"/>
        <v>82.916436231059222</v>
      </c>
      <c r="BB343" s="43">
        <f t="shared" si="253"/>
        <v>84.947888918720167</v>
      </c>
      <c r="BC343" s="43">
        <f t="shared" si="254"/>
        <v>87.061326734813917</v>
      </c>
      <c r="BD343" s="43">
        <f t="shared" si="255"/>
        <v>88.374530814716849</v>
      </c>
      <c r="BE343" s="43">
        <f t="shared" si="256"/>
        <v>90.314751904013363</v>
      </c>
      <c r="BF343" s="43">
        <f t="shared" si="257"/>
        <v>92.527463325661685</v>
      </c>
      <c r="BG343" s="43">
        <f t="shared" si="258"/>
        <v>94.829475094391896</v>
      </c>
      <c r="BH343" s="43">
        <f t="shared" si="259"/>
        <v>96.259851339039813</v>
      </c>
      <c r="BI343" s="43">
        <f t="shared" si="260"/>
        <v>97.489080924284096</v>
      </c>
      <c r="BJ343" s="43">
        <f t="shared" si="224"/>
        <v>98.84270595290991</v>
      </c>
    </row>
    <row r="344" spans="1:62" x14ac:dyDescent="0.2">
      <c r="A344" s="26" t="s">
        <v>358</v>
      </c>
      <c r="B344" s="17">
        <f>IF(ISERROR(VLOOKUP('Prices updated for CPI'!A344,Quantities!$A$1:$B$576,2,FALSE)),0,VLOOKUP('Prices updated for CPI'!A344,Quantities!$A$1:$B$576,2,FALSE))</f>
        <v>66</v>
      </c>
      <c r="C344" s="18">
        <f t="shared" si="225"/>
        <v>1</v>
      </c>
      <c r="D344" s="19">
        <v>2</v>
      </c>
      <c r="E344" s="20">
        <v>310</v>
      </c>
      <c r="F344" s="21">
        <v>0</v>
      </c>
      <c r="G344" s="22">
        <v>0</v>
      </c>
      <c r="H344" s="22">
        <v>0</v>
      </c>
      <c r="I344" s="22">
        <v>71.090453530968858</v>
      </c>
      <c r="J344" s="23">
        <f t="shared" si="226"/>
        <v>71.090453530968858</v>
      </c>
      <c r="K344" s="24">
        <f>IF(ISERROR(VLOOKUP($A344,'14-15 pricing'!$A$1:$D$1208,4,FALSE)),L344,VLOOKUP($A344,'14-15 pricing'!$A$1:$D$1208,4,FALSE))</f>
        <v>82.45</v>
      </c>
      <c r="L344" s="24">
        <f t="shared" si="227"/>
        <v>99.902230025328251</v>
      </c>
      <c r="M344" s="24"/>
      <c r="N344" s="24"/>
      <c r="O344" s="24"/>
      <c r="P344" s="24"/>
      <c r="Q344" s="24"/>
      <c r="R344" s="24"/>
      <c r="S344" s="24"/>
      <c r="T344" s="24"/>
      <c r="U344" s="24">
        <f t="shared" si="228"/>
        <v>100.16206097354279</v>
      </c>
      <c r="V344" s="24">
        <f t="shared" si="228"/>
        <v>99.927706613005142</v>
      </c>
      <c r="W344" s="24">
        <f t="shared" si="228"/>
        <v>100.86149072107965</v>
      </c>
      <c r="X344" s="22">
        <f t="shared" si="221"/>
        <v>99.902230025328251</v>
      </c>
      <c r="Y344" s="22">
        <f t="shared" si="222"/>
        <v>0</v>
      </c>
      <c r="Z344" s="31">
        <f t="shared" si="229"/>
        <v>99.902230025328251</v>
      </c>
      <c r="AA344" s="25">
        <f t="shared" si="230"/>
        <v>0</v>
      </c>
      <c r="AC344" s="49">
        <f t="shared" si="231"/>
        <v>5441.7</v>
      </c>
      <c r="AD344" s="49">
        <f t="shared" si="232"/>
        <v>6593.5471816716645</v>
      </c>
      <c r="AE344" s="49">
        <f t="shared" si="233"/>
        <v>6610.6960242538244</v>
      </c>
      <c r="AF344" s="49">
        <f t="shared" si="234"/>
        <v>6595.2286364583397</v>
      </c>
      <c r="AG344" s="49">
        <f t="shared" si="235"/>
        <v>6656.8583875912564</v>
      </c>
      <c r="AH344" s="50">
        <f t="shared" si="236"/>
        <v>26249.592782947704</v>
      </c>
      <c r="AI344" s="49">
        <f t="shared" si="237"/>
        <v>1215.1583875912565</v>
      </c>
      <c r="AJ344" s="51">
        <f t="shared" si="238"/>
        <v>2.9949438292299786E-4</v>
      </c>
      <c r="AK344" s="61"/>
      <c r="AL344" s="69">
        <f t="shared" si="239"/>
        <v>5441.7</v>
      </c>
      <c r="AM344" s="69">
        <f t="shared" si="240"/>
        <v>5866.6766129816906</v>
      </c>
      <c r="AN344" s="69">
        <f t="shared" si="241"/>
        <v>6356.5423050624422</v>
      </c>
      <c r="AO344" s="69">
        <f t="shared" si="242"/>
        <v>6921.2048981263397</v>
      </c>
      <c r="AP344" s="69">
        <f t="shared" si="243"/>
        <v>7572.0850253941317</v>
      </c>
      <c r="AQ344" s="70">
        <f t="shared" si="244"/>
        <v>26315.636487851898</v>
      </c>
      <c r="AS344" s="74">
        <f t="shared" si="245"/>
        <v>7.8096295823307196E-2</v>
      </c>
      <c r="AT344" s="74">
        <f t="shared" si="246"/>
        <v>8.3499692312472867E-2</v>
      </c>
      <c r="AU344" s="74">
        <f t="shared" si="247"/>
        <v>8.8831721078013126E-2</v>
      </c>
      <c r="AV344" s="74">
        <f t="shared" si="248"/>
        <v>9.4041447529460323E-2</v>
      </c>
      <c r="AW344" s="45"/>
      <c r="AX344" s="42" t="str">
        <f t="shared" si="249"/>
        <v>MHR0030-ST-0310-002-B</v>
      </c>
      <c r="AY344" s="42">
        <f t="shared" si="250"/>
        <v>82.45</v>
      </c>
      <c r="AZ344" s="43">
        <f t="shared" si="251"/>
        <v>88.889039590631683</v>
      </c>
      <c r="BA344" s="43">
        <f t="shared" si="252"/>
        <v>96.311247046400652</v>
      </c>
      <c r="BB344" s="43">
        <f t="shared" si="253"/>
        <v>98.670872599037466</v>
      </c>
      <c r="BC344" s="43">
        <f t="shared" si="254"/>
        <v>101.12572764196037</v>
      </c>
      <c r="BD344" s="43">
        <f t="shared" si="255"/>
        <v>102.65107446474744</v>
      </c>
      <c r="BE344" s="43">
        <f t="shared" si="256"/>
        <v>104.86674088070214</v>
      </c>
      <c r="BF344" s="43">
        <f t="shared" si="257"/>
        <v>107.43597603227934</v>
      </c>
      <c r="BG344" s="43">
        <f t="shared" si="258"/>
        <v>110.10890007366213</v>
      </c>
      <c r="BH344" s="43">
        <f t="shared" si="259"/>
        <v>111.76974607995825</v>
      </c>
      <c r="BI344" s="43">
        <f t="shared" si="260"/>
        <v>113.19703561661896</v>
      </c>
      <c r="BJ344" s="43">
        <f t="shared" si="224"/>
        <v>114.72856099082021</v>
      </c>
    </row>
    <row r="345" spans="1:62" x14ac:dyDescent="0.2">
      <c r="A345" s="26" t="s">
        <v>359</v>
      </c>
      <c r="B345" s="17">
        <f>IF(ISERROR(VLOOKUP('Prices updated for CPI'!A345,Quantities!$A$1:$B$576,2,FALSE)),0,VLOOKUP('Prices updated for CPI'!A345,Quantities!$A$1:$B$576,2,FALSE))</f>
        <v>24</v>
      </c>
      <c r="C345" s="18">
        <f t="shared" si="225"/>
        <v>1</v>
      </c>
      <c r="D345" s="19">
        <v>2</v>
      </c>
      <c r="E345" s="20">
        <v>690</v>
      </c>
      <c r="F345" s="21">
        <v>0</v>
      </c>
      <c r="G345" s="22">
        <v>0</v>
      </c>
      <c r="H345" s="22">
        <v>0</v>
      </c>
      <c r="I345" s="22">
        <v>66.153011655968854</v>
      </c>
      <c r="J345" s="23">
        <f t="shared" si="226"/>
        <v>66.153011655968854</v>
      </c>
      <c r="K345" s="24">
        <f>IF(ISERROR(VLOOKUP($A345,'14-15 pricing'!$A$1:$D$1208,4,FALSE)),L345,VLOOKUP($A345,'14-15 pricing'!$A$1:$D$1208,4,FALSE))</f>
        <v>82.45</v>
      </c>
      <c r="L345" s="24">
        <f t="shared" si="227"/>
        <v>92.963725213032163</v>
      </c>
      <c r="M345" s="24"/>
      <c r="N345" s="24"/>
      <c r="O345" s="24"/>
      <c r="P345" s="24"/>
      <c r="Q345" s="24"/>
      <c r="R345" s="24"/>
      <c r="S345" s="24"/>
      <c r="T345" s="24"/>
      <c r="U345" s="24">
        <f t="shared" si="228"/>
        <v>93.205510134805522</v>
      </c>
      <c r="V345" s="24">
        <f t="shared" si="228"/>
        <v>92.987432376481465</v>
      </c>
      <c r="W345" s="24">
        <f t="shared" si="228"/>
        <v>93.85636242147973</v>
      </c>
      <c r="X345" s="22">
        <f t="shared" si="221"/>
        <v>92.963725213032163</v>
      </c>
      <c r="Y345" s="22">
        <f t="shared" si="222"/>
        <v>0</v>
      </c>
      <c r="Z345" s="31">
        <f t="shared" si="229"/>
        <v>92.963725213032163</v>
      </c>
      <c r="AA345" s="25">
        <f t="shared" si="230"/>
        <v>0</v>
      </c>
      <c r="AC345" s="49">
        <f t="shared" si="231"/>
        <v>1978.8000000000002</v>
      </c>
      <c r="AD345" s="49">
        <f t="shared" si="232"/>
        <v>2231.129405112772</v>
      </c>
      <c r="AE345" s="49">
        <f t="shared" si="233"/>
        <v>2236.9322432353324</v>
      </c>
      <c r="AF345" s="49">
        <f t="shared" si="234"/>
        <v>2231.698377035555</v>
      </c>
      <c r="AG345" s="49">
        <f t="shared" si="235"/>
        <v>2252.5526981155135</v>
      </c>
      <c r="AH345" s="50">
        <f t="shared" si="236"/>
        <v>9011.1845568101453</v>
      </c>
      <c r="AI345" s="49">
        <f t="shared" si="237"/>
        <v>273.75269811551334</v>
      </c>
      <c r="AJ345" s="51">
        <f t="shared" si="238"/>
        <v>6.7470542303650326E-5</v>
      </c>
      <c r="AK345" s="61"/>
      <c r="AL345" s="69">
        <f t="shared" si="239"/>
        <v>1978.8000000000002</v>
      </c>
      <c r="AM345" s="69">
        <f t="shared" si="240"/>
        <v>2074.5393666765876</v>
      </c>
      <c r="AN345" s="69">
        <f t="shared" si="241"/>
        <v>2184.8970420962933</v>
      </c>
      <c r="AO345" s="69">
        <f t="shared" si="242"/>
        <v>2312.1050751845196</v>
      </c>
      <c r="AP345" s="69">
        <f t="shared" si="243"/>
        <v>2458.7363232661164</v>
      </c>
      <c r="AQ345" s="70">
        <f t="shared" si="244"/>
        <v>9042.0367552967</v>
      </c>
      <c r="AS345" s="74">
        <f t="shared" si="245"/>
        <v>4.8382538243676693E-2</v>
      </c>
      <c r="AT345" s="74">
        <f t="shared" si="246"/>
        <v>5.3196231024768954E-2</v>
      </c>
      <c r="AU345" s="74">
        <f t="shared" si="247"/>
        <v>5.8221522862320754E-2</v>
      </c>
      <c r="AV345" s="74">
        <f t="shared" si="248"/>
        <v>6.3418937856833682E-2</v>
      </c>
      <c r="AW345" s="45"/>
      <c r="AX345" s="42" t="str">
        <f t="shared" si="249"/>
        <v>MHR0030-ST-0690-002-B</v>
      </c>
      <c r="AY345" s="42">
        <f t="shared" si="250"/>
        <v>82.45</v>
      </c>
      <c r="AZ345" s="43">
        <f t="shared" si="251"/>
        <v>86.439140278191147</v>
      </c>
      <c r="BA345" s="43">
        <f t="shared" si="252"/>
        <v>91.037376754012215</v>
      </c>
      <c r="BB345" s="43">
        <f t="shared" si="253"/>
        <v>93.267792484485511</v>
      </c>
      <c r="BC345" s="43">
        <f t="shared" si="254"/>
        <v>95.588223070452159</v>
      </c>
      <c r="BD345" s="43">
        <f t="shared" si="255"/>
        <v>97.030044017072242</v>
      </c>
      <c r="BE345" s="43">
        <f t="shared" si="256"/>
        <v>96.337711466021659</v>
      </c>
      <c r="BF345" s="43">
        <f t="shared" si="257"/>
        <v>98.697985396939188</v>
      </c>
      <c r="BG345" s="43">
        <f t="shared" si="258"/>
        <v>101.15351498531713</v>
      </c>
      <c r="BH345" s="43">
        <f t="shared" si="259"/>
        <v>102.67928094314422</v>
      </c>
      <c r="BI345" s="43">
        <f t="shared" si="260"/>
        <v>103.99048606315186</v>
      </c>
      <c r="BJ345" s="43">
        <f t="shared" si="224"/>
        <v>102.44734680275486</v>
      </c>
    </row>
    <row r="346" spans="1:62" x14ac:dyDescent="0.2">
      <c r="A346" s="26" t="s">
        <v>360</v>
      </c>
      <c r="B346" s="17">
        <f>IF(ISERROR(VLOOKUP('Prices updated for CPI'!A346,Quantities!$A$1:$B$576,2,FALSE)),0,VLOOKUP('Prices updated for CPI'!A346,Quantities!$A$1:$B$576,2,FALSE))</f>
        <v>6</v>
      </c>
      <c r="C346" s="18">
        <f t="shared" si="225"/>
        <v>1</v>
      </c>
      <c r="D346" s="19">
        <v>2</v>
      </c>
      <c r="E346" s="20">
        <v>710</v>
      </c>
      <c r="F346" s="21">
        <v>0</v>
      </c>
      <c r="G346" s="22">
        <v>0</v>
      </c>
      <c r="H346" s="22">
        <v>0</v>
      </c>
      <c r="I346" s="22">
        <v>64.507197697635519</v>
      </c>
      <c r="J346" s="23">
        <f t="shared" si="226"/>
        <v>64.507197697635519</v>
      </c>
      <c r="K346" s="24">
        <f>IF(ISERROR(VLOOKUP($A346,'14-15 pricing'!$A$1:$D$1208,4,FALSE)),L346,VLOOKUP($A346,'14-15 pricing'!$A$1:$D$1208,4,FALSE))</f>
        <v>82.45</v>
      </c>
      <c r="L346" s="24">
        <f t="shared" si="227"/>
        <v>90.650890275600148</v>
      </c>
      <c r="M346" s="24"/>
      <c r="N346" s="24"/>
      <c r="O346" s="24"/>
      <c r="P346" s="24"/>
      <c r="Q346" s="24"/>
      <c r="R346" s="24"/>
      <c r="S346" s="24"/>
      <c r="T346" s="24"/>
      <c r="U346" s="24">
        <f t="shared" si="228"/>
        <v>90.886659855226426</v>
      </c>
      <c r="V346" s="24">
        <f t="shared" si="228"/>
        <v>90.674007630973563</v>
      </c>
      <c r="W346" s="24">
        <f t="shared" si="228"/>
        <v>91.521319654946424</v>
      </c>
      <c r="X346" s="22">
        <f t="shared" si="221"/>
        <v>90.650890275600148</v>
      </c>
      <c r="Y346" s="22">
        <f t="shared" si="222"/>
        <v>0</v>
      </c>
      <c r="Z346" s="31">
        <f t="shared" si="229"/>
        <v>90.650890275600148</v>
      </c>
      <c r="AA346" s="25">
        <f t="shared" si="230"/>
        <v>0</v>
      </c>
      <c r="AC346" s="49">
        <f t="shared" si="231"/>
        <v>494.70000000000005</v>
      </c>
      <c r="AD346" s="49">
        <f t="shared" si="232"/>
        <v>543.90534165360089</v>
      </c>
      <c r="AE346" s="49">
        <f t="shared" si="233"/>
        <v>545.31995913135859</v>
      </c>
      <c r="AF346" s="49">
        <f t="shared" si="234"/>
        <v>544.04404578584138</v>
      </c>
      <c r="AG346" s="49">
        <f t="shared" si="235"/>
        <v>549.12791792967857</v>
      </c>
      <c r="AH346" s="50">
        <f t="shared" si="236"/>
        <v>2208.285980059512</v>
      </c>
      <c r="AI346" s="49">
        <f t="shared" si="237"/>
        <v>54.427917929678529</v>
      </c>
      <c r="AJ346" s="51">
        <f t="shared" si="238"/>
        <v>1.3414593406580485E-5</v>
      </c>
      <c r="AK346" s="61"/>
      <c r="AL346" s="69">
        <f t="shared" si="239"/>
        <v>494.70000000000005</v>
      </c>
      <c r="AM346" s="69">
        <f t="shared" si="240"/>
        <v>513.73504304426581</v>
      </c>
      <c r="AN346" s="69">
        <f t="shared" si="241"/>
        <v>535.67651993929655</v>
      </c>
      <c r="AO346" s="69">
        <f t="shared" si="242"/>
        <v>560.968209966769</v>
      </c>
      <c r="AP346" s="69">
        <f t="shared" si="243"/>
        <v>590.12165244039852</v>
      </c>
      <c r="AQ346" s="70">
        <f t="shared" si="244"/>
        <v>2216.5687218306607</v>
      </c>
      <c r="AS346" s="74">
        <f t="shared" si="245"/>
        <v>3.84779523837998E-2</v>
      </c>
      <c r="AT346" s="74">
        <f t="shared" si="246"/>
        <v>4.2709714262455262E-2</v>
      </c>
      <c r="AU346" s="74">
        <f t="shared" si="247"/>
        <v>4.7214483155503105E-2</v>
      </c>
      <c r="AV346" s="74">
        <f t="shared" si="248"/>
        <v>5.196986559248435E-2</v>
      </c>
      <c r="AW346" s="45"/>
      <c r="AX346" s="42" t="str">
        <f t="shared" si="249"/>
        <v>MHR0030-ST-0710-002-B</v>
      </c>
      <c r="AY346" s="42">
        <f t="shared" si="250"/>
        <v>82.45</v>
      </c>
      <c r="AZ346" s="43">
        <f t="shared" si="251"/>
        <v>85.622507174044287</v>
      </c>
      <c r="BA346" s="43">
        <f t="shared" si="252"/>
        <v>89.27941998988274</v>
      </c>
      <c r="BB346" s="43">
        <f t="shared" si="253"/>
        <v>91.466765779634869</v>
      </c>
      <c r="BC346" s="43">
        <f t="shared" si="254"/>
        <v>93.74238821328278</v>
      </c>
      <c r="BD346" s="43">
        <f t="shared" si="255"/>
        <v>95.156367201180529</v>
      </c>
      <c r="BE346" s="43">
        <f t="shared" si="256"/>
        <v>93.494701661128133</v>
      </c>
      <c r="BF346" s="43">
        <f t="shared" si="257"/>
        <v>95.785321851825771</v>
      </c>
      <c r="BG346" s="43">
        <f t="shared" si="258"/>
        <v>98.168386622535436</v>
      </c>
      <c r="BH346" s="43">
        <f t="shared" si="259"/>
        <v>99.64912589753952</v>
      </c>
      <c r="BI346" s="43">
        <f t="shared" si="260"/>
        <v>100.92163621199613</v>
      </c>
      <c r="BJ346" s="43">
        <f t="shared" si="224"/>
        <v>98.353608740066377</v>
      </c>
    </row>
    <row r="347" spans="1:62" x14ac:dyDescent="0.2">
      <c r="A347" s="26" t="s">
        <v>361</v>
      </c>
      <c r="B347" s="17">
        <f>IF(ISERROR(VLOOKUP('Prices updated for CPI'!A347,Quantities!$A$1:$B$576,2,FALSE)),0,VLOOKUP('Prices updated for CPI'!A347,Quantities!$A$1:$B$576,2,FALSE))</f>
        <v>3</v>
      </c>
      <c r="C347" s="18">
        <f t="shared" si="225"/>
        <v>1</v>
      </c>
      <c r="D347" s="19">
        <v>2</v>
      </c>
      <c r="E347" s="20">
        <v>60</v>
      </c>
      <c r="F347" s="21">
        <v>0</v>
      </c>
      <c r="G347" s="22">
        <v>0</v>
      </c>
      <c r="H347" s="22">
        <v>0</v>
      </c>
      <c r="I347" s="22">
        <v>64.507956806776306</v>
      </c>
      <c r="J347" s="23">
        <f t="shared" si="226"/>
        <v>64.507956806776306</v>
      </c>
      <c r="K347" s="24">
        <f>IF(ISERROR(VLOOKUP($A347,'14-15 pricing'!$A$1:$D$1208,4,FALSE)),L347,VLOOKUP($A347,'14-15 pricing'!$A$1:$D$1208,4,FALSE))</f>
        <v>70.930000000000007</v>
      </c>
      <c r="L347" s="24">
        <f t="shared" si="227"/>
        <v>90.651957039029412</v>
      </c>
      <c r="M347" s="24"/>
      <c r="N347" s="24"/>
      <c r="O347" s="24"/>
      <c r="P347" s="24"/>
      <c r="Q347" s="24"/>
      <c r="R347" s="24"/>
      <c r="S347" s="24"/>
      <c r="T347" s="24"/>
      <c r="U347" s="24">
        <f t="shared" si="228"/>
        <v>90.887729393149868</v>
      </c>
      <c r="V347" s="24">
        <f t="shared" si="228"/>
        <v>90.675074666443734</v>
      </c>
      <c r="W347" s="24">
        <f t="shared" si="228"/>
        <v>91.522396661432623</v>
      </c>
      <c r="X347" s="22">
        <f t="shared" si="221"/>
        <v>90.651957039029412</v>
      </c>
      <c r="Y347" s="22">
        <f t="shared" si="222"/>
        <v>0</v>
      </c>
      <c r="Z347" s="31">
        <f t="shared" si="229"/>
        <v>90.651957039029412</v>
      </c>
      <c r="AA347" s="25">
        <f t="shared" si="230"/>
        <v>0</v>
      </c>
      <c r="AC347" s="49">
        <f t="shared" si="231"/>
        <v>212.79000000000002</v>
      </c>
      <c r="AD347" s="49">
        <f t="shared" si="232"/>
        <v>271.95587111708824</v>
      </c>
      <c r="AE347" s="49">
        <f t="shared" si="233"/>
        <v>272.66318817944961</v>
      </c>
      <c r="AF347" s="49">
        <f t="shared" si="234"/>
        <v>272.02522399933122</v>
      </c>
      <c r="AG347" s="49">
        <f t="shared" si="235"/>
        <v>274.5671899842979</v>
      </c>
      <c r="AH347" s="50">
        <f t="shared" si="236"/>
        <v>1071.7573043741293</v>
      </c>
      <c r="AI347" s="49">
        <f t="shared" si="237"/>
        <v>61.777189984297877</v>
      </c>
      <c r="AJ347" s="51">
        <f t="shared" si="238"/>
        <v>1.5225933986876777E-5</v>
      </c>
      <c r="AK347" s="61"/>
      <c r="AL347" s="69">
        <f t="shared" si="239"/>
        <v>212.79000000000002</v>
      </c>
      <c r="AM347" s="69">
        <f t="shared" si="240"/>
        <v>234.39529954543207</v>
      </c>
      <c r="AN347" s="69">
        <f t="shared" si="241"/>
        <v>259.29948177837531</v>
      </c>
      <c r="AO347" s="69">
        <f t="shared" si="242"/>
        <v>288.00624843937157</v>
      </c>
      <c r="AP347" s="69">
        <f t="shared" si="243"/>
        <v>321.09621077665309</v>
      </c>
      <c r="AQ347" s="70">
        <f t="shared" si="244"/>
        <v>1073.7599973960105</v>
      </c>
      <c r="AS347" s="74">
        <f t="shared" si="245"/>
        <v>0.10153343458542245</v>
      </c>
      <c r="AT347" s="74">
        <f t="shared" si="246"/>
        <v>0.10624864185092649</v>
      </c>
      <c r="AU347" s="74">
        <f t="shared" si="247"/>
        <v>0.11070892415254457</v>
      </c>
      <c r="AV347" s="74">
        <f t="shared" si="248"/>
        <v>0.11489320984036676</v>
      </c>
      <c r="AW347" s="45"/>
      <c r="AX347" s="42" t="str">
        <f t="shared" si="249"/>
        <v>MHR0060-ST-0060-002-B</v>
      </c>
      <c r="AY347" s="42">
        <f t="shared" si="250"/>
        <v>70.930000000000007</v>
      </c>
      <c r="AZ347" s="43">
        <f t="shared" si="251"/>
        <v>78.131766515144022</v>
      </c>
      <c r="BA347" s="43">
        <f t="shared" si="252"/>
        <v>86.433160592791779</v>
      </c>
      <c r="BB347" s="43">
        <f t="shared" si="253"/>
        <v>88.550773027315174</v>
      </c>
      <c r="BC347" s="43">
        <f t="shared" si="254"/>
        <v>90.753847815192813</v>
      </c>
      <c r="BD347" s="43">
        <f t="shared" si="255"/>
        <v>92.122748654262438</v>
      </c>
      <c r="BE347" s="43">
        <f t="shared" si="256"/>
        <v>96.002082813123863</v>
      </c>
      <c r="BF347" s="43">
        <f t="shared" si="257"/>
        <v>98.3541338420454</v>
      </c>
      <c r="BG347" s="43">
        <f t="shared" si="258"/>
        <v>100.80110866951657</v>
      </c>
      <c r="BH347" s="43">
        <f t="shared" si="259"/>
        <v>102.32155904775109</v>
      </c>
      <c r="BI347" s="43">
        <f t="shared" si="260"/>
        <v>103.62819609154637</v>
      </c>
      <c r="BJ347" s="43">
        <f t="shared" si="224"/>
        <v>107.03207025888437</v>
      </c>
    </row>
    <row r="348" spans="1:62" x14ac:dyDescent="0.2">
      <c r="A348" s="26" t="s">
        <v>362</v>
      </c>
      <c r="B348" s="17">
        <f>IF(ISERROR(VLOOKUP('Prices updated for CPI'!A348,Quantities!$A$1:$B$576,2,FALSE)),0,VLOOKUP('Prices updated for CPI'!A348,Quantities!$A$1:$B$576,2,FALSE))</f>
        <v>26</v>
      </c>
      <c r="C348" s="18">
        <f t="shared" si="225"/>
        <v>1</v>
      </c>
      <c r="D348" s="19">
        <v>2</v>
      </c>
      <c r="E348" s="20">
        <v>320</v>
      </c>
      <c r="F348" s="21">
        <v>0</v>
      </c>
      <c r="G348" s="22">
        <v>0</v>
      </c>
      <c r="H348" s="22">
        <v>0</v>
      </c>
      <c r="I348" s="22">
        <v>74.382840556776301</v>
      </c>
      <c r="J348" s="23">
        <f t="shared" si="226"/>
        <v>74.382840556776301</v>
      </c>
      <c r="K348" s="24">
        <f>IF(ISERROR(VLOOKUP($A348,'14-15 pricing'!$A$1:$D$1208,4,FALSE)),L348,VLOOKUP($A348,'14-15 pricing'!$A$1:$D$1208,4,FALSE))</f>
        <v>82.45</v>
      </c>
      <c r="L348" s="24">
        <f t="shared" si="227"/>
        <v>104.52896666362156</v>
      </c>
      <c r="M348" s="24"/>
      <c r="N348" s="24"/>
      <c r="O348" s="24"/>
      <c r="P348" s="24"/>
      <c r="Q348" s="24"/>
      <c r="R348" s="24"/>
      <c r="S348" s="24"/>
      <c r="T348" s="24"/>
      <c r="U348" s="24">
        <f t="shared" si="228"/>
        <v>104.80083107062437</v>
      </c>
      <c r="V348" s="24">
        <f t="shared" si="228"/>
        <v>104.55562313949108</v>
      </c>
      <c r="W348" s="24">
        <f t="shared" si="228"/>
        <v>105.53265326063246</v>
      </c>
      <c r="X348" s="22">
        <f t="shared" si="221"/>
        <v>104.52896666362156</v>
      </c>
      <c r="Y348" s="22">
        <f t="shared" si="222"/>
        <v>0</v>
      </c>
      <c r="Z348" s="31">
        <f t="shared" si="229"/>
        <v>104.52896666362156</v>
      </c>
      <c r="AA348" s="25">
        <f t="shared" si="230"/>
        <v>0</v>
      </c>
      <c r="AC348" s="49">
        <f t="shared" si="231"/>
        <v>2143.7000000000003</v>
      </c>
      <c r="AD348" s="49">
        <f t="shared" si="232"/>
        <v>2717.7531332541607</v>
      </c>
      <c r="AE348" s="49">
        <f t="shared" si="233"/>
        <v>2724.8216078362334</v>
      </c>
      <c r="AF348" s="49">
        <f t="shared" si="234"/>
        <v>2718.446201626768</v>
      </c>
      <c r="AG348" s="49">
        <f t="shared" si="235"/>
        <v>2743.848984776444</v>
      </c>
      <c r="AH348" s="50">
        <f t="shared" si="236"/>
        <v>10726.592346681371</v>
      </c>
      <c r="AI348" s="49">
        <f t="shared" si="237"/>
        <v>600.14898477644374</v>
      </c>
      <c r="AJ348" s="51">
        <f t="shared" si="238"/>
        <v>1.479159027275252E-4</v>
      </c>
      <c r="AK348" s="61"/>
      <c r="AL348" s="69">
        <f t="shared" si="239"/>
        <v>2143.7000000000003</v>
      </c>
      <c r="AM348" s="69">
        <f t="shared" si="240"/>
        <v>2353.5897439536784</v>
      </c>
      <c r="AN348" s="69">
        <f t="shared" si="241"/>
        <v>2595.5272566114631</v>
      </c>
      <c r="AO348" s="69">
        <f t="shared" si="242"/>
        <v>2874.4058665351286</v>
      </c>
      <c r="AP348" s="69">
        <f t="shared" si="243"/>
        <v>3195.8660577166611</v>
      </c>
      <c r="AQ348" s="70">
        <f t="shared" si="244"/>
        <v>10747.671093164061</v>
      </c>
      <c r="AS348" s="74">
        <f t="shared" si="245"/>
        <v>9.7910035897596726E-2</v>
      </c>
      <c r="AT348" s="74">
        <f t="shared" si="246"/>
        <v>0.10279510831457225</v>
      </c>
      <c r="AU348" s="74">
        <f t="shared" si="247"/>
        <v>0.10744584138474801</v>
      </c>
      <c r="AV348" s="74">
        <f t="shared" si="248"/>
        <v>0.1118353517588063</v>
      </c>
      <c r="AW348" s="45"/>
      <c r="AX348" s="42" t="str">
        <f t="shared" si="249"/>
        <v>MHR0060-ST-0320-002-B</v>
      </c>
      <c r="AY348" s="42">
        <f t="shared" si="250"/>
        <v>82.45</v>
      </c>
      <c r="AZ348" s="43">
        <f t="shared" si="251"/>
        <v>90.522682459756851</v>
      </c>
      <c r="BA348" s="43">
        <f t="shared" si="252"/>
        <v>99.82797140813318</v>
      </c>
      <c r="BB348" s="43">
        <f t="shared" si="253"/>
        <v>102.27375670763244</v>
      </c>
      <c r="BC348" s="43">
        <f t="shared" si="254"/>
        <v>104.81824872233922</v>
      </c>
      <c r="BD348" s="43">
        <f t="shared" si="255"/>
        <v>106.39929230429297</v>
      </c>
      <c r="BE348" s="43">
        <f t="shared" si="256"/>
        <v>110.55407178981262</v>
      </c>
      <c r="BF348" s="43">
        <f t="shared" si="257"/>
        <v>113.26264654866303</v>
      </c>
      <c r="BG348" s="43">
        <f t="shared" si="258"/>
        <v>116.08053364878675</v>
      </c>
      <c r="BH348" s="43">
        <f t="shared" si="259"/>
        <v>117.83145378866948</v>
      </c>
      <c r="BI348" s="43">
        <f t="shared" si="260"/>
        <v>119.33615078388117</v>
      </c>
      <c r="BJ348" s="43">
        <f t="shared" si="224"/>
        <v>122.91792529679464</v>
      </c>
    </row>
    <row r="349" spans="1:62" x14ac:dyDescent="0.2">
      <c r="A349" s="26" t="s">
        <v>363</v>
      </c>
      <c r="B349" s="17">
        <f>IF(ISERROR(VLOOKUP('Prices updated for CPI'!A349,Quantities!$A$1:$B$576,2,FALSE)),0,VLOOKUP('Prices updated for CPI'!A349,Quantities!$A$1:$B$576,2,FALSE))</f>
        <v>10</v>
      </c>
      <c r="C349" s="18">
        <f t="shared" si="225"/>
        <v>1</v>
      </c>
      <c r="D349" s="19">
        <v>2</v>
      </c>
      <c r="E349" s="20">
        <v>390</v>
      </c>
      <c r="F349" s="21">
        <v>0</v>
      </c>
      <c r="G349" s="22">
        <v>0</v>
      </c>
      <c r="H349" s="22">
        <v>0</v>
      </c>
      <c r="I349" s="22">
        <v>69.445398681776311</v>
      </c>
      <c r="J349" s="23">
        <f t="shared" si="226"/>
        <v>69.445398681776311</v>
      </c>
      <c r="K349" s="24">
        <f>IF(ISERROR(VLOOKUP($A349,'14-15 pricing'!$A$1:$D$1208,4,FALSE)),L349,VLOOKUP($A349,'14-15 pricing'!$A$1:$D$1208,4,FALSE))</f>
        <v>82.45</v>
      </c>
      <c r="L349" s="24">
        <f t="shared" si="227"/>
        <v>97.590461851325486</v>
      </c>
      <c r="M349" s="24"/>
      <c r="N349" s="24"/>
      <c r="O349" s="24"/>
      <c r="P349" s="24"/>
      <c r="Q349" s="24"/>
      <c r="R349" s="24"/>
      <c r="S349" s="24"/>
      <c r="T349" s="24"/>
      <c r="U349" s="24">
        <f t="shared" si="228"/>
        <v>97.844280231887126</v>
      </c>
      <c r="V349" s="24">
        <f t="shared" si="228"/>
        <v>97.615348902967412</v>
      </c>
      <c r="W349" s="24">
        <f t="shared" si="228"/>
        <v>98.527524961032555</v>
      </c>
      <c r="X349" s="22">
        <f t="shared" si="221"/>
        <v>97.590461851325486</v>
      </c>
      <c r="Y349" s="22">
        <f t="shared" si="222"/>
        <v>0</v>
      </c>
      <c r="Z349" s="31">
        <f t="shared" si="229"/>
        <v>97.590461851325486</v>
      </c>
      <c r="AA349" s="25">
        <f t="shared" si="230"/>
        <v>0</v>
      </c>
      <c r="AC349" s="49">
        <f t="shared" si="231"/>
        <v>824.5</v>
      </c>
      <c r="AD349" s="49">
        <f t="shared" si="232"/>
        <v>975.90461851325483</v>
      </c>
      <c r="AE349" s="49">
        <f t="shared" si="233"/>
        <v>978.44280231887126</v>
      </c>
      <c r="AF349" s="49">
        <f t="shared" si="234"/>
        <v>976.15348902967412</v>
      </c>
      <c r="AG349" s="49">
        <f t="shared" si="235"/>
        <v>985.27524961032555</v>
      </c>
      <c r="AH349" s="50">
        <f t="shared" si="236"/>
        <v>3903.0616453161747</v>
      </c>
      <c r="AI349" s="49">
        <f t="shared" si="237"/>
        <v>160.77524961032555</v>
      </c>
      <c r="AJ349" s="51">
        <f t="shared" si="238"/>
        <v>3.9625520971618453E-5</v>
      </c>
      <c r="AK349" s="61"/>
      <c r="AL349" s="69">
        <f t="shared" si="239"/>
        <v>824.5</v>
      </c>
      <c r="AM349" s="69">
        <f t="shared" si="240"/>
        <v>880.72783147316329</v>
      </c>
      <c r="AN349" s="69">
        <f t="shared" si="241"/>
        <v>945.54101115744788</v>
      </c>
      <c r="AO349" s="69">
        <f t="shared" si="242"/>
        <v>1020.2504237513219</v>
      </c>
      <c r="AP349" s="69">
        <f t="shared" si="243"/>
        <v>1106.3671110872936</v>
      </c>
      <c r="AQ349" s="70">
        <f t="shared" si="244"/>
        <v>3914.0173162493738</v>
      </c>
      <c r="AS349" s="74">
        <f t="shared" si="245"/>
        <v>6.8196278317966388E-2</v>
      </c>
      <c r="AT349" s="74">
        <f t="shared" si="246"/>
        <v>7.3590475250309512E-2</v>
      </c>
      <c r="AU349" s="74">
        <f t="shared" si="247"/>
        <v>7.9012345009151302E-2</v>
      </c>
      <c r="AV349" s="74">
        <f t="shared" si="248"/>
        <v>8.4407401684120142E-2</v>
      </c>
      <c r="AW349" s="45"/>
      <c r="AX349" s="42" t="str">
        <f t="shared" si="249"/>
        <v>MHR0060-ST-0390-002-B</v>
      </c>
      <c r="AY349" s="42">
        <f t="shared" si="250"/>
        <v>82.45</v>
      </c>
      <c r="AZ349" s="43">
        <f t="shared" si="251"/>
        <v>88.072783147316329</v>
      </c>
      <c r="BA349" s="43">
        <f t="shared" si="252"/>
        <v>94.5541011157448</v>
      </c>
      <c r="BB349" s="43">
        <f t="shared" si="253"/>
        <v>96.870676593080546</v>
      </c>
      <c r="BC349" s="43">
        <f t="shared" si="254"/>
        <v>99.280744150831083</v>
      </c>
      <c r="BD349" s="43">
        <f t="shared" si="255"/>
        <v>100.77826185661785</v>
      </c>
      <c r="BE349" s="43">
        <f t="shared" si="256"/>
        <v>102.0250423751322</v>
      </c>
      <c r="BF349" s="43">
        <f t="shared" si="257"/>
        <v>104.52465591332293</v>
      </c>
      <c r="BG349" s="43">
        <f t="shared" si="258"/>
        <v>107.12514856044181</v>
      </c>
      <c r="BH349" s="43">
        <f t="shared" si="259"/>
        <v>108.74098865185552</v>
      </c>
      <c r="BI349" s="43">
        <f t="shared" si="260"/>
        <v>110.12960123041414</v>
      </c>
      <c r="BJ349" s="43">
        <f t="shared" si="224"/>
        <v>110.63671110872936</v>
      </c>
    </row>
    <row r="350" spans="1:62" x14ac:dyDescent="0.2">
      <c r="A350" s="26" t="s">
        <v>364</v>
      </c>
      <c r="B350" s="17">
        <f>IF(ISERROR(VLOOKUP('Prices updated for CPI'!A350,Quantities!$A$1:$B$576,2,FALSE)),0,VLOOKUP('Prices updated for CPI'!A350,Quantities!$A$1:$B$576,2,FALSE))</f>
        <v>8</v>
      </c>
      <c r="C350" s="18">
        <f t="shared" si="225"/>
        <v>1</v>
      </c>
      <c r="D350" s="19">
        <v>2</v>
      </c>
      <c r="E350" s="20">
        <v>590</v>
      </c>
      <c r="F350" s="21">
        <v>0</v>
      </c>
      <c r="G350" s="22">
        <v>0</v>
      </c>
      <c r="H350" s="22">
        <v>0</v>
      </c>
      <c r="I350" s="22">
        <v>66.976677744276301</v>
      </c>
      <c r="J350" s="23">
        <f t="shared" si="226"/>
        <v>66.976677744276301</v>
      </c>
      <c r="K350" s="24">
        <f>IF(ISERROR(VLOOKUP($A350,'14-15 pricing'!$A$1:$D$1208,4,FALSE)),L350,VLOOKUP($A350,'14-15 pricing'!$A$1:$D$1208,4,FALSE))</f>
        <v>82.45</v>
      </c>
      <c r="L350" s="24">
        <f t="shared" si="227"/>
        <v>94.121209445177442</v>
      </c>
      <c r="M350" s="24"/>
      <c r="N350" s="24"/>
      <c r="O350" s="24"/>
      <c r="P350" s="24"/>
      <c r="Q350" s="24"/>
      <c r="R350" s="24"/>
      <c r="S350" s="24"/>
      <c r="T350" s="24"/>
      <c r="U350" s="24">
        <f t="shared" si="228"/>
        <v>94.366004812518497</v>
      </c>
      <c r="V350" s="24">
        <f t="shared" si="228"/>
        <v>94.145211784705566</v>
      </c>
      <c r="W350" s="24">
        <f t="shared" si="228"/>
        <v>95.024960811232575</v>
      </c>
      <c r="X350" s="22">
        <f t="shared" si="221"/>
        <v>94.121209445177442</v>
      </c>
      <c r="Y350" s="22">
        <f t="shared" si="222"/>
        <v>0</v>
      </c>
      <c r="Z350" s="31">
        <f t="shared" si="229"/>
        <v>94.121209445177442</v>
      </c>
      <c r="AA350" s="25">
        <f t="shared" si="230"/>
        <v>0</v>
      </c>
      <c r="AC350" s="49">
        <f t="shared" si="231"/>
        <v>659.6</v>
      </c>
      <c r="AD350" s="49">
        <f t="shared" si="232"/>
        <v>752.96967556141954</v>
      </c>
      <c r="AE350" s="49">
        <f t="shared" si="233"/>
        <v>754.92803850014798</v>
      </c>
      <c r="AF350" s="49">
        <f t="shared" si="234"/>
        <v>753.16169427764453</v>
      </c>
      <c r="AG350" s="49">
        <f t="shared" si="235"/>
        <v>760.1996864898606</v>
      </c>
      <c r="AH350" s="50">
        <f t="shared" si="236"/>
        <v>3033.4289979668911</v>
      </c>
      <c r="AI350" s="49">
        <f t="shared" si="237"/>
        <v>100.59968648986057</v>
      </c>
      <c r="AJ350" s="51">
        <f t="shared" si="238"/>
        <v>2.4794332438630511E-5</v>
      </c>
      <c r="AK350" s="61"/>
      <c r="AL350" s="69">
        <f t="shared" si="239"/>
        <v>659.6</v>
      </c>
      <c r="AM350" s="69">
        <f t="shared" si="240"/>
        <v>694.78266792876843</v>
      </c>
      <c r="AN350" s="69">
        <f t="shared" si="241"/>
        <v>735.33732775640453</v>
      </c>
      <c r="AO350" s="69">
        <f t="shared" si="242"/>
        <v>782.08422134233547</v>
      </c>
      <c r="AP350" s="69">
        <f t="shared" si="243"/>
        <v>835.96883211757336</v>
      </c>
      <c r="AQ350" s="70">
        <f t="shared" si="244"/>
        <v>3043.33291901247</v>
      </c>
      <c r="AS350" s="74">
        <f t="shared" si="245"/>
        <v>5.3339399528151012E-2</v>
      </c>
      <c r="AT350" s="74">
        <f t="shared" si="246"/>
        <v>5.8370281383867087E-2</v>
      </c>
      <c r="AU350" s="74">
        <f t="shared" si="247"/>
        <v>6.3572039418372611E-2</v>
      </c>
      <c r="AV350" s="74">
        <f t="shared" si="248"/>
        <v>6.8898731498191687E-2</v>
      </c>
      <c r="AW350" s="45"/>
      <c r="AX350" s="42" t="str">
        <f t="shared" si="249"/>
        <v>MHR0060-ST-0590-002-B</v>
      </c>
      <c r="AY350" s="42">
        <f t="shared" si="250"/>
        <v>82.45</v>
      </c>
      <c r="AZ350" s="43">
        <f t="shared" si="251"/>
        <v>86.847833491096054</v>
      </c>
      <c r="BA350" s="43">
        <f t="shared" si="252"/>
        <v>91.917165969550567</v>
      </c>
      <c r="BB350" s="43">
        <f t="shared" si="253"/>
        <v>94.169136535804554</v>
      </c>
      <c r="BC350" s="43">
        <f t="shared" si="254"/>
        <v>96.511991865076965</v>
      </c>
      <c r="BD350" s="43">
        <f t="shared" si="255"/>
        <v>97.967746632780234</v>
      </c>
      <c r="BE350" s="43">
        <f t="shared" si="256"/>
        <v>97.760527667791919</v>
      </c>
      <c r="BF350" s="43">
        <f t="shared" si="257"/>
        <v>100.15566059565282</v>
      </c>
      <c r="BG350" s="43">
        <f t="shared" si="258"/>
        <v>102.64745601626929</v>
      </c>
      <c r="BH350" s="43">
        <f t="shared" si="259"/>
        <v>104.19575608344847</v>
      </c>
      <c r="BI350" s="43">
        <f t="shared" si="260"/>
        <v>105.52632645368057</v>
      </c>
      <c r="BJ350" s="43">
        <f t="shared" si="224"/>
        <v>104.49610401469666</v>
      </c>
    </row>
    <row r="351" spans="1:62" x14ac:dyDescent="0.2">
      <c r="A351" s="26" t="s">
        <v>365</v>
      </c>
      <c r="B351" s="17">
        <f>IF(ISERROR(VLOOKUP('Prices updated for CPI'!A351,Quantities!$A$1:$B$576,2,FALSE)),0,VLOOKUP('Prices updated for CPI'!A351,Quantities!$A$1:$B$576,2,FALSE))</f>
        <v>5</v>
      </c>
      <c r="C351" s="18">
        <f t="shared" si="225"/>
        <v>1</v>
      </c>
      <c r="D351" s="19">
        <v>2</v>
      </c>
      <c r="E351" s="20">
        <v>610</v>
      </c>
      <c r="F351" s="21">
        <v>0</v>
      </c>
      <c r="G351" s="22">
        <v>0</v>
      </c>
      <c r="H351" s="22">
        <v>0</v>
      </c>
      <c r="I351" s="22">
        <v>64.507956806776306</v>
      </c>
      <c r="J351" s="23">
        <f t="shared" si="226"/>
        <v>64.507956806776306</v>
      </c>
      <c r="K351" s="24">
        <f>IF(ISERROR(VLOOKUP($A351,'14-15 pricing'!$A$1:$D$1208,4,FALSE)),L351,VLOOKUP($A351,'14-15 pricing'!$A$1:$D$1208,4,FALSE))</f>
        <v>70.930000000000007</v>
      </c>
      <c r="L351" s="24">
        <f t="shared" si="227"/>
        <v>90.651957039029412</v>
      </c>
      <c r="M351" s="24"/>
      <c r="N351" s="24"/>
      <c r="O351" s="24"/>
      <c r="P351" s="24"/>
      <c r="Q351" s="24"/>
      <c r="R351" s="24"/>
      <c r="S351" s="24"/>
      <c r="T351" s="24"/>
      <c r="U351" s="24">
        <f t="shared" si="228"/>
        <v>90.887729393149868</v>
      </c>
      <c r="V351" s="24">
        <f t="shared" si="228"/>
        <v>90.675074666443734</v>
      </c>
      <c r="W351" s="24">
        <f t="shared" si="228"/>
        <v>91.522396661432623</v>
      </c>
      <c r="X351" s="22">
        <f t="shared" si="221"/>
        <v>90.651957039029412</v>
      </c>
      <c r="Y351" s="22">
        <f t="shared" si="222"/>
        <v>0</v>
      </c>
      <c r="Z351" s="31">
        <f t="shared" si="229"/>
        <v>90.651957039029412</v>
      </c>
      <c r="AA351" s="25">
        <f t="shared" si="230"/>
        <v>0</v>
      </c>
      <c r="AC351" s="49">
        <f t="shared" si="231"/>
        <v>354.65000000000003</v>
      </c>
      <c r="AD351" s="49">
        <f t="shared" si="232"/>
        <v>453.25978519514706</v>
      </c>
      <c r="AE351" s="49">
        <f t="shared" si="233"/>
        <v>454.43864696574934</v>
      </c>
      <c r="AF351" s="49">
        <f t="shared" si="234"/>
        <v>453.37537333221866</v>
      </c>
      <c r="AG351" s="49">
        <f t="shared" si="235"/>
        <v>457.61198330716309</v>
      </c>
      <c r="AH351" s="50">
        <f t="shared" si="236"/>
        <v>1786.262173956882</v>
      </c>
      <c r="AI351" s="49">
        <f t="shared" si="237"/>
        <v>102.96198330716305</v>
      </c>
      <c r="AJ351" s="51">
        <f t="shared" si="238"/>
        <v>2.5376556644794612E-5</v>
      </c>
      <c r="AK351" s="61"/>
      <c r="AL351" s="69">
        <f t="shared" si="239"/>
        <v>354.65000000000003</v>
      </c>
      <c r="AM351" s="69">
        <f t="shared" si="240"/>
        <v>390.65883257572011</v>
      </c>
      <c r="AN351" s="69">
        <f t="shared" si="241"/>
        <v>432.16580296395887</v>
      </c>
      <c r="AO351" s="69">
        <f t="shared" si="242"/>
        <v>480.01041406561933</v>
      </c>
      <c r="AP351" s="69">
        <f t="shared" si="243"/>
        <v>535.16035129442184</v>
      </c>
      <c r="AQ351" s="70">
        <f t="shared" si="244"/>
        <v>1789.5999956600176</v>
      </c>
      <c r="AS351" s="74">
        <f t="shared" si="245"/>
        <v>0.10153343458542245</v>
      </c>
      <c r="AT351" s="74">
        <f t="shared" si="246"/>
        <v>0.10624864185092653</v>
      </c>
      <c r="AU351" s="74">
        <f t="shared" si="247"/>
        <v>0.11070892415254462</v>
      </c>
      <c r="AV351" s="74">
        <f t="shared" si="248"/>
        <v>0.11489320984036672</v>
      </c>
      <c r="AW351" s="45"/>
      <c r="AX351" s="42" t="str">
        <f t="shared" si="249"/>
        <v>MHR0060-ST-0610-002-B</v>
      </c>
      <c r="AY351" s="42">
        <f t="shared" si="250"/>
        <v>70.930000000000007</v>
      </c>
      <c r="AZ351" s="43">
        <f t="shared" si="251"/>
        <v>78.131766515144022</v>
      </c>
      <c r="BA351" s="43">
        <f t="shared" si="252"/>
        <v>86.433160592791779</v>
      </c>
      <c r="BB351" s="43">
        <f t="shared" si="253"/>
        <v>88.550773027315174</v>
      </c>
      <c r="BC351" s="43">
        <f t="shared" si="254"/>
        <v>90.753847815192813</v>
      </c>
      <c r="BD351" s="43">
        <f t="shared" si="255"/>
        <v>92.122748654262438</v>
      </c>
      <c r="BE351" s="43">
        <f t="shared" si="256"/>
        <v>96.002082813123863</v>
      </c>
      <c r="BF351" s="43">
        <f t="shared" si="257"/>
        <v>98.3541338420454</v>
      </c>
      <c r="BG351" s="43">
        <f t="shared" si="258"/>
        <v>100.80110866951657</v>
      </c>
      <c r="BH351" s="43">
        <f t="shared" si="259"/>
        <v>102.32155904775109</v>
      </c>
      <c r="BI351" s="43">
        <f t="shared" si="260"/>
        <v>103.62819609154637</v>
      </c>
      <c r="BJ351" s="43">
        <f t="shared" si="224"/>
        <v>107.03207025888437</v>
      </c>
    </row>
    <row r="352" spans="1:62" x14ac:dyDescent="0.2">
      <c r="A352" s="26" t="s">
        <v>366</v>
      </c>
      <c r="B352" s="17">
        <f>IF(ISERROR(VLOOKUP('Prices updated for CPI'!A352,Quantities!$A$1:$B$576,2,FALSE)),0,VLOOKUP('Prices updated for CPI'!A352,Quantities!$A$1:$B$576,2,FALSE))</f>
        <v>9</v>
      </c>
      <c r="C352" s="18">
        <f t="shared" si="225"/>
        <v>1</v>
      </c>
      <c r="D352" s="19">
        <v>2</v>
      </c>
      <c r="E352" s="20">
        <v>650</v>
      </c>
      <c r="F352" s="21">
        <v>0</v>
      </c>
      <c r="G352" s="22">
        <v>0</v>
      </c>
      <c r="H352" s="22">
        <v>0</v>
      </c>
      <c r="I352" s="22">
        <v>64.507956806776306</v>
      </c>
      <c r="J352" s="23">
        <f t="shared" si="226"/>
        <v>64.507956806776306</v>
      </c>
      <c r="K352" s="24">
        <f>IF(ISERROR(VLOOKUP($A352,'14-15 pricing'!$A$1:$D$1208,4,FALSE)),L352,VLOOKUP($A352,'14-15 pricing'!$A$1:$D$1208,4,FALSE))</f>
        <v>70.930000000000007</v>
      </c>
      <c r="L352" s="24">
        <f t="shared" si="227"/>
        <v>90.651957039029412</v>
      </c>
      <c r="M352" s="24"/>
      <c r="N352" s="24"/>
      <c r="O352" s="24"/>
      <c r="P352" s="24"/>
      <c r="Q352" s="24"/>
      <c r="R352" s="24"/>
      <c r="S352" s="24"/>
      <c r="T352" s="24"/>
      <c r="U352" s="24">
        <f t="shared" ref="U352:W371" si="261">IF($D352=1,($I352*(1+U$8)*U$7)+$F352,$J352*(1+U$8)*U$7)</f>
        <v>90.887729393149868</v>
      </c>
      <c r="V352" s="24">
        <f t="shared" si="261"/>
        <v>90.675074666443734</v>
      </c>
      <c r="W352" s="24">
        <f t="shared" si="261"/>
        <v>91.522396661432623</v>
      </c>
      <c r="X352" s="22">
        <f t="shared" si="221"/>
        <v>90.651957039029412</v>
      </c>
      <c r="Y352" s="22">
        <f t="shared" si="222"/>
        <v>0</v>
      </c>
      <c r="Z352" s="31">
        <f t="shared" si="229"/>
        <v>90.651957039029412</v>
      </c>
      <c r="AA352" s="25">
        <f t="shared" si="230"/>
        <v>0</v>
      </c>
      <c r="AC352" s="49">
        <f t="shared" si="231"/>
        <v>638.37000000000012</v>
      </c>
      <c r="AD352" s="49">
        <f t="shared" si="232"/>
        <v>815.86761335126471</v>
      </c>
      <c r="AE352" s="49">
        <f t="shared" si="233"/>
        <v>817.98956453834876</v>
      </c>
      <c r="AF352" s="49">
        <f t="shared" si="234"/>
        <v>816.0756719979936</v>
      </c>
      <c r="AG352" s="49">
        <f t="shared" si="235"/>
        <v>823.70156995289358</v>
      </c>
      <c r="AH352" s="50">
        <f t="shared" si="236"/>
        <v>3215.2719131223876</v>
      </c>
      <c r="AI352" s="49">
        <f t="shared" si="237"/>
        <v>185.33156995289346</v>
      </c>
      <c r="AJ352" s="51">
        <f t="shared" si="238"/>
        <v>4.5677801960630292E-5</v>
      </c>
      <c r="AK352" s="61"/>
      <c r="AL352" s="69">
        <f t="shared" si="239"/>
        <v>638.37000000000012</v>
      </c>
      <c r="AM352" s="69">
        <f t="shared" si="240"/>
        <v>703.1858986362962</v>
      </c>
      <c r="AN352" s="69">
        <f t="shared" si="241"/>
        <v>777.89844533512587</v>
      </c>
      <c r="AO352" s="69">
        <f t="shared" si="242"/>
        <v>864.01874531811472</v>
      </c>
      <c r="AP352" s="69">
        <f t="shared" si="243"/>
        <v>963.28863232995911</v>
      </c>
      <c r="AQ352" s="70">
        <f t="shared" si="244"/>
        <v>3221.2799921880314</v>
      </c>
      <c r="AS352" s="74">
        <f t="shared" si="245"/>
        <v>0.10153343458542236</v>
      </c>
      <c r="AT352" s="74">
        <f t="shared" si="246"/>
        <v>0.1062486418509264</v>
      </c>
      <c r="AU352" s="74">
        <f t="shared" si="247"/>
        <v>0.11070892415254466</v>
      </c>
      <c r="AV352" s="74">
        <f t="shared" si="248"/>
        <v>0.11489320984036656</v>
      </c>
      <c r="AW352" s="45"/>
      <c r="AX352" s="42" t="str">
        <f t="shared" si="249"/>
        <v>MHR0060-ST-0650-002-B</v>
      </c>
      <c r="AY352" s="42">
        <f t="shared" si="250"/>
        <v>70.930000000000007</v>
      </c>
      <c r="AZ352" s="43">
        <f t="shared" si="251"/>
        <v>78.131766515144022</v>
      </c>
      <c r="BA352" s="43">
        <f t="shared" si="252"/>
        <v>86.433160592791751</v>
      </c>
      <c r="BB352" s="43">
        <f t="shared" si="253"/>
        <v>88.550773027315145</v>
      </c>
      <c r="BC352" s="43">
        <f t="shared" si="254"/>
        <v>90.753847815192785</v>
      </c>
      <c r="BD352" s="43">
        <f t="shared" si="255"/>
        <v>92.122748654262395</v>
      </c>
      <c r="BE352" s="43">
        <f t="shared" si="256"/>
        <v>96.002082813123849</v>
      </c>
      <c r="BF352" s="43">
        <f t="shared" si="257"/>
        <v>98.354133842045385</v>
      </c>
      <c r="BG352" s="43">
        <f t="shared" si="258"/>
        <v>100.80110866951655</v>
      </c>
      <c r="BH352" s="43">
        <f t="shared" si="259"/>
        <v>102.32155904775108</v>
      </c>
      <c r="BI352" s="43">
        <f t="shared" si="260"/>
        <v>103.62819609154636</v>
      </c>
      <c r="BJ352" s="43">
        <f t="shared" si="224"/>
        <v>107.03207025888433</v>
      </c>
    </row>
    <row r="353" spans="1:62" x14ac:dyDescent="0.2">
      <c r="A353" s="26" t="s">
        <v>367</v>
      </c>
      <c r="B353" s="17">
        <f>IF(ISERROR(VLOOKUP('Prices updated for CPI'!A353,Quantities!$A$1:$B$576,2,FALSE)),0,VLOOKUP('Prices updated for CPI'!A353,Quantities!$A$1:$B$576,2,FALSE))</f>
        <v>3</v>
      </c>
      <c r="C353" s="18">
        <f t="shared" si="225"/>
        <v>1</v>
      </c>
      <c r="D353" s="19">
        <v>2</v>
      </c>
      <c r="E353" s="20">
        <v>1070</v>
      </c>
      <c r="F353" s="21">
        <v>0</v>
      </c>
      <c r="G353" s="22">
        <v>0</v>
      </c>
      <c r="H353" s="22">
        <v>0</v>
      </c>
      <c r="I353" s="22">
        <v>75.317870806776313</v>
      </c>
      <c r="J353" s="23">
        <f t="shared" si="226"/>
        <v>75.317870806776313</v>
      </c>
      <c r="K353" s="24">
        <f>IF(ISERROR(VLOOKUP($A353,'14-15 pricing'!$A$1:$D$1208,4,FALSE)),L353,VLOOKUP($A353,'14-15 pricing'!$A$1:$D$1208,4,FALSE))</f>
        <v>83.41</v>
      </c>
      <c r="L353" s="24">
        <f t="shared" si="227"/>
        <v>105.84294909693729</v>
      </c>
      <c r="M353" s="24"/>
      <c r="N353" s="24"/>
      <c r="O353" s="24"/>
      <c r="P353" s="24"/>
      <c r="Q353" s="24"/>
      <c r="R353" s="24"/>
      <c r="S353" s="24"/>
      <c r="T353" s="24"/>
      <c r="U353" s="24">
        <f t="shared" si="261"/>
        <v>106.1182309782197</v>
      </c>
      <c r="V353" s="24">
        <f t="shared" si="261"/>
        <v>105.86994065830648</v>
      </c>
      <c r="W353" s="24">
        <f t="shared" si="261"/>
        <v>106.85925254647357</v>
      </c>
      <c r="X353" s="22">
        <f t="shared" si="221"/>
        <v>105.84294909693729</v>
      </c>
      <c r="Y353" s="22">
        <f t="shared" si="222"/>
        <v>0</v>
      </c>
      <c r="Z353" s="31">
        <f t="shared" si="229"/>
        <v>105.84294909693729</v>
      </c>
      <c r="AA353" s="25">
        <f t="shared" si="230"/>
        <v>0</v>
      </c>
      <c r="AC353" s="49">
        <f t="shared" si="231"/>
        <v>250.23</v>
      </c>
      <c r="AD353" s="49">
        <f t="shared" si="232"/>
        <v>317.52884729081188</v>
      </c>
      <c r="AE353" s="49">
        <f t="shared" si="233"/>
        <v>318.35469293465911</v>
      </c>
      <c r="AF353" s="49">
        <f t="shared" si="234"/>
        <v>317.60982197491944</v>
      </c>
      <c r="AG353" s="49">
        <f t="shared" si="235"/>
        <v>320.57775763942072</v>
      </c>
      <c r="AH353" s="50">
        <f t="shared" si="236"/>
        <v>1253.0270916133813</v>
      </c>
      <c r="AI353" s="49">
        <f t="shared" si="237"/>
        <v>70.347757639420735</v>
      </c>
      <c r="AJ353" s="51">
        <f t="shared" si="238"/>
        <v>1.7338281560149862E-5</v>
      </c>
      <c r="AK353" s="61"/>
      <c r="AL353" s="69">
        <f t="shared" si="239"/>
        <v>250.23</v>
      </c>
      <c r="AM353" s="69">
        <f t="shared" si="240"/>
        <v>274.83267902336536</v>
      </c>
      <c r="AN353" s="69">
        <f t="shared" si="241"/>
        <v>303.19190637534365</v>
      </c>
      <c r="AO353" s="69">
        <f t="shared" si="242"/>
        <v>335.88126411713256</v>
      </c>
      <c r="AP353" s="69">
        <f t="shared" si="243"/>
        <v>373.56191374513128</v>
      </c>
      <c r="AQ353" s="70">
        <f t="shared" si="244"/>
        <v>1255.475638319836</v>
      </c>
      <c r="AS353" s="74">
        <f t="shared" si="245"/>
        <v>9.8320261452924787E-2</v>
      </c>
      <c r="AT353" s="74">
        <f t="shared" si="246"/>
        <v>0.10318724633749717</v>
      </c>
      <c r="AU353" s="74">
        <f t="shared" si="247"/>
        <v>0.10781738250400504</v>
      </c>
      <c r="AV353" s="74">
        <f t="shared" si="248"/>
        <v>0.11218443436266891</v>
      </c>
      <c r="AW353" s="45"/>
      <c r="AX353" s="42" t="str">
        <f t="shared" si="249"/>
        <v>MHR0060-ST-1070-002-B</v>
      </c>
      <c r="AY353" s="42">
        <f t="shared" si="250"/>
        <v>83.41</v>
      </c>
      <c r="AZ353" s="43">
        <f t="shared" si="251"/>
        <v>91.610893007788462</v>
      </c>
      <c r="BA353" s="43">
        <f t="shared" si="252"/>
        <v>101.06396879178124</v>
      </c>
      <c r="BB353" s="43">
        <f t="shared" si="253"/>
        <v>103.54003602717987</v>
      </c>
      <c r="BC353" s="43">
        <f t="shared" si="254"/>
        <v>106.11603209259036</v>
      </c>
      <c r="BD353" s="43">
        <f t="shared" si="255"/>
        <v>107.7166510070202</v>
      </c>
      <c r="BE353" s="43">
        <f t="shared" si="256"/>
        <v>111.96042137237754</v>
      </c>
      <c r="BF353" s="43">
        <f t="shared" si="257"/>
        <v>114.70345169600078</v>
      </c>
      <c r="BG353" s="43">
        <f t="shared" si="258"/>
        <v>117.55718491452446</v>
      </c>
      <c r="BH353" s="43">
        <f t="shared" si="259"/>
        <v>119.33037837069453</v>
      </c>
      <c r="BI353" s="43">
        <f t="shared" si="260"/>
        <v>120.85421649709066</v>
      </c>
      <c r="BJ353" s="43">
        <f t="shared" si="224"/>
        <v>124.52063791504379</v>
      </c>
    </row>
    <row r="354" spans="1:62" x14ac:dyDescent="0.2">
      <c r="A354" s="26" t="s">
        <v>368</v>
      </c>
      <c r="B354" s="17">
        <f>IF(ISERROR(VLOOKUP('Prices updated for CPI'!A354,Quantities!$A$1:$B$576,2,FALSE)),0,VLOOKUP('Prices updated for CPI'!A354,Quantities!$A$1:$B$576,2,FALSE))</f>
        <v>22</v>
      </c>
      <c r="C354" s="18">
        <f t="shared" si="225"/>
        <v>1</v>
      </c>
      <c r="D354" s="19">
        <v>2</v>
      </c>
      <c r="E354" s="20">
        <v>1120</v>
      </c>
      <c r="F354" s="21">
        <v>0</v>
      </c>
      <c r="G354" s="22">
        <v>0</v>
      </c>
      <c r="H354" s="22">
        <v>0</v>
      </c>
      <c r="I354" s="22">
        <v>74.382840556776301</v>
      </c>
      <c r="J354" s="23">
        <f t="shared" si="226"/>
        <v>74.382840556776301</v>
      </c>
      <c r="K354" s="24">
        <f>IF(ISERROR(VLOOKUP($A354,'14-15 pricing'!$A$1:$D$1208,4,FALSE)),L354,VLOOKUP($A354,'14-15 pricing'!$A$1:$D$1208,4,FALSE))</f>
        <v>82.45</v>
      </c>
      <c r="L354" s="24">
        <f t="shared" si="227"/>
        <v>104.52896666362156</v>
      </c>
      <c r="M354" s="24"/>
      <c r="N354" s="24"/>
      <c r="O354" s="24"/>
      <c r="P354" s="24"/>
      <c r="Q354" s="24"/>
      <c r="R354" s="24"/>
      <c r="S354" s="24"/>
      <c r="T354" s="24"/>
      <c r="U354" s="24">
        <f t="shared" si="261"/>
        <v>104.80083107062437</v>
      </c>
      <c r="V354" s="24">
        <f t="shared" si="261"/>
        <v>104.55562313949108</v>
      </c>
      <c r="W354" s="24">
        <f t="shared" si="261"/>
        <v>105.53265326063246</v>
      </c>
      <c r="X354" s="22">
        <f t="shared" si="221"/>
        <v>104.52896666362156</v>
      </c>
      <c r="Y354" s="22">
        <f t="shared" si="222"/>
        <v>0</v>
      </c>
      <c r="Z354" s="31">
        <f t="shared" si="229"/>
        <v>104.52896666362156</v>
      </c>
      <c r="AA354" s="25">
        <f t="shared" si="230"/>
        <v>0</v>
      </c>
      <c r="AC354" s="49">
        <f t="shared" si="231"/>
        <v>1813.9</v>
      </c>
      <c r="AD354" s="49">
        <f t="shared" si="232"/>
        <v>2299.6372665996741</v>
      </c>
      <c r="AE354" s="49">
        <f t="shared" si="233"/>
        <v>2305.6182835537361</v>
      </c>
      <c r="AF354" s="49">
        <f t="shared" si="234"/>
        <v>2300.2237090688036</v>
      </c>
      <c r="AG354" s="49">
        <f t="shared" si="235"/>
        <v>2321.718371733914</v>
      </c>
      <c r="AH354" s="50">
        <f t="shared" si="236"/>
        <v>9076.3473702688516</v>
      </c>
      <c r="AI354" s="49">
        <f t="shared" si="237"/>
        <v>507.81837173391386</v>
      </c>
      <c r="AJ354" s="51">
        <f t="shared" si="238"/>
        <v>1.251596100002136E-4</v>
      </c>
      <c r="AK354" s="61"/>
      <c r="AL354" s="69">
        <f t="shared" si="239"/>
        <v>1813.9</v>
      </c>
      <c r="AM354" s="69">
        <f t="shared" si="240"/>
        <v>1991.4990141146509</v>
      </c>
      <c r="AN354" s="69">
        <f t="shared" si="241"/>
        <v>2196.2153709789304</v>
      </c>
      <c r="AO354" s="69">
        <f t="shared" si="242"/>
        <v>2432.1895793758781</v>
      </c>
      <c r="AP354" s="69">
        <f t="shared" si="243"/>
        <v>2704.1943565294823</v>
      </c>
      <c r="AQ354" s="70">
        <f t="shared" si="244"/>
        <v>9094.1832326772819</v>
      </c>
      <c r="AS354" s="74">
        <f t="shared" si="245"/>
        <v>9.7910035897596781E-2</v>
      </c>
      <c r="AT354" s="74">
        <f t="shared" si="246"/>
        <v>0.10279510831457232</v>
      </c>
      <c r="AU354" s="74">
        <f t="shared" si="247"/>
        <v>0.10744584138474803</v>
      </c>
      <c r="AV354" s="74">
        <f t="shared" si="248"/>
        <v>0.1118353517588062</v>
      </c>
      <c r="AW354" s="45"/>
      <c r="AX354" s="42" t="str">
        <f t="shared" si="249"/>
        <v>MHR0060-ST-1120-002-B</v>
      </c>
      <c r="AY354" s="42">
        <f t="shared" si="250"/>
        <v>82.45</v>
      </c>
      <c r="AZ354" s="43">
        <f t="shared" si="251"/>
        <v>90.522682459756865</v>
      </c>
      <c r="BA354" s="43">
        <f t="shared" si="252"/>
        <v>99.827971408133209</v>
      </c>
      <c r="BB354" s="43">
        <f t="shared" si="253"/>
        <v>102.27375670763247</v>
      </c>
      <c r="BC354" s="43">
        <f t="shared" si="254"/>
        <v>104.81824872233925</v>
      </c>
      <c r="BD354" s="43">
        <f t="shared" si="255"/>
        <v>106.399292304293</v>
      </c>
      <c r="BE354" s="43">
        <f t="shared" si="256"/>
        <v>110.55407178981265</v>
      </c>
      <c r="BF354" s="43">
        <f t="shared" si="257"/>
        <v>113.26264654866306</v>
      </c>
      <c r="BG354" s="43">
        <f t="shared" si="258"/>
        <v>116.08053364878678</v>
      </c>
      <c r="BH354" s="43">
        <f t="shared" si="259"/>
        <v>117.83145378866951</v>
      </c>
      <c r="BI354" s="43">
        <f t="shared" si="260"/>
        <v>119.33615078388119</v>
      </c>
      <c r="BJ354" s="43">
        <f t="shared" si="224"/>
        <v>122.91792529679466</v>
      </c>
    </row>
    <row r="355" spans="1:62" x14ac:dyDescent="0.2">
      <c r="A355" s="26" t="s">
        <v>369</v>
      </c>
      <c r="B355" s="17">
        <f>IF(ISERROR(VLOOKUP('Prices updated for CPI'!A355,Quantities!$A$1:$B$576,2,FALSE)),0,VLOOKUP('Prices updated for CPI'!A355,Quantities!$A$1:$B$576,2,FALSE))</f>
        <v>2</v>
      </c>
      <c r="C355" s="18">
        <f t="shared" si="225"/>
        <v>1</v>
      </c>
      <c r="D355" s="19">
        <v>2</v>
      </c>
      <c r="E355" s="20">
        <v>1160</v>
      </c>
      <c r="F355" s="21">
        <v>0</v>
      </c>
      <c r="G355" s="22">
        <v>0</v>
      </c>
      <c r="H355" s="22">
        <v>0</v>
      </c>
      <c r="I355" s="22">
        <v>69.912913806776302</v>
      </c>
      <c r="J355" s="23">
        <f t="shared" si="226"/>
        <v>69.912913806776302</v>
      </c>
      <c r="K355" s="24">
        <f>IF(ISERROR(VLOOKUP($A355,'14-15 pricing'!$A$1:$D$1208,4,FALSE)),L355,VLOOKUP($A355,'14-15 pricing'!$A$1:$D$1208,4,FALSE))</f>
        <v>83.41</v>
      </c>
      <c r="L355" s="24">
        <f t="shared" si="227"/>
        <v>98.247453067983344</v>
      </c>
      <c r="M355" s="24"/>
      <c r="N355" s="24"/>
      <c r="O355" s="24"/>
      <c r="P355" s="24"/>
      <c r="Q355" s="24"/>
      <c r="R355" s="24"/>
      <c r="S355" s="24"/>
      <c r="T355" s="24"/>
      <c r="U355" s="24">
        <f t="shared" si="261"/>
        <v>98.502980185684777</v>
      </c>
      <c r="V355" s="24">
        <f t="shared" si="261"/>
        <v>98.272507662375091</v>
      </c>
      <c r="W355" s="24">
        <f t="shared" si="261"/>
        <v>99.190824603953104</v>
      </c>
      <c r="X355" s="22">
        <f t="shared" si="221"/>
        <v>98.247453067983344</v>
      </c>
      <c r="Y355" s="22">
        <f t="shared" si="222"/>
        <v>0</v>
      </c>
      <c r="Z355" s="31">
        <f t="shared" si="229"/>
        <v>98.247453067983344</v>
      </c>
      <c r="AA355" s="25">
        <f t="shared" si="230"/>
        <v>0</v>
      </c>
      <c r="AC355" s="49">
        <f t="shared" si="231"/>
        <v>166.82</v>
      </c>
      <c r="AD355" s="49">
        <f t="shared" si="232"/>
        <v>196.49490613596669</v>
      </c>
      <c r="AE355" s="49">
        <f t="shared" si="233"/>
        <v>197.00596037136955</v>
      </c>
      <c r="AF355" s="49">
        <f t="shared" si="234"/>
        <v>196.54501532475018</v>
      </c>
      <c r="AG355" s="49">
        <f t="shared" si="235"/>
        <v>198.38164920790621</v>
      </c>
      <c r="AH355" s="50">
        <f t="shared" si="236"/>
        <v>786.62666967862651</v>
      </c>
      <c r="AI355" s="49">
        <f t="shared" si="237"/>
        <v>31.561649207906214</v>
      </c>
      <c r="AJ355" s="51">
        <f t="shared" si="238"/>
        <v>7.7788515061738199E-6</v>
      </c>
      <c r="AK355" s="61"/>
      <c r="AL355" s="69">
        <f t="shared" si="239"/>
        <v>166.82</v>
      </c>
      <c r="AM355" s="69">
        <f t="shared" si="240"/>
        <v>177.85803661930856</v>
      </c>
      <c r="AN355" s="69">
        <f t="shared" si="241"/>
        <v>190.58145546768463</v>
      </c>
      <c r="AO355" s="69">
        <f t="shared" si="242"/>
        <v>205.24759517843987</v>
      </c>
      <c r="AP355" s="69">
        <f t="shared" si="243"/>
        <v>222.15308705752273</v>
      </c>
      <c r="AQ355" s="70">
        <f t="shared" si="244"/>
        <v>788.88266915114025</v>
      </c>
      <c r="AS355" s="74">
        <f t="shared" si="245"/>
        <v>6.6167345757754292E-2</v>
      </c>
      <c r="AT355" s="74">
        <f t="shared" si="246"/>
        <v>7.1536935244650032E-2</v>
      </c>
      <c r="AU355" s="74">
        <f t="shared" si="247"/>
        <v>7.6954705140459226E-2</v>
      </c>
      <c r="AV355" s="74">
        <f t="shared" si="248"/>
        <v>8.2366333522131754E-2</v>
      </c>
      <c r="AW355" s="45"/>
      <c r="AX355" s="42" t="str">
        <f t="shared" si="249"/>
        <v>MHR0060-ST-1160-002-B</v>
      </c>
      <c r="AY355" s="42">
        <f t="shared" si="250"/>
        <v>83.41</v>
      </c>
      <c r="AZ355" s="43">
        <f t="shared" si="251"/>
        <v>88.929018309654282</v>
      </c>
      <c r="BA355" s="43">
        <f t="shared" si="252"/>
        <v>95.290727733842317</v>
      </c>
      <c r="BB355" s="43">
        <f t="shared" si="253"/>
        <v>97.625350563321447</v>
      </c>
      <c r="BC355" s="43">
        <f t="shared" si="254"/>
        <v>100.05419382612871</v>
      </c>
      <c r="BD355" s="43">
        <f t="shared" si="255"/>
        <v>101.56337798942644</v>
      </c>
      <c r="BE355" s="43">
        <f t="shared" si="256"/>
        <v>102.62379758921995</v>
      </c>
      <c r="BF355" s="43">
        <f t="shared" si="257"/>
        <v>105.13808063015583</v>
      </c>
      <c r="BG355" s="43">
        <f t="shared" si="258"/>
        <v>107.75383481008481</v>
      </c>
      <c r="BH355" s="43">
        <f t="shared" si="259"/>
        <v>109.37915779567177</v>
      </c>
      <c r="BI355" s="43">
        <f t="shared" si="260"/>
        <v>110.77591973641054</v>
      </c>
      <c r="BJ355" s="43">
        <f t="shared" si="224"/>
        <v>111.07654352876139</v>
      </c>
    </row>
    <row r="356" spans="1:62" x14ac:dyDescent="0.2">
      <c r="A356" s="26" t="s">
        <v>370</v>
      </c>
      <c r="B356" s="17">
        <f>IF(ISERROR(VLOOKUP('Prices updated for CPI'!A356,Quantities!$A$1:$B$576,2,FALSE)),0,VLOOKUP('Prices updated for CPI'!A356,Quantities!$A$1:$B$576,2,FALSE))</f>
        <v>1</v>
      </c>
      <c r="C356" s="18">
        <f t="shared" si="225"/>
        <v>1</v>
      </c>
      <c r="D356" s="19">
        <v>2</v>
      </c>
      <c r="E356" s="20">
        <v>60</v>
      </c>
      <c r="F356" s="21">
        <v>0</v>
      </c>
      <c r="G356" s="22">
        <v>0</v>
      </c>
      <c r="H356" s="22">
        <v>0</v>
      </c>
      <c r="I356" s="22">
        <v>64.750981198176305</v>
      </c>
      <c r="J356" s="23">
        <f t="shared" si="226"/>
        <v>64.750981198176305</v>
      </c>
      <c r="K356" s="24">
        <f>IF(ISERROR(VLOOKUP($A356,'14-15 pricing'!$A$1:$D$1208,4,FALSE)),L356,VLOOKUP($A356,'14-15 pricing'!$A$1:$D$1208,4,FALSE))</f>
        <v>75.25</v>
      </c>
      <c r="L356" s="24">
        <f t="shared" si="227"/>
        <v>90.993475167632042</v>
      </c>
      <c r="M356" s="24"/>
      <c r="N356" s="24"/>
      <c r="O356" s="24"/>
      <c r="P356" s="24"/>
      <c r="Q356" s="24"/>
      <c r="R356" s="24"/>
      <c r="S356" s="24"/>
      <c r="T356" s="24"/>
      <c r="U356" s="24">
        <f t="shared" si="261"/>
        <v>91.230135759974644</v>
      </c>
      <c r="V356" s="24">
        <f t="shared" si="261"/>
        <v>91.01667988736196</v>
      </c>
      <c r="W356" s="24">
        <f t="shared" si="261"/>
        <v>91.867194045338877</v>
      </c>
      <c r="X356" s="22">
        <f t="shared" si="221"/>
        <v>90.993475167632042</v>
      </c>
      <c r="Y356" s="22">
        <f t="shared" si="222"/>
        <v>0</v>
      </c>
      <c r="Z356" s="31">
        <f t="shared" si="229"/>
        <v>90.993475167632042</v>
      </c>
      <c r="AA356" s="25">
        <f t="shared" si="230"/>
        <v>0</v>
      </c>
      <c r="AC356" s="49">
        <f t="shared" si="231"/>
        <v>75.25</v>
      </c>
      <c r="AD356" s="49">
        <f t="shared" si="232"/>
        <v>90.993475167632042</v>
      </c>
      <c r="AE356" s="49">
        <f t="shared" si="233"/>
        <v>91.230135759974644</v>
      </c>
      <c r="AF356" s="49">
        <f t="shared" si="234"/>
        <v>91.01667988736196</v>
      </c>
      <c r="AG356" s="49">
        <f t="shared" si="235"/>
        <v>91.867194045338877</v>
      </c>
      <c r="AH356" s="50">
        <f t="shared" si="236"/>
        <v>362.3973394075212</v>
      </c>
      <c r="AI356" s="49">
        <f t="shared" si="237"/>
        <v>16.617194045338877</v>
      </c>
      <c r="AJ356" s="51">
        <f t="shared" si="238"/>
        <v>4.0955618027586014E-6</v>
      </c>
      <c r="AK356" s="61"/>
      <c r="AL356" s="69">
        <f t="shared" si="239"/>
        <v>75.25</v>
      </c>
      <c r="AM356" s="69">
        <f t="shared" si="240"/>
        <v>81.061521292007129</v>
      </c>
      <c r="AN356" s="69">
        <f t="shared" si="241"/>
        <v>87.760395565998635</v>
      </c>
      <c r="AO356" s="69">
        <f t="shared" si="242"/>
        <v>95.482111496122485</v>
      </c>
      <c r="AP356" s="69">
        <f t="shared" si="243"/>
        <v>104.38284533091365</v>
      </c>
      <c r="AQ356" s="70">
        <f t="shared" si="244"/>
        <v>363.3182017325899</v>
      </c>
      <c r="AS356" s="74">
        <f t="shared" si="245"/>
        <v>7.722951883065951E-2</v>
      </c>
      <c r="AT356" s="74">
        <f t="shared" si="246"/>
        <v>8.263938508950773E-2</v>
      </c>
      <c r="AU356" s="74">
        <f t="shared" si="247"/>
        <v>8.7986339171829187E-2</v>
      </c>
      <c r="AV356" s="74">
        <f t="shared" si="248"/>
        <v>9.3218862625934137E-2</v>
      </c>
      <c r="AW356" s="45"/>
      <c r="AX356" s="42" t="str">
        <f t="shared" si="249"/>
        <v>MHR0070-ST-0060-002-B</v>
      </c>
      <c r="AY356" s="42">
        <f t="shared" si="250"/>
        <v>75.25</v>
      </c>
      <c r="AZ356" s="43">
        <f t="shared" si="251"/>
        <v>81.061521292007129</v>
      </c>
      <c r="BA356" s="43">
        <f t="shared" si="252"/>
        <v>87.760395565998635</v>
      </c>
      <c r="BB356" s="43">
        <f t="shared" si="253"/>
        <v>89.910525257365606</v>
      </c>
      <c r="BC356" s="43">
        <f t="shared" si="254"/>
        <v>92.147429629710672</v>
      </c>
      <c r="BD356" s="43">
        <f t="shared" si="255"/>
        <v>93.537350793109567</v>
      </c>
      <c r="BE356" s="43">
        <f t="shared" si="256"/>
        <v>95.482111496122485</v>
      </c>
      <c r="BF356" s="43">
        <f t="shared" si="257"/>
        <v>97.821423227777487</v>
      </c>
      <c r="BG356" s="43">
        <f t="shared" si="258"/>
        <v>100.25514462692266</v>
      </c>
      <c r="BH356" s="43">
        <f t="shared" si="259"/>
        <v>101.76735986522648</v>
      </c>
      <c r="BI356" s="43">
        <f t="shared" si="260"/>
        <v>103.0669198356438</v>
      </c>
      <c r="BJ356" s="43">
        <f t="shared" si="224"/>
        <v>104.38284533091364</v>
      </c>
    </row>
    <row r="357" spans="1:62" x14ac:dyDescent="0.2">
      <c r="A357" s="26" t="s">
        <v>371</v>
      </c>
      <c r="B357" s="17">
        <f>IF(ISERROR(VLOOKUP('Prices updated for CPI'!A357,Quantities!$A$1:$B$576,2,FALSE)),0,VLOOKUP('Prices updated for CPI'!A357,Quantities!$A$1:$B$576,2,FALSE))</f>
        <v>1</v>
      </c>
      <c r="C357" s="18">
        <f t="shared" si="225"/>
        <v>1</v>
      </c>
      <c r="D357" s="19">
        <v>2</v>
      </c>
      <c r="E357" s="20">
        <v>320</v>
      </c>
      <c r="F357" s="21">
        <v>0</v>
      </c>
      <c r="G357" s="22">
        <v>0</v>
      </c>
      <c r="H357" s="22">
        <v>0</v>
      </c>
      <c r="I357" s="22">
        <v>74.6258649481763</v>
      </c>
      <c r="J357" s="23">
        <f t="shared" si="226"/>
        <v>74.6258649481763</v>
      </c>
      <c r="K357" s="24">
        <f>IF(ISERROR(VLOOKUP($A357,'14-15 pricing'!$A$1:$D$1208,4,FALSE)),L357,VLOOKUP($A357,'14-15 pricing'!$A$1:$D$1208,4,FALSE))</f>
        <v>86.77</v>
      </c>
      <c r="L357" s="24">
        <f t="shared" si="227"/>
        <v>104.87048479222418</v>
      </c>
      <c r="M357" s="24"/>
      <c r="N357" s="24"/>
      <c r="O357" s="24"/>
      <c r="P357" s="24"/>
      <c r="Q357" s="24"/>
      <c r="R357" s="24"/>
      <c r="S357" s="24"/>
      <c r="T357" s="24"/>
      <c r="U357" s="24">
        <f t="shared" si="261"/>
        <v>105.14323743744916</v>
      </c>
      <c r="V357" s="24">
        <f t="shared" si="261"/>
        <v>104.89722836040929</v>
      </c>
      <c r="W357" s="24">
        <f t="shared" si="261"/>
        <v>105.8774506445387</v>
      </c>
      <c r="X357" s="22">
        <f t="shared" si="221"/>
        <v>104.87048479222418</v>
      </c>
      <c r="Y357" s="22">
        <f t="shared" si="222"/>
        <v>0</v>
      </c>
      <c r="Z357" s="31">
        <f t="shared" si="229"/>
        <v>104.87048479222418</v>
      </c>
      <c r="AA357" s="25">
        <f t="shared" si="230"/>
        <v>0</v>
      </c>
      <c r="AC357" s="49">
        <f t="shared" si="231"/>
        <v>86.77</v>
      </c>
      <c r="AD357" s="49">
        <f t="shared" si="232"/>
        <v>104.87048479222418</v>
      </c>
      <c r="AE357" s="49">
        <f t="shared" si="233"/>
        <v>105.14323743744916</v>
      </c>
      <c r="AF357" s="49">
        <f t="shared" si="234"/>
        <v>104.89722836040929</v>
      </c>
      <c r="AG357" s="49">
        <f t="shared" si="235"/>
        <v>105.8774506445387</v>
      </c>
      <c r="AH357" s="50">
        <f t="shared" si="236"/>
        <v>417.70614871927449</v>
      </c>
      <c r="AI357" s="49">
        <f t="shared" si="237"/>
        <v>19.107450644538702</v>
      </c>
      <c r="AJ357" s="51">
        <f t="shared" si="238"/>
        <v>4.7093236556275675E-6</v>
      </c>
      <c r="AK357" s="61"/>
      <c r="AL357" s="69">
        <f t="shared" si="239"/>
        <v>86.77</v>
      </c>
      <c r="AM357" s="69">
        <f t="shared" si="240"/>
        <v>93.452437236619957</v>
      </c>
      <c r="AN357" s="69">
        <f t="shared" si="241"/>
        <v>101.15520638134005</v>
      </c>
      <c r="AO357" s="69">
        <f t="shared" si="242"/>
        <v>110.03410047281125</v>
      </c>
      <c r="AP357" s="69">
        <f t="shared" si="243"/>
        <v>120.26870036882393</v>
      </c>
      <c r="AQ357" s="70">
        <f t="shared" si="244"/>
        <v>418.77016772228097</v>
      </c>
      <c r="AS357" s="74">
        <f t="shared" si="245"/>
        <v>7.7013221581421709E-2</v>
      </c>
      <c r="AT357" s="74">
        <f t="shared" si="246"/>
        <v>8.2424486428500685E-2</v>
      </c>
      <c r="AU357" s="74">
        <f t="shared" si="247"/>
        <v>8.7774958987272375E-2</v>
      </c>
      <c r="AV357" s="74">
        <f t="shared" si="248"/>
        <v>9.301298281201098E-2</v>
      </c>
      <c r="AW357" s="45"/>
      <c r="AX357" s="42" t="str">
        <f t="shared" si="249"/>
        <v>MHR0070-ST-0320-002-B</v>
      </c>
      <c r="AY357" s="42">
        <f t="shared" si="250"/>
        <v>86.77</v>
      </c>
      <c r="AZ357" s="43">
        <f t="shared" si="251"/>
        <v>93.452437236619957</v>
      </c>
      <c r="BA357" s="43">
        <f t="shared" si="252"/>
        <v>101.15520638134005</v>
      </c>
      <c r="BB357" s="43">
        <f t="shared" si="253"/>
        <v>103.63350893768288</v>
      </c>
      <c r="BC357" s="43">
        <f t="shared" si="254"/>
        <v>106.21183053685709</v>
      </c>
      <c r="BD357" s="43">
        <f t="shared" si="255"/>
        <v>107.81389444314013</v>
      </c>
      <c r="BE357" s="43">
        <f t="shared" si="256"/>
        <v>110.03410047281123</v>
      </c>
      <c r="BF357" s="43">
        <f t="shared" si="257"/>
        <v>112.7299359343951</v>
      </c>
      <c r="BG357" s="43">
        <f t="shared" si="258"/>
        <v>115.53456960619283</v>
      </c>
      <c r="BH357" s="43">
        <f t="shared" si="259"/>
        <v>117.27725460614485</v>
      </c>
      <c r="BI357" s="43">
        <f t="shared" si="260"/>
        <v>118.7748745279786</v>
      </c>
      <c r="BJ357" s="43">
        <f t="shared" si="224"/>
        <v>120.26870036882391</v>
      </c>
    </row>
    <row r="358" spans="1:62" x14ac:dyDescent="0.2">
      <c r="A358" s="26" t="s">
        <v>372</v>
      </c>
      <c r="B358" s="17">
        <f>IF(ISERROR(VLOOKUP('Prices updated for CPI'!A358,Quantities!$A$1:$B$576,2,FALSE)),0,VLOOKUP('Prices updated for CPI'!A358,Quantities!$A$1:$B$576,2,FALSE))</f>
        <v>3</v>
      </c>
      <c r="C358" s="18">
        <f t="shared" si="225"/>
        <v>1</v>
      </c>
      <c r="D358" s="19">
        <v>2</v>
      </c>
      <c r="E358" s="20">
        <v>390</v>
      </c>
      <c r="F358" s="21">
        <v>0</v>
      </c>
      <c r="G358" s="22">
        <v>0</v>
      </c>
      <c r="H358" s="22">
        <v>0</v>
      </c>
      <c r="I358" s="22">
        <v>69.68842307317631</v>
      </c>
      <c r="J358" s="23">
        <f t="shared" si="226"/>
        <v>69.68842307317631</v>
      </c>
      <c r="K358" s="24">
        <f>IF(ISERROR(VLOOKUP($A358,'14-15 pricing'!$A$1:$D$1208,4,FALSE)),L358,VLOOKUP($A358,'14-15 pricing'!$A$1:$D$1208,4,FALSE))</f>
        <v>86.77</v>
      </c>
      <c r="L358" s="24">
        <f t="shared" si="227"/>
        <v>97.931979979928116</v>
      </c>
      <c r="M358" s="24"/>
      <c r="N358" s="24"/>
      <c r="O358" s="24"/>
      <c r="P358" s="24"/>
      <c r="Q358" s="24"/>
      <c r="R358" s="24"/>
      <c r="S358" s="24"/>
      <c r="T358" s="24"/>
      <c r="U358" s="24">
        <f t="shared" si="261"/>
        <v>98.186686598711901</v>
      </c>
      <c r="V358" s="24">
        <f t="shared" si="261"/>
        <v>97.956954123885623</v>
      </c>
      <c r="W358" s="24">
        <f t="shared" si="261"/>
        <v>98.872322344938794</v>
      </c>
      <c r="X358" s="22">
        <f t="shared" si="221"/>
        <v>97.931979979928116</v>
      </c>
      <c r="Y358" s="22">
        <f t="shared" si="222"/>
        <v>0</v>
      </c>
      <c r="Z358" s="31">
        <f t="shared" si="229"/>
        <v>97.931979979928116</v>
      </c>
      <c r="AA358" s="25">
        <f t="shared" si="230"/>
        <v>0</v>
      </c>
      <c r="AC358" s="49">
        <f t="shared" si="231"/>
        <v>260.31</v>
      </c>
      <c r="AD358" s="49">
        <f t="shared" si="232"/>
        <v>293.79593993978438</v>
      </c>
      <c r="AE358" s="49">
        <f t="shared" si="233"/>
        <v>294.5600597961357</v>
      </c>
      <c r="AF358" s="49">
        <f t="shared" si="234"/>
        <v>293.87086237165687</v>
      </c>
      <c r="AG358" s="49">
        <f t="shared" si="235"/>
        <v>296.61696703481641</v>
      </c>
      <c r="AH358" s="50">
        <f t="shared" si="236"/>
        <v>1186.3532074432869</v>
      </c>
      <c r="AI358" s="49">
        <f t="shared" si="237"/>
        <v>36.30696703481641</v>
      </c>
      <c r="AJ358" s="51">
        <f t="shared" si="238"/>
        <v>8.9484077128845614E-6</v>
      </c>
      <c r="AK358" s="61"/>
      <c r="AL358" s="69">
        <f t="shared" si="239"/>
        <v>260.31</v>
      </c>
      <c r="AM358" s="69">
        <f t="shared" si="240"/>
        <v>273.00761377253832</v>
      </c>
      <c r="AN358" s="69">
        <f t="shared" si="241"/>
        <v>287.644008266855</v>
      </c>
      <c r="AO358" s="69">
        <f t="shared" si="242"/>
        <v>304.51521317439244</v>
      </c>
      <c r="AP358" s="69">
        <f t="shared" si="243"/>
        <v>323.96245854227595</v>
      </c>
      <c r="AQ358" s="70">
        <f t="shared" si="244"/>
        <v>1190.3998026765717</v>
      </c>
      <c r="AS358" s="74">
        <f t="shared" si="245"/>
        <v>4.8778816689863308E-2</v>
      </c>
      <c r="AT358" s="74">
        <f t="shared" si="246"/>
        <v>5.3611671455109221E-2</v>
      </c>
      <c r="AU358" s="74">
        <f t="shared" si="247"/>
        <v>5.8653072626792147E-2</v>
      </c>
      <c r="AV358" s="74">
        <f t="shared" si="248"/>
        <v>6.3862968175407028E-2</v>
      </c>
      <c r="AW358" s="45"/>
      <c r="AX358" s="42" t="str">
        <f t="shared" si="249"/>
        <v>MHR0070-ST-0390-002-B</v>
      </c>
      <c r="AY358" s="42">
        <f t="shared" si="250"/>
        <v>86.77</v>
      </c>
      <c r="AZ358" s="43">
        <f t="shared" si="251"/>
        <v>91.002537924179435</v>
      </c>
      <c r="BA358" s="43">
        <f t="shared" si="252"/>
        <v>95.881336088951656</v>
      </c>
      <c r="BB358" s="43">
        <f t="shared" si="253"/>
        <v>98.230428823130964</v>
      </c>
      <c r="BC358" s="43">
        <f t="shared" si="254"/>
        <v>100.67432596534894</v>
      </c>
      <c r="BD358" s="43">
        <f t="shared" si="255"/>
        <v>102.19286399546499</v>
      </c>
      <c r="BE358" s="43">
        <f t="shared" si="256"/>
        <v>101.50507105813081</v>
      </c>
      <c r="BF358" s="43">
        <f t="shared" si="257"/>
        <v>103.991945299055</v>
      </c>
      <c r="BG358" s="43">
        <f t="shared" si="258"/>
        <v>106.57918451784791</v>
      </c>
      <c r="BH358" s="43">
        <f t="shared" si="259"/>
        <v>108.18678946933089</v>
      </c>
      <c r="BI358" s="43">
        <f t="shared" si="260"/>
        <v>109.56832497451155</v>
      </c>
      <c r="BJ358" s="43">
        <f t="shared" si="224"/>
        <v>107.98748618075865</v>
      </c>
    </row>
    <row r="359" spans="1:62" x14ac:dyDescent="0.2">
      <c r="A359" s="26" t="s">
        <v>373</v>
      </c>
      <c r="B359" s="17">
        <f>IF(ISERROR(VLOOKUP('Prices updated for CPI'!A359,Quantities!$A$1:$B$576,2,FALSE)),0,VLOOKUP('Prices updated for CPI'!A359,Quantities!$A$1:$B$576,2,FALSE))</f>
        <v>3</v>
      </c>
      <c r="C359" s="18">
        <f t="shared" si="225"/>
        <v>1</v>
      </c>
      <c r="D359" s="19">
        <v>2</v>
      </c>
      <c r="E359" s="20">
        <v>470</v>
      </c>
      <c r="F359" s="21">
        <v>0</v>
      </c>
      <c r="G359" s="22">
        <v>0</v>
      </c>
      <c r="H359" s="22">
        <v>0</v>
      </c>
      <c r="I359" s="22">
        <v>67.2197021356763</v>
      </c>
      <c r="J359" s="23">
        <f t="shared" si="226"/>
        <v>67.2197021356763</v>
      </c>
      <c r="K359" s="24">
        <f>IF(ISERROR(VLOOKUP($A359,'14-15 pricing'!$A$1:$D$1208,4,FALSE)),L359,VLOOKUP($A359,'14-15 pricing'!$A$1:$D$1208,4,FALSE))</f>
        <v>86.77</v>
      </c>
      <c r="L359" s="24">
        <f t="shared" si="227"/>
        <v>94.462727573780057</v>
      </c>
      <c r="M359" s="24"/>
      <c r="N359" s="24"/>
      <c r="O359" s="24"/>
      <c r="P359" s="24"/>
      <c r="Q359" s="24"/>
      <c r="R359" s="24"/>
      <c r="S359" s="24"/>
      <c r="T359" s="24"/>
      <c r="U359" s="24">
        <f t="shared" si="261"/>
        <v>94.708411179343258</v>
      </c>
      <c r="V359" s="24">
        <f t="shared" si="261"/>
        <v>94.486817005623791</v>
      </c>
      <c r="W359" s="24">
        <f t="shared" si="261"/>
        <v>95.369758195138829</v>
      </c>
      <c r="X359" s="22">
        <f t="shared" si="221"/>
        <v>94.462727573780057</v>
      </c>
      <c r="Y359" s="22">
        <f t="shared" si="222"/>
        <v>0</v>
      </c>
      <c r="Z359" s="31">
        <f t="shared" si="229"/>
        <v>94.462727573780057</v>
      </c>
      <c r="AA359" s="25">
        <f t="shared" si="230"/>
        <v>0</v>
      </c>
      <c r="AC359" s="49">
        <f t="shared" si="231"/>
        <v>260.31</v>
      </c>
      <c r="AD359" s="49">
        <f t="shared" si="232"/>
        <v>283.38818272134017</v>
      </c>
      <c r="AE359" s="49">
        <f t="shared" si="233"/>
        <v>284.12523353802976</v>
      </c>
      <c r="AF359" s="49">
        <f t="shared" si="234"/>
        <v>283.46045101687139</v>
      </c>
      <c r="AG359" s="49">
        <f t="shared" si="235"/>
        <v>286.10927458541647</v>
      </c>
      <c r="AH359" s="50">
        <f t="shared" si="236"/>
        <v>1152.9705880860186</v>
      </c>
      <c r="AI359" s="49">
        <f t="shared" si="237"/>
        <v>25.79927458541647</v>
      </c>
      <c r="AJ359" s="51">
        <f t="shared" si="238"/>
        <v>6.3586260858854671E-6</v>
      </c>
      <c r="AK359" s="61"/>
      <c r="AL359" s="69">
        <f t="shared" si="239"/>
        <v>260.31</v>
      </c>
      <c r="AM359" s="69">
        <f t="shared" si="240"/>
        <v>269.33276480387747</v>
      </c>
      <c r="AN359" s="69">
        <f t="shared" si="241"/>
        <v>279.73320282827228</v>
      </c>
      <c r="AO359" s="69">
        <f t="shared" si="242"/>
        <v>291.72166905237162</v>
      </c>
      <c r="AP359" s="69">
        <f t="shared" si="243"/>
        <v>305.54063726017779</v>
      </c>
      <c r="AQ359" s="70">
        <f t="shared" si="244"/>
        <v>1157.4444524314354</v>
      </c>
      <c r="AS359" s="74">
        <f t="shared" si="245"/>
        <v>3.4661614244083844E-2</v>
      </c>
      <c r="AT359" s="74">
        <f t="shared" si="246"/>
        <v>3.8615569227042242E-2</v>
      </c>
      <c r="AU359" s="74">
        <f t="shared" si="247"/>
        <v>4.2856786762846447E-2</v>
      </c>
      <c r="AV359" s="74">
        <f t="shared" si="248"/>
        <v>4.7370386480701576E-2</v>
      </c>
      <c r="AW359" s="45"/>
      <c r="AX359" s="42" t="str">
        <f t="shared" si="249"/>
        <v>MHR0070-ST-0470-002-B</v>
      </c>
      <c r="AY359" s="42">
        <f t="shared" si="250"/>
        <v>86.77</v>
      </c>
      <c r="AZ359" s="43">
        <f t="shared" si="251"/>
        <v>89.77758826795916</v>
      </c>
      <c r="BA359" s="43">
        <f t="shared" si="252"/>
        <v>93.244400942757437</v>
      </c>
      <c r="BB359" s="43">
        <f t="shared" si="253"/>
        <v>95.528888765854987</v>
      </c>
      <c r="BC359" s="43">
        <f t="shared" si="254"/>
        <v>97.905573679594838</v>
      </c>
      <c r="BD359" s="43">
        <f t="shared" si="255"/>
        <v>99.382348771627392</v>
      </c>
      <c r="BE359" s="43">
        <f t="shared" si="256"/>
        <v>97.240556350790555</v>
      </c>
      <c r="BF359" s="43">
        <f t="shared" si="257"/>
        <v>99.62294998138492</v>
      </c>
      <c r="BG359" s="43">
        <f t="shared" si="258"/>
        <v>102.10149197367539</v>
      </c>
      <c r="BH359" s="43">
        <f t="shared" si="259"/>
        <v>103.64155690092387</v>
      </c>
      <c r="BI359" s="43">
        <f t="shared" si="260"/>
        <v>104.96505019777801</v>
      </c>
      <c r="BJ359" s="43">
        <f t="shared" si="224"/>
        <v>101.84687908672595</v>
      </c>
    </row>
    <row r="360" spans="1:62" x14ac:dyDescent="0.2">
      <c r="A360" s="26" t="s">
        <v>374</v>
      </c>
      <c r="B360" s="17">
        <f>IF(ISERROR(VLOOKUP('Prices updated for CPI'!A360,Quantities!$A$1:$B$576,2,FALSE)),0,VLOOKUP('Prices updated for CPI'!A360,Quantities!$A$1:$B$576,2,FALSE))</f>
        <v>12</v>
      </c>
      <c r="C360" s="18">
        <f t="shared" si="225"/>
        <v>1</v>
      </c>
      <c r="D360" s="19">
        <v>2</v>
      </c>
      <c r="E360" s="20">
        <v>620</v>
      </c>
      <c r="F360" s="21">
        <v>0</v>
      </c>
      <c r="G360" s="22">
        <v>0</v>
      </c>
      <c r="H360" s="22">
        <v>0</v>
      </c>
      <c r="I360" s="22">
        <v>64.750981198176305</v>
      </c>
      <c r="J360" s="23">
        <f t="shared" si="226"/>
        <v>64.750981198176305</v>
      </c>
      <c r="K360" s="24">
        <f>IF(ISERROR(VLOOKUP($A360,'14-15 pricing'!$A$1:$D$1208,4,FALSE)),L360,VLOOKUP($A360,'14-15 pricing'!$A$1:$D$1208,4,FALSE))</f>
        <v>75.25</v>
      </c>
      <c r="L360" s="24">
        <f t="shared" si="227"/>
        <v>90.993475167632042</v>
      </c>
      <c r="M360" s="24"/>
      <c r="N360" s="24"/>
      <c r="O360" s="24"/>
      <c r="P360" s="24"/>
      <c r="Q360" s="24"/>
      <c r="R360" s="24"/>
      <c r="S360" s="24"/>
      <c r="T360" s="24"/>
      <c r="U360" s="24">
        <f t="shared" si="261"/>
        <v>91.230135759974644</v>
      </c>
      <c r="V360" s="24">
        <f t="shared" si="261"/>
        <v>91.01667988736196</v>
      </c>
      <c r="W360" s="24">
        <f t="shared" si="261"/>
        <v>91.867194045338877</v>
      </c>
      <c r="X360" s="22">
        <f t="shared" si="221"/>
        <v>90.993475167632042</v>
      </c>
      <c r="Y360" s="22">
        <f t="shared" si="222"/>
        <v>0</v>
      </c>
      <c r="Z360" s="31">
        <f t="shared" si="229"/>
        <v>90.993475167632042</v>
      </c>
      <c r="AA360" s="25">
        <f t="shared" si="230"/>
        <v>0</v>
      </c>
      <c r="AC360" s="49">
        <f t="shared" si="231"/>
        <v>903</v>
      </c>
      <c r="AD360" s="49">
        <f t="shared" si="232"/>
        <v>1091.9217020115846</v>
      </c>
      <c r="AE360" s="49">
        <f t="shared" si="233"/>
        <v>1094.7616291196957</v>
      </c>
      <c r="AF360" s="49">
        <f t="shared" si="234"/>
        <v>1092.2001586483434</v>
      </c>
      <c r="AG360" s="49">
        <f t="shared" si="235"/>
        <v>1102.4063285440666</v>
      </c>
      <c r="AH360" s="50">
        <f t="shared" si="236"/>
        <v>4348.7680728902551</v>
      </c>
      <c r="AI360" s="49">
        <f t="shared" si="237"/>
        <v>199.40632854406658</v>
      </c>
      <c r="AJ360" s="51">
        <f t="shared" si="238"/>
        <v>4.914674163310323E-5</v>
      </c>
      <c r="AK360" s="61"/>
      <c r="AL360" s="69">
        <f t="shared" si="239"/>
        <v>903</v>
      </c>
      <c r="AM360" s="69">
        <f t="shared" si="240"/>
        <v>972.73825550408549</v>
      </c>
      <c r="AN360" s="69">
        <f t="shared" si="241"/>
        <v>1053.1247467919836</v>
      </c>
      <c r="AO360" s="69">
        <f t="shared" si="242"/>
        <v>1145.7853379534697</v>
      </c>
      <c r="AP360" s="69">
        <f t="shared" si="243"/>
        <v>1252.5941439709636</v>
      </c>
      <c r="AQ360" s="70">
        <f t="shared" si="244"/>
        <v>4359.818420791079</v>
      </c>
      <c r="AS360" s="74">
        <f t="shared" si="245"/>
        <v>7.7229518830659455E-2</v>
      </c>
      <c r="AT360" s="74">
        <f t="shared" si="246"/>
        <v>8.2639385089507786E-2</v>
      </c>
      <c r="AU360" s="74">
        <f t="shared" si="247"/>
        <v>8.7986339171829075E-2</v>
      </c>
      <c r="AV360" s="74">
        <f t="shared" si="248"/>
        <v>9.321886262593404E-2</v>
      </c>
      <c r="AW360" s="45"/>
      <c r="AX360" s="42" t="str">
        <f t="shared" si="249"/>
        <v>MHR0070-ST-0620-002-B</v>
      </c>
      <c r="AY360" s="42">
        <f t="shared" si="250"/>
        <v>75.25</v>
      </c>
      <c r="AZ360" s="43">
        <f t="shared" si="251"/>
        <v>81.061521292007129</v>
      </c>
      <c r="BA360" s="43">
        <f t="shared" si="252"/>
        <v>87.760395565998635</v>
      </c>
      <c r="BB360" s="43">
        <f t="shared" si="253"/>
        <v>89.910525257365606</v>
      </c>
      <c r="BC360" s="43">
        <f t="shared" si="254"/>
        <v>92.147429629710672</v>
      </c>
      <c r="BD360" s="43">
        <f t="shared" si="255"/>
        <v>93.537350793109567</v>
      </c>
      <c r="BE360" s="43">
        <f t="shared" si="256"/>
        <v>95.482111496122485</v>
      </c>
      <c r="BF360" s="43">
        <f t="shared" si="257"/>
        <v>97.821423227777487</v>
      </c>
      <c r="BG360" s="43">
        <f t="shared" si="258"/>
        <v>100.25514462692266</v>
      </c>
      <c r="BH360" s="43">
        <f t="shared" si="259"/>
        <v>101.76735986522648</v>
      </c>
      <c r="BI360" s="43">
        <f t="shared" si="260"/>
        <v>103.0669198356438</v>
      </c>
      <c r="BJ360" s="43">
        <f t="shared" si="224"/>
        <v>104.38284533091364</v>
      </c>
    </row>
    <row r="361" spans="1:62" x14ac:dyDescent="0.2">
      <c r="A361" s="26" t="s">
        <v>375</v>
      </c>
      <c r="B361" s="17">
        <f>IF(ISERROR(VLOOKUP('Prices updated for CPI'!A361,Quantities!$A$1:$B$576,2,FALSE)),0,VLOOKUP('Prices updated for CPI'!A361,Quantities!$A$1:$B$576,2,FALSE))</f>
        <v>8</v>
      </c>
      <c r="C361" s="18">
        <f t="shared" si="225"/>
        <v>1</v>
      </c>
      <c r="D361" s="19">
        <v>2</v>
      </c>
      <c r="E361" s="20">
        <v>660</v>
      </c>
      <c r="F361" s="21">
        <v>0</v>
      </c>
      <c r="G361" s="22">
        <v>0</v>
      </c>
      <c r="H361" s="22">
        <v>0</v>
      </c>
      <c r="I361" s="22">
        <v>64.750981198176305</v>
      </c>
      <c r="J361" s="23">
        <f t="shared" si="226"/>
        <v>64.750981198176305</v>
      </c>
      <c r="K361" s="24">
        <f>IF(ISERROR(VLOOKUP($A361,'14-15 pricing'!$A$1:$D$1208,4,FALSE)),L361,VLOOKUP($A361,'14-15 pricing'!$A$1:$D$1208,4,FALSE))</f>
        <v>75.25</v>
      </c>
      <c r="L361" s="24">
        <f t="shared" si="227"/>
        <v>90.993475167632042</v>
      </c>
      <c r="M361" s="24"/>
      <c r="N361" s="24"/>
      <c r="O361" s="24"/>
      <c r="P361" s="24"/>
      <c r="Q361" s="24"/>
      <c r="R361" s="24"/>
      <c r="S361" s="24"/>
      <c r="T361" s="24"/>
      <c r="U361" s="24">
        <f t="shared" si="261"/>
        <v>91.230135759974644</v>
      </c>
      <c r="V361" s="24">
        <f t="shared" si="261"/>
        <v>91.01667988736196</v>
      </c>
      <c r="W361" s="24">
        <f t="shared" si="261"/>
        <v>91.867194045338877</v>
      </c>
      <c r="X361" s="22">
        <f t="shared" si="221"/>
        <v>90.993475167632042</v>
      </c>
      <c r="Y361" s="22">
        <f t="shared" si="222"/>
        <v>0</v>
      </c>
      <c r="Z361" s="31">
        <f t="shared" si="229"/>
        <v>90.993475167632042</v>
      </c>
      <c r="AA361" s="25">
        <f t="shared" si="230"/>
        <v>0</v>
      </c>
      <c r="AC361" s="49">
        <f t="shared" si="231"/>
        <v>602</v>
      </c>
      <c r="AD361" s="49">
        <f t="shared" si="232"/>
        <v>727.94780134105633</v>
      </c>
      <c r="AE361" s="49">
        <f t="shared" si="233"/>
        <v>729.84108607979715</v>
      </c>
      <c r="AF361" s="49">
        <f t="shared" si="234"/>
        <v>728.13343909889568</v>
      </c>
      <c r="AG361" s="49">
        <f t="shared" si="235"/>
        <v>734.93755236271102</v>
      </c>
      <c r="AH361" s="50">
        <f t="shared" si="236"/>
        <v>2899.1787152601696</v>
      </c>
      <c r="AI361" s="49">
        <f t="shared" si="237"/>
        <v>132.93755236271102</v>
      </c>
      <c r="AJ361" s="51">
        <f t="shared" si="238"/>
        <v>3.2764494422068811E-5</v>
      </c>
      <c r="AK361" s="61"/>
      <c r="AL361" s="69">
        <f t="shared" si="239"/>
        <v>602</v>
      </c>
      <c r="AM361" s="69">
        <f t="shared" si="240"/>
        <v>648.49217033605703</v>
      </c>
      <c r="AN361" s="69">
        <f t="shared" si="241"/>
        <v>702.08316452798908</v>
      </c>
      <c r="AO361" s="69">
        <f t="shared" si="242"/>
        <v>763.85689196897988</v>
      </c>
      <c r="AP361" s="69">
        <f t="shared" si="243"/>
        <v>835.06276264730923</v>
      </c>
      <c r="AQ361" s="70">
        <f t="shared" si="244"/>
        <v>2906.5456138607192</v>
      </c>
      <c r="AS361" s="74">
        <f t="shared" si="245"/>
        <v>7.722951883065951E-2</v>
      </c>
      <c r="AT361" s="74">
        <f t="shared" si="246"/>
        <v>8.263938508950773E-2</v>
      </c>
      <c r="AU361" s="74">
        <f t="shared" si="247"/>
        <v>8.7986339171829187E-2</v>
      </c>
      <c r="AV361" s="74">
        <f t="shared" si="248"/>
        <v>9.3218862625934137E-2</v>
      </c>
      <c r="AW361" s="45"/>
      <c r="AX361" s="42" t="str">
        <f t="shared" si="249"/>
        <v>MHR0070-ST-0660-002-B</v>
      </c>
      <c r="AY361" s="42">
        <f t="shared" si="250"/>
        <v>75.25</v>
      </c>
      <c r="AZ361" s="43">
        <f t="shared" si="251"/>
        <v>81.061521292007129</v>
      </c>
      <c r="BA361" s="43">
        <f t="shared" si="252"/>
        <v>87.760395565998635</v>
      </c>
      <c r="BB361" s="43">
        <f t="shared" si="253"/>
        <v>89.910525257365606</v>
      </c>
      <c r="BC361" s="43">
        <f t="shared" si="254"/>
        <v>92.147429629710672</v>
      </c>
      <c r="BD361" s="43">
        <f t="shared" si="255"/>
        <v>93.537350793109567</v>
      </c>
      <c r="BE361" s="43">
        <f t="shared" si="256"/>
        <v>95.482111496122485</v>
      </c>
      <c r="BF361" s="43">
        <f t="shared" si="257"/>
        <v>97.821423227777487</v>
      </c>
      <c r="BG361" s="43">
        <f t="shared" si="258"/>
        <v>100.25514462692266</v>
      </c>
      <c r="BH361" s="43">
        <f t="shared" si="259"/>
        <v>101.76735986522648</v>
      </c>
      <c r="BI361" s="43">
        <f t="shared" si="260"/>
        <v>103.0669198356438</v>
      </c>
      <c r="BJ361" s="43">
        <f t="shared" si="224"/>
        <v>104.38284533091364</v>
      </c>
    </row>
    <row r="362" spans="1:62" x14ac:dyDescent="0.2">
      <c r="A362" s="26" t="s">
        <v>376</v>
      </c>
      <c r="B362" s="17">
        <f>IF(ISERROR(VLOOKUP('Prices updated for CPI'!A362,Quantities!$A$1:$B$576,2,FALSE)),0,VLOOKUP('Prices updated for CPI'!A362,Quantities!$A$1:$B$576,2,FALSE))</f>
        <v>7</v>
      </c>
      <c r="C362" s="18">
        <f t="shared" si="225"/>
        <v>1</v>
      </c>
      <c r="D362" s="19">
        <v>2</v>
      </c>
      <c r="E362" s="20">
        <v>1080</v>
      </c>
      <c r="F362" s="21">
        <v>0</v>
      </c>
      <c r="G362" s="22">
        <v>0</v>
      </c>
      <c r="H362" s="22">
        <v>0</v>
      </c>
      <c r="I362" s="22">
        <v>64.750981198176305</v>
      </c>
      <c r="J362" s="23">
        <f t="shared" si="226"/>
        <v>64.750981198176305</v>
      </c>
      <c r="K362" s="24">
        <f>IF(ISERROR(VLOOKUP($A362,'14-15 pricing'!$A$1:$D$1208,4,FALSE)),L362,VLOOKUP($A362,'14-15 pricing'!$A$1:$D$1208,4,FALSE))</f>
        <v>75.25</v>
      </c>
      <c r="L362" s="24">
        <f t="shared" si="227"/>
        <v>90.993475167632042</v>
      </c>
      <c r="M362" s="24"/>
      <c r="N362" s="24"/>
      <c r="O362" s="24"/>
      <c r="P362" s="24"/>
      <c r="Q362" s="24"/>
      <c r="R362" s="24"/>
      <c r="S362" s="24"/>
      <c r="T362" s="24"/>
      <c r="U362" s="24">
        <f t="shared" si="261"/>
        <v>91.230135759974644</v>
      </c>
      <c r="V362" s="24">
        <f t="shared" si="261"/>
        <v>91.01667988736196</v>
      </c>
      <c r="W362" s="24">
        <f t="shared" si="261"/>
        <v>91.867194045338877</v>
      </c>
      <c r="X362" s="22">
        <f t="shared" si="221"/>
        <v>90.993475167632042</v>
      </c>
      <c r="Y362" s="22">
        <f t="shared" si="222"/>
        <v>0</v>
      </c>
      <c r="Z362" s="31">
        <f t="shared" si="229"/>
        <v>90.993475167632042</v>
      </c>
      <c r="AA362" s="25">
        <f t="shared" si="230"/>
        <v>0</v>
      </c>
      <c r="AC362" s="49">
        <f t="shared" si="231"/>
        <v>526.75</v>
      </c>
      <c r="AD362" s="49">
        <f t="shared" si="232"/>
        <v>636.95432617342431</v>
      </c>
      <c r="AE362" s="49">
        <f t="shared" si="233"/>
        <v>638.61095031982245</v>
      </c>
      <c r="AF362" s="49">
        <f t="shared" si="234"/>
        <v>637.11675921153369</v>
      </c>
      <c r="AG362" s="49">
        <f t="shared" si="235"/>
        <v>643.0703583173721</v>
      </c>
      <c r="AH362" s="50">
        <f t="shared" si="236"/>
        <v>2536.7813758526486</v>
      </c>
      <c r="AI362" s="49">
        <f t="shared" si="237"/>
        <v>116.3203583173721</v>
      </c>
      <c r="AJ362" s="51">
        <f t="shared" si="238"/>
        <v>2.8668932619310199E-5</v>
      </c>
      <c r="AK362" s="61"/>
      <c r="AL362" s="69">
        <f t="shared" si="239"/>
        <v>526.75</v>
      </c>
      <c r="AM362" s="69">
        <f t="shared" si="240"/>
        <v>567.43064904404991</v>
      </c>
      <c r="AN362" s="69">
        <f t="shared" si="241"/>
        <v>614.3227689619905</v>
      </c>
      <c r="AO362" s="69">
        <f t="shared" si="242"/>
        <v>668.37478047285742</v>
      </c>
      <c r="AP362" s="69">
        <f t="shared" si="243"/>
        <v>730.67991731639552</v>
      </c>
      <c r="AQ362" s="70">
        <f t="shared" si="244"/>
        <v>2543.2274121281293</v>
      </c>
      <c r="AS362" s="74">
        <f t="shared" si="245"/>
        <v>7.7229518830659538E-2</v>
      </c>
      <c r="AT362" s="74">
        <f t="shared" si="246"/>
        <v>8.26393850895078E-2</v>
      </c>
      <c r="AU362" s="74">
        <f t="shared" si="247"/>
        <v>8.7986339171829131E-2</v>
      </c>
      <c r="AV362" s="74">
        <f t="shared" si="248"/>
        <v>9.3218862625933999E-2</v>
      </c>
      <c r="AW362" s="45"/>
      <c r="AX362" s="42" t="str">
        <f t="shared" si="249"/>
        <v>MHR0070-ST-1080-002-B</v>
      </c>
      <c r="AY362" s="42">
        <f t="shared" si="250"/>
        <v>75.25</v>
      </c>
      <c r="AZ362" s="43">
        <f t="shared" si="251"/>
        <v>81.061521292007129</v>
      </c>
      <c r="BA362" s="43">
        <f t="shared" si="252"/>
        <v>87.760395565998635</v>
      </c>
      <c r="BB362" s="43">
        <f t="shared" si="253"/>
        <v>89.910525257365606</v>
      </c>
      <c r="BC362" s="43">
        <f t="shared" si="254"/>
        <v>92.147429629710672</v>
      </c>
      <c r="BD362" s="43">
        <f t="shared" si="255"/>
        <v>93.537350793109567</v>
      </c>
      <c r="BE362" s="43">
        <f t="shared" si="256"/>
        <v>95.482111496122485</v>
      </c>
      <c r="BF362" s="43">
        <f t="shared" si="257"/>
        <v>97.821423227777487</v>
      </c>
      <c r="BG362" s="43">
        <f t="shared" si="258"/>
        <v>100.25514462692266</v>
      </c>
      <c r="BH362" s="43">
        <f t="shared" si="259"/>
        <v>101.76735986522648</v>
      </c>
      <c r="BI362" s="43">
        <f t="shared" si="260"/>
        <v>103.0669198356438</v>
      </c>
      <c r="BJ362" s="43">
        <f t="shared" si="224"/>
        <v>104.38284533091364</v>
      </c>
    </row>
    <row r="363" spans="1:62" x14ac:dyDescent="0.2">
      <c r="A363" s="26" t="s">
        <v>377</v>
      </c>
      <c r="B363" s="17">
        <f>IF(ISERROR(VLOOKUP('Prices updated for CPI'!A363,Quantities!$A$1:$B$576,2,FALSE)),0,VLOOKUP('Prices updated for CPI'!A363,Quantities!$A$1:$B$576,2,FALSE))</f>
        <v>9</v>
      </c>
      <c r="C363" s="18">
        <f t="shared" si="225"/>
        <v>1</v>
      </c>
      <c r="D363" s="19">
        <v>2</v>
      </c>
      <c r="E363" s="20">
        <v>1170</v>
      </c>
      <c r="F363" s="21">
        <v>0</v>
      </c>
      <c r="G363" s="22">
        <v>0</v>
      </c>
      <c r="H363" s="22">
        <v>0</v>
      </c>
      <c r="I363" s="22">
        <v>74.6258649481763</v>
      </c>
      <c r="J363" s="23">
        <f t="shared" si="226"/>
        <v>74.6258649481763</v>
      </c>
      <c r="K363" s="24">
        <f>IF(ISERROR(VLOOKUP($A363,'14-15 pricing'!$A$1:$D$1208,4,FALSE)),L363,VLOOKUP($A363,'14-15 pricing'!$A$1:$D$1208,4,FALSE))</f>
        <v>86.77</v>
      </c>
      <c r="L363" s="24">
        <f t="shared" si="227"/>
        <v>104.87048479222418</v>
      </c>
      <c r="M363" s="24"/>
      <c r="N363" s="24"/>
      <c r="O363" s="24"/>
      <c r="P363" s="24"/>
      <c r="Q363" s="24"/>
      <c r="R363" s="24"/>
      <c r="S363" s="24"/>
      <c r="T363" s="24"/>
      <c r="U363" s="24">
        <f t="shared" si="261"/>
        <v>105.14323743744916</v>
      </c>
      <c r="V363" s="24">
        <f t="shared" si="261"/>
        <v>104.89722836040929</v>
      </c>
      <c r="W363" s="24">
        <f t="shared" si="261"/>
        <v>105.8774506445387</v>
      </c>
      <c r="X363" s="22">
        <f t="shared" si="221"/>
        <v>104.87048479222418</v>
      </c>
      <c r="Y363" s="22">
        <f t="shared" si="222"/>
        <v>0</v>
      </c>
      <c r="Z363" s="31">
        <f t="shared" si="229"/>
        <v>104.87048479222418</v>
      </c>
      <c r="AA363" s="25">
        <f t="shared" si="230"/>
        <v>0</v>
      </c>
      <c r="AC363" s="49">
        <f t="shared" si="231"/>
        <v>780.93</v>
      </c>
      <c r="AD363" s="49">
        <f t="shared" si="232"/>
        <v>943.83436313001755</v>
      </c>
      <c r="AE363" s="49">
        <f t="shared" si="233"/>
        <v>946.28913693704249</v>
      </c>
      <c r="AF363" s="49">
        <f t="shared" si="234"/>
        <v>944.07505524368355</v>
      </c>
      <c r="AG363" s="49">
        <f t="shared" si="235"/>
        <v>952.89705580084831</v>
      </c>
      <c r="AH363" s="50">
        <f t="shared" si="236"/>
        <v>3759.3553384734701</v>
      </c>
      <c r="AI363" s="49">
        <f t="shared" si="237"/>
        <v>171.96705580084836</v>
      </c>
      <c r="AJ363" s="51">
        <f t="shared" si="238"/>
        <v>4.2383912900648112E-5</v>
      </c>
      <c r="AK363" s="61"/>
      <c r="AL363" s="69">
        <f t="shared" si="239"/>
        <v>780.93</v>
      </c>
      <c r="AM363" s="69">
        <f t="shared" si="240"/>
        <v>841.07193512957951</v>
      </c>
      <c r="AN363" s="69">
        <f t="shared" si="241"/>
        <v>910.39685743206041</v>
      </c>
      <c r="AO363" s="69">
        <f t="shared" si="242"/>
        <v>990.30690425530111</v>
      </c>
      <c r="AP363" s="69">
        <f t="shared" si="243"/>
        <v>1082.4183033194154</v>
      </c>
      <c r="AQ363" s="70">
        <f t="shared" si="244"/>
        <v>3768.9315095005281</v>
      </c>
      <c r="AS363" s="74">
        <f t="shared" si="245"/>
        <v>7.7013221581421598E-2</v>
      </c>
      <c r="AT363" s="74">
        <f t="shared" si="246"/>
        <v>8.2424486428500768E-2</v>
      </c>
      <c r="AU363" s="74">
        <f t="shared" si="247"/>
        <v>8.7774958987272306E-2</v>
      </c>
      <c r="AV363" s="74">
        <f t="shared" si="248"/>
        <v>9.3012982812011119E-2</v>
      </c>
      <c r="AW363" s="45"/>
      <c r="AX363" s="42" t="str">
        <f t="shared" si="249"/>
        <v>MHR0070-ST-1170-002-B</v>
      </c>
      <c r="AY363" s="42">
        <f t="shared" si="250"/>
        <v>86.77</v>
      </c>
      <c r="AZ363" s="43">
        <f t="shared" si="251"/>
        <v>93.452437236619957</v>
      </c>
      <c r="BA363" s="43">
        <f t="shared" si="252"/>
        <v>101.15520638134007</v>
      </c>
      <c r="BB363" s="43">
        <f t="shared" si="253"/>
        <v>103.63350893768289</v>
      </c>
      <c r="BC363" s="43">
        <f t="shared" si="254"/>
        <v>106.21183053685711</v>
      </c>
      <c r="BD363" s="43">
        <f t="shared" si="255"/>
        <v>107.81389444314014</v>
      </c>
      <c r="BE363" s="43">
        <f t="shared" si="256"/>
        <v>110.03410047281125</v>
      </c>
      <c r="BF363" s="43">
        <f t="shared" si="257"/>
        <v>112.72993593439512</v>
      </c>
      <c r="BG363" s="43">
        <f t="shared" si="258"/>
        <v>115.53456960619285</v>
      </c>
      <c r="BH363" s="43">
        <f t="shared" si="259"/>
        <v>117.27725460614487</v>
      </c>
      <c r="BI363" s="43">
        <f t="shared" si="260"/>
        <v>118.77487452797861</v>
      </c>
      <c r="BJ363" s="43">
        <f t="shared" si="224"/>
        <v>120.26870036882396</v>
      </c>
    </row>
    <row r="364" spans="1:62" x14ac:dyDescent="0.2">
      <c r="A364" s="26" t="s">
        <v>378</v>
      </c>
      <c r="B364" s="17">
        <f>IF(ISERROR(VLOOKUP('Prices updated for CPI'!A364,Quantities!$A$1:$B$576,2,FALSE)),0,VLOOKUP('Prices updated for CPI'!A364,Quantities!$A$1:$B$576,2,FALSE))</f>
        <v>1</v>
      </c>
      <c r="C364" s="18">
        <f t="shared" si="225"/>
        <v>1</v>
      </c>
      <c r="D364" s="19">
        <v>2</v>
      </c>
      <c r="E364" s="20">
        <v>120</v>
      </c>
      <c r="F364" s="21">
        <v>0</v>
      </c>
      <c r="G364" s="22">
        <v>0</v>
      </c>
      <c r="H364" s="22">
        <v>0</v>
      </c>
      <c r="I364" s="22">
        <v>69.122192117776308</v>
      </c>
      <c r="J364" s="23">
        <f t="shared" si="226"/>
        <v>69.122192117776308</v>
      </c>
      <c r="K364" s="24">
        <f>IF(ISERROR(VLOOKUP($A364,'14-15 pricing'!$A$1:$D$1208,4,FALSE)),L364,VLOOKUP($A364,'14-15 pricing'!$A$1:$D$1208,4,FALSE))</f>
        <v>184.66</v>
      </c>
      <c r="L364" s="24">
        <f t="shared" si="227"/>
        <v>97.136265051352083</v>
      </c>
      <c r="M364" s="24"/>
      <c r="N364" s="24"/>
      <c r="O364" s="24"/>
      <c r="P364" s="24"/>
      <c r="Q364" s="24"/>
      <c r="R364" s="24"/>
      <c r="S364" s="24"/>
      <c r="T364" s="24"/>
      <c r="U364" s="24">
        <f t="shared" si="261"/>
        <v>97.388902133106043</v>
      </c>
      <c r="V364" s="24">
        <f t="shared" si="261"/>
        <v>97.161036275903911</v>
      </c>
      <c r="W364" s="24">
        <f t="shared" si="261"/>
        <v>98.068966965736081</v>
      </c>
      <c r="X364" s="22">
        <f t="shared" si="221"/>
        <v>97.136265051352083</v>
      </c>
      <c r="Y364" s="22">
        <f t="shared" si="222"/>
        <v>0</v>
      </c>
      <c r="Z364" s="31">
        <f t="shared" si="229"/>
        <v>97.136265051352083</v>
      </c>
      <c r="AA364" s="25">
        <f t="shared" si="230"/>
        <v>0</v>
      </c>
      <c r="AC364" s="49">
        <f t="shared" si="231"/>
        <v>184.66</v>
      </c>
      <c r="AD364" s="49">
        <f t="shared" si="232"/>
        <v>97.136265051352083</v>
      </c>
      <c r="AE364" s="49">
        <f t="shared" si="233"/>
        <v>97.388902133106043</v>
      </c>
      <c r="AF364" s="49">
        <f t="shared" si="234"/>
        <v>97.161036275903911</v>
      </c>
      <c r="AG364" s="49">
        <f t="shared" si="235"/>
        <v>98.068966965736081</v>
      </c>
      <c r="AH364" s="50">
        <f t="shared" si="236"/>
        <v>484.65923848864242</v>
      </c>
      <c r="AI364" s="49">
        <f t="shared" si="237"/>
        <v>-86.591033034263916</v>
      </c>
      <c r="AJ364" s="51">
        <f t="shared" si="238"/>
        <v>-2.1341685388575922E-5</v>
      </c>
      <c r="AK364" s="61"/>
      <c r="AL364" s="69">
        <f t="shared" si="239"/>
        <v>184.66</v>
      </c>
      <c r="AM364" s="69">
        <f t="shared" si="240"/>
        <v>154.37657002966321</v>
      </c>
      <c r="AN364" s="69">
        <f t="shared" si="241"/>
        <v>119.46920588810485</v>
      </c>
      <c r="AO364" s="69">
        <f t="shared" si="242"/>
        <v>79.231885594303094</v>
      </c>
      <c r="AP364" s="69">
        <f t="shared" si="243"/>
        <v>32.850785667641276</v>
      </c>
      <c r="AQ364" s="70">
        <f t="shared" si="244"/>
        <v>492.09812866585395</v>
      </c>
      <c r="AS364" s="74">
        <f t="shared" si="245"/>
        <v>-0.1639956133994194</v>
      </c>
      <c r="AT364" s="74">
        <f t="shared" si="246"/>
        <v>-0.22611827775970775</v>
      </c>
      <c r="AU364" s="74">
        <f t="shared" si="247"/>
        <v>-0.33680076798608782</v>
      </c>
      <c r="AV364" s="74">
        <f t="shared" si="248"/>
        <v>-0.58538427526703585</v>
      </c>
      <c r="AW364" s="45"/>
      <c r="AX364" s="42" t="str">
        <f t="shared" si="249"/>
        <v>MHR0100-ST-0120-002-B</v>
      </c>
      <c r="AY364" s="42">
        <f t="shared" si="250"/>
        <v>184.66</v>
      </c>
      <c r="AZ364" s="43">
        <f t="shared" si="251"/>
        <v>154.37657002966321</v>
      </c>
      <c r="BA364" s="43">
        <f t="shared" si="252"/>
        <v>119.46920588810485</v>
      </c>
      <c r="BB364" s="43">
        <f t="shared" si="253"/>
        <v>122.39620143236341</v>
      </c>
      <c r="BC364" s="43">
        <f t="shared" si="254"/>
        <v>125.44132431824103</v>
      </c>
      <c r="BD364" s="43">
        <f t="shared" si="255"/>
        <v>127.33343950946599</v>
      </c>
      <c r="BE364" s="43">
        <f t="shared" si="256"/>
        <v>79.231885594303094</v>
      </c>
      <c r="BF364" s="43">
        <f t="shared" si="257"/>
        <v>81.17306679136351</v>
      </c>
      <c r="BG364" s="43">
        <f t="shared" si="258"/>
        <v>83.192589950665536</v>
      </c>
      <c r="BH364" s="43">
        <f t="shared" si="259"/>
        <v>84.44743929236779</v>
      </c>
      <c r="BI364" s="43">
        <f t="shared" si="260"/>
        <v>85.525825445393139</v>
      </c>
      <c r="BJ364" s="43">
        <f t="shared" si="224"/>
        <v>32.850785667641283</v>
      </c>
    </row>
    <row r="365" spans="1:62" x14ac:dyDescent="0.2">
      <c r="A365" s="26" t="s">
        <v>379</v>
      </c>
      <c r="B365" s="17">
        <f>IF(ISERROR(VLOOKUP('Prices updated for CPI'!A365,Quantities!$A$1:$B$576,2,FALSE)),0,VLOOKUP('Prices updated for CPI'!A365,Quantities!$A$1:$B$576,2,FALSE))</f>
        <v>373</v>
      </c>
      <c r="C365" s="18">
        <f t="shared" si="225"/>
        <v>1</v>
      </c>
      <c r="D365" s="19">
        <v>2</v>
      </c>
      <c r="E365" s="20">
        <v>10</v>
      </c>
      <c r="F365" s="21">
        <v>0</v>
      </c>
      <c r="G365" s="22">
        <v>0</v>
      </c>
      <c r="H365" s="22">
        <v>0</v>
      </c>
      <c r="I365" s="22">
        <v>36.914815117404132</v>
      </c>
      <c r="J365" s="23">
        <f t="shared" si="226"/>
        <v>36.914815117404132</v>
      </c>
      <c r="K365" s="24">
        <f>IF(ISERROR(VLOOKUP($A365,'14-15 pricing'!$A$1:$D$1208,4,FALSE)),L365,VLOOKUP($A365,'14-15 pricing'!$A$1:$D$1208,4,FALSE))</f>
        <v>35.33</v>
      </c>
      <c r="L365" s="24">
        <f t="shared" si="227"/>
        <v>51.875774707145993</v>
      </c>
      <c r="M365" s="24"/>
      <c r="N365" s="24"/>
      <c r="O365" s="24"/>
      <c r="P365" s="24"/>
      <c r="Q365" s="24"/>
      <c r="R365" s="24"/>
      <c r="S365" s="24"/>
      <c r="T365" s="24"/>
      <c r="U365" s="24">
        <f t="shared" si="261"/>
        <v>52.010695936913386</v>
      </c>
      <c r="V365" s="24">
        <f t="shared" si="261"/>
        <v>51.889003818471124</v>
      </c>
      <c r="W365" s="24">
        <f t="shared" si="261"/>
        <v>52.373885627448814</v>
      </c>
      <c r="X365" s="22">
        <f t="shared" si="221"/>
        <v>51.875774707145993</v>
      </c>
      <c r="Y365" s="22">
        <f t="shared" si="222"/>
        <v>0</v>
      </c>
      <c r="Z365" s="31">
        <f t="shared" si="229"/>
        <v>51.875774707145993</v>
      </c>
      <c r="AA365" s="25">
        <f t="shared" si="230"/>
        <v>0</v>
      </c>
      <c r="AC365" s="49">
        <f t="shared" si="231"/>
        <v>13178.09</v>
      </c>
      <c r="AD365" s="49">
        <f t="shared" si="232"/>
        <v>19349.663965765456</v>
      </c>
      <c r="AE365" s="49">
        <f t="shared" si="233"/>
        <v>19399.989584468694</v>
      </c>
      <c r="AF365" s="49">
        <f t="shared" si="234"/>
        <v>19354.598424289728</v>
      </c>
      <c r="AG365" s="49">
        <f t="shared" si="235"/>
        <v>19535.459339038407</v>
      </c>
      <c r="AH365" s="50">
        <f t="shared" si="236"/>
        <v>74416.475478493245</v>
      </c>
      <c r="AI365" s="49">
        <f t="shared" si="237"/>
        <v>6357.3693390384069</v>
      </c>
      <c r="AJ365" s="51">
        <f t="shared" si="238"/>
        <v>1.5668709747237845E-3</v>
      </c>
      <c r="AK365" s="61"/>
      <c r="AL365" s="69">
        <f t="shared" si="239"/>
        <v>13178.09</v>
      </c>
      <c r="AM365" s="69">
        <f t="shared" si="240"/>
        <v>15401.44896025348</v>
      </c>
      <c r="AN365" s="69">
        <f t="shared" si="241"/>
        <v>17964.289461444623</v>
      </c>
      <c r="AO365" s="69">
        <f t="shared" si="242"/>
        <v>20918.446460815012</v>
      </c>
      <c r="AP365" s="69">
        <f t="shared" si="243"/>
        <v>24323.669522052311</v>
      </c>
      <c r="AQ365" s="70">
        <f t="shared" si="244"/>
        <v>74437.564910868372</v>
      </c>
      <c r="AS365" s="74">
        <f t="shared" si="245"/>
        <v>0.168716328409768</v>
      </c>
      <c r="AT365" s="74">
        <f t="shared" si="246"/>
        <v>0.16640255782459601</v>
      </c>
      <c r="AU365" s="74">
        <f t="shared" si="247"/>
        <v>0.16444608097139993</v>
      </c>
      <c r="AV365" s="74">
        <f t="shared" si="248"/>
        <v>0.16278565751123311</v>
      </c>
      <c r="AW365" s="45"/>
      <c r="AX365" s="42" t="str">
        <f t="shared" si="249"/>
        <v>MVA0010-ST-0010-002-B</v>
      </c>
      <c r="AY365" s="42">
        <f t="shared" si="250"/>
        <v>35.33</v>
      </c>
      <c r="AZ365" s="43">
        <f t="shared" si="251"/>
        <v>41.290747882717099</v>
      </c>
      <c r="BA365" s="43">
        <f t="shared" si="252"/>
        <v>48.161633944891747</v>
      </c>
      <c r="BB365" s="43">
        <f t="shared" si="253"/>
        <v>49.341593976541596</v>
      </c>
      <c r="BC365" s="43">
        <f t="shared" si="254"/>
        <v>50.569174696247813</v>
      </c>
      <c r="BD365" s="43">
        <f t="shared" si="255"/>
        <v>51.331943298783727</v>
      </c>
      <c r="BE365" s="43">
        <f t="shared" si="256"/>
        <v>56.081625900308339</v>
      </c>
      <c r="BF365" s="43">
        <f t="shared" si="257"/>
        <v>57.45562573486589</v>
      </c>
      <c r="BG365" s="43">
        <f t="shared" si="258"/>
        <v>58.885077293003846</v>
      </c>
      <c r="BH365" s="43">
        <f t="shared" si="259"/>
        <v>59.773280202914826</v>
      </c>
      <c r="BI365" s="43">
        <f t="shared" si="260"/>
        <v>60.536579578619559</v>
      </c>
      <c r="BJ365" s="43">
        <f t="shared" si="224"/>
        <v>65.210910246789041</v>
      </c>
    </row>
    <row r="366" spans="1:62" x14ac:dyDescent="0.2">
      <c r="A366" s="26" t="s">
        <v>380</v>
      </c>
      <c r="B366" s="17">
        <f>IF(ISERROR(VLOOKUP('Prices updated for CPI'!A366,Quantities!$A$1:$B$576,2,FALSE)),0,VLOOKUP('Prices updated for CPI'!A366,Quantities!$A$1:$B$576,2,FALSE))</f>
        <v>25</v>
      </c>
      <c r="C366" s="18">
        <f t="shared" si="225"/>
        <v>1</v>
      </c>
      <c r="D366" s="19">
        <v>2</v>
      </c>
      <c r="E366" s="20">
        <v>810</v>
      </c>
      <c r="F366" s="21">
        <v>0</v>
      </c>
      <c r="G366" s="22">
        <v>0</v>
      </c>
      <c r="H366" s="22">
        <v>0</v>
      </c>
      <c r="I366" s="22">
        <v>47.724729117404131</v>
      </c>
      <c r="J366" s="23">
        <f t="shared" si="226"/>
        <v>47.724729117404131</v>
      </c>
      <c r="K366" s="24">
        <f>IF(ISERROR(VLOOKUP($A366,'14-15 pricing'!$A$1:$D$1208,4,FALSE)),L366,VLOOKUP($A366,'14-15 pricing'!$A$1:$D$1208,4,FALSE))</f>
        <v>47.81</v>
      </c>
      <c r="L366" s="24">
        <f t="shared" si="227"/>
        <v>67.06676676505387</v>
      </c>
      <c r="M366" s="24"/>
      <c r="N366" s="24"/>
      <c r="O366" s="24"/>
      <c r="P366" s="24"/>
      <c r="Q366" s="24"/>
      <c r="R366" s="24"/>
      <c r="S366" s="24"/>
      <c r="T366" s="24"/>
      <c r="U366" s="24">
        <f t="shared" si="261"/>
        <v>67.241197521983196</v>
      </c>
      <c r="V366" s="24">
        <f t="shared" si="261"/>
        <v>67.083869810333852</v>
      </c>
      <c r="W366" s="24">
        <f t="shared" si="261"/>
        <v>67.710741512489747</v>
      </c>
      <c r="X366" s="22">
        <f t="shared" si="221"/>
        <v>67.06676676505387</v>
      </c>
      <c r="Y366" s="22">
        <f t="shared" si="222"/>
        <v>0</v>
      </c>
      <c r="Z366" s="31">
        <f t="shared" si="229"/>
        <v>67.06676676505387</v>
      </c>
      <c r="AA366" s="25">
        <f t="shared" si="230"/>
        <v>0</v>
      </c>
      <c r="AC366" s="49">
        <f t="shared" si="231"/>
        <v>1195.25</v>
      </c>
      <c r="AD366" s="49">
        <f t="shared" si="232"/>
        <v>1676.6691691263468</v>
      </c>
      <c r="AE366" s="49">
        <f t="shared" si="233"/>
        <v>1681.0299380495799</v>
      </c>
      <c r="AF366" s="49">
        <f t="shared" si="234"/>
        <v>1677.0967452583463</v>
      </c>
      <c r="AG366" s="49">
        <f t="shared" si="235"/>
        <v>1692.7685378122437</v>
      </c>
      <c r="AH366" s="50">
        <f t="shared" si="236"/>
        <v>6498.2809891805355</v>
      </c>
      <c r="AI366" s="49">
        <f t="shared" si="237"/>
        <v>497.51853781224372</v>
      </c>
      <c r="AJ366" s="51">
        <f t="shared" si="238"/>
        <v>1.2262105828869996E-4</v>
      </c>
      <c r="AK366" s="61"/>
      <c r="AL366" s="69">
        <f t="shared" si="239"/>
        <v>1195.25</v>
      </c>
      <c r="AM366" s="69">
        <f t="shared" si="240"/>
        <v>1369.2468593840383</v>
      </c>
      <c r="AN366" s="69">
        <f t="shared" si="241"/>
        <v>1569.8110535970297</v>
      </c>
      <c r="AO366" s="69">
        <f t="shared" si="242"/>
        <v>1800.9991114890493</v>
      </c>
      <c r="AP366" s="69">
        <f t="shared" si="243"/>
        <v>2067.4869475737096</v>
      </c>
      <c r="AQ366" s="70">
        <f t="shared" si="244"/>
        <v>6503.4099373814115</v>
      </c>
      <c r="AS366" s="74">
        <f t="shared" si="245"/>
        <v>0.14557361169967648</v>
      </c>
      <c r="AT366" s="74">
        <f t="shared" si="246"/>
        <v>0.14647774638914718</v>
      </c>
      <c r="AU366" s="74">
        <f t="shared" si="247"/>
        <v>0.14727126386470549</v>
      </c>
      <c r="AV366" s="74">
        <f t="shared" si="248"/>
        <v>0.14796666715972484</v>
      </c>
      <c r="AW366" s="45"/>
      <c r="AX366" s="42" t="str">
        <f t="shared" si="249"/>
        <v>MVA0010-ST-0810-002-B</v>
      </c>
      <c r="AY366" s="42">
        <f t="shared" si="250"/>
        <v>47.81</v>
      </c>
      <c r="AZ366" s="43">
        <f t="shared" si="251"/>
        <v>54.769874375361532</v>
      </c>
      <c r="BA366" s="43">
        <f t="shared" si="252"/>
        <v>62.792442143881189</v>
      </c>
      <c r="BB366" s="43">
        <f t="shared" si="253"/>
        <v>64.330856976406281</v>
      </c>
      <c r="BC366" s="43">
        <f t="shared" si="254"/>
        <v>65.931358973645359</v>
      </c>
      <c r="BD366" s="43">
        <f t="shared" si="255"/>
        <v>66.925845651541508</v>
      </c>
      <c r="BE366" s="43">
        <f t="shared" si="256"/>
        <v>72.039964459561972</v>
      </c>
      <c r="BF366" s="43">
        <f t="shared" si="257"/>
        <v>73.804943588821232</v>
      </c>
      <c r="BG366" s="43">
        <f t="shared" si="258"/>
        <v>75.641153538011693</v>
      </c>
      <c r="BH366" s="43">
        <f t="shared" si="259"/>
        <v>76.782099525858214</v>
      </c>
      <c r="BI366" s="43">
        <f t="shared" si="260"/>
        <v>77.762599984163799</v>
      </c>
      <c r="BJ366" s="43">
        <f t="shared" si="224"/>
        <v>82.699477902948388</v>
      </c>
    </row>
    <row r="367" spans="1:62" x14ac:dyDescent="0.2">
      <c r="A367" s="26" t="s">
        <v>381</v>
      </c>
      <c r="B367" s="17">
        <f>IF(ISERROR(VLOOKUP('Prices updated for CPI'!A367,Quantities!$A$1:$B$576,2,FALSE)),0,VLOOKUP('Prices updated for CPI'!A367,Quantities!$A$1:$B$576,2,FALSE))</f>
        <v>230</v>
      </c>
      <c r="C367" s="18">
        <f t="shared" si="225"/>
        <v>1</v>
      </c>
      <c r="D367" s="19">
        <v>2</v>
      </c>
      <c r="E367" s="20">
        <v>990</v>
      </c>
      <c r="F367" s="21">
        <v>0</v>
      </c>
      <c r="G367" s="22">
        <v>0</v>
      </c>
      <c r="H367" s="22">
        <v>0</v>
      </c>
      <c r="I367" s="22">
        <v>46.789698867404134</v>
      </c>
      <c r="J367" s="23">
        <f t="shared" si="226"/>
        <v>46.789698867404134</v>
      </c>
      <c r="K367" s="24">
        <f>IF(ISERROR(VLOOKUP($A367,'14-15 pricing'!$A$1:$D$1208,4,FALSE)),L367,VLOOKUP($A367,'14-15 pricing'!$A$1:$D$1208,4,FALSE))</f>
        <v>46.85</v>
      </c>
      <c r="L367" s="24">
        <f t="shared" si="227"/>
        <v>65.752784331738155</v>
      </c>
      <c r="M367" s="24"/>
      <c r="N367" s="24"/>
      <c r="O367" s="24"/>
      <c r="P367" s="24"/>
      <c r="Q367" s="24"/>
      <c r="R367" s="24"/>
      <c r="S367" s="24"/>
      <c r="T367" s="24"/>
      <c r="U367" s="24">
        <f t="shared" si="261"/>
        <v>65.923797614387908</v>
      </c>
      <c r="V367" s="24">
        <f t="shared" si="261"/>
        <v>65.769552291518451</v>
      </c>
      <c r="W367" s="24">
        <f t="shared" si="261"/>
        <v>66.384142226648649</v>
      </c>
      <c r="X367" s="22">
        <f t="shared" si="221"/>
        <v>65.752784331738155</v>
      </c>
      <c r="Y367" s="22">
        <f t="shared" si="222"/>
        <v>0</v>
      </c>
      <c r="Z367" s="31">
        <f t="shared" si="229"/>
        <v>65.752784331738155</v>
      </c>
      <c r="AA367" s="25">
        <f t="shared" si="230"/>
        <v>0</v>
      </c>
      <c r="AC367" s="49">
        <f t="shared" si="231"/>
        <v>10775.5</v>
      </c>
      <c r="AD367" s="49">
        <f t="shared" si="232"/>
        <v>15123.140396299776</v>
      </c>
      <c r="AE367" s="49">
        <f t="shared" si="233"/>
        <v>15162.473451309219</v>
      </c>
      <c r="AF367" s="49">
        <f t="shared" si="234"/>
        <v>15126.997027049243</v>
      </c>
      <c r="AG367" s="49">
        <f t="shared" si="235"/>
        <v>15268.35271212919</v>
      </c>
      <c r="AH367" s="50">
        <f t="shared" si="236"/>
        <v>58607.860887154857</v>
      </c>
      <c r="AI367" s="49">
        <f t="shared" si="237"/>
        <v>4492.85271212919</v>
      </c>
      <c r="AJ367" s="51">
        <f t="shared" si="238"/>
        <v>1.1073323151316336E-3</v>
      </c>
      <c r="AK367" s="61"/>
      <c r="AL367" s="69">
        <f t="shared" si="239"/>
        <v>10775.5</v>
      </c>
      <c r="AM367" s="69">
        <f t="shared" si="240"/>
        <v>12346.782680285887</v>
      </c>
      <c r="AN367" s="69">
        <f t="shared" si="241"/>
        <v>14157.982294853633</v>
      </c>
      <c r="AO367" s="69">
        <f t="shared" si="242"/>
        <v>16245.731421709339</v>
      </c>
      <c r="AP367" s="69">
        <f t="shared" si="243"/>
        <v>18652.256015480849</v>
      </c>
      <c r="AQ367" s="70">
        <f t="shared" si="244"/>
        <v>58653.791130711332</v>
      </c>
      <c r="AS367" s="74">
        <f t="shared" si="245"/>
        <v>0.14581993228025494</v>
      </c>
      <c r="AT367" s="74">
        <f t="shared" si="246"/>
        <v>0.14669405475644184</v>
      </c>
      <c r="AU367" s="74">
        <f t="shared" si="247"/>
        <v>0.14746092228230812</v>
      </c>
      <c r="AV367" s="74">
        <f t="shared" si="248"/>
        <v>0.14813273291934681</v>
      </c>
      <c r="AW367" s="45"/>
      <c r="AX367" s="42" t="str">
        <f t="shared" si="249"/>
        <v>MVA0010-ST-0990-002-B</v>
      </c>
      <c r="AY367" s="42">
        <f t="shared" si="250"/>
        <v>46.85</v>
      </c>
      <c r="AZ367" s="43">
        <f t="shared" si="251"/>
        <v>53.681663827329942</v>
      </c>
      <c r="BA367" s="43">
        <f t="shared" si="252"/>
        <v>61.556444760233191</v>
      </c>
      <c r="BB367" s="43">
        <f t="shared" si="253"/>
        <v>63.064577656858901</v>
      </c>
      <c r="BC367" s="43">
        <f t="shared" si="254"/>
        <v>64.633575603394263</v>
      </c>
      <c r="BD367" s="43">
        <f t="shared" si="255"/>
        <v>65.608486948814317</v>
      </c>
      <c r="BE367" s="43">
        <f t="shared" si="256"/>
        <v>70.633614876997129</v>
      </c>
      <c r="BF367" s="43">
        <f t="shared" si="257"/>
        <v>72.364138441483561</v>
      </c>
      <c r="BG367" s="43">
        <f t="shared" si="258"/>
        <v>74.164502272274078</v>
      </c>
      <c r="BH367" s="43">
        <f t="shared" si="259"/>
        <v>75.283174943833259</v>
      </c>
      <c r="BI367" s="43">
        <f t="shared" si="260"/>
        <v>76.244534270954404</v>
      </c>
      <c r="BJ367" s="43">
        <f t="shared" si="224"/>
        <v>81.096765284699359</v>
      </c>
    </row>
    <row r="368" spans="1:62" x14ac:dyDescent="0.2">
      <c r="A368" s="26" t="s">
        <v>382</v>
      </c>
      <c r="B368" s="17">
        <f>IF(ISERROR(VLOOKUP('Prices updated for CPI'!A368,Quantities!$A$1:$B$576,2,FALSE)),0,VLOOKUP('Prices updated for CPI'!A368,Quantities!$A$1:$B$576,2,FALSE))</f>
        <v>6</v>
      </c>
      <c r="C368" s="18">
        <f t="shared" si="225"/>
        <v>1</v>
      </c>
      <c r="D368" s="19">
        <v>2</v>
      </c>
      <c r="E368" s="20">
        <v>1000</v>
      </c>
      <c r="F368" s="21">
        <v>0</v>
      </c>
      <c r="G368" s="22">
        <v>0</v>
      </c>
      <c r="H368" s="22">
        <v>0</v>
      </c>
      <c r="I368" s="22">
        <v>41.852256992404129</v>
      </c>
      <c r="J368" s="23">
        <f t="shared" si="226"/>
        <v>41.852256992404129</v>
      </c>
      <c r="K368" s="24">
        <f>IF(ISERROR(VLOOKUP($A368,'14-15 pricing'!$A$1:$D$1208,4,FALSE)),L368,VLOOKUP($A368,'14-15 pricing'!$A$1:$D$1208,4,FALSE))</f>
        <v>46.85</v>
      </c>
      <c r="L368" s="24">
        <f t="shared" si="227"/>
        <v>58.814279519442074</v>
      </c>
      <c r="M368" s="24"/>
      <c r="N368" s="24"/>
      <c r="O368" s="24"/>
      <c r="P368" s="24"/>
      <c r="Q368" s="24"/>
      <c r="R368" s="24"/>
      <c r="S368" s="24"/>
      <c r="T368" s="24"/>
      <c r="U368" s="24">
        <f t="shared" si="261"/>
        <v>58.967246775650644</v>
      </c>
      <c r="V368" s="24">
        <f t="shared" si="261"/>
        <v>58.829278054994781</v>
      </c>
      <c r="W368" s="24">
        <f t="shared" si="261"/>
        <v>59.379013927048732</v>
      </c>
      <c r="X368" s="22">
        <f t="shared" si="221"/>
        <v>58.814279519442074</v>
      </c>
      <c r="Y368" s="22">
        <f t="shared" si="222"/>
        <v>0</v>
      </c>
      <c r="Z368" s="31">
        <f t="shared" si="229"/>
        <v>58.814279519442074</v>
      </c>
      <c r="AA368" s="25">
        <f t="shared" si="230"/>
        <v>0</v>
      </c>
      <c r="AC368" s="49">
        <f t="shared" si="231"/>
        <v>281.10000000000002</v>
      </c>
      <c r="AD368" s="49">
        <f t="shared" si="232"/>
        <v>352.88567711665246</v>
      </c>
      <c r="AE368" s="49">
        <f t="shared" si="233"/>
        <v>353.80348065390388</v>
      </c>
      <c r="AF368" s="49">
        <f t="shared" si="234"/>
        <v>352.9756683299687</v>
      </c>
      <c r="AG368" s="49">
        <f t="shared" si="235"/>
        <v>356.27408356229239</v>
      </c>
      <c r="AH368" s="50">
        <f t="shared" si="236"/>
        <v>1395.3702413662706</v>
      </c>
      <c r="AI368" s="49">
        <f t="shared" si="237"/>
        <v>75.174083562292367</v>
      </c>
      <c r="AJ368" s="51">
        <f t="shared" si="238"/>
        <v>1.8527803451959343E-5</v>
      </c>
      <c r="AK368" s="61"/>
      <c r="AL368" s="69">
        <f t="shared" si="239"/>
        <v>281.10000000000002</v>
      </c>
      <c r="AM368" s="69">
        <f t="shared" si="240"/>
        <v>307.39058708933646</v>
      </c>
      <c r="AN368" s="69">
        <f t="shared" si="241"/>
        <v>337.69544680706861</v>
      </c>
      <c r="AO368" s="69">
        <f t="shared" si="242"/>
        <v>372.62751277389992</v>
      </c>
      <c r="AP368" s="69">
        <f t="shared" si="243"/>
        <v>412.89330657980412</v>
      </c>
      <c r="AQ368" s="70">
        <f t="shared" si="244"/>
        <v>1398.2774980814913</v>
      </c>
      <c r="AS368" s="74">
        <f t="shared" si="245"/>
        <v>9.3527524330617007E-2</v>
      </c>
      <c r="AT368" s="74">
        <f t="shared" si="246"/>
        <v>9.8587468161231262E-2</v>
      </c>
      <c r="AU368" s="74">
        <f t="shared" si="247"/>
        <v>0.10344251394893289</v>
      </c>
      <c r="AV368" s="74">
        <f t="shared" si="248"/>
        <v>0.1080591003765639</v>
      </c>
      <c r="AW368" s="45"/>
      <c r="AX368" s="42" t="str">
        <f t="shared" si="249"/>
        <v>MVA0010-ST-1000-002-B</v>
      </c>
      <c r="AY368" s="42">
        <f t="shared" si="250"/>
        <v>46.85</v>
      </c>
      <c r="AZ368" s="43">
        <f t="shared" si="251"/>
        <v>51.231764514889413</v>
      </c>
      <c r="BA368" s="43">
        <f t="shared" si="252"/>
        <v>56.282574467844775</v>
      </c>
      <c r="BB368" s="43">
        <f t="shared" si="253"/>
        <v>57.661497542306968</v>
      </c>
      <c r="BC368" s="43">
        <f t="shared" si="254"/>
        <v>59.09607103188609</v>
      </c>
      <c r="BD368" s="43">
        <f t="shared" si="255"/>
        <v>59.98745650113915</v>
      </c>
      <c r="BE368" s="43">
        <f t="shared" si="256"/>
        <v>62.10458546231667</v>
      </c>
      <c r="BF368" s="43">
        <f t="shared" si="257"/>
        <v>63.626147806143429</v>
      </c>
      <c r="BG368" s="43">
        <f t="shared" si="258"/>
        <v>65.209117183929109</v>
      </c>
      <c r="BH368" s="43">
        <f t="shared" si="259"/>
        <v>66.192709807019256</v>
      </c>
      <c r="BI368" s="43">
        <f t="shared" si="260"/>
        <v>67.037984717487333</v>
      </c>
      <c r="BJ368" s="43">
        <f t="shared" si="224"/>
        <v>68.815551096634039</v>
      </c>
    </row>
    <row r="369" spans="1:62" x14ac:dyDescent="0.2">
      <c r="A369" s="26" t="s">
        <v>383</v>
      </c>
      <c r="B369" s="17">
        <f>IF(ISERROR(VLOOKUP('Prices updated for CPI'!A369,Quantities!$A$1:$B$576,2,FALSE)),0,VLOOKUP('Prices updated for CPI'!A369,Quantities!$A$1:$B$576,2,FALSE))</f>
        <v>3655</v>
      </c>
      <c r="C369" s="18">
        <f t="shared" si="225"/>
        <v>1</v>
      </c>
      <c r="D369" s="19">
        <v>2</v>
      </c>
      <c r="E369" s="20">
        <v>10</v>
      </c>
      <c r="F369" s="21">
        <v>0</v>
      </c>
      <c r="G369" s="22">
        <v>0</v>
      </c>
      <c r="H369" s="22">
        <v>0</v>
      </c>
      <c r="I369" s="22">
        <v>36.918448633003393</v>
      </c>
      <c r="J369" s="23">
        <f t="shared" si="226"/>
        <v>36.918448633003393</v>
      </c>
      <c r="K369" s="24">
        <f>IF(ISERROR(VLOOKUP($A369,'14-15 pricing'!$A$1:$D$1208,4,FALSE)),L369,VLOOKUP($A369,'14-15 pricing'!$A$1:$D$1208,4,FALSE))</f>
        <v>35.659999999999997</v>
      </c>
      <c r="L369" s="24">
        <f t="shared" si="227"/>
        <v>51.880880826085587</v>
      </c>
      <c r="M369" s="24"/>
      <c r="N369" s="24"/>
      <c r="O369" s="24"/>
      <c r="P369" s="24"/>
      <c r="Q369" s="24"/>
      <c r="R369" s="24"/>
      <c r="S369" s="24"/>
      <c r="T369" s="24"/>
      <c r="U369" s="24">
        <f t="shared" si="261"/>
        <v>52.015815336114336</v>
      </c>
      <c r="V369" s="24">
        <f t="shared" si="261"/>
        <v>51.894111239548671</v>
      </c>
      <c r="W369" s="24">
        <f t="shared" si="261"/>
        <v>52.379040775316035</v>
      </c>
      <c r="X369" s="22">
        <f t="shared" si="221"/>
        <v>51.880880826085587</v>
      </c>
      <c r="Y369" s="22">
        <f t="shared" si="222"/>
        <v>0</v>
      </c>
      <c r="Z369" s="31">
        <f t="shared" si="229"/>
        <v>51.880880826085587</v>
      </c>
      <c r="AA369" s="25">
        <f t="shared" si="230"/>
        <v>0</v>
      </c>
      <c r="AC369" s="49">
        <f t="shared" si="231"/>
        <v>130337.29999999999</v>
      </c>
      <c r="AD369" s="49">
        <f t="shared" si="232"/>
        <v>189624.61941934281</v>
      </c>
      <c r="AE369" s="49">
        <f t="shared" si="233"/>
        <v>190117.8050534979</v>
      </c>
      <c r="AF369" s="49">
        <f t="shared" si="234"/>
        <v>189672.9765805504</v>
      </c>
      <c r="AG369" s="49">
        <f t="shared" si="235"/>
        <v>191445.39403378012</v>
      </c>
      <c r="AH369" s="50">
        <f t="shared" si="236"/>
        <v>730392.14146426949</v>
      </c>
      <c r="AI369" s="49">
        <f t="shared" si="237"/>
        <v>61108.094033780129</v>
      </c>
      <c r="AJ369" s="51">
        <f t="shared" si="238"/>
        <v>1.5061025049191861E-2</v>
      </c>
      <c r="AK369" s="61"/>
      <c r="AL369" s="69">
        <f t="shared" si="239"/>
        <v>130337.29999999999</v>
      </c>
      <c r="AM369" s="69">
        <f t="shared" si="240"/>
        <v>151708.59702056414</v>
      </c>
      <c r="AN369" s="69">
        <f t="shared" si="241"/>
        <v>176343.04721345744</v>
      </c>
      <c r="AO369" s="69">
        <f t="shared" si="242"/>
        <v>204738.89682998776</v>
      </c>
      <c r="AP369" s="69">
        <f t="shared" si="243"/>
        <v>237470.46863820363</v>
      </c>
      <c r="AQ369" s="70">
        <f t="shared" si="244"/>
        <v>730672.66476343339</v>
      </c>
      <c r="AS369" s="74">
        <f t="shared" si="245"/>
        <v>0.16396915557222796</v>
      </c>
      <c r="AT369" s="74">
        <f t="shared" si="246"/>
        <v>0.16238005410829881</v>
      </c>
      <c r="AU369" s="74">
        <f t="shared" si="247"/>
        <v>0.16102619335004506</v>
      </c>
      <c r="AV369" s="74">
        <f t="shared" si="248"/>
        <v>0.15986982598326541</v>
      </c>
      <c r="AW369" s="45"/>
      <c r="AX369" s="42" t="str">
        <f t="shared" si="249"/>
        <v>MVA0020-ST-0010-002-B</v>
      </c>
      <c r="AY369" s="42">
        <f t="shared" si="250"/>
        <v>35.659999999999997</v>
      </c>
      <c r="AZ369" s="43">
        <f t="shared" si="251"/>
        <v>41.50714008770565</v>
      </c>
      <c r="BA369" s="43">
        <f t="shared" si="252"/>
        <v>48.247071741028037</v>
      </c>
      <c r="BB369" s="43">
        <f t="shared" si="253"/>
        <v>49.429124998683221</v>
      </c>
      <c r="BC369" s="43">
        <f t="shared" si="254"/>
        <v>50.658883422563498</v>
      </c>
      <c r="BD369" s="43">
        <f t="shared" si="255"/>
        <v>51.423005161673586</v>
      </c>
      <c r="BE369" s="43">
        <f t="shared" si="256"/>
        <v>56.016114043772312</v>
      </c>
      <c r="BF369" s="43">
        <f t="shared" si="257"/>
        <v>57.388508837844732</v>
      </c>
      <c r="BG369" s="43">
        <f t="shared" si="258"/>
        <v>58.816290579462603</v>
      </c>
      <c r="BH369" s="43">
        <f t="shared" si="259"/>
        <v>59.703455933477599</v>
      </c>
      <c r="BI369" s="43">
        <f t="shared" si="260"/>
        <v>60.465863659584222</v>
      </c>
      <c r="BJ369" s="43">
        <f t="shared" si="224"/>
        <v>64.971400448208939</v>
      </c>
    </row>
    <row r="370" spans="1:62" x14ac:dyDescent="0.2">
      <c r="A370" s="26" t="s">
        <v>384</v>
      </c>
      <c r="B370" s="17">
        <f>IF(ISERROR(VLOOKUP('Prices updated for CPI'!A370,Quantities!$A$1:$B$576,2,FALSE)),0,VLOOKUP('Prices updated for CPI'!A370,Quantities!$A$1:$B$576,2,FALSE))</f>
        <v>9</v>
      </c>
      <c r="C370" s="18">
        <f t="shared" si="225"/>
        <v>1</v>
      </c>
      <c r="D370" s="19">
        <v>2</v>
      </c>
      <c r="E370" s="20">
        <v>740</v>
      </c>
      <c r="F370" s="21">
        <v>0</v>
      </c>
      <c r="G370" s="22">
        <v>0</v>
      </c>
      <c r="H370" s="22">
        <v>0</v>
      </c>
      <c r="I370" s="22">
        <v>36.918448633003393</v>
      </c>
      <c r="J370" s="23">
        <f t="shared" si="226"/>
        <v>36.918448633003393</v>
      </c>
      <c r="K370" s="24">
        <f>IF(ISERROR(VLOOKUP($A370,'14-15 pricing'!$A$1:$D$1208,4,FALSE)),L370,VLOOKUP($A370,'14-15 pricing'!$A$1:$D$1208,4,FALSE))</f>
        <v>35.659999999999997</v>
      </c>
      <c r="L370" s="24">
        <f t="shared" si="227"/>
        <v>51.880880826085587</v>
      </c>
      <c r="M370" s="24"/>
      <c r="N370" s="24"/>
      <c r="O370" s="24"/>
      <c r="P370" s="24"/>
      <c r="Q370" s="24"/>
      <c r="R370" s="24"/>
      <c r="S370" s="24"/>
      <c r="T370" s="24"/>
      <c r="U370" s="24">
        <f t="shared" si="261"/>
        <v>52.015815336114336</v>
      </c>
      <c r="V370" s="24">
        <f t="shared" si="261"/>
        <v>51.894111239548671</v>
      </c>
      <c r="W370" s="24">
        <f t="shared" si="261"/>
        <v>52.379040775316035</v>
      </c>
      <c r="X370" s="22">
        <f t="shared" ref="X370:X396" si="262">IF($D370=2,($I370*(1+L$8)*L$7))</f>
        <v>51.880880826085587</v>
      </c>
      <c r="Y370" s="22">
        <f t="shared" ref="Y370:Y396" si="263">IF($D370=2,0)</f>
        <v>0</v>
      </c>
      <c r="Z370" s="31">
        <f t="shared" si="229"/>
        <v>51.880880826085587</v>
      </c>
      <c r="AA370" s="25">
        <f t="shared" si="230"/>
        <v>0</v>
      </c>
      <c r="AC370" s="49">
        <f t="shared" si="231"/>
        <v>320.93999999999994</v>
      </c>
      <c r="AD370" s="49">
        <f t="shared" si="232"/>
        <v>466.92792743477025</v>
      </c>
      <c r="AE370" s="49">
        <f t="shared" si="233"/>
        <v>468.14233802502901</v>
      </c>
      <c r="AF370" s="49">
        <f t="shared" si="234"/>
        <v>467.04700115593806</v>
      </c>
      <c r="AG370" s="49">
        <f t="shared" si="235"/>
        <v>471.4113669778443</v>
      </c>
      <c r="AH370" s="50">
        <f t="shared" si="236"/>
        <v>1798.503221115848</v>
      </c>
      <c r="AI370" s="49">
        <f t="shared" si="237"/>
        <v>150.47136697784435</v>
      </c>
      <c r="AJ370" s="51">
        <f t="shared" si="238"/>
        <v>3.7085971393358886E-5</v>
      </c>
      <c r="AK370" s="61"/>
      <c r="AL370" s="69">
        <f t="shared" si="239"/>
        <v>320.93999999999994</v>
      </c>
      <c r="AM370" s="69">
        <f t="shared" si="240"/>
        <v>373.56426078935073</v>
      </c>
      <c r="AN370" s="69">
        <f t="shared" si="241"/>
        <v>434.22364566925216</v>
      </c>
      <c r="AO370" s="69">
        <f t="shared" si="242"/>
        <v>504.14502639395062</v>
      </c>
      <c r="AP370" s="69">
        <f t="shared" si="243"/>
        <v>584.7426040338803</v>
      </c>
      <c r="AQ370" s="70">
        <f t="shared" si="244"/>
        <v>1799.1939761616688</v>
      </c>
      <c r="AS370" s="74">
        <f t="shared" si="245"/>
        <v>0.16396915557222783</v>
      </c>
      <c r="AT370" s="74">
        <f t="shared" si="246"/>
        <v>0.16238005410829887</v>
      </c>
      <c r="AU370" s="74">
        <f t="shared" si="247"/>
        <v>0.16102619335004506</v>
      </c>
      <c r="AV370" s="74">
        <f t="shared" si="248"/>
        <v>0.15986982598326552</v>
      </c>
      <c r="AW370" s="45"/>
      <c r="AX370" s="42" t="str">
        <f t="shared" si="249"/>
        <v>MVA0020-ST-0740-002-B</v>
      </c>
      <c r="AY370" s="42">
        <f t="shared" si="250"/>
        <v>35.659999999999997</v>
      </c>
      <c r="AZ370" s="43">
        <f t="shared" si="251"/>
        <v>41.507140087705636</v>
      </c>
      <c r="BA370" s="43">
        <f t="shared" si="252"/>
        <v>48.247071741028023</v>
      </c>
      <c r="BB370" s="43">
        <f t="shared" si="253"/>
        <v>49.429124998683207</v>
      </c>
      <c r="BC370" s="43">
        <f t="shared" si="254"/>
        <v>50.658883422563484</v>
      </c>
      <c r="BD370" s="43">
        <f t="shared" si="255"/>
        <v>51.423005161673572</v>
      </c>
      <c r="BE370" s="43">
        <f t="shared" si="256"/>
        <v>56.016114043772291</v>
      </c>
      <c r="BF370" s="43">
        <f t="shared" si="257"/>
        <v>57.388508837844711</v>
      </c>
      <c r="BG370" s="43">
        <f t="shared" si="258"/>
        <v>58.816290579462574</v>
      </c>
      <c r="BH370" s="43">
        <f t="shared" si="259"/>
        <v>59.703455933477571</v>
      </c>
      <c r="BI370" s="43">
        <f t="shared" si="260"/>
        <v>60.465863659584194</v>
      </c>
      <c r="BJ370" s="43">
        <f t="shared" si="224"/>
        <v>64.971400448208925</v>
      </c>
    </row>
    <row r="371" spans="1:62" x14ac:dyDescent="0.2">
      <c r="A371" s="26" t="s">
        <v>385</v>
      </c>
      <c r="B371" s="17">
        <f>IF(ISERROR(VLOOKUP('Prices updated for CPI'!A371,Quantities!$A$1:$B$576,2,FALSE)),0,VLOOKUP('Prices updated for CPI'!A371,Quantities!$A$1:$B$576,2,FALSE))</f>
        <v>328</v>
      </c>
      <c r="C371" s="18">
        <f t="shared" si="225"/>
        <v>1</v>
      </c>
      <c r="D371" s="19">
        <v>2</v>
      </c>
      <c r="E371" s="20">
        <v>810</v>
      </c>
      <c r="F371" s="21">
        <v>0</v>
      </c>
      <c r="G371" s="22">
        <v>0</v>
      </c>
      <c r="H371" s="22">
        <v>0</v>
      </c>
      <c r="I371" s="22">
        <v>47.728362633003393</v>
      </c>
      <c r="J371" s="23">
        <f t="shared" si="226"/>
        <v>47.728362633003393</v>
      </c>
      <c r="K371" s="24">
        <f>IF(ISERROR(VLOOKUP($A371,'14-15 pricing'!$A$1:$D$1208,4,FALSE)),L371,VLOOKUP($A371,'14-15 pricing'!$A$1:$D$1208,4,FALSE))</f>
        <v>48.13</v>
      </c>
      <c r="L371" s="24">
        <f t="shared" si="227"/>
        <v>67.07187288399345</v>
      </c>
      <c r="M371" s="24"/>
      <c r="N371" s="24"/>
      <c r="O371" s="24"/>
      <c r="P371" s="24"/>
      <c r="Q371" s="24"/>
      <c r="R371" s="24"/>
      <c r="S371" s="24"/>
      <c r="T371" s="24"/>
      <c r="U371" s="24">
        <f t="shared" si="261"/>
        <v>67.24631692118416</v>
      </c>
      <c r="V371" s="24">
        <f t="shared" si="261"/>
        <v>67.088977231411405</v>
      </c>
      <c r="W371" s="24">
        <f t="shared" si="261"/>
        <v>67.715896660356975</v>
      </c>
      <c r="X371" s="22">
        <f t="shared" si="262"/>
        <v>67.07187288399345</v>
      </c>
      <c r="Y371" s="22">
        <f t="shared" si="263"/>
        <v>0</v>
      </c>
      <c r="Z371" s="31">
        <f t="shared" si="229"/>
        <v>67.07187288399345</v>
      </c>
      <c r="AA371" s="25">
        <f t="shared" si="230"/>
        <v>0</v>
      </c>
      <c r="AC371" s="49">
        <f t="shared" si="231"/>
        <v>15786.640000000001</v>
      </c>
      <c r="AD371" s="49">
        <f t="shared" si="232"/>
        <v>21999.574305949853</v>
      </c>
      <c r="AE371" s="49">
        <f t="shared" si="233"/>
        <v>22056.791950148403</v>
      </c>
      <c r="AF371" s="49">
        <f t="shared" si="234"/>
        <v>22005.184531902942</v>
      </c>
      <c r="AG371" s="49">
        <f t="shared" si="235"/>
        <v>22210.814104597088</v>
      </c>
      <c r="AH371" s="50">
        <f t="shared" si="236"/>
        <v>85361.206180929439</v>
      </c>
      <c r="AI371" s="49">
        <f t="shared" si="237"/>
        <v>6424.1741045970866</v>
      </c>
      <c r="AJ371" s="51">
        <f t="shared" si="238"/>
        <v>1.5833360316592614E-3</v>
      </c>
      <c r="AK371" s="61"/>
      <c r="AL371" s="69">
        <f t="shared" si="239"/>
        <v>15786.640000000001</v>
      </c>
      <c r="AM371" s="69">
        <f t="shared" si="240"/>
        <v>18033.362550784623</v>
      </c>
      <c r="AN371" s="69">
        <f t="shared" si="241"/>
        <v>20623.133996162858</v>
      </c>
      <c r="AO371" s="69">
        <f t="shared" si="242"/>
        <v>23608.33398757</v>
      </c>
      <c r="AP371" s="69">
        <f t="shared" si="243"/>
        <v>27049.339951474925</v>
      </c>
      <c r="AQ371" s="70">
        <f t="shared" si="244"/>
        <v>85434.92407043268</v>
      </c>
      <c r="AS371" s="74">
        <f t="shared" si="245"/>
        <v>0.14231796954796089</v>
      </c>
      <c r="AT371" s="74">
        <f t="shared" si="246"/>
        <v>0.14361001383325239</v>
      </c>
      <c r="AU371" s="74">
        <f t="shared" si="247"/>
        <v>0.14475006524045125</v>
      </c>
      <c r="AV371" s="74">
        <f t="shared" si="248"/>
        <v>0.14575386665220194</v>
      </c>
      <c r="AW371" s="45"/>
      <c r="AX371" s="42" t="str">
        <f t="shared" si="249"/>
        <v>MVA0020-ST-0810-002-B</v>
      </c>
      <c r="AY371" s="42">
        <f t="shared" si="250"/>
        <v>48.13</v>
      </c>
      <c r="AZ371" s="43">
        <f t="shared" si="251"/>
        <v>54.979763874343355</v>
      </c>
      <c r="BA371" s="43">
        <f t="shared" si="252"/>
        <v>62.875408524886751</v>
      </c>
      <c r="BB371" s="43">
        <f t="shared" si="253"/>
        <v>64.415856033746479</v>
      </c>
      <c r="BC371" s="43">
        <f t="shared" si="254"/>
        <v>66.018472741832426</v>
      </c>
      <c r="BD371" s="43">
        <f t="shared" si="255"/>
        <v>67.014273414817893</v>
      </c>
      <c r="BE371" s="43">
        <f t="shared" si="256"/>
        <v>71.976628010884127</v>
      </c>
      <c r="BF371" s="43">
        <f t="shared" si="257"/>
        <v>73.740055397150783</v>
      </c>
      <c r="BG371" s="43">
        <f t="shared" si="258"/>
        <v>75.574650978287622</v>
      </c>
      <c r="BH371" s="43">
        <f t="shared" si="259"/>
        <v>76.714593863654216</v>
      </c>
      <c r="BI371" s="43">
        <f t="shared" si="260"/>
        <v>77.694232280766116</v>
      </c>
      <c r="BJ371" s="43">
        <f t="shared" si="224"/>
        <v>82.467499852057685</v>
      </c>
    </row>
    <row r="372" spans="1:62" x14ac:dyDescent="0.2">
      <c r="A372" s="26" t="s">
        <v>386</v>
      </c>
      <c r="B372" s="17">
        <f>IF(ISERROR(VLOOKUP('Prices updated for CPI'!A372,Quantities!$A$1:$B$576,2,FALSE)),0,VLOOKUP('Prices updated for CPI'!A372,Quantities!$A$1:$B$576,2,FALSE))</f>
        <v>8</v>
      </c>
      <c r="C372" s="18">
        <f t="shared" si="225"/>
        <v>1</v>
      </c>
      <c r="D372" s="19">
        <v>2</v>
      </c>
      <c r="E372" s="20">
        <v>820</v>
      </c>
      <c r="F372" s="21">
        <v>0</v>
      </c>
      <c r="G372" s="22">
        <v>0</v>
      </c>
      <c r="H372" s="22">
        <v>0</v>
      </c>
      <c r="I372" s="22">
        <v>36.918448633003393</v>
      </c>
      <c r="J372" s="23">
        <f t="shared" si="226"/>
        <v>36.918448633003393</v>
      </c>
      <c r="K372" s="24">
        <f>IF(ISERROR(VLOOKUP($A372,'14-15 pricing'!$A$1:$D$1208,4,FALSE)),L372,VLOOKUP($A372,'14-15 pricing'!$A$1:$D$1208,4,FALSE))</f>
        <v>35.659999999999997</v>
      </c>
      <c r="L372" s="24">
        <f t="shared" si="227"/>
        <v>51.880880826085587</v>
      </c>
      <c r="M372" s="24"/>
      <c r="N372" s="24"/>
      <c r="O372" s="24"/>
      <c r="P372" s="24"/>
      <c r="Q372" s="24"/>
      <c r="R372" s="24"/>
      <c r="S372" s="24"/>
      <c r="T372" s="24"/>
      <c r="U372" s="24">
        <f t="shared" ref="U372:W396" si="264">IF($D372=1,($I372*(1+U$8)*U$7)+$F372,$J372*(1+U$8)*U$7)</f>
        <v>52.015815336114336</v>
      </c>
      <c r="V372" s="24">
        <f t="shared" si="264"/>
        <v>51.894111239548671</v>
      </c>
      <c r="W372" s="24">
        <f t="shared" si="264"/>
        <v>52.379040775316035</v>
      </c>
      <c r="X372" s="22">
        <f t="shared" si="262"/>
        <v>51.880880826085587</v>
      </c>
      <c r="Y372" s="22">
        <f t="shared" si="263"/>
        <v>0</v>
      </c>
      <c r="Z372" s="31">
        <f t="shared" si="229"/>
        <v>51.880880826085587</v>
      </c>
      <c r="AA372" s="25">
        <f t="shared" si="230"/>
        <v>0</v>
      </c>
      <c r="AC372" s="49">
        <f t="shared" si="231"/>
        <v>285.27999999999997</v>
      </c>
      <c r="AD372" s="49">
        <f t="shared" si="232"/>
        <v>415.0470466086847</v>
      </c>
      <c r="AE372" s="49">
        <f t="shared" si="233"/>
        <v>416.12652268891469</v>
      </c>
      <c r="AF372" s="49">
        <f t="shared" si="234"/>
        <v>415.15288991638937</v>
      </c>
      <c r="AG372" s="49">
        <f t="shared" si="235"/>
        <v>419.03232620252828</v>
      </c>
      <c r="AH372" s="50">
        <f t="shared" si="236"/>
        <v>1598.669529880754</v>
      </c>
      <c r="AI372" s="49">
        <f t="shared" si="237"/>
        <v>133.75232620252831</v>
      </c>
      <c r="AJ372" s="51">
        <f t="shared" si="238"/>
        <v>3.2965307905207902E-5</v>
      </c>
      <c r="AK372" s="61"/>
      <c r="AL372" s="69">
        <f t="shared" si="239"/>
        <v>285.27999999999997</v>
      </c>
      <c r="AM372" s="69">
        <f t="shared" si="240"/>
        <v>332.05712070164515</v>
      </c>
      <c r="AN372" s="69">
        <f t="shared" si="241"/>
        <v>385.97657392822418</v>
      </c>
      <c r="AO372" s="69">
        <f t="shared" si="242"/>
        <v>448.12891235017838</v>
      </c>
      <c r="AP372" s="69">
        <f t="shared" si="243"/>
        <v>519.7712035856714</v>
      </c>
      <c r="AQ372" s="70">
        <f t="shared" si="244"/>
        <v>1599.2835343659278</v>
      </c>
      <c r="AS372" s="74">
        <f t="shared" si="245"/>
        <v>0.16396915557222791</v>
      </c>
      <c r="AT372" s="74">
        <f t="shared" si="246"/>
        <v>0.16238005410829878</v>
      </c>
      <c r="AU372" s="74">
        <f t="shared" si="247"/>
        <v>0.16102619335004509</v>
      </c>
      <c r="AV372" s="74">
        <f t="shared" si="248"/>
        <v>0.15986982598326541</v>
      </c>
      <c r="AW372" s="45"/>
      <c r="AX372" s="42" t="str">
        <f t="shared" si="249"/>
        <v>MVA0020-ST-0820-002-B</v>
      </c>
      <c r="AY372" s="42">
        <f t="shared" si="250"/>
        <v>35.659999999999997</v>
      </c>
      <c r="AZ372" s="43">
        <f t="shared" si="251"/>
        <v>41.507140087705636</v>
      </c>
      <c r="BA372" s="43">
        <f t="shared" si="252"/>
        <v>48.247071741028009</v>
      </c>
      <c r="BB372" s="43">
        <f t="shared" si="253"/>
        <v>49.429124998683193</v>
      </c>
      <c r="BC372" s="43">
        <f t="shared" si="254"/>
        <v>50.65888342256347</v>
      </c>
      <c r="BD372" s="43">
        <f t="shared" si="255"/>
        <v>51.423005161673551</v>
      </c>
      <c r="BE372" s="43">
        <f t="shared" si="256"/>
        <v>56.016114043772276</v>
      </c>
      <c r="BF372" s="43">
        <f t="shared" si="257"/>
        <v>57.388508837844697</v>
      </c>
      <c r="BG372" s="43">
        <f t="shared" si="258"/>
        <v>58.81629057946256</v>
      </c>
      <c r="BH372" s="43">
        <f t="shared" si="259"/>
        <v>59.703455933477557</v>
      </c>
      <c r="BI372" s="43">
        <f t="shared" si="260"/>
        <v>60.46586365958418</v>
      </c>
      <c r="BJ372" s="43">
        <f t="shared" si="224"/>
        <v>64.971400448208897</v>
      </c>
    </row>
    <row r="373" spans="1:62" x14ac:dyDescent="0.2">
      <c r="A373" s="26" t="s">
        <v>387</v>
      </c>
      <c r="B373" s="17">
        <f>IF(ISERROR(VLOOKUP('Prices updated for CPI'!A373,Quantities!$A$1:$B$576,2,FALSE)),0,VLOOKUP('Prices updated for CPI'!A373,Quantities!$A$1:$B$576,2,FALSE))</f>
        <v>6928</v>
      </c>
      <c r="C373" s="18">
        <f t="shared" si="225"/>
        <v>1</v>
      </c>
      <c r="D373" s="19">
        <v>2</v>
      </c>
      <c r="E373" s="20">
        <v>990</v>
      </c>
      <c r="F373" s="21">
        <v>0</v>
      </c>
      <c r="G373" s="22">
        <v>0</v>
      </c>
      <c r="H373" s="22">
        <v>0</v>
      </c>
      <c r="I373" s="22">
        <v>46.793332383003396</v>
      </c>
      <c r="J373" s="23">
        <f t="shared" si="226"/>
        <v>46.793332383003396</v>
      </c>
      <c r="K373" s="24">
        <f>IF(ISERROR(VLOOKUP($A373,'14-15 pricing'!$A$1:$D$1208,4,FALSE)),L373,VLOOKUP($A373,'14-15 pricing'!$A$1:$D$1208,4,FALSE))</f>
        <v>47.17</v>
      </c>
      <c r="L373" s="24">
        <f t="shared" si="227"/>
        <v>65.757890450677735</v>
      </c>
      <c r="M373" s="24"/>
      <c r="N373" s="24"/>
      <c r="O373" s="24"/>
      <c r="P373" s="24"/>
      <c r="Q373" s="24"/>
      <c r="R373" s="24"/>
      <c r="S373" s="24"/>
      <c r="T373" s="24"/>
      <c r="U373" s="24">
        <f t="shared" si="264"/>
        <v>65.928917013588844</v>
      </c>
      <c r="V373" s="24">
        <f t="shared" si="264"/>
        <v>65.774659712596005</v>
      </c>
      <c r="W373" s="24">
        <f t="shared" si="264"/>
        <v>66.389297374515863</v>
      </c>
      <c r="X373" s="22">
        <f t="shared" si="262"/>
        <v>65.757890450677735</v>
      </c>
      <c r="Y373" s="22">
        <f t="shared" si="263"/>
        <v>0</v>
      </c>
      <c r="Z373" s="31">
        <f t="shared" si="229"/>
        <v>65.757890450677735</v>
      </c>
      <c r="AA373" s="25">
        <f t="shared" si="230"/>
        <v>0</v>
      </c>
      <c r="AC373" s="49">
        <f t="shared" si="231"/>
        <v>326793.76</v>
      </c>
      <c r="AD373" s="49">
        <f t="shared" si="232"/>
        <v>455570.66504229535</v>
      </c>
      <c r="AE373" s="49">
        <f t="shared" si="233"/>
        <v>456755.5370701435</v>
      </c>
      <c r="AF373" s="49">
        <f t="shared" si="234"/>
        <v>455686.84248886514</v>
      </c>
      <c r="AG373" s="49">
        <f t="shared" si="235"/>
        <v>459945.05221064592</v>
      </c>
      <c r="AH373" s="50">
        <f t="shared" si="236"/>
        <v>1767562.3019062949</v>
      </c>
      <c r="AI373" s="49">
        <f t="shared" si="237"/>
        <v>133151.29221064592</v>
      </c>
      <c r="AJ373" s="51">
        <f t="shared" si="238"/>
        <v>3.2817173878933861E-2</v>
      </c>
      <c r="AK373" s="61"/>
      <c r="AL373" s="69">
        <f t="shared" si="239"/>
        <v>326793.76</v>
      </c>
      <c r="AM373" s="69">
        <f t="shared" si="240"/>
        <v>373360.68144468794</v>
      </c>
      <c r="AN373" s="69">
        <f t="shared" si="241"/>
        <v>427037.84038650204</v>
      </c>
      <c r="AO373" s="69">
        <f t="shared" si="242"/>
        <v>488910.88895139605</v>
      </c>
      <c r="AP373" s="69">
        <f t="shared" si="243"/>
        <v>560231.24595582625</v>
      </c>
      <c r="AQ373" s="70">
        <f t="shared" si="244"/>
        <v>1769081.532261566</v>
      </c>
      <c r="AS373" s="74">
        <f t="shared" si="245"/>
        <v>0.14249636053236736</v>
      </c>
      <c r="AT373" s="74">
        <f t="shared" si="246"/>
        <v>0.1437675727773873</v>
      </c>
      <c r="AU373" s="74">
        <f t="shared" si="247"/>
        <v>0.14488891314384258</v>
      </c>
      <c r="AV373" s="74">
        <f t="shared" si="248"/>
        <v>0.14587598398022253</v>
      </c>
      <c r="AW373" s="45"/>
      <c r="AX373" s="42" t="str">
        <f t="shared" si="249"/>
        <v>MVA0020-ST-0990-002-B</v>
      </c>
      <c r="AY373" s="42">
        <f t="shared" si="250"/>
        <v>47.17</v>
      </c>
      <c r="AZ373" s="43">
        <f t="shared" si="251"/>
        <v>53.891553326311772</v>
      </c>
      <c r="BA373" s="43">
        <f t="shared" si="252"/>
        <v>61.639411141238746</v>
      </c>
      <c r="BB373" s="43">
        <f t="shared" si="253"/>
        <v>63.149576714199092</v>
      </c>
      <c r="BC373" s="43">
        <f t="shared" si="254"/>
        <v>64.720689371581329</v>
      </c>
      <c r="BD373" s="43">
        <f t="shared" si="255"/>
        <v>65.696914712090688</v>
      </c>
      <c r="BE373" s="43">
        <f t="shared" si="256"/>
        <v>70.570278428319298</v>
      </c>
      <c r="BF373" s="43">
        <f t="shared" si="257"/>
        <v>72.299250249813113</v>
      </c>
      <c r="BG373" s="43">
        <f t="shared" si="258"/>
        <v>74.097999712549992</v>
      </c>
      <c r="BH373" s="43">
        <f t="shared" si="259"/>
        <v>75.215669281629232</v>
      </c>
      <c r="BI373" s="43">
        <f t="shared" si="260"/>
        <v>76.176166567556692</v>
      </c>
      <c r="BJ373" s="43">
        <f t="shared" si="224"/>
        <v>80.864787233808656</v>
      </c>
    </row>
    <row r="374" spans="1:62" x14ac:dyDescent="0.2">
      <c r="A374" s="26" t="s">
        <v>388</v>
      </c>
      <c r="B374" s="17">
        <f>IF(ISERROR(VLOOKUP('Prices updated for CPI'!A374,Quantities!$A$1:$B$576,2,FALSE)),0,VLOOKUP('Prices updated for CPI'!A374,Quantities!$A$1:$B$576,2,FALSE))</f>
        <v>90</v>
      </c>
      <c r="C374" s="18">
        <f t="shared" si="225"/>
        <v>1</v>
      </c>
      <c r="D374" s="19">
        <v>2</v>
      </c>
      <c r="E374" s="20">
        <v>1000</v>
      </c>
      <c r="F374" s="21">
        <v>0</v>
      </c>
      <c r="G374" s="22">
        <v>0</v>
      </c>
      <c r="H374" s="22">
        <v>0</v>
      </c>
      <c r="I374" s="22">
        <v>41.855890508003391</v>
      </c>
      <c r="J374" s="23">
        <f t="shared" si="226"/>
        <v>41.855890508003391</v>
      </c>
      <c r="K374" s="24">
        <f>IF(ISERROR(VLOOKUP($A374,'14-15 pricing'!$A$1:$D$1208,4,FALSE)),L374,VLOOKUP($A374,'14-15 pricing'!$A$1:$D$1208,4,FALSE))</f>
        <v>47.17</v>
      </c>
      <c r="L374" s="24">
        <f t="shared" si="227"/>
        <v>58.819385638381654</v>
      </c>
      <c r="M374" s="24"/>
      <c r="N374" s="24"/>
      <c r="O374" s="24"/>
      <c r="P374" s="24"/>
      <c r="Q374" s="24"/>
      <c r="R374" s="24"/>
      <c r="S374" s="24"/>
      <c r="T374" s="24"/>
      <c r="U374" s="24">
        <f t="shared" si="264"/>
        <v>58.972366174851587</v>
      </c>
      <c r="V374" s="24">
        <f t="shared" si="264"/>
        <v>58.834385476072327</v>
      </c>
      <c r="W374" s="24">
        <f t="shared" si="264"/>
        <v>59.384169074915945</v>
      </c>
      <c r="X374" s="22">
        <f t="shared" si="262"/>
        <v>58.819385638381654</v>
      </c>
      <c r="Y374" s="22">
        <f t="shared" si="263"/>
        <v>0</v>
      </c>
      <c r="Z374" s="31">
        <f t="shared" si="229"/>
        <v>58.819385638381654</v>
      </c>
      <c r="AA374" s="25">
        <f t="shared" si="230"/>
        <v>0</v>
      </c>
      <c r="AC374" s="49">
        <f t="shared" si="231"/>
        <v>4245.3</v>
      </c>
      <c r="AD374" s="49">
        <f t="shared" si="232"/>
        <v>5293.7447074543488</v>
      </c>
      <c r="AE374" s="49">
        <f t="shared" si="233"/>
        <v>5307.5129557366427</v>
      </c>
      <c r="AF374" s="49">
        <f t="shared" si="234"/>
        <v>5295.0946928465091</v>
      </c>
      <c r="AG374" s="49">
        <f t="shared" si="235"/>
        <v>5344.5752167424353</v>
      </c>
      <c r="AH374" s="50">
        <f t="shared" si="236"/>
        <v>20959.024243235748</v>
      </c>
      <c r="AI374" s="49">
        <f t="shared" si="237"/>
        <v>1099.2752167424351</v>
      </c>
      <c r="AJ374" s="51">
        <f t="shared" si="238"/>
        <v>2.7093320184657483E-4</v>
      </c>
      <c r="AK374" s="61"/>
      <c r="AL374" s="69">
        <f t="shared" si="239"/>
        <v>4245.3</v>
      </c>
      <c r="AM374" s="69">
        <f t="shared" si="240"/>
        <v>4629.7488612484112</v>
      </c>
      <c r="AN374" s="69">
        <f t="shared" si="241"/>
        <v>5072.8986763965295</v>
      </c>
      <c r="AO374" s="69">
        <f t="shared" si="242"/>
        <v>5583.7124112274932</v>
      </c>
      <c r="AP374" s="69">
        <f t="shared" si="243"/>
        <v>6172.5215741168977</v>
      </c>
      <c r="AQ374" s="70">
        <f t="shared" si="244"/>
        <v>21004.39635012166</v>
      </c>
      <c r="AS374" s="74">
        <f t="shared" si="245"/>
        <v>9.0558702859258711E-2</v>
      </c>
      <c r="AT374" s="74">
        <f t="shared" si="246"/>
        <v>9.5717894950488297E-2</v>
      </c>
      <c r="AU374" s="74">
        <f t="shared" si="247"/>
        <v>0.10069464568801795</v>
      </c>
      <c r="AV374" s="74">
        <f t="shared" si="248"/>
        <v>0.10545119797098644</v>
      </c>
      <c r="AW374" s="45"/>
      <c r="AX374" s="42" t="str">
        <f t="shared" si="249"/>
        <v>MVA0020-ST-1000-002-B</v>
      </c>
      <c r="AY374" s="42">
        <f t="shared" si="250"/>
        <v>47.17</v>
      </c>
      <c r="AZ374" s="43">
        <f t="shared" si="251"/>
        <v>51.441654013871236</v>
      </c>
      <c r="BA374" s="43">
        <f t="shared" si="252"/>
        <v>56.365540848850323</v>
      </c>
      <c r="BB374" s="43">
        <f t="shared" si="253"/>
        <v>57.746496599647152</v>
      </c>
      <c r="BC374" s="43">
        <f t="shared" si="254"/>
        <v>59.18318480007315</v>
      </c>
      <c r="BD374" s="43">
        <f t="shared" si="255"/>
        <v>60.075884264415528</v>
      </c>
      <c r="BE374" s="43">
        <f t="shared" si="256"/>
        <v>62.041249013638812</v>
      </c>
      <c r="BF374" s="43">
        <f t="shared" si="257"/>
        <v>63.561259614472959</v>
      </c>
      <c r="BG374" s="43">
        <f t="shared" si="258"/>
        <v>65.142614624205009</v>
      </c>
      <c r="BH374" s="43">
        <f t="shared" si="259"/>
        <v>66.125204144815228</v>
      </c>
      <c r="BI374" s="43">
        <f t="shared" si="260"/>
        <v>66.969617014089621</v>
      </c>
      <c r="BJ374" s="43">
        <f t="shared" si="224"/>
        <v>68.583573045743307</v>
      </c>
    </row>
    <row r="375" spans="1:62" x14ac:dyDescent="0.2">
      <c r="A375" s="26" t="s">
        <v>389</v>
      </c>
      <c r="B375" s="17">
        <f>IF(ISERROR(VLOOKUP('Prices updated for CPI'!A375,Quantities!$A$1:$B$576,2,FALSE)),0,VLOOKUP('Prices updated for CPI'!A375,Quantities!$A$1:$B$576,2,FALSE))</f>
        <v>3</v>
      </c>
      <c r="C375" s="18">
        <f t="shared" si="225"/>
        <v>1</v>
      </c>
      <c r="D375" s="19">
        <v>2</v>
      </c>
      <c r="E375" s="20">
        <v>1260</v>
      </c>
      <c r="F375" s="21">
        <v>0</v>
      </c>
      <c r="G375" s="22">
        <v>0</v>
      </c>
      <c r="H375" s="22">
        <v>0</v>
      </c>
      <c r="I375" s="22">
        <v>42.323405633003397</v>
      </c>
      <c r="J375" s="23">
        <f t="shared" si="226"/>
        <v>42.323405633003397</v>
      </c>
      <c r="K375" s="24">
        <f>IF(ISERROR(VLOOKUP($A375,'14-15 pricing'!$A$1:$D$1208,4,FALSE)),L375,VLOOKUP($A375,'14-15 pricing'!$A$1:$D$1208,4,FALSE))</f>
        <v>48.13</v>
      </c>
      <c r="L375" s="24">
        <f t="shared" si="227"/>
        <v>59.476376855039518</v>
      </c>
      <c r="M375" s="24"/>
      <c r="N375" s="24"/>
      <c r="O375" s="24"/>
      <c r="P375" s="24"/>
      <c r="Q375" s="24"/>
      <c r="R375" s="24"/>
      <c r="S375" s="24"/>
      <c r="T375" s="24"/>
      <c r="U375" s="24">
        <f t="shared" si="264"/>
        <v>59.631066128649252</v>
      </c>
      <c r="V375" s="24">
        <f t="shared" si="264"/>
        <v>59.491544235480042</v>
      </c>
      <c r="W375" s="24">
        <f t="shared" si="264"/>
        <v>60.047468717836509</v>
      </c>
      <c r="X375" s="22">
        <f t="shared" si="262"/>
        <v>59.476376855039518</v>
      </c>
      <c r="Y375" s="22">
        <f t="shared" si="263"/>
        <v>0</v>
      </c>
      <c r="Z375" s="31">
        <f t="shared" si="229"/>
        <v>59.476376855039518</v>
      </c>
      <c r="AA375" s="25">
        <f t="shared" si="230"/>
        <v>0</v>
      </c>
      <c r="AC375" s="49">
        <f t="shared" si="231"/>
        <v>144.39000000000001</v>
      </c>
      <c r="AD375" s="49">
        <f t="shared" si="232"/>
        <v>178.42913056511856</v>
      </c>
      <c r="AE375" s="49">
        <f t="shared" si="233"/>
        <v>178.89319838594776</v>
      </c>
      <c r="AF375" s="49">
        <f t="shared" si="234"/>
        <v>178.47463270644013</v>
      </c>
      <c r="AG375" s="49">
        <f t="shared" si="235"/>
        <v>180.14240615350951</v>
      </c>
      <c r="AH375" s="50">
        <f t="shared" si="236"/>
        <v>707.65565236427892</v>
      </c>
      <c r="AI375" s="49">
        <f t="shared" si="237"/>
        <v>35.752406153509497</v>
      </c>
      <c r="AJ375" s="51">
        <f t="shared" si="238"/>
        <v>8.8117276959943549E-6</v>
      </c>
      <c r="AK375" s="61"/>
      <c r="AL375" s="69">
        <f t="shared" si="239"/>
        <v>144.39000000000001</v>
      </c>
      <c r="AM375" s="69">
        <f t="shared" si="240"/>
        <v>156.89366752862759</v>
      </c>
      <c r="AN375" s="69">
        <f t="shared" si="241"/>
        <v>171.30650240084361</v>
      </c>
      <c r="AO375" s="69">
        <f t="shared" si="242"/>
        <v>187.92001268317975</v>
      </c>
      <c r="AP375" s="69">
        <f t="shared" si="243"/>
        <v>207.07021639732602</v>
      </c>
      <c r="AQ375" s="70">
        <f t="shared" si="244"/>
        <v>709.26535385595366</v>
      </c>
      <c r="AS375" s="74">
        <f t="shared" si="245"/>
        <v>8.6596492337610451E-2</v>
      </c>
      <c r="AT375" s="74">
        <f t="shared" si="246"/>
        <v>9.1863713171127112E-2</v>
      </c>
      <c r="AU375" s="74">
        <f t="shared" si="247"/>
        <v>9.698120065204438E-2</v>
      </c>
      <c r="AV375" s="74">
        <f t="shared" si="248"/>
        <v>0.10190614315481238</v>
      </c>
      <c r="AW375" s="45"/>
      <c r="AX375" s="42" t="str">
        <f t="shared" si="249"/>
        <v>MVA0020-ST-1260-002-B</v>
      </c>
      <c r="AY375" s="42">
        <f t="shared" si="250"/>
        <v>48.13</v>
      </c>
      <c r="AZ375" s="43">
        <f t="shared" si="251"/>
        <v>52.297889176209189</v>
      </c>
      <c r="BA375" s="43">
        <f t="shared" si="252"/>
        <v>57.102167466947861</v>
      </c>
      <c r="BB375" s="43">
        <f t="shared" si="253"/>
        <v>58.501170569888082</v>
      </c>
      <c r="BC375" s="43">
        <f t="shared" si="254"/>
        <v>59.956634475370798</v>
      </c>
      <c r="BD375" s="43">
        <f t="shared" si="255"/>
        <v>60.861000397224146</v>
      </c>
      <c r="BE375" s="43">
        <f t="shared" si="256"/>
        <v>62.640004227726571</v>
      </c>
      <c r="BF375" s="43">
        <f t="shared" si="257"/>
        <v>64.174684331305869</v>
      </c>
      <c r="BG375" s="43">
        <f t="shared" si="258"/>
        <v>65.771300873848006</v>
      </c>
      <c r="BH375" s="43">
        <f t="shared" si="259"/>
        <v>66.763373288631485</v>
      </c>
      <c r="BI375" s="43">
        <f t="shared" si="260"/>
        <v>67.615935520086026</v>
      </c>
      <c r="BJ375" s="43">
        <f t="shared" si="224"/>
        <v>69.023405465775326</v>
      </c>
    </row>
    <row r="376" spans="1:62" x14ac:dyDescent="0.2">
      <c r="A376" s="26" t="s">
        <v>390</v>
      </c>
      <c r="B376" s="17">
        <f>IF(ISERROR(VLOOKUP('Prices updated for CPI'!A376,Quantities!$A$1:$B$576,2,FALSE)),0,VLOOKUP('Prices updated for CPI'!A376,Quantities!$A$1:$B$576,2,FALSE))</f>
        <v>5</v>
      </c>
      <c r="C376" s="18">
        <f t="shared" si="225"/>
        <v>1</v>
      </c>
      <c r="D376" s="19">
        <v>2</v>
      </c>
      <c r="E376" s="20">
        <v>1460</v>
      </c>
      <c r="F376" s="21">
        <v>0</v>
      </c>
      <c r="G376" s="22">
        <v>0</v>
      </c>
      <c r="H376" s="22">
        <v>0</v>
      </c>
      <c r="I376" s="22">
        <v>40.210076549670063</v>
      </c>
      <c r="J376" s="23">
        <f t="shared" si="226"/>
        <v>40.210076549670063</v>
      </c>
      <c r="K376" s="24">
        <f>IF(ISERROR(VLOOKUP($A376,'14-15 pricing'!$A$1:$D$1208,4,FALSE)),L376,VLOOKUP($A376,'14-15 pricing'!$A$1:$D$1208,4,FALSE))</f>
        <v>47.17</v>
      </c>
      <c r="L376" s="24">
        <f t="shared" si="227"/>
        <v>56.506550700949639</v>
      </c>
      <c r="M376" s="24"/>
      <c r="N376" s="24"/>
      <c r="O376" s="24"/>
      <c r="P376" s="24"/>
      <c r="Q376" s="24"/>
      <c r="R376" s="24"/>
      <c r="S376" s="24"/>
      <c r="T376" s="24"/>
      <c r="U376" s="24">
        <f t="shared" si="264"/>
        <v>56.653515895272506</v>
      </c>
      <c r="V376" s="24">
        <f t="shared" si="264"/>
        <v>56.520960730564454</v>
      </c>
      <c r="W376" s="24">
        <f t="shared" si="264"/>
        <v>57.049126308382647</v>
      </c>
      <c r="X376" s="22">
        <f t="shared" si="262"/>
        <v>56.506550700949639</v>
      </c>
      <c r="Y376" s="22">
        <f t="shared" si="263"/>
        <v>0</v>
      </c>
      <c r="Z376" s="31">
        <f t="shared" si="229"/>
        <v>56.506550700949639</v>
      </c>
      <c r="AA376" s="25">
        <f t="shared" si="230"/>
        <v>0</v>
      </c>
      <c r="AC376" s="49">
        <f t="shared" si="231"/>
        <v>235.85000000000002</v>
      </c>
      <c r="AD376" s="49">
        <f t="shared" si="232"/>
        <v>282.5327535047482</v>
      </c>
      <c r="AE376" s="49">
        <f t="shared" si="233"/>
        <v>283.26757947636253</v>
      </c>
      <c r="AF376" s="49">
        <f t="shared" si="234"/>
        <v>282.60480365282228</v>
      </c>
      <c r="AG376" s="49">
        <f t="shared" si="235"/>
        <v>285.24563154191321</v>
      </c>
      <c r="AH376" s="50">
        <f t="shared" si="236"/>
        <v>1127.2984364494657</v>
      </c>
      <c r="AI376" s="49">
        <f t="shared" si="237"/>
        <v>49.39563154191319</v>
      </c>
      <c r="AJ376" s="51">
        <f t="shared" si="238"/>
        <v>1.2174309405921847E-5</v>
      </c>
      <c r="AK376" s="61"/>
      <c r="AL376" s="69">
        <f t="shared" si="239"/>
        <v>235.85000000000002</v>
      </c>
      <c r="AM376" s="69">
        <f t="shared" si="240"/>
        <v>253.12510454862198</v>
      </c>
      <c r="AN376" s="69">
        <f t="shared" si="241"/>
        <v>273.03792042360431</v>
      </c>
      <c r="AO376" s="69">
        <f t="shared" si="242"/>
        <v>295.99119604372663</v>
      </c>
      <c r="AP376" s="69">
        <f t="shared" si="243"/>
        <v>322.44917491527434</v>
      </c>
      <c r="AQ376" s="70">
        <f t="shared" si="244"/>
        <v>1130.2938525121638</v>
      </c>
      <c r="AS376" s="74">
        <f t="shared" si="245"/>
        <v>7.3246150301555873E-2</v>
      </c>
      <c r="AT376" s="74">
        <f t="shared" si="246"/>
        <v>7.8667882075510773E-2</v>
      </c>
      <c r="AU376" s="74">
        <f t="shared" si="247"/>
        <v>8.4066255648708052E-2</v>
      </c>
      <c r="AV376" s="74">
        <f t="shared" si="248"/>
        <v>8.9387722422794913E-2</v>
      </c>
      <c r="AW376" s="45"/>
      <c r="AX376" s="42" t="str">
        <f t="shared" si="249"/>
        <v>MVA0020-ST-1460-002-B</v>
      </c>
      <c r="AY376" s="42">
        <f t="shared" si="250"/>
        <v>47.17</v>
      </c>
      <c r="AZ376" s="43">
        <f t="shared" si="251"/>
        <v>50.625020909724391</v>
      </c>
      <c r="BA376" s="43">
        <f t="shared" si="252"/>
        <v>54.607584084720848</v>
      </c>
      <c r="BB376" s="43">
        <f t="shared" si="253"/>
        <v>55.94546989479651</v>
      </c>
      <c r="BC376" s="43">
        <f t="shared" si="254"/>
        <v>57.337349942903757</v>
      </c>
      <c r="BD376" s="43">
        <f t="shared" si="255"/>
        <v>58.202207448523808</v>
      </c>
      <c r="BE376" s="43">
        <f t="shared" si="256"/>
        <v>59.198239208745306</v>
      </c>
      <c r="BF376" s="43">
        <f t="shared" si="257"/>
        <v>60.648596069359563</v>
      </c>
      <c r="BG376" s="43">
        <f t="shared" si="258"/>
        <v>62.15748626142333</v>
      </c>
      <c r="BH376" s="43">
        <f t="shared" si="259"/>
        <v>63.095049099210541</v>
      </c>
      <c r="BI376" s="43">
        <f t="shared" si="260"/>
        <v>63.90076716293391</v>
      </c>
      <c r="BJ376" s="43">
        <f t="shared" si="224"/>
        <v>64.489834983054834</v>
      </c>
    </row>
    <row r="377" spans="1:62" x14ac:dyDescent="0.2">
      <c r="A377" s="26" t="s">
        <v>391</v>
      </c>
      <c r="B377" s="17">
        <f>IF(ISERROR(VLOOKUP('Prices updated for CPI'!A377,Quantities!$A$1:$B$576,2,FALSE)),0,VLOOKUP('Prices updated for CPI'!A377,Quantities!$A$1:$B$576,2,FALSE))</f>
        <v>84</v>
      </c>
      <c r="C377" s="18">
        <f t="shared" si="225"/>
        <v>1</v>
      </c>
      <c r="D377" s="19">
        <v>2</v>
      </c>
      <c r="E377" s="20">
        <v>10</v>
      </c>
      <c r="F377" s="21">
        <v>0</v>
      </c>
      <c r="G377" s="22">
        <v>0</v>
      </c>
      <c r="H377" s="22">
        <v>0</v>
      </c>
      <c r="I377" s="22">
        <v>35.352276997326072</v>
      </c>
      <c r="J377" s="23">
        <f t="shared" si="226"/>
        <v>35.352276997326072</v>
      </c>
      <c r="K377" s="24">
        <f>IF(ISERROR(VLOOKUP($A377,'14-15 pricing'!$A$1:$D$1208,4,FALSE)),L377,VLOOKUP($A377,'14-15 pricing'!$A$1:$D$1208,4,FALSE))</f>
        <v>36.119999999999997</v>
      </c>
      <c r="L377" s="24">
        <f t="shared" si="227"/>
        <v>49.679965917891607</v>
      </c>
      <c r="M377" s="24"/>
      <c r="N377" s="24"/>
      <c r="O377" s="24"/>
      <c r="P377" s="24"/>
      <c r="Q377" s="24"/>
      <c r="R377" s="24"/>
      <c r="S377" s="24"/>
      <c r="T377" s="24"/>
      <c r="U377" s="24">
        <f t="shared" si="264"/>
        <v>49.809176173242655</v>
      </c>
      <c r="V377" s="24">
        <f t="shared" si="264"/>
        <v>49.692635064588039</v>
      </c>
      <c r="W377" s="24">
        <f t="shared" si="264"/>
        <v>50.156992693562387</v>
      </c>
      <c r="X377" s="22">
        <f t="shared" si="262"/>
        <v>49.679965917891607</v>
      </c>
      <c r="Y377" s="22">
        <f t="shared" si="263"/>
        <v>0</v>
      </c>
      <c r="Z377" s="31">
        <f t="shared" si="229"/>
        <v>49.679965917891607</v>
      </c>
      <c r="AA377" s="25">
        <f t="shared" si="230"/>
        <v>0</v>
      </c>
      <c r="AC377" s="49">
        <f t="shared" si="231"/>
        <v>3034.08</v>
      </c>
      <c r="AD377" s="49">
        <f t="shared" si="232"/>
        <v>4173.117137102895</v>
      </c>
      <c r="AE377" s="49">
        <f t="shared" si="233"/>
        <v>4183.9707985523828</v>
      </c>
      <c r="AF377" s="49">
        <f t="shared" si="234"/>
        <v>4174.1813454253952</v>
      </c>
      <c r="AG377" s="49">
        <f t="shared" si="235"/>
        <v>4213.1873862592402</v>
      </c>
      <c r="AH377" s="50">
        <f t="shared" si="236"/>
        <v>16229.262685072108</v>
      </c>
      <c r="AI377" s="49">
        <f t="shared" si="237"/>
        <v>1179.1073862592402</v>
      </c>
      <c r="AJ377" s="51">
        <f t="shared" si="238"/>
        <v>2.906090618751871E-4</v>
      </c>
      <c r="AK377" s="61"/>
      <c r="AL377" s="69">
        <f t="shared" si="239"/>
        <v>3034.08</v>
      </c>
      <c r="AM377" s="69">
        <f t="shared" si="240"/>
        <v>3446.4485179406415</v>
      </c>
      <c r="AN377" s="69">
        <f t="shared" si="241"/>
        <v>3921.7810027473033</v>
      </c>
      <c r="AO377" s="69">
        <f t="shared" si="242"/>
        <v>4469.691333634878</v>
      </c>
      <c r="AP377" s="69">
        <f t="shared" si="243"/>
        <v>5101.2613194637197</v>
      </c>
      <c r="AQ377" s="70">
        <f t="shared" si="244"/>
        <v>16245.690485678564</v>
      </c>
      <c r="AS377" s="74">
        <f t="shared" si="245"/>
        <v>0.13591220994194009</v>
      </c>
      <c r="AT377" s="74">
        <f t="shared" si="246"/>
        <v>0.13791950825097121</v>
      </c>
      <c r="AU377" s="74">
        <f t="shared" si="247"/>
        <v>0.13970956830678463</v>
      </c>
      <c r="AV377" s="74">
        <f t="shared" si="248"/>
        <v>0.1413005817820604</v>
      </c>
      <c r="AW377" s="45"/>
      <c r="AX377" s="42" t="str">
        <f t="shared" si="249"/>
        <v>MVA0080-ST-0010-002-B</v>
      </c>
      <c r="AY377" s="42">
        <f t="shared" si="250"/>
        <v>36.119999999999997</v>
      </c>
      <c r="AZ377" s="43">
        <f t="shared" si="251"/>
        <v>41.029149023102875</v>
      </c>
      <c r="BA377" s="43">
        <f t="shared" si="252"/>
        <v>46.687869080325036</v>
      </c>
      <c r="BB377" s="43">
        <f t="shared" si="253"/>
        <v>47.831721872792997</v>
      </c>
      <c r="BC377" s="43">
        <f t="shared" si="254"/>
        <v>49.021738141608857</v>
      </c>
      <c r="BD377" s="43">
        <f t="shared" si="255"/>
        <v>49.761165726115806</v>
      </c>
      <c r="BE377" s="43">
        <f t="shared" si="256"/>
        <v>53.210611114700924</v>
      </c>
      <c r="BF377" s="43">
        <f t="shared" si="257"/>
        <v>54.514271087011096</v>
      </c>
      <c r="BG377" s="43">
        <f t="shared" si="258"/>
        <v>55.870544015021267</v>
      </c>
      <c r="BH377" s="43">
        <f t="shared" si="259"/>
        <v>56.713276708153813</v>
      </c>
      <c r="BI377" s="43">
        <f t="shared" si="260"/>
        <v>57.437500116314581</v>
      </c>
      <c r="BJ377" s="43">
        <f t="shared" si="224"/>
        <v>60.729301422187142</v>
      </c>
    </row>
    <row r="378" spans="1:62" x14ac:dyDescent="0.2">
      <c r="A378" s="26" t="s">
        <v>392</v>
      </c>
      <c r="B378" s="17">
        <f>IF(ISERROR(VLOOKUP('Prices updated for CPI'!A378,Quantities!$A$1:$B$576,2,FALSE)),0,VLOOKUP('Prices updated for CPI'!A378,Quantities!$A$1:$B$576,2,FALSE))</f>
        <v>2</v>
      </c>
      <c r="C378" s="18">
        <f t="shared" si="225"/>
        <v>1</v>
      </c>
      <c r="D378" s="19">
        <v>2</v>
      </c>
      <c r="E378" s="20">
        <v>740</v>
      </c>
      <c r="F378" s="21">
        <v>0</v>
      </c>
      <c r="G378" s="22">
        <v>0</v>
      </c>
      <c r="H378" s="22">
        <v>0</v>
      </c>
      <c r="I378" s="22">
        <v>35.352276997326072</v>
      </c>
      <c r="J378" s="23">
        <f t="shared" si="226"/>
        <v>35.352276997326072</v>
      </c>
      <c r="K378" s="24">
        <f>IF(ISERROR(VLOOKUP($A378,'14-15 pricing'!$A$1:$D$1208,4,FALSE)),L378,VLOOKUP($A378,'14-15 pricing'!$A$1:$D$1208,4,FALSE))</f>
        <v>36.119999999999997</v>
      </c>
      <c r="L378" s="24">
        <f t="shared" si="227"/>
        <v>49.679965917891607</v>
      </c>
      <c r="M378" s="24"/>
      <c r="N378" s="24"/>
      <c r="O378" s="24"/>
      <c r="P378" s="24"/>
      <c r="Q378" s="24"/>
      <c r="R378" s="24"/>
      <c r="S378" s="24"/>
      <c r="T378" s="24"/>
      <c r="U378" s="24">
        <f t="shared" si="264"/>
        <v>49.809176173242655</v>
      </c>
      <c r="V378" s="24">
        <f t="shared" si="264"/>
        <v>49.692635064588039</v>
      </c>
      <c r="W378" s="24">
        <f t="shared" si="264"/>
        <v>50.156992693562387</v>
      </c>
      <c r="X378" s="22">
        <f t="shared" si="262"/>
        <v>49.679965917891607</v>
      </c>
      <c r="Y378" s="22">
        <f t="shared" si="263"/>
        <v>0</v>
      </c>
      <c r="Z378" s="31">
        <f t="shared" si="229"/>
        <v>49.679965917891607</v>
      </c>
      <c r="AA378" s="25">
        <f t="shared" si="230"/>
        <v>0</v>
      </c>
      <c r="AC378" s="49">
        <f t="shared" si="231"/>
        <v>72.239999999999995</v>
      </c>
      <c r="AD378" s="49">
        <f t="shared" si="232"/>
        <v>99.359931835783215</v>
      </c>
      <c r="AE378" s="49">
        <f t="shared" si="233"/>
        <v>99.61835234648531</v>
      </c>
      <c r="AF378" s="49">
        <f t="shared" si="234"/>
        <v>99.385270129176078</v>
      </c>
      <c r="AG378" s="49">
        <f t="shared" si="235"/>
        <v>100.31398538712477</v>
      </c>
      <c r="AH378" s="50">
        <f t="shared" si="236"/>
        <v>386.41101631124076</v>
      </c>
      <c r="AI378" s="49">
        <f t="shared" si="237"/>
        <v>28.073985387124779</v>
      </c>
      <c r="AJ378" s="51">
        <f t="shared" si="238"/>
        <v>6.9192633779806477E-6</v>
      </c>
      <c r="AK378" s="61"/>
      <c r="AL378" s="69">
        <f t="shared" si="239"/>
        <v>72.239999999999995</v>
      </c>
      <c r="AM378" s="69">
        <f t="shared" si="240"/>
        <v>82.058298046205749</v>
      </c>
      <c r="AN378" s="69">
        <f t="shared" si="241"/>
        <v>93.375738160650087</v>
      </c>
      <c r="AO378" s="69">
        <f t="shared" si="242"/>
        <v>106.42122222940188</v>
      </c>
      <c r="AP378" s="69">
        <f t="shared" si="243"/>
        <v>121.45860284437431</v>
      </c>
      <c r="AQ378" s="70">
        <f t="shared" si="244"/>
        <v>386.80215442091833</v>
      </c>
      <c r="AS378" s="74">
        <f t="shared" si="245"/>
        <v>0.13591220994194014</v>
      </c>
      <c r="AT378" s="74">
        <f t="shared" si="246"/>
        <v>0.13791950825097132</v>
      </c>
      <c r="AU378" s="74">
        <f t="shared" si="247"/>
        <v>0.13970956830678474</v>
      </c>
      <c r="AV378" s="74">
        <f t="shared" si="248"/>
        <v>0.14130058178206051</v>
      </c>
      <c r="AW378" s="45"/>
      <c r="AX378" s="42" t="str">
        <f t="shared" si="249"/>
        <v>MVA0080-ST-0740-002-B</v>
      </c>
      <c r="AY378" s="42">
        <f t="shared" si="250"/>
        <v>36.119999999999997</v>
      </c>
      <c r="AZ378" s="43">
        <f t="shared" si="251"/>
        <v>41.029149023102875</v>
      </c>
      <c r="BA378" s="43">
        <f t="shared" si="252"/>
        <v>46.687869080325036</v>
      </c>
      <c r="BB378" s="43">
        <f t="shared" si="253"/>
        <v>47.831721872792997</v>
      </c>
      <c r="BC378" s="43">
        <f t="shared" si="254"/>
        <v>49.021738141608857</v>
      </c>
      <c r="BD378" s="43">
        <f t="shared" si="255"/>
        <v>49.761165726115806</v>
      </c>
      <c r="BE378" s="43">
        <f t="shared" si="256"/>
        <v>53.210611114700932</v>
      </c>
      <c r="BF378" s="43">
        <f t="shared" si="257"/>
        <v>54.514271087011103</v>
      </c>
      <c r="BG378" s="43">
        <f t="shared" si="258"/>
        <v>55.870544015021274</v>
      </c>
      <c r="BH378" s="43">
        <f t="shared" si="259"/>
        <v>56.71327670815382</v>
      </c>
      <c r="BI378" s="43">
        <f t="shared" si="260"/>
        <v>57.437500116314588</v>
      </c>
      <c r="BJ378" s="43">
        <f t="shared" si="224"/>
        <v>60.729301422187149</v>
      </c>
    </row>
    <row r="379" spans="1:62" x14ac:dyDescent="0.2">
      <c r="A379" s="26" t="s">
        <v>393</v>
      </c>
      <c r="B379" s="17">
        <f>IF(ISERROR(VLOOKUP('Prices updated for CPI'!A379,Quantities!$A$1:$B$576,2,FALSE)),0,VLOOKUP('Prices updated for CPI'!A379,Quantities!$A$1:$B$576,2,FALSE))</f>
        <v>4</v>
      </c>
      <c r="C379" s="18">
        <f t="shared" si="225"/>
        <v>1</v>
      </c>
      <c r="D379" s="19">
        <v>2</v>
      </c>
      <c r="E379" s="20">
        <v>810</v>
      </c>
      <c r="F379" s="21">
        <v>0</v>
      </c>
      <c r="G379" s="22">
        <v>0</v>
      </c>
      <c r="H379" s="22">
        <v>0</v>
      </c>
      <c r="I379" s="22">
        <v>46.162190997326071</v>
      </c>
      <c r="J379" s="23">
        <f t="shared" si="226"/>
        <v>46.162190997326071</v>
      </c>
      <c r="K379" s="24">
        <f>IF(ISERROR(VLOOKUP($A379,'14-15 pricing'!$A$1:$D$1208,4,FALSE)),L379,VLOOKUP($A379,'14-15 pricing'!$A$1:$D$1208,4,FALSE))</f>
        <v>48.6</v>
      </c>
      <c r="L379" s="24">
        <f t="shared" si="227"/>
        <v>64.87095797579947</v>
      </c>
      <c r="M379" s="24"/>
      <c r="N379" s="24"/>
      <c r="O379" s="24"/>
      <c r="P379" s="24"/>
      <c r="Q379" s="24"/>
      <c r="R379" s="24"/>
      <c r="S379" s="24"/>
      <c r="T379" s="24"/>
      <c r="U379" s="24">
        <f t="shared" si="264"/>
        <v>65.039677758312479</v>
      </c>
      <c r="V379" s="24">
        <f t="shared" si="264"/>
        <v>64.887501056450773</v>
      </c>
      <c r="W379" s="24">
        <f t="shared" si="264"/>
        <v>65.49384857860332</v>
      </c>
      <c r="X379" s="22">
        <f t="shared" si="262"/>
        <v>64.87095797579947</v>
      </c>
      <c r="Y379" s="22">
        <f t="shared" si="263"/>
        <v>0</v>
      </c>
      <c r="Z379" s="31">
        <f t="shared" si="229"/>
        <v>64.87095797579947</v>
      </c>
      <c r="AA379" s="25">
        <f t="shared" si="230"/>
        <v>0</v>
      </c>
      <c r="AC379" s="49">
        <f t="shared" si="231"/>
        <v>194.4</v>
      </c>
      <c r="AD379" s="49">
        <f t="shared" si="232"/>
        <v>259.48383190319788</v>
      </c>
      <c r="AE379" s="49">
        <f t="shared" si="233"/>
        <v>260.15871103324992</v>
      </c>
      <c r="AF379" s="49">
        <f t="shared" si="234"/>
        <v>259.55000422580309</v>
      </c>
      <c r="AG379" s="49">
        <f t="shared" si="235"/>
        <v>261.97539431441328</v>
      </c>
      <c r="AH379" s="50">
        <f t="shared" si="236"/>
        <v>1014.5150822748175</v>
      </c>
      <c r="AI379" s="49">
        <f t="shared" si="237"/>
        <v>67.575394314413273</v>
      </c>
      <c r="AJ379" s="51">
        <f t="shared" si="238"/>
        <v>1.6654990186992052E-5</v>
      </c>
      <c r="AK379" s="61"/>
      <c r="AL379" s="69">
        <f t="shared" si="239"/>
        <v>194.4</v>
      </c>
      <c r="AM379" s="69">
        <f t="shared" si="240"/>
        <v>218.0331020629892</v>
      </c>
      <c r="AN379" s="69">
        <f t="shared" si="241"/>
        <v>245.27470911725788</v>
      </c>
      <c r="AO379" s="69">
        <f t="shared" si="242"/>
        <v>276.67579869581823</v>
      </c>
      <c r="AP379" s="69">
        <f t="shared" si="243"/>
        <v>312.87147631338598</v>
      </c>
      <c r="AQ379" s="70">
        <f t="shared" si="244"/>
        <v>1015.8918300736038</v>
      </c>
      <c r="AS379" s="74">
        <f t="shared" si="245"/>
        <v>0.12156945505652877</v>
      </c>
      <c r="AT379" s="74">
        <f t="shared" si="246"/>
        <v>0.12494252843496513</v>
      </c>
      <c r="AU379" s="74">
        <f t="shared" si="247"/>
        <v>0.12802416397341848</v>
      </c>
      <c r="AV379" s="74">
        <f t="shared" si="248"/>
        <v>0.13082343229218199</v>
      </c>
      <c r="AW379" s="45"/>
      <c r="AX379" s="42" t="str">
        <f t="shared" si="249"/>
        <v>MVA0080-ST-0810-002-B</v>
      </c>
      <c r="AY379" s="42">
        <f t="shared" si="250"/>
        <v>48.6</v>
      </c>
      <c r="AZ379" s="43">
        <f t="shared" si="251"/>
        <v>54.5082755157473</v>
      </c>
      <c r="BA379" s="43">
        <f t="shared" si="252"/>
        <v>61.318677279314478</v>
      </c>
      <c r="BB379" s="43">
        <f t="shared" si="253"/>
        <v>62.820984872657682</v>
      </c>
      <c r="BC379" s="43">
        <f t="shared" si="254"/>
        <v>64.383922419006396</v>
      </c>
      <c r="BD379" s="43">
        <f t="shared" si="255"/>
        <v>65.355068078873572</v>
      </c>
      <c r="BE379" s="43">
        <f t="shared" si="256"/>
        <v>69.168949673954572</v>
      </c>
      <c r="BF379" s="43">
        <f t="shared" si="257"/>
        <v>70.863588940966451</v>
      </c>
      <c r="BG379" s="43">
        <f t="shared" si="258"/>
        <v>72.626620260029128</v>
      </c>
      <c r="BH379" s="43">
        <f t="shared" si="259"/>
        <v>73.722096031097223</v>
      </c>
      <c r="BI379" s="43">
        <f t="shared" si="260"/>
        <v>74.663520521858842</v>
      </c>
      <c r="BJ379" s="43">
        <f t="shared" si="224"/>
        <v>78.21786907834651</v>
      </c>
    </row>
    <row r="380" spans="1:62" x14ac:dyDescent="0.2">
      <c r="A380" s="26" t="s">
        <v>394</v>
      </c>
      <c r="B380" s="17">
        <f>IF(ISERROR(VLOOKUP('Prices updated for CPI'!A380,Quantities!$A$1:$B$576,2,FALSE)),0,VLOOKUP('Prices updated for CPI'!A380,Quantities!$A$1:$B$576,2,FALSE))</f>
        <v>361</v>
      </c>
      <c r="C380" s="18">
        <f t="shared" si="225"/>
        <v>1</v>
      </c>
      <c r="D380" s="19">
        <v>2</v>
      </c>
      <c r="E380" s="20">
        <v>990</v>
      </c>
      <c r="F380" s="21">
        <v>0</v>
      </c>
      <c r="G380" s="22">
        <v>0</v>
      </c>
      <c r="H380" s="22">
        <v>0</v>
      </c>
      <c r="I380" s="22">
        <v>45.227160747326074</v>
      </c>
      <c r="J380" s="23">
        <f t="shared" si="226"/>
        <v>45.227160747326074</v>
      </c>
      <c r="K380" s="24">
        <f>IF(ISERROR(VLOOKUP($A380,'14-15 pricing'!$A$1:$D$1208,4,FALSE)),L380,VLOOKUP($A380,'14-15 pricing'!$A$1:$D$1208,4,FALSE))</f>
        <v>47.63</v>
      </c>
      <c r="L380" s="24">
        <f t="shared" si="227"/>
        <v>63.556975542483762</v>
      </c>
      <c r="M380" s="24"/>
      <c r="N380" s="24"/>
      <c r="O380" s="24"/>
      <c r="P380" s="24"/>
      <c r="Q380" s="24"/>
      <c r="R380" s="24"/>
      <c r="S380" s="24"/>
      <c r="T380" s="24"/>
      <c r="U380" s="24">
        <f t="shared" si="264"/>
        <v>63.72227785071717</v>
      </c>
      <c r="V380" s="24">
        <f t="shared" si="264"/>
        <v>63.57318353763538</v>
      </c>
      <c r="W380" s="24">
        <f t="shared" si="264"/>
        <v>64.167249292762222</v>
      </c>
      <c r="X380" s="22">
        <f t="shared" si="262"/>
        <v>63.556975542483762</v>
      </c>
      <c r="Y380" s="22">
        <f t="shared" si="263"/>
        <v>0</v>
      </c>
      <c r="Z380" s="31">
        <f t="shared" si="229"/>
        <v>63.556975542483762</v>
      </c>
      <c r="AA380" s="25">
        <f t="shared" si="230"/>
        <v>0</v>
      </c>
      <c r="AC380" s="49">
        <f t="shared" si="231"/>
        <v>17194.43</v>
      </c>
      <c r="AD380" s="49">
        <f t="shared" si="232"/>
        <v>22944.068170836639</v>
      </c>
      <c r="AE380" s="49">
        <f t="shared" si="233"/>
        <v>23003.742304108899</v>
      </c>
      <c r="AF380" s="49">
        <f t="shared" si="234"/>
        <v>22949.919257086371</v>
      </c>
      <c r="AG380" s="49">
        <f t="shared" si="235"/>
        <v>23164.376994687162</v>
      </c>
      <c r="AH380" s="50">
        <f t="shared" si="236"/>
        <v>89710.284653715891</v>
      </c>
      <c r="AI380" s="49">
        <f t="shared" si="237"/>
        <v>5969.9469946871614</v>
      </c>
      <c r="AJ380" s="51">
        <f t="shared" si="238"/>
        <v>1.4713848083631514E-3</v>
      </c>
      <c r="AK380" s="61"/>
      <c r="AL380" s="69">
        <f t="shared" si="239"/>
        <v>17194.43</v>
      </c>
      <c r="AM380" s="69">
        <f t="shared" si="240"/>
        <v>19282.295976476948</v>
      </c>
      <c r="AN380" s="69">
        <f t="shared" si="241"/>
        <v>21688.955261473413</v>
      </c>
      <c r="AO380" s="69">
        <f t="shared" si="242"/>
        <v>24463.083955228503</v>
      </c>
      <c r="AP380" s="69">
        <f t="shared" si="243"/>
        <v>27660.790443011061</v>
      </c>
      <c r="AQ380" s="70">
        <f t="shared" si="244"/>
        <v>89832.341259197274</v>
      </c>
      <c r="AS380" s="74">
        <f t="shared" si="245"/>
        <v>0.12142687931364676</v>
      </c>
      <c r="AT380" s="74">
        <f t="shared" si="246"/>
        <v>0.12481186306508424</v>
      </c>
      <c r="AU380" s="74">
        <f t="shared" si="247"/>
        <v>0.12790513237319634</v>
      </c>
      <c r="AV380" s="74">
        <f t="shared" si="248"/>
        <v>0.13071559144525238</v>
      </c>
      <c r="AW380" s="45"/>
      <c r="AX380" s="42" t="str">
        <f t="shared" si="249"/>
        <v>MVA0080-ST-0990-002-B</v>
      </c>
      <c r="AY380" s="42">
        <f t="shared" si="250"/>
        <v>47.63</v>
      </c>
      <c r="AZ380" s="43">
        <f t="shared" si="251"/>
        <v>53.413562261709004</v>
      </c>
      <c r="BA380" s="43">
        <f t="shared" si="252"/>
        <v>60.080208480535781</v>
      </c>
      <c r="BB380" s="43">
        <f t="shared" si="253"/>
        <v>61.552173588308904</v>
      </c>
      <c r="BC380" s="43">
        <f t="shared" si="254"/>
        <v>63.083544090626724</v>
      </c>
      <c r="BD380" s="43">
        <f t="shared" si="255"/>
        <v>64.03507527653295</v>
      </c>
      <c r="BE380" s="43">
        <f t="shared" si="256"/>
        <v>67.764775499247946</v>
      </c>
      <c r="BF380" s="43">
        <f t="shared" si="257"/>
        <v>69.425012498979513</v>
      </c>
      <c r="BG380" s="43">
        <f t="shared" si="258"/>
        <v>71.152253148108699</v>
      </c>
      <c r="BH380" s="43">
        <f t="shared" si="259"/>
        <v>72.225490056305489</v>
      </c>
      <c r="BI380" s="43">
        <f t="shared" si="260"/>
        <v>73.1478030242871</v>
      </c>
      <c r="BJ380" s="43">
        <f t="shared" si="224"/>
        <v>76.622688207786894</v>
      </c>
    </row>
    <row r="381" spans="1:62" x14ac:dyDescent="0.2">
      <c r="A381" s="26" t="s">
        <v>395</v>
      </c>
      <c r="B381" s="17">
        <f>IF(ISERROR(VLOOKUP('Prices updated for CPI'!A381,Quantities!$A$1:$B$576,2,FALSE)),0,VLOOKUP('Prices updated for CPI'!A381,Quantities!$A$1:$B$576,2,FALSE))</f>
        <v>71</v>
      </c>
      <c r="C381" s="18">
        <f t="shared" si="225"/>
        <v>1</v>
      </c>
      <c r="D381" s="19">
        <v>2</v>
      </c>
      <c r="E381" s="20">
        <v>20</v>
      </c>
      <c r="F381" s="21">
        <v>0</v>
      </c>
      <c r="G381" s="22">
        <v>0</v>
      </c>
      <c r="H381" s="22">
        <v>0</v>
      </c>
      <c r="I381" s="22">
        <v>45.205405811559004</v>
      </c>
      <c r="J381" s="23">
        <f t="shared" si="226"/>
        <v>45.205405811559004</v>
      </c>
      <c r="K381" s="24">
        <f>IF(ISERROR(VLOOKUP($A381,'14-15 pricing'!$A$1:$D$1208,4,FALSE)),L381,VLOOKUP($A381,'14-15 pricing'!$A$1:$D$1208,4,FALSE))</f>
        <v>46.92</v>
      </c>
      <c r="L381" s="24">
        <f t="shared" si="227"/>
        <v>63.526403693673693</v>
      </c>
      <c r="M381" s="24"/>
      <c r="N381" s="24"/>
      <c r="O381" s="24"/>
      <c r="P381" s="24"/>
      <c r="Q381" s="24"/>
      <c r="R381" s="24"/>
      <c r="S381" s="24"/>
      <c r="T381" s="24"/>
      <c r="U381" s="24">
        <f t="shared" si="264"/>
        <v>63.69162648904274</v>
      </c>
      <c r="V381" s="24">
        <f t="shared" si="264"/>
        <v>63.542603892539006</v>
      </c>
      <c r="W381" s="24">
        <f t="shared" si="264"/>
        <v>64.136383893218067</v>
      </c>
      <c r="X381" s="22">
        <f t="shared" si="262"/>
        <v>63.526403693673693</v>
      </c>
      <c r="Y381" s="22">
        <f t="shared" si="263"/>
        <v>0</v>
      </c>
      <c r="Z381" s="31">
        <f t="shared" si="229"/>
        <v>63.526403693673693</v>
      </c>
      <c r="AA381" s="25">
        <f t="shared" si="230"/>
        <v>0</v>
      </c>
      <c r="AC381" s="49">
        <f t="shared" si="231"/>
        <v>3331.32</v>
      </c>
      <c r="AD381" s="49">
        <f t="shared" si="232"/>
        <v>4510.3746622508324</v>
      </c>
      <c r="AE381" s="49">
        <f t="shared" si="233"/>
        <v>4522.1054807220344</v>
      </c>
      <c r="AF381" s="49">
        <f t="shared" si="234"/>
        <v>4511.5248763702693</v>
      </c>
      <c r="AG381" s="49">
        <f t="shared" si="235"/>
        <v>4553.6832564184824</v>
      </c>
      <c r="AH381" s="50">
        <f t="shared" si="236"/>
        <v>17589.635381125852</v>
      </c>
      <c r="AI381" s="49">
        <f t="shared" si="237"/>
        <v>1222.3632564184823</v>
      </c>
      <c r="AJ381" s="51">
        <f t="shared" si="238"/>
        <v>3.0127013311777572E-4</v>
      </c>
      <c r="AK381" s="61"/>
      <c r="AL381" s="69">
        <f t="shared" si="239"/>
        <v>3331.32</v>
      </c>
      <c r="AM381" s="69">
        <f t="shared" si="240"/>
        <v>3758.8163674288794</v>
      </c>
      <c r="AN381" s="69">
        <f t="shared" si="241"/>
        <v>4251.5865517062375</v>
      </c>
      <c r="AO381" s="69">
        <f t="shared" si="242"/>
        <v>4819.5971197799863</v>
      </c>
      <c r="AP381" s="69">
        <f t="shared" si="243"/>
        <v>5474.3364196355669</v>
      </c>
      <c r="AQ381" s="70">
        <f t="shared" si="244"/>
        <v>17610.610751061289</v>
      </c>
      <c r="AS381" s="74">
        <f t="shared" si="245"/>
        <v>0.12832641938597289</v>
      </c>
      <c r="AT381" s="74">
        <f t="shared" si="246"/>
        <v>0.13109716892459547</v>
      </c>
      <c r="AU381" s="74">
        <f t="shared" si="247"/>
        <v>0.13359967183210608</v>
      </c>
      <c r="AV381" s="74">
        <f t="shared" si="248"/>
        <v>0.13584938400109869</v>
      </c>
      <c r="AW381" s="45"/>
      <c r="AX381" s="42" t="str">
        <f t="shared" si="249"/>
        <v>MVA0190-ST-0020-002-B</v>
      </c>
      <c r="AY381" s="42">
        <f t="shared" si="250"/>
        <v>46.92</v>
      </c>
      <c r="AZ381" s="43">
        <f t="shared" si="251"/>
        <v>52.941075597589858</v>
      </c>
      <c r="BA381" s="43">
        <f t="shared" si="252"/>
        <v>59.881500728256874</v>
      </c>
      <c r="BB381" s="43">
        <f t="shared" si="253"/>
        <v>61.348597496099167</v>
      </c>
      <c r="BC381" s="43">
        <f t="shared" si="254"/>
        <v>62.874903182596313</v>
      </c>
      <c r="BD381" s="43">
        <f t="shared" si="255"/>
        <v>63.82328729847805</v>
      </c>
      <c r="BE381" s="43">
        <f t="shared" si="256"/>
        <v>67.881649574366023</v>
      </c>
      <c r="BF381" s="43">
        <f t="shared" si="257"/>
        <v>69.544749988937994</v>
      </c>
      <c r="BG381" s="43">
        <f t="shared" si="258"/>
        <v>71.274969614266638</v>
      </c>
      <c r="BH381" s="43">
        <f t="shared" si="259"/>
        <v>72.350057536800961</v>
      </c>
      <c r="BI381" s="43">
        <f t="shared" si="260"/>
        <v>73.27396122022887</v>
      </c>
      <c r="BJ381" s="43">
        <f t="shared" si="224"/>
        <v>77.103329854022093</v>
      </c>
    </row>
    <row r="382" spans="1:62" x14ac:dyDescent="0.2">
      <c r="A382" s="26" t="s">
        <v>396</v>
      </c>
      <c r="B382" s="17">
        <f>IF(ISERROR(VLOOKUP('Prices updated for CPI'!A382,Quantities!$A$1:$B$576,2,FALSE)),0,VLOOKUP('Prices updated for CPI'!A382,Quantities!$A$1:$B$576,2,FALSE))</f>
        <v>36</v>
      </c>
      <c r="C382" s="18">
        <f t="shared" si="225"/>
        <v>1</v>
      </c>
      <c r="D382" s="19">
        <v>2</v>
      </c>
      <c r="E382" s="20">
        <v>200</v>
      </c>
      <c r="F382" s="21">
        <v>0</v>
      </c>
      <c r="G382" s="22">
        <v>0</v>
      </c>
      <c r="H382" s="22">
        <v>0</v>
      </c>
      <c r="I382" s="22">
        <v>56.015319811559003</v>
      </c>
      <c r="J382" s="23">
        <f t="shared" si="226"/>
        <v>56.015319811559003</v>
      </c>
      <c r="K382" s="24">
        <f>IF(ISERROR(VLOOKUP($A382,'14-15 pricing'!$A$1:$D$1208,4,FALSE)),L382,VLOOKUP($A382,'14-15 pricing'!$A$1:$D$1208,4,FALSE))</f>
        <v>59.4</v>
      </c>
      <c r="L382" s="24">
        <f t="shared" si="227"/>
        <v>78.717395751581563</v>
      </c>
      <c r="M382" s="24"/>
      <c r="N382" s="24"/>
      <c r="O382" s="24"/>
      <c r="P382" s="24"/>
      <c r="Q382" s="24"/>
      <c r="R382" s="24"/>
      <c r="S382" s="24"/>
      <c r="T382" s="24"/>
      <c r="U382" s="24">
        <f t="shared" si="264"/>
        <v>78.922128074112564</v>
      </c>
      <c r="V382" s="24">
        <f t="shared" si="264"/>
        <v>78.737469884401747</v>
      </c>
      <c r="W382" s="24">
        <f t="shared" si="264"/>
        <v>79.473239778259014</v>
      </c>
      <c r="X382" s="22">
        <f t="shared" si="262"/>
        <v>78.717395751581563</v>
      </c>
      <c r="Y382" s="22">
        <f t="shared" si="263"/>
        <v>0</v>
      </c>
      <c r="Z382" s="31">
        <f t="shared" si="229"/>
        <v>78.717395751581563</v>
      </c>
      <c r="AA382" s="25">
        <f t="shared" si="230"/>
        <v>0</v>
      </c>
      <c r="AC382" s="49">
        <f t="shared" si="231"/>
        <v>2138.4</v>
      </c>
      <c r="AD382" s="49">
        <f t="shared" si="232"/>
        <v>2833.8262470569362</v>
      </c>
      <c r="AE382" s="49">
        <f t="shared" si="233"/>
        <v>2841.1966106680525</v>
      </c>
      <c r="AF382" s="49">
        <f t="shared" si="234"/>
        <v>2834.548915838463</v>
      </c>
      <c r="AG382" s="49">
        <f t="shared" si="235"/>
        <v>2861.0366320173243</v>
      </c>
      <c r="AH382" s="50">
        <f t="shared" si="236"/>
        <v>11093.925809132023</v>
      </c>
      <c r="AI382" s="49">
        <f t="shared" si="237"/>
        <v>722.63663201732425</v>
      </c>
      <c r="AJ382" s="51">
        <f t="shared" si="238"/>
        <v>1.781048580939238E-4</v>
      </c>
      <c r="AK382" s="61"/>
      <c r="AL382" s="69">
        <f t="shared" si="239"/>
        <v>2138.4</v>
      </c>
      <c r="AM382" s="69">
        <f t="shared" si="240"/>
        <v>2391.1272752484342</v>
      </c>
      <c r="AN382" s="69">
        <f t="shared" si="241"/>
        <v>2682.4431213808671</v>
      </c>
      <c r="AO382" s="69">
        <f t="shared" si="242"/>
        <v>3018.239572810307</v>
      </c>
      <c r="AP382" s="69">
        <f t="shared" si="243"/>
        <v>3405.3083103665313</v>
      </c>
      <c r="AQ382" s="70">
        <f t="shared" si="244"/>
        <v>11109.911452187405</v>
      </c>
      <c r="AS382" s="74">
        <f t="shared" si="245"/>
        <v>0.11818522037431449</v>
      </c>
      <c r="AT382" s="74">
        <f t="shared" si="246"/>
        <v>0.12183201168250887</v>
      </c>
      <c r="AU382" s="74">
        <f t="shared" si="247"/>
        <v>0.12518306492798204</v>
      </c>
      <c r="AV382" s="74">
        <f t="shared" si="248"/>
        <v>0.12824321205086497</v>
      </c>
      <c r="AW382" s="45"/>
      <c r="AX382" s="42" t="str">
        <f t="shared" si="249"/>
        <v>MVA0190-ST-0200-002-B</v>
      </c>
      <c r="AY382" s="42">
        <f t="shared" si="250"/>
        <v>59.4</v>
      </c>
      <c r="AZ382" s="43">
        <f t="shared" si="251"/>
        <v>66.420202090234284</v>
      </c>
      <c r="BA382" s="43">
        <f t="shared" si="252"/>
        <v>74.512308927246309</v>
      </c>
      <c r="BB382" s="43">
        <f t="shared" si="253"/>
        <v>76.337860495963838</v>
      </c>
      <c r="BC382" s="43">
        <f t="shared" si="254"/>
        <v>78.237087459993845</v>
      </c>
      <c r="BD382" s="43">
        <f t="shared" si="255"/>
        <v>79.417189651235802</v>
      </c>
      <c r="BE382" s="43">
        <f t="shared" si="256"/>
        <v>83.839988133619627</v>
      </c>
      <c r="BF382" s="43">
        <f t="shared" si="257"/>
        <v>85.894067842893307</v>
      </c>
      <c r="BG382" s="43">
        <f t="shared" si="258"/>
        <v>88.031045859274457</v>
      </c>
      <c r="BH382" s="43">
        <f t="shared" si="259"/>
        <v>89.358876859744313</v>
      </c>
      <c r="BI382" s="43">
        <f t="shared" si="260"/>
        <v>90.499981625773074</v>
      </c>
      <c r="BJ382" s="43">
        <f t="shared" si="224"/>
        <v>94.591897510181411</v>
      </c>
    </row>
    <row r="383" spans="1:62" x14ac:dyDescent="0.2">
      <c r="A383" s="26" t="s">
        <v>397</v>
      </c>
      <c r="B383" s="17">
        <f>IF(ISERROR(VLOOKUP('Prices updated for CPI'!A383,Quantities!$A$1:$B$576,2,FALSE)),0,VLOOKUP('Prices updated for CPI'!A383,Quantities!$A$1:$B$576,2,FALSE))</f>
        <v>19</v>
      </c>
      <c r="C383" s="18">
        <f t="shared" si="225"/>
        <v>1</v>
      </c>
      <c r="D383" s="19">
        <v>2</v>
      </c>
      <c r="E383" s="20">
        <v>290</v>
      </c>
      <c r="F383" s="21">
        <v>0</v>
      </c>
      <c r="G383" s="22">
        <v>0</v>
      </c>
      <c r="H383" s="22">
        <v>0</v>
      </c>
      <c r="I383" s="22">
        <v>55.080289561559006</v>
      </c>
      <c r="J383" s="23">
        <f t="shared" si="226"/>
        <v>55.080289561559006</v>
      </c>
      <c r="K383" s="24">
        <f>IF(ISERROR(VLOOKUP($A383,'14-15 pricing'!$A$1:$D$1208,4,FALSE)),L383,VLOOKUP($A383,'14-15 pricing'!$A$1:$D$1208,4,FALSE))</f>
        <v>58.44</v>
      </c>
      <c r="L383" s="24">
        <f t="shared" si="227"/>
        <v>77.403413318265848</v>
      </c>
      <c r="M383" s="24"/>
      <c r="N383" s="24"/>
      <c r="O383" s="24"/>
      <c r="P383" s="24"/>
      <c r="Q383" s="24"/>
      <c r="R383" s="24"/>
      <c r="S383" s="24"/>
      <c r="T383" s="24"/>
      <c r="U383" s="24">
        <f t="shared" si="264"/>
        <v>77.604728166517262</v>
      </c>
      <c r="V383" s="24">
        <f t="shared" si="264"/>
        <v>77.423152365586333</v>
      </c>
      <c r="W383" s="24">
        <f t="shared" si="264"/>
        <v>78.146640492417916</v>
      </c>
      <c r="X383" s="22">
        <f t="shared" si="262"/>
        <v>77.403413318265848</v>
      </c>
      <c r="Y383" s="22">
        <f t="shared" si="263"/>
        <v>0</v>
      </c>
      <c r="Z383" s="31">
        <f t="shared" si="229"/>
        <v>77.403413318265848</v>
      </c>
      <c r="AA383" s="25">
        <f t="shared" si="230"/>
        <v>0</v>
      </c>
      <c r="AC383" s="49">
        <f t="shared" si="231"/>
        <v>1110.3599999999999</v>
      </c>
      <c r="AD383" s="49">
        <f t="shared" si="232"/>
        <v>1470.6648530470511</v>
      </c>
      <c r="AE383" s="49">
        <f t="shared" si="233"/>
        <v>1474.489835163828</v>
      </c>
      <c r="AF383" s="49">
        <f t="shared" si="234"/>
        <v>1471.0398949461403</v>
      </c>
      <c r="AG383" s="49">
        <f t="shared" si="235"/>
        <v>1484.7861693559405</v>
      </c>
      <c r="AH383" s="50">
        <f t="shared" si="236"/>
        <v>5757.9529014499485</v>
      </c>
      <c r="AI383" s="49">
        <f t="shared" si="237"/>
        <v>374.4261693559406</v>
      </c>
      <c r="AJ383" s="51">
        <f t="shared" si="238"/>
        <v>9.2283060123351932E-5</v>
      </c>
      <c r="AK383" s="61"/>
      <c r="AL383" s="69">
        <f t="shared" si="239"/>
        <v>1110.3599999999999</v>
      </c>
      <c r="AM383" s="69">
        <f t="shared" si="240"/>
        <v>1241.3078393018511</v>
      </c>
      <c r="AN383" s="69">
        <f t="shared" si="241"/>
        <v>1392.2499193283679</v>
      </c>
      <c r="AO383" s="69">
        <f t="shared" si="242"/>
        <v>1566.2391324700416</v>
      </c>
      <c r="AP383" s="69">
        <f t="shared" si="243"/>
        <v>1766.7945129467159</v>
      </c>
      <c r="AQ383" s="70">
        <f t="shared" si="244"/>
        <v>5766.2860054965895</v>
      </c>
      <c r="AS383" s="74">
        <f t="shared" si="245"/>
        <v>0.11793277792954648</v>
      </c>
      <c r="AT383" s="74">
        <f t="shared" si="246"/>
        <v>0.12159923207398027</v>
      </c>
      <c r="AU383" s="74">
        <f t="shared" si="247"/>
        <v>0.12496981377137187</v>
      </c>
      <c r="AV383" s="74">
        <f t="shared" si="248"/>
        <v>0.12804901647450731</v>
      </c>
      <c r="AW383" s="45"/>
      <c r="AX383" s="42" t="str">
        <f t="shared" si="249"/>
        <v>MVA0190-ST-0290-002-B</v>
      </c>
      <c r="AY383" s="42">
        <f t="shared" si="250"/>
        <v>58.44</v>
      </c>
      <c r="AZ383" s="43">
        <f t="shared" si="251"/>
        <v>65.331991542202701</v>
      </c>
      <c r="BA383" s="43">
        <f t="shared" si="252"/>
        <v>73.276311543598325</v>
      </c>
      <c r="BB383" s="43">
        <f t="shared" si="253"/>
        <v>75.071581176416487</v>
      </c>
      <c r="BC383" s="43">
        <f t="shared" si="254"/>
        <v>76.939304089742777</v>
      </c>
      <c r="BD383" s="43">
        <f t="shared" si="255"/>
        <v>78.099830948508639</v>
      </c>
      <c r="BE383" s="43">
        <f t="shared" si="256"/>
        <v>82.433638551054841</v>
      </c>
      <c r="BF383" s="43">
        <f t="shared" si="257"/>
        <v>84.453262695555679</v>
      </c>
      <c r="BG383" s="43">
        <f t="shared" si="258"/>
        <v>86.554394593536884</v>
      </c>
      <c r="BH383" s="43">
        <f t="shared" si="259"/>
        <v>87.859952277719401</v>
      </c>
      <c r="BI383" s="43">
        <f t="shared" si="260"/>
        <v>88.981915912563736</v>
      </c>
      <c r="BJ383" s="43">
        <f t="shared" si="224"/>
        <v>92.989184891932453</v>
      </c>
    </row>
    <row r="384" spans="1:62" x14ac:dyDescent="0.2">
      <c r="A384" s="26" t="s">
        <v>398</v>
      </c>
      <c r="B384" s="17">
        <f>IF(ISERROR(VLOOKUP('Prices updated for CPI'!A384,Quantities!$A$1:$B$576,2,FALSE)),0,VLOOKUP('Prices updated for CPI'!A384,Quantities!$A$1:$B$576,2,FALSE))</f>
        <v>1</v>
      </c>
      <c r="C384" s="18">
        <f t="shared" si="225"/>
        <v>1</v>
      </c>
      <c r="D384" s="19">
        <v>2</v>
      </c>
      <c r="E384" s="20">
        <v>370</v>
      </c>
      <c r="F384" s="21">
        <v>0</v>
      </c>
      <c r="G384" s="22">
        <v>0</v>
      </c>
      <c r="H384" s="22">
        <v>0</v>
      </c>
      <c r="I384" s="22">
        <v>50.142847686559001</v>
      </c>
      <c r="J384" s="23">
        <f t="shared" si="226"/>
        <v>50.142847686559001</v>
      </c>
      <c r="K384" s="24">
        <f>IF(ISERROR(VLOOKUP($A384,'14-15 pricing'!$A$1:$D$1208,4,FALSE)),L384,VLOOKUP($A384,'14-15 pricing'!$A$1:$D$1208,4,FALSE))</f>
        <v>58.44</v>
      </c>
      <c r="L384" s="24">
        <f t="shared" si="227"/>
        <v>70.464908505969774</v>
      </c>
      <c r="M384" s="24"/>
      <c r="N384" s="24"/>
      <c r="O384" s="24"/>
      <c r="P384" s="24"/>
      <c r="Q384" s="24"/>
      <c r="R384" s="24"/>
      <c r="S384" s="24"/>
      <c r="T384" s="24"/>
      <c r="U384" s="24">
        <f t="shared" si="264"/>
        <v>70.648177327780004</v>
      </c>
      <c r="V384" s="24">
        <f t="shared" si="264"/>
        <v>70.482878129062669</v>
      </c>
      <c r="W384" s="24">
        <f t="shared" si="264"/>
        <v>71.141512192817984</v>
      </c>
      <c r="X384" s="22">
        <f t="shared" si="262"/>
        <v>70.464908505969774</v>
      </c>
      <c r="Y384" s="22">
        <f t="shared" si="263"/>
        <v>0</v>
      </c>
      <c r="Z384" s="31">
        <f t="shared" si="229"/>
        <v>70.464908505969774</v>
      </c>
      <c r="AA384" s="25">
        <f t="shared" si="230"/>
        <v>0</v>
      </c>
      <c r="AC384" s="49">
        <f t="shared" si="231"/>
        <v>58.44</v>
      </c>
      <c r="AD384" s="49">
        <f t="shared" si="232"/>
        <v>70.464908505969774</v>
      </c>
      <c r="AE384" s="49">
        <f t="shared" si="233"/>
        <v>70.648177327780004</v>
      </c>
      <c r="AF384" s="49">
        <f t="shared" si="234"/>
        <v>70.482878129062669</v>
      </c>
      <c r="AG384" s="49">
        <f t="shared" si="235"/>
        <v>71.141512192817984</v>
      </c>
      <c r="AH384" s="50">
        <f t="shared" si="236"/>
        <v>280.79507313637993</v>
      </c>
      <c r="AI384" s="49">
        <f t="shared" si="237"/>
        <v>12.701512192817987</v>
      </c>
      <c r="AJ384" s="51">
        <f t="shared" si="238"/>
        <v>3.1304820797208871E-6</v>
      </c>
      <c r="AK384" s="61"/>
      <c r="AL384" s="69">
        <f t="shared" si="239"/>
        <v>58.44</v>
      </c>
      <c r="AM384" s="69">
        <f t="shared" si="240"/>
        <v>62.882092229762158</v>
      </c>
      <c r="AN384" s="69">
        <f t="shared" si="241"/>
        <v>68.002441251209888</v>
      </c>
      <c r="AO384" s="69">
        <f t="shared" si="242"/>
        <v>73.904609136374333</v>
      </c>
      <c r="AP384" s="69">
        <f t="shared" si="243"/>
        <v>80.707970703867062</v>
      </c>
      <c r="AQ384" s="70">
        <f t="shared" si="244"/>
        <v>281.51850363464223</v>
      </c>
      <c r="AS384" s="74">
        <f t="shared" si="245"/>
        <v>7.6011160673548253E-2</v>
      </c>
      <c r="AT384" s="74">
        <f t="shared" si="246"/>
        <v>8.1427777605406454E-2</v>
      </c>
      <c r="AU384" s="74">
        <f t="shared" si="247"/>
        <v>8.6793470595578584E-2</v>
      </c>
      <c r="AV384" s="74">
        <f t="shared" si="248"/>
        <v>9.2055984694251691E-2</v>
      </c>
      <c r="AW384" s="45"/>
      <c r="AX384" s="42" t="str">
        <f t="shared" si="249"/>
        <v>MVA0190-ST-0370-002-B</v>
      </c>
      <c r="AY384" s="42">
        <f t="shared" si="250"/>
        <v>58.44</v>
      </c>
      <c r="AZ384" s="43">
        <f t="shared" si="251"/>
        <v>62.882092229762158</v>
      </c>
      <c r="BA384" s="43">
        <f t="shared" si="252"/>
        <v>68.002441251209888</v>
      </c>
      <c r="BB384" s="43">
        <f t="shared" si="253"/>
        <v>69.668501061864532</v>
      </c>
      <c r="BC384" s="43">
        <f t="shared" si="254"/>
        <v>71.401799518234583</v>
      </c>
      <c r="BD384" s="43">
        <f t="shared" si="255"/>
        <v>72.478800500833458</v>
      </c>
      <c r="BE384" s="43">
        <f t="shared" si="256"/>
        <v>73.904609136374333</v>
      </c>
      <c r="BF384" s="43">
        <f t="shared" si="257"/>
        <v>75.715272060215497</v>
      </c>
      <c r="BG384" s="43">
        <f t="shared" si="258"/>
        <v>77.599009505191859</v>
      </c>
      <c r="BH384" s="43">
        <f t="shared" si="259"/>
        <v>78.769487140905341</v>
      </c>
      <c r="BI384" s="43">
        <f t="shared" si="260"/>
        <v>79.775366359096594</v>
      </c>
      <c r="BJ384" s="43">
        <f t="shared" si="224"/>
        <v>80.707970703867062</v>
      </c>
    </row>
    <row r="385" spans="1:62" x14ac:dyDescent="0.2">
      <c r="A385" s="26" t="s">
        <v>399</v>
      </c>
      <c r="B385" s="17">
        <f>IF(ISERROR(VLOOKUP('Prices updated for CPI'!A385,Quantities!$A$1:$B$576,2,FALSE)),0,VLOOKUP('Prices updated for CPI'!A385,Quantities!$A$1:$B$576,2,FALSE))</f>
        <v>4</v>
      </c>
      <c r="C385" s="18">
        <f t="shared" si="225"/>
        <v>1</v>
      </c>
      <c r="D385" s="19">
        <v>2</v>
      </c>
      <c r="E385" s="20">
        <v>450</v>
      </c>
      <c r="F385" s="21">
        <v>0</v>
      </c>
      <c r="G385" s="22">
        <v>0</v>
      </c>
      <c r="H385" s="22">
        <v>0</v>
      </c>
      <c r="I385" s="22">
        <v>47.674126749059006</v>
      </c>
      <c r="J385" s="23">
        <f t="shared" si="226"/>
        <v>47.674126749059006</v>
      </c>
      <c r="K385" s="24">
        <f>IF(ISERROR(VLOOKUP($A385,'14-15 pricing'!$A$1:$D$1208,4,FALSE)),L385,VLOOKUP($A385,'14-15 pricing'!$A$1:$D$1208,4,FALSE))</f>
        <v>58.44</v>
      </c>
      <c r="L385" s="24">
        <f t="shared" si="227"/>
        <v>66.99565609982173</v>
      </c>
      <c r="M385" s="24"/>
      <c r="N385" s="24"/>
      <c r="O385" s="24"/>
      <c r="P385" s="24"/>
      <c r="Q385" s="24"/>
      <c r="R385" s="24"/>
      <c r="S385" s="24"/>
      <c r="T385" s="24"/>
      <c r="U385" s="24">
        <f t="shared" si="264"/>
        <v>67.169901908411376</v>
      </c>
      <c r="V385" s="24">
        <f t="shared" si="264"/>
        <v>67.012741010800838</v>
      </c>
      <c r="W385" s="24">
        <f t="shared" si="264"/>
        <v>67.638948043018033</v>
      </c>
      <c r="X385" s="22">
        <f t="shared" si="262"/>
        <v>66.99565609982173</v>
      </c>
      <c r="Y385" s="22">
        <f t="shared" si="263"/>
        <v>0</v>
      </c>
      <c r="Z385" s="31">
        <f t="shared" si="229"/>
        <v>66.99565609982173</v>
      </c>
      <c r="AA385" s="25">
        <f t="shared" si="230"/>
        <v>0</v>
      </c>
      <c r="AC385" s="49">
        <f t="shared" si="231"/>
        <v>233.76</v>
      </c>
      <c r="AD385" s="49">
        <f t="shared" si="232"/>
        <v>267.98262439928692</v>
      </c>
      <c r="AE385" s="49">
        <f t="shared" si="233"/>
        <v>268.6796076336455</v>
      </c>
      <c r="AF385" s="49">
        <f t="shared" si="234"/>
        <v>268.05096404320335</v>
      </c>
      <c r="AG385" s="49">
        <f t="shared" si="235"/>
        <v>270.55579217207213</v>
      </c>
      <c r="AH385" s="50">
        <f t="shared" si="236"/>
        <v>1078.6701334024951</v>
      </c>
      <c r="AI385" s="49">
        <f t="shared" si="237"/>
        <v>36.79579217207214</v>
      </c>
      <c r="AJ385" s="51">
        <f t="shared" si="238"/>
        <v>9.0688861495514516E-6</v>
      </c>
      <c r="AK385" s="61"/>
      <c r="AL385" s="69">
        <f t="shared" si="239"/>
        <v>233.76</v>
      </c>
      <c r="AM385" s="69">
        <f t="shared" si="240"/>
        <v>246.62857029416759</v>
      </c>
      <c r="AN385" s="69">
        <f t="shared" si="241"/>
        <v>261.46202442006273</v>
      </c>
      <c r="AO385" s="69">
        <f t="shared" si="242"/>
        <v>278.56037771613637</v>
      </c>
      <c r="AP385" s="69">
        <f t="shared" si="243"/>
        <v>298.26945443933761</v>
      </c>
      <c r="AQ385" s="70">
        <f t="shared" si="244"/>
        <v>1082.1335475450546</v>
      </c>
      <c r="AS385" s="74">
        <f t="shared" si="245"/>
        <v>5.505035204554927E-2</v>
      </c>
      <c r="AT385" s="74">
        <f t="shared" si="246"/>
        <v>6.0144913901104241E-2</v>
      </c>
      <c r="AU385" s="74">
        <f t="shared" si="247"/>
        <v>6.5395169084301E-2</v>
      </c>
      <c r="AV385" s="74">
        <f t="shared" si="248"/>
        <v>7.0753338593206302E-2</v>
      </c>
      <c r="AW385" s="45"/>
      <c r="AX385" s="42" t="str">
        <f t="shared" si="249"/>
        <v>MVA0190-ST-0450-002-B</v>
      </c>
      <c r="AY385" s="42">
        <f t="shared" si="250"/>
        <v>58.44</v>
      </c>
      <c r="AZ385" s="43">
        <f t="shared" si="251"/>
        <v>61.65714257354189</v>
      </c>
      <c r="BA385" s="43">
        <f t="shared" si="252"/>
        <v>65.365506105015683</v>
      </c>
      <c r="BB385" s="43">
        <f t="shared" si="253"/>
        <v>66.966961004588569</v>
      </c>
      <c r="BC385" s="43">
        <f t="shared" si="254"/>
        <v>68.633047232480493</v>
      </c>
      <c r="BD385" s="43">
        <f t="shared" si="255"/>
        <v>69.668285276995874</v>
      </c>
      <c r="BE385" s="43">
        <f t="shared" si="256"/>
        <v>69.640094429034093</v>
      </c>
      <c r="BF385" s="43">
        <f t="shared" si="257"/>
        <v>71.346276742545427</v>
      </c>
      <c r="BG385" s="43">
        <f t="shared" si="258"/>
        <v>73.121316961019375</v>
      </c>
      <c r="BH385" s="43">
        <f t="shared" si="259"/>
        <v>74.224254572498353</v>
      </c>
      <c r="BI385" s="43">
        <f t="shared" si="260"/>
        <v>75.17209158236308</v>
      </c>
      <c r="BJ385" s="43">
        <f t="shared" si="224"/>
        <v>74.567363609834402</v>
      </c>
    </row>
    <row r="386" spans="1:62" x14ac:dyDescent="0.2">
      <c r="A386" s="26" t="s">
        <v>400</v>
      </c>
      <c r="B386" s="17">
        <f>IF(ISERROR(VLOOKUP('Prices updated for CPI'!A386,Quantities!$A$1:$B$576,2,FALSE)),0,VLOOKUP('Prices updated for CPI'!A386,Quantities!$A$1:$B$576,2,FALSE))</f>
        <v>9</v>
      </c>
      <c r="C386" s="18">
        <f t="shared" si="225"/>
        <v>1</v>
      </c>
      <c r="D386" s="19">
        <v>2</v>
      </c>
      <c r="E386" s="20">
        <v>780</v>
      </c>
      <c r="F386" s="21">
        <v>0</v>
      </c>
      <c r="G386" s="22">
        <v>0</v>
      </c>
      <c r="H386" s="22">
        <v>0</v>
      </c>
      <c r="I386" s="22">
        <v>50.610362811559007</v>
      </c>
      <c r="J386" s="23">
        <f t="shared" si="226"/>
        <v>50.610362811559007</v>
      </c>
      <c r="K386" s="24">
        <f>IF(ISERROR(VLOOKUP($A386,'14-15 pricing'!$A$1:$D$1208,4,FALSE)),L386,VLOOKUP($A386,'14-15 pricing'!$A$1:$D$1208,4,FALSE))</f>
        <v>59.4</v>
      </c>
      <c r="L386" s="24">
        <f t="shared" si="227"/>
        <v>71.121899722627631</v>
      </c>
      <c r="M386" s="24"/>
      <c r="N386" s="24"/>
      <c r="O386" s="24"/>
      <c r="P386" s="24"/>
      <c r="Q386" s="24"/>
      <c r="R386" s="24"/>
      <c r="S386" s="24"/>
      <c r="T386" s="24"/>
      <c r="U386" s="24">
        <f t="shared" si="264"/>
        <v>71.306877281577655</v>
      </c>
      <c r="V386" s="24">
        <f t="shared" si="264"/>
        <v>71.140036888470377</v>
      </c>
      <c r="W386" s="24">
        <f t="shared" si="264"/>
        <v>71.804811835738533</v>
      </c>
      <c r="X386" s="22">
        <f t="shared" si="262"/>
        <v>71.121899722627631</v>
      </c>
      <c r="Y386" s="22">
        <f t="shared" si="263"/>
        <v>0</v>
      </c>
      <c r="Z386" s="31">
        <f t="shared" si="229"/>
        <v>71.121899722627631</v>
      </c>
      <c r="AA386" s="25">
        <f t="shared" si="230"/>
        <v>0</v>
      </c>
      <c r="AC386" s="49">
        <f t="shared" si="231"/>
        <v>534.6</v>
      </c>
      <c r="AD386" s="49">
        <f t="shared" si="232"/>
        <v>640.09709750364868</v>
      </c>
      <c r="AE386" s="49">
        <f t="shared" si="233"/>
        <v>641.76189553419886</v>
      </c>
      <c r="AF386" s="49">
        <f t="shared" si="234"/>
        <v>640.26033199623339</v>
      </c>
      <c r="AG386" s="49">
        <f t="shared" si="235"/>
        <v>646.24330652164679</v>
      </c>
      <c r="AH386" s="50">
        <f t="shared" si="236"/>
        <v>2554.2201909966802</v>
      </c>
      <c r="AI386" s="49">
        <f t="shared" si="237"/>
        <v>111.64330652164676</v>
      </c>
      <c r="AJ386" s="51">
        <f t="shared" si="238"/>
        <v>2.7516201620813539E-5</v>
      </c>
      <c r="AK386" s="61"/>
      <c r="AL386" s="69">
        <f t="shared" si="239"/>
        <v>534.6</v>
      </c>
      <c r="AM386" s="69">
        <f t="shared" si="240"/>
        <v>573.64494652890096</v>
      </c>
      <c r="AN386" s="69">
        <f t="shared" si="241"/>
        <v>618.65161082376665</v>
      </c>
      <c r="AO386" s="69">
        <f t="shared" si="242"/>
        <v>670.53027915415851</v>
      </c>
      <c r="AP386" s="69">
        <f t="shared" si="243"/>
        <v>730.33022811509136</v>
      </c>
      <c r="AQ386" s="70">
        <f t="shared" si="244"/>
        <v>2561.0229592674737</v>
      </c>
      <c r="AS386" s="74">
        <f t="shared" si="245"/>
        <v>7.3035814681819924E-2</v>
      </c>
      <c r="AT386" s="74">
        <f t="shared" si="246"/>
        <v>7.8457353398123583E-2</v>
      </c>
      <c r="AU386" s="74">
        <f t="shared" si="247"/>
        <v>8.3857646893237256E-2</v>
      </c>
      <c r="AV386" s="74">
        <f t="shared" si="248"/>
        <v>8.9183070205819184E-2</v>
      </c>
      <c r="AW386" s="45"/>
      <c r="AX386" s="42" t="str">
        <f t="shared" si="249"/>
        <v>MVA0190-ST-0780-002-B</v>
      </c>
      <c r="AY386" s="42">
        <f t="shared" si="250"/>
        <v>59.4</v>
      </c>
      <c r="AZ386" s="43">
        <f t="shared" si="251"/>
        <v>63.738327392100103</v>
      </c>
      <c r="BA386" s="43">
        <f t="shared" si="252"/>
        <v>68.739067869307405</v>
      </c>
      <c r="BB386" s="43">
        <f t="shared" si="253"/>
        <v>70.423175032105434</v>
      </c>
      <c r="BC386" s="43">
        <f t="shared" si="254"/>
        <v>72.175249193532196</v>
      </c>
      <c r="BD386" s="43">
        <f t="shared" si="255"/>
        <v>73.26391663364204</v>
      </c>
      <c r="BE386" s="43">
        <f t="shared" si="256"/>
        <v>74.50336435046205</v>
      </c>
      <c r="BF386" s="43">
        <f t="shared" si="257"/>
        <v>76.328696777048364</v>
      </c>
      <c r="BG386" s="43">
        <f t="shared" si="258"/>
        <v>78.227695754834826</v>
      </c>
      <c r="BH386" s="43">
        <f t="shared" si="259"/>
        <v>79.407656284721568</v>
      </c>
      <c r="BI386" s="43">
        <f t="shared" si="260"/>
        <v>80.421684865092971</v>
      </c>
      <c r="BJ386" s="43">
        <f t="shared" si="224"/>
        <v>81.147803123899038</v>
      </c>
    </row>
    <row r="387" spans="1:62" x14ac:dyDescent="0.2">
      <c r="A387" s="26" t="s">
        <v>401</v>
      </c>
      <c r="B387" s="17">
        <f>IF(ISERROR(VLOOKUP('Prices updated for CPI'!A387,Quantities!$A$1:$B$576,2,FALSE)),0,VLOOKUP('Prices updated for CPI'!A387,Quantities!$A$1:$B$576,2,FALSE))</f>
        <v>4</v>
      </c>
      <c r="C387" s="18">
        <f t="shared" si="225"/>
        <v>1</v>
      </c>
      <c r="D387" s="19">
        <v>2</v>
      </c>
      <c r="E387" s="20">
        <v>940</v>
      </c>
      <c r="F387" s="21">
        <v>0</v>
      </c>
      <c r="G387" s="22">
        <v>0</v>
      </c>
      <c r="H387" s="22">
        <v>0</v>
      </c>
      <c r="I387" s="22">
        <v>45.205405811559004</v>
      </c>
      <c r="J387" s="23">
        <f t="shared" si="226"/>
        <v>45.205405811559004</v>
      </c>
      <c r="K387" s="24">
        <f>IF(ISERROR(VLOOKUP($A387,'14-15 pricing'!$A$1:$D$1208,4,FALSE)),L387,VLOOKUP($A387,'14-15 pricing'!$A$1:$D$1208,4,FALSE))</f>
        <v>46.92</v>
      </c>
      <c r="L387" s="24">
        <f t="shared" si="227"/>
        <v>63.526403693673693</v>
      </c>
      <c r="M387" s="24"/>
      <c r="N387" s="24"/>
      <c r="O387" s="24"/>
      <c r="P387" s="24"/>
      <c r="Q387" s="24"/>
      <c r="R387" s="24"/>
      <c r="S387" s="24"/>
      <c r="T387" s="24"/>
      <c r="U387" s="24">
        <f t="shared" si="264"/>
        <v>63.69162648904274</v>
      </c>
      <c r="V387" s="24">
        <f t="shared" si="264"/>
        <v>63.542603892539006</v>
      </c>
      <c r="W387" s="24">
        <f t="shared" si="264"/>
        <v>64.136383893218067</v>
      </c>
      <c r="X387" s="22">
        <f t="shared" si="262"/>
        <v>63.526403693673693</v>
      </c>
      <c r="Y387" s="22">
        <f t="shared" si="263"/>
        <v>0</v>
      </c>
      <c r="Z387" s="31">
        <f t="shared" si="229"/>
        <v>63.526403693673693</v>
      </c>
      <c r="AA387" s="25">
        <f t="shared" si="230"/>
        <v>0</v>
      </c>
      <c r="AC387" s="49">
        <f t="shared" si="231"/>
        <v>187.68</v>
      </c>
      <c r="AD387" s="49">
        <f t="shared" si="232"/>
        <v>254.10561477469477</v>
      </c>
      <c r="AE387" s="49">
        <f t="shared" si="233"/>
        <v>254.76650595617096</v>
      </c>
      <c r="AF387" s="49">
        <f t="shared" si="234"/>
        <v>254.17041557015602</v>
      </c>
      <c r="AG387" s="49">
        <f t="shared" si="235"/>
        <v>256.54553557287227</v>
      </c>
      <c r="AH387" s="50">
        <f t="shared" si="236"/>
        <v>990.9653735845551</v>
      </c>
      <c r="AI387" s="49">
        <f t="shared" si="237"/>
        <v>68.865535572872261</v>
      </c>
      <c r="AJ387" s="51">
        <f t="shared" si="238"/>
        <v>1.6972965246071876E-5</v>
      </c>
      <c r="AK387" s="61"/>
      <c r="AL387" s="69">
        <f t="shared" si="239"/>
        <v>187.68</v>
      </c>
      <c r="AM387" s="69">
        <f t="shared" si="240"/>
        <v>211.7643023903594</v>
      </c>
      <c r="AN387" s="69">
        <f t="shared" si="241"/>
        <v>239.52600291302747</v>
      </c>
      <c r="AO387" s="69">
        <f t="shared" si="242"/>
        <v>271.52659829746403</v>
      </c>
      <c r="AP387" s="69">
        <f t="shared" si="243"/>
        <v>308.41331941608826</v>
      </c>
      <c r="AQ387" s="70">
        <f t="shared" si="244"/>
        <v>992.14708456683309</v>
      </c>
      <c r="AS387" s="74">
        <f t="shared" si="245"/>
        <v>0.12832641938597292</v>
      </c>
      <c r="AT387" s="74">
        <f t="shared" si="246"/>
        <v>0.13109716892459547</v>
      </c>
      <c r="AU387" s="74">
        <f t="shared" si="247"/>
        <v>0.13359967183210611</v>
      </c>
      <c r="AV387" s="74">
        <f t="shared" si="248"/>
        <v>0.13584938400109856</v>
      </c>
      <c r="AW387" s="45"/>
      <c r="AX387" s="42" t="str">
        <f t="shared" si="249"/>
        <v>MVA0190-ST-0940-002-B</v>
      </c>
      <c r="AY387" s="42">
        <f t="shared" si="250"/>
        <v>46.92</v>
      </c>
      <c r="AZ387" s="43">
        <f t="shared" si="251"/>
        <v>52.941075597589858</v>
      </c>
      <c r="BA387" s="43">
        <f t="shared" si="252"/>
        <v>59.881500728256874</v>
      </c>
      <c r="BB387" s="43">
        <f t="shared" si="253"/>
        <v>61.348597496099167</v>
      </c>
      <c r="BC387" s="43">
        <f t="shared" si="254"/>
        <v>62.874903182596313</v>
      </c>
      <c r="BD387" s="43">
        <f t="shared" si="255"/>
        <v>63.82328729847805</v>
      </c>
      <c r="BE387" s="43">
        <f t="shared" si="256"/>
        <v>67.881649574366023</v>
      </c>
      <c r="BF387" s="43">
        <f t="shared" si="257"/>
        <v>69.544749988937994</v>
      </c>
      <c r="BG387" s="43">
        <f t="shared" si="258"/>
        <v>71.274969614266638</v>
      </c>
      <c r="BH387" s="43">
        <f t="shared" si="259"/>
        <v>72.350057536800961</v>
      </c>
      <c r="BI387" s="43">
        <f t="shared" si="260"/>
        <v>73.27396122022887</v>
      </c>
      <c r="BJ387" s="43">
        <f t="shared" si="224"/>
        <v>77.103329854022078</v>
      </c>
    </row>
    <row r="388" spans="1:62" x14ac:dyDescent="0.2">
      <c r="A388" s="26" t="s">
        <v>402</v>
      </c>
      <c r="B388" s="17">
        <f>IF(ISERROR(VLOOKUP('Prices updated for CPI'!A388,Quantities!$A$1:$B$576,2,FALSE)),0,VLOOKUP('Prices updated for CPI'!A388,Quantities!$A$1:$B$576,2,FALSE))</f>
        <v>145</v>
      </c>
      <c r="C388" s="18">
        <f t="shared" si="225"/>
        <v>1</v>
      </c>
      <c r="D388" s="19">
        <v>2</v>
      </c>
      <c r="E388" s="20">
        <v>30</v>
      </c>
      <c r="F388" s="21">
        <v>0</v>
      </c>
      <c r="G388" s="22">
        <v>0</v>
      </c>
      <c r="H388" s="22">
        <v>0</v>
      </c>
      <c r="I388" s="22">
        <v>53.715688950765824</v>
      </c>
      <c r="J388" s="23">
        <f t="shared" si="226"/>
        <v>53.715688950765824</v>
      </c>
      <c r="K388" s="24">
        <f>IF(ISERROR(VLOOKUP($A388,'14-15 pricing'!$A$1:$D$1208,4,FALSE)),L388,VLOOKUP($A388,'14-15 pricing'!$A$1:$D$1208,4,FALSE))</f>
        <v>64.599999999999994</v>
      </c>
      <c r="L388" s="24">
        <f t="shared" si="227"/>
        <v>75.485762813296475</v>
      </c>
      <c r="M388" s="24"/>
      <c r="N388" s="24"/>
      <c r="O388" s="24"/>
      <c r="P388" s="24"/>
      <c r="Q388" s="24"/>
      <c r="R388" s="24"/>
      <c r="S388" s="24"/>
      <c r="T388" s="24"/>
      <c r="U388" s="24">
        <f t="shared" si="264"/>
        <v>75.682090135754677</v>
      </c>
      <c r="V388" s="24">
        <f t="shared" si="264"/>
        <v>75.505012830580185</v>
      </c>
      <c r="W388" s="24">
        <f t="shared" si="264"/>
        <v>76.21057671722285</v>
      </c>
      <c r="X388" s="22">
        <f t="shared" si="262"/>
        <v>75.485762813296475</v>
      </c>
      <c r="Y388" s="22">
        <f t="shared" si="263"/>
        <v>0</v>
      </c>
      <c r="Z388" s="31">
        <f t="shared" si="229"/>
        <v>75.485762813296475</v>
      </c>
      <c r="AA388" s="25">
        <f t="shared" si="230"/>
        <v>0</v>
      </c>
      <c r="AC388" s="49">
        <f t="shared" si="231"/>
        <v>9367</v>
      </c>
      <c r="AD388" s="49">
        <f t="shared" si="232"/>
        <v>10945.43560792799</v>
      </c>
      <c r="AE388" s="49">
        <f t="shared" si="233"/>
        <v>10973.903069684427</v>
      </c>
      <c r="AF388" s="49">
        <f t="shared" si="234"/>
        <v>10948.226860434126</v>
      </c>
      <c r="AG388" s="49">
        <f t="shared" si="235"/>
        <v>11050.533623997313</v>
      </c>
      <c r="AH388" s="50">
        <f t="shared" si="236"/>
        <v>43887.674202243259</v>
      </c>
      <c r="AI388" s="49">
        <f t="shared" si="237"/>
        <v>1683.533623997313</v>
      </c>
      <c r="AJ388" s="51">
        <f t="shared" si="238"/>
        <v>4.1493262853467181E-4</v>
      </c>
      <c r="AK388" s="61"/>
      <c r="AL388" s="69">
        <f t="shared" si="239"/>
        <v>9367</v>
      </c>
      <c r="AM388" s="69">
        <f t="shared" si="240"/>
        <v>9955.7812030704845</v>
      </c>
      <c r="AN388" s="69">
        <f t="shared" si="241"/>
        <v>10634.462576858661</v>
      </c>
      <c r="AO388" s="69">
        <f t="shared" si="242"/>
        <v>11416.770851519846</v>
      </c>
      <c r="AP388" s="69">
        <f t="shared" si="243"/>
        <v>12318.528672258823</v>
      </c>
      <c r="AQ388" s="70">
        <f t="shared" si="244"/>
        <v>44017.95463431126</v>
      </c>
      <c r="AS388" s="74">
        <f t="shared" si="245"/>
        <v>6.2856966272070505E-2</v>
      </c>
      <c r="AT388" s="74">
        <f t="shared" si="246"/>
        <v>6.8169575038356911E-2</v>
      </c>
      <c r="AU388" s="74">
        <f t="shared" si="247"/>
        <v>7.3563498767069177E-2</v>
      </c>
      <c r="AV388" s="74">
        <f t="shared" si="248"/>
        <v>7.8985365692868445E-2</v>
      </c>
      <c r="AW388" s="45"/>
      <c r="AX388" s="42" t="str">
        <f t="shared" si="249"/>
        <v>MVA0220-ST-0030-002-B</v>
      </c>
      <c r="AY388" s="42">
        <f t="shared" si="250"/>
        <v>64.599999999999994</v>
      </c>
      <c r="AZ388" s="43">
        <f t="shared" si="251"/>
        <v>68.660560021175755</v>
      </c>
      <c r="BA388" s="43">
        <f t="shared" si="252"/>
        <v>73.341121219714907</v>
      </c>
      <c r="BB388" s="43">
        <f t="shared" si="253"/>
        <v>75.137978689597915</v>
      </c>
      <c r="BC388" s="43">
        <f t="shared" si="254"/>
        <v>77.007353521730408</v>
      </c>
      <c r="BD388" s="43">
        <f t="shared" si="255"/>
        <v>78.168906815482657</v>
      </c>
      <c r="BE388" s="43">
        <f t="shared" si="256"/>
        <v>78.736350700136882</v>
      </c>
      <c r="BF388" s="43">
        <f t="shared" si="257"/>
        <v>80.665391292290238</v>
      </c>
      <c r="BG388" s="43">
        <f t="shared" si="258"/>
        <v>82.672283877581506</v>
      </c>
      <c r="BH388" s="43">
        <f t="shared" si="259"/>
        <v>83.919285095626577</v>
      </c>
      <c r="BI388" s="43">
        <f t="shared" si="260"/>
        <v>84.990926767384053</v>
      </c>
      <c r="BJ388" s="43">
        <f t="shared" si="224"/>
        <v>84.955370153509136</v>
      </c>
    </row>
    <row r="389" spans="1:62" x14ac:dyDescent="0.2">
      <c r="A389" s="26" t="s">
        <v>403</v>
      </c>
      <c r="B389" s="17">
        <f>IF(ISERROR(VLOOKUP('Prices updated for CPI'!A389,Quantities!$A$1:$B$576,2,FALSE)),0,VLOOKUP('Prices updated for CPI'!A389,Quantities!$A$1:$B$576,2,FALSE))</f>
        <v>56</v>
      </c>
      <c r="C389" s="18">
        <f t="shared" si="225"/>
        <v>1</v>
      </c>
      <c r="D389" s="19">
        <v>2</v>
      </c>
      <c r="E389" s="20">
        <v>210</v>
      </c>
      <c r="F389" s="21">
        <v>0</v>
      </c>
      <c r="G389" s="22">
        <v>0</v>
      </c>
      <c r="H389" s="22">
        <v>0</v>
      </c>
      <c r="I389" s="22">
        <v>64.52560295076583</v>
      </c>
      <c r="J389" s="23">
        <f t="shared" si="226"/>
        <v>64.52560295076583</v>
      </c>
      <c r="K389" s="24">
        <f>IF(ISERROR(VLOOKUP($A389,'14-15 pricing'!$A$1:$D$1208,4,FALSE)),L389,VLOOKUP($A389,'14-15 pricing'!$A$1:$D$1208,4,FALSE))</f>
        <v>77.08</v>
      </c>
      <c r="L389" s="24">
        <f t="shared" si="227"/>
        <v>90.676754871204352</v>
      </c>
      <c r="M389" s="24"/>
      <c r="N389" s="24"/>
      <c r="O389" s="24"/>
      <c r="P389" s="24"/>
      <c r="Q389" s="24"/>
      <c r="R389" s="24"/>
      <c r="S389" s="24"/>
      <c r="T389" s="24"/>
      <c r="U389" s="24">
        <f t="shared" si="264"/>
        <v>90.912591720824508</v>
      </c>
      <c r="V389" s="24">
        <f t="shared" si="264"/>
        <v>90.69987882244294</v>
      </c>
      <c r="W389" s="24">
        <f t="shared" si="264"/>
        <v>91.547432602263783</v>
      </c>
      <c r="X389" s="22">
        <f t="shared" si="262"/>
        <v>90.676754871204352</v>
      </c>
      <c r="Y389" s="22">
        <f t="shared" si="263"/>
        <v>0</v>
      </c>
      <c r="Z389" s="31">
        <f t="shared" si="229"/>
        <v>90.676754871204352</v>
      </c>
      <c r="AA389" s="25">
        <f t="shared" si="230"/>
        <v>0</v>
      </c>
      <c r="AC389" s="49">
        <f t="shared" si="231"/>
        <v>4316.4799999999996</v>
      </c>
      <c r="AD389" s="49">
        <f t="shared" si="232"/>
        <v>5077.8982727874436</v>
      </c>
      <c r="AE389" s="49">
        <f t="shared" si="233"/>
        <v>5091.1051363661727</v>
      </c>
      <c r="AF389" s="49">
        <f t="shared" si="234"/>
        <v>5079.1932140568042</v>
      </c>
      <c r="AG389" s="49">
        <f t="shared" si="235"/>
        <v>5126.6562257267715</v>
      </c>
      <c r="AH389" s="50">
        <f t="shared" si="236"/>
        <v>20333.425145654241</v>
      </c>
      <c r="AI389" s="49">
        <f t="shared" si="237"/>
        <v>810.17622572677192</v>
      </c>
      <c r="AJ389" s="51">
        <f t="shared" si="238"/>
        <v>1.9968033077885565E-4</v>
      </c>
      <c r="AK389" s="61"/>
      <c r="AL389" s="69">
        <f t="shared" si="239"/>
        <v>4316.4799999999996</v>
      </c>
      <c r="AM389" s="69">
        <f t="shared" si="240"/>
        <v>4599.8224447739294</v>
      </c>
      <c r="AN389" s="69">
        <f t="shared" si="241"/>
        <v>4926.4280474474417</v>
      </c>
      <c r="AO389" s="69">
        <f t="shared" si="242"/>
        <v>5302.9025985258668</v>
      </c>
      <c r="AP389" s="69">
        <f t="shared" si="243"/>
        <v>5736.8605173414335</v>
      </c>
      <c r="AQ389" s="70">
        <f t="shared" si="244"/>
        <v>20392.062949116673</v>
      </c>
      <c r="AS389" s="74">
        <f t="shared" si="245"/>
        <v>6.5642014969125279E-2</v>
      </c>
      <c r="AT389" s="74">
        <f t="shared" si="246"/>
        <v>7.100395865161796E-2</v>
      </c>
      <c r="AU389" s="74">
        <f t="shared" si="247"/>
        <v>7.6419374738151302E-2</v>
      </c>
      <c r="AV389" s="74">
        <f t="shared" si="248"/>
        <v>8.1834035370779948E-2</v>
      </c>
      <c r="AW389" s="45"/>
      <c r="AX389" s="42" t="str">
        <f t="shared" si="249"/>
        <v>MVA0220-ST-0210-002-B</v>
      </c>
      <c r="AY389" s="42">
        <f t="shared" si="250"/>
        <v>77.08</v>
      </c>
      <c r="AZ389" s="43">
        <f t="shared" si="251"/>
        <v>82.139686513820166</v>
      </c>
      <c r="BA389" s="43">
        <f t="shared" si="252"/>
        <v>87.97192941870432</v>
      </c>
      <c r="BB389" s="43">
        <f t="shared" si="253"/>
        <v>90.127241689462579</v>
      </c>
      <c r="BC389" s="43">
        <f t="shared" si="254"/>
        <v>92.36953779912794</v>
      </c>
      <c r="BD389" s="43">
        <f t="shared" si="255"/>
        <v>93.762809168240423</v>
      </c>
      <c r="BE389" s="43">
        <f t="shared" si="256"/>
        <v>94.694689259390472</v>
      </c>
      <c r="BF389" s="43">
        <f t="shared" si="257"/>
        <v>97.014709146245536</v>
      </c>
      <c r="BG389" s="43">
        <f t="shared" si="258"/>
        <v>99.428360122589311</v>
      </c>
      <c r="BH389" s="43">
        <f t="shared" si="259"/>
        <v>100.92810441856993</v>
      </c>
      <c r="BI389" s="43">
        <f t="shared" si="260"/>
        <v>102.21694717292826</v>
      </c>
      <c r="BJ389" s="43">
        <f t="shared" si="224"/>
        <v>102.44393780966845</v>
      </c>
    </row>
    <row r="390" spans="1:62" x14ac:dyDescent="0.2">
      <c r="A390" s="26" t="s">
        <v>404</v>
      </c>
      <c r="B390" s="17">
        <f>IF(ISERROR(VLOOKUP('Prices updated for CPI'!A390,Quantities!$A$1:$B$576,2,FALSE)),0,VLOOKUP('Prices updated for CPI'!A390,Quantities!$A$1:$B$576,2,FALSE))</f>
        <v>133</v>
      </c>
      <c r="C390" s="18">
        <f t="shared" si="225"/>
        <v>1</v>
      </c>
      <c r="D390" s="19">
        <v>2</v>
      </c>
      <c r="E390" s="20">
        <v>300</v>
      </c>
      <c r="F390" s="21">
        <v>0</v>
      </c>
      <c r="G390" s="22">
        <v>0</v>
      </c>
      <c r="H390" s="22">
        <v>0</v>
      </c>
      <c r="I390" s="22">
        <v>63.590572700765826</v>
      </c>
      <c r="J390" s="23">
        <f t="shared" si="226"/>
        <v>63.590572700765826</v>
      </c>
      <c r="K390" s="24">
        <f>IF(ISERROR(VLOOKUP($A390,'14-15 pricing'!$A$1:$D$1208,4,FALSE)),L390,VLOOKUP($A390,'14-15 pricing'!$A$1:$D$1208,4,FALSE))</f>
        <v>76.11</v>
      </c>
      <c r="L390" s="24">
        <f t="shared" si="227"/>
        <v>89.362772437888637</v>
      </c>
      <c r="M390" s="24"/>
      <c r="N390" s="24"/>
      <c r="O390" s="24"/>
      <c r="P390" s="24"/>
      <c r="Q390" s="24"/>
      <c r="R390" s="24"/>
      <c r="S390" s="24"/>
      <c r="T390" s="24"/>
      <c r="U390" s="24">
        <f t="shared" si="264"/>
        <v>89.595191813229206</v>
      </c>
      <c r="V390" s="24">
        <f t="shared" si="264"/>
        <v>89.38556130362754</v>
      </c>
      <c r="W390" s="24">
        <f t="shared" si="264"/>
        <v>90.220833316422684</v>
      </c>
      <c r="X390" s="22">
        <f t="shared" si="262"/>
        <v>89.362772437888637</v>
      </c>
      <c r="Y390" s="22">
        <f t="shared" si="263"/>
        <v>0</v>
      </c>
      <c r="Z390" s="31">
        <f t="shared" si="229"/>
        <v>89.362772437888637</v>
      </c>
      <c r="AA390" s="25">
        <f t="shared" si="230"/>
        <v>0</v>
      </c>
      <c r="AC390" s="49">
        <f t="shared" si="231"/>
        <v>10122.629999999999</v>
      </c>
      <c r="AD390" s="49">
        <f t="shared" si="232"/>
        <v>11885.248734239189</v>
      </c>
      <c r="AE390" s="49">
        <f t="shared" si="233"/>
        <v>11916.160511159484</v>
      </c>
      <c r="AF390" s="49">
        <f t="shared" si="234"/>
        <v>11888.279653382462</v>
      </c>
      <c r="AG390" s="49">
        <f t="shared" si="235"/>
        <v>11999.370831084218</v>
      </c>
      <c r="AH390" s="50">
        <f t="shared" si="236"/>
        <v>47610.415739291726</v>
      </c>
      <c r="AI390" s="49">
        <f t="shared" si="237"/>
        <v>1876.7408310842184</v>
      </c>
      <c r="AJ390" s="51">
        <f t="shared" si="238"/>
        <v>4.6255150180556304E-4</v>
      </c>
      <c r="AK390" s="61"/>
      <c r="AL390" s="69">
        <f t="shared" si="239"/>
        <v>10122.629999999999</v>
      </c>
      <c r="AM390" s="69">
        <f t="shared" si="240"/>
        <v>10778.981443550989</v>
      </c>
      <c r="AN390" s="69">
        <f t="shared" si="241"/>
        <v>11535.550262450108</v>
      </c>
      <c r="AO390" s="69">
        <f t="shared" si="242"/>
        <v>12407.638506262954</v>
      </c>
      <c r="AP390" s="69">
        <f t="shared" si="243"/>
        <v>13412.884672901477</v>
      </c>
      <c r="AQ390" s="70">
        <f t="shared" si="244"/>
        <v>47748.871881277453</v>
      </c>
      <c r="AS390" s="74">
        <f t="shared" si="245"/>
        <v>6.4840011296569147E-2</v>
      </c>
      <c r="AT390" s="74">
        <f t="shared" si="246"/>
        <v>7.0189268147573466E-2</v>
      </c>
      <c r="AU390" s="74">
        <f t="shared" si="247"/>
        <v>7.5600055824958823E-2</v>
      </c>
      <c r="AV390" s="74">
        <f t="shared" si="248"/>
        <v>8.101833125869265E-2</v>
      </c>
      <c r="AW390" s="45"/>
      <c r="AX390" s="42" t="str">
        <f t="shared" si="249"/>
        <v>MVA0220-ST-0300-002-B</v>
      </c>
      <c r="AY390" s="42">
        <f t="shared" si="250"/>
        <v>76.11</v>
      </c>
      <c r="AZ390" s="43">
        <f t="shared" si="251"/>
        <v>81.044973259781884</v>
      </c>
      <c r="BA390" s="43">
        <f t="shared" si="252"/>
        <v>86.733460619925637</v>
      </c>
      <c r="BB390" s="43">
        <f t="shared" si="253"/>
        <v>88.858430405113808</v>
      </c>
      <c r="BC390" s="43">
        <f t="shared" si="254"/>
        <v>91.069159470748261</v>
      </c>
      <c r="BD390" s="43">
        <f t="shared" si="255"/>
        <v>92.442816365899787</v>
      </c>
      <c r="BE390" s="43">
        <f t="shared" si="256"/>
        <v>93.290515084683875</v>
      </c>
      <c r="BF390" s="43">
        <f t="shared" si="257"/>
        <v>95.576132704258626</v>
      </c>
      <c r="BG390" s="43">
        <f t="shared" si="258"/>
        <v>97.95399301066891</v>
      </c>
      <c r="BH390" s="43">
        <f t="shared" si="259"/>
        <v>99.431498443778239</v>
      </c>
      <c r="BI390" s="43">
        <f t="shared" si="260"/>
        <v>100.70122967535654</v>
      </c>
      <c r="BJ390" s="43">
        <f t="shared" ref="BJ390:BJ453" si="265">IF($B390=0,W390,BE390*(1+AV390))</f>
        <v>100.84875693910887</v>
      </c>
    </row>
    <row r="391" spans="1:62" x14ac:dyDescent="0.2">
      <c r="A391" s="26" t="s">
        <v>405</v>
      </c>
      <c r="B391" s="17">
        <f>IF(ISERROR(VLOOKUP('Prices updated for CPI'!A391,Quantities!$A$1:$B$576,2,FALSE)),0,VLOOKUP('Prices updated for CPI'!A391,Quantities!$A$1:$B$576,2,FALSE))</f>
        <v>8</v>
      </c>
      <c r="C391" s="18">
        <f t="shared" si="225"/>
        <v>1</v>
      </c>
      <c r="D391" s="19">
        <v>2</v>
      </c>
      <c r="E391" s="20">
        <v>380</v>
      </c>
      <c r="F391" s="21">
        <v>0</v>
      </c>
      <c r="G391" s="22">
        <v>0</v>
      </c>
      <c r="H391" s="22">
        <v>0</v>
      </c>
      <c r="I391" s="22">
        <v>58.653130825765821</v>
      </c>
      <c r="J391" s="23">
        <f t="shared" si="226"/>
        <v>58.653130825765821</v>
      </c>
      <c r="K391" s="24">
        <f>IF(ISERROR(VLOOKUP($A391,'14-15 pricing'!$A$1:$D$1208,4,FALSE)),L391,VLOOKUP($A391,'14-15 pricing'!$A$1:$D$1208,4,FALSE))</f>
        <v>76.11</v>
      </c>
      <c r="L391" s="24">
        <f t="shared" si="227"/>
        <v>82.424267625592549</v>
      </c>
      <c r="M391" s="24"/>
      <c r="N391" s="24"/>
      <c r="O391" s="24"/>
      <c r="P391" s="24"/>
      <c r="Q391" s="24"/>
      <c r="R391" s="24"/>
      <c r="S391" s="24"/>
      <c r="T391" s="24"/>
      <c r="U391" s="24">
        <f t="shared" si="264"/>
        <v>82.638640974491935</v>
      </c>
      <c r="V391" s="24">
        <f t="shared" si="264"/>
        <v>82.445287067103862</v>
      </c>
      <c r="W391" s="24">
        <f t="shared" si="264"/>
        <v>83.215705016822753</v>
      </c>
      <c r="X391" s="22">
        <f t="shared" si="262"/>
        <v>82.424267625592549</v>
      </c>
      <c r="Y391" s="22">
        <f t="shared" si="263"/>
        <v>0</v>
      </c>
      <c r="Z391" s="31">
        <f t="shared" si="229"/>
        <v>82.424267625592549</v>
      </c>
      <c r="AA391" s="25">
        <f t="shared" si="230"/>
        <v>0</v>
      </c>
      <c r="AC391" s="49">
        <f t="shared" si="231"/>
        <v>608.88</v>
      </c>
      <c r="AD391" s="49">
        <f t="shared" si="232"/>
        <v>659.39414100474039</v>
      </c>
      <c r="AE391" s="49">
        <f t="shared" si="233"/>
        <v>661.10912779593548</v>
      </c>
      <c r="AF391" s="49">
        <f t="shared" si="234"/>
        <v>659.5622965368309</v>
      </c>
      <c r="AG391" s="49">
        <f t="shared" si="235"/>
        <v>665.72564013458202</v>
      </c>
      <c r="AH391" s="50">
        <f t="shared" si="236"/>
        <v>2685.7437687988336</v>
      </c>
      <c r="AI391" s="49">
        <f t="shared" si="237"/>
        <v>56.845640134582027</v>
      </c>
      <c r="AJ391" s="51">
        <f t="shared" si="238"/>
        <v>1.4010478047818189E-5</v>
      </c>
      <c r="AK391" s="61"/>
      <c r="AL391" s="69">
        <f t="shared" si="239"/>
        <v>608.88</v>
      </c>
      <c r="AM391" s="69">
        <f t="shared" si="240"/>
        <v>628.76059157873067</v>
      </c>
      <c r="AN391" s="69">
        <f t="shared" si="241"/>
        <v>651.6767226202976</v>
      </c>
      <c r="AO391" s="69">
        <f t="shared" si="242"/>
        <v>678.09188536002705</v>
      </c>
      <c r="AP391" s="69">
        <f t="shared" si="243"/>
        <v>708.54034200834792</v>
      </c>
      <c r="AQ391" s="70">
        <f t="shared" si="244"/>
        <v>2696.3507263884958</v>
      </c>
      <c r="AS391" s="74">
        <f t="shared" si="245"/>
        <v>3.265108326555425E-2</v>
      </c>
      <c r="AT391" s="74">
        <f t="shared" si="246"/>
        <v>3.6446512947046664E-2</v>
      </c>
      <c r="AU391" s="74">
        <f t="shared" si="247"/>
        <v>4.0534151094913921E-2</v>
      </c>
      <c r="AV391" s="74">
        <f t="shared" si="248"/>
        <v>4.4903142635536075E-2</v>
      </c>
      <c r="AW391" s="45"/>
      <c r="AX391" s="42" t="str">
        <f t="shared" si="249"/>
        <v>MVA0220-ST-0380-002-B</v>
      </c>
      <c r="AY391" s="42">
        <f t="shared" si="250"/>
        <v>76.11</v>
      </c>
      <c r="AZ391" s="43">
        <f t="shared" si="251"/>
        <v>78.595073947341334</v>
      </c>
      <c r="BA391" s="43">
        <f t="shared" si="252"/>
        <v>81.4595903275372</v>
      </c>
      <c r="BB391" s="43">
        <f t="shared" si="253"/>
        <v>83.455350290561853</v>
      </c>
      <c r="BC391" s="43">
        <f t="shared" si="254"/>
        <v>85.531654899240067</v>
      </c>
      <c r="BD391" s="43">
        <f t="shared" si="255"/>
        <v>86.821785918224606</v>
      </c>
      <c r="BE391" s="43">
        <f t="shared" si="256"/>
        <v>84.761485670003381</v>
      </c>
      <c r="BF391" s="43">
        <f t="shared" si="257"/>
        <v>86.838142068918458</v>
      </c>
      <c r="BG391" s="43">
        <f t="shared" si="258"/>
        <v>88.998607922323899</v>
      </c>
      <c r="BH391" s="43">
        <f t="shared" si="259"/>
        <v>90.341033306964192</v>
      </c>
      <c r="BI391" s="43">
        <f t="shared" si="260"/>
        <v>91.494680121889431</v>
      </c>
      <c r="BJ391" s="43">
        <f t="shared" si="265"/>
        <v>88.567542751043476</v>
      </c>
    </row>
    <row r="392" spans="1:62" x14ac:dyDescent="0.2">
      <c r="A392" s="26" t="s">
        <v>406</v>
      </c>
      <c r="B392" s="17">
        <f>IF(ISERROR(VLOOKUP('Prices updated for CPI'!A392,Quantities!$A$1:$B$576,2,FALSE)),0,VLOOKUP('Prices updated for CPI'!A392,Quantities!$A$1:$B$576,2,FALSE))</f>
        <v>7</v>
      </c>
      <c r="C392" s="18">
        <f t="shared" si="225"/>
        <v>1</v>
      </c>
      <c r="D392" s="19">
        <v>2</v>
      </c>
      <c r="E392" s="20">
        <v>460</v>
      </c>
      <c r="F392" s="21">
        <v>0</v>
      </c>
      <c r="G392" s="22">
        <v>0</v>
      </c>
      <c r="H392" s="22">
        <v>0</v>
      </c>
      <c r="I392" s="22">
        <v>56.184409888265826</v>
      </c>
      <c r="J392" s="23">
        <f t="shared" si="226"/>
        <v>56.184409888265826</v>
      </c>
      <c r="K392" s="24">
        <f>IF(ISERROR(VLOOKUP($A392,'14-15 pricing'!$A$1:$D$1208,4,FALSE)),L392,VLOOKUP($A392,'14-15 pricing'!$A$1:$D$1208,4,FALSE))</f>
        <v>76.11</v>
      </c>
      <c r="L392" s="24">
        <f t="shared" si="227"/>
        <v>78.955015219444519</v>
      </c>
      <c r="M392" s="24"/>
      <c r="N392" s="24"/>
      <c r="O392" s="24"/>
      <c r="P392" s="24"/>
      <c r="Q392" s="24"/>
      <c r="R392" s="24"/>
      <c r="S392" s="24"/>
      <c r="T392" s="24"/>
      <c r="U392" s="24">
        <f t="shared" si="264"/>
        <v>79.160365555123306</v>
      </c>
      <c r="V392" s="24">
        <f t="shared" si="264"/>
        <v>78.975149948842031</v>
      </c>
      <c r="W392" s="24">
        <f t="shared" si="264"/>
        <v>79.713140867022801</v>
      </c>
      <c r="X392" s="22">
        <f t="shared" si="262"/>
        <v>78.955015219444519</v>
      </c>
      <c r="Y392" s="22">
        <f t="shared" si="263"/>
        <v>0</v>
      </c>
      <c r="Z392" s="31">
        <f t="shared" si="229"/>
        <v>78.955015219444519</v>
      </c>
      <c r="AA392" s="25">
        <f t="shared" si="230"/>
        <v>0</v>
      </c>
      <c r="AC392" s="49">
        <f t="shared" si="231"/>
        <v>532.77</v>
      </c>
      <c r="AD392" s="49">
        <f t="shared" si="232"/>
        <v>552.68510653611168</v>
      </c>
      <c r="AE392" s="49">
        <f t="shared" si="233"/>
        <v>554.1225588858631</v>
      </c>
      <c r="AF392" s="49">
        <f t="shared" si="234"/>
        <v>552.8260496418942</v>
      </c>
      <c r="AG392" s="49">
        <f t="shared" si="235"/>
        <v>557.99198606915957</v>
      </c>
      <c r="AH392" s="50">
        <f t="shared" si="236"/>
        <v>2272.1330191986867</v>
      </c>
      <c r="AI392" s="49">
        <f t="shared" si="237"/>
        <v>25.221986069159584</v>
      </c>
      <c r="AJ392" s="51">
        <f t="shared" si="238"/>
        <v>6.2163444955097396E-6</v>
      </c>
      <c r="AK392" s="61"/>
      <c r="AL392" s="69">
        <f t="shared" si="239"/>
        <v>532.77</v>
      </c>
      <c r="AM392" s="69">
        <f t="shared" si="240"/>
        <v>541.59087003784748</v>
      </c>
      <c r="AN392" s="69">
        <f t="shared" si="241"/>
        <v>551.75858626940089</v>
      </c>
      <c r="AO392" s="69">
        <f t="shared" si="242"/>
        <v>563.47879673864202</v>
      </c>
      <c r="AP392" s="69">
        <f t="shared" si="243"/>
        <v>576.98854959907578</v>
      </c>
      <c r="AQ392" s="70">
        <f t="shared" si="244"/>
        <v>2282.4110683512836</v>
      </c>
      <c r="AS392" s="74">
        <f t="shared" si="245"/>
        <v>1.6556619250046922E-2</v>
      </c>
      <c r="AT392" s="74">
        <f t="shared" si="246"/>
        <v>1.8773795486698053E-2</v>
      </c>
      <c r="AU392" s="74">
        <f t="shared" si="247"/>
        <v>2.1241555203490081E-2</v>
      </c>
      <c r="AV392" s="74">
        <f t="shared" si="248"/>
        <v>2.3975618849594413E-2</v>
      </c>
      <c r="AW392" s="45"/>
      <c r="AX392" s="42" t="str">
        <f t="shared" si="249"/>
        <v>MVA0220-ST-0460-002-B</v>
      </c>
      <c r="AY392" s="42">
        <f t="shared" si="250"/>
        <v>76.11</v>
      </c>
      <c r="AZ392" s="43">
        <f t="shared" si="251"/>
        <v>77.370124291121058</v>
      </c>
      <c r="BA392" s="43">
        <f t="shared" si="252"/>
        <v>78.822655181342967</v>
      </c>
      <c r="BB392" s="43">
        <f t="shared" si="253"/>
        <v>80.753810233285861</v>
      </c>
      <c r="BC392" s="43">
        <f t="shared" si="254"/>
        <v>82.762902613485963</v>
      </c>
      <c r="BD392" s="43">
        <f t="shared" si="255"/>
        <v>84.011270694387008</v>
      </c>
      <c r="BE392" s="43">
        <f t="shared" si="256"/>
        <v>80.496970962663127</v>
      </c>
      <c r="BF392" s="43">
        <f t="shared" si="257"/>
        <v>82.469146751248374</v>
      </c>
      <c r="BG392" s="43">
        <f t="shared" si="258"/>
        <v>84.5209153781514</v>
      </c>
      <c r="BH392" s="43">
        <f t="shared" si="259"/>
        <v>85.795800738557176</v>
      </c>
      <c r="BI392" s="43">
        <f t="shared" si="260"/>
        <v>86.891405345155874</v>
      </c>
      <c r="BJ392" s="43">
        <f t="shared" si="265"/>
        <v>82.426935657010802</v>
      </c>
    </row>
    <row r="393" spans="1:62" x14ac:dyDescent="0.2">
      <c r="A393" s="26" t="s">
        <v>407</v>
      </c>
      <c r="B393" s="17">
        <f>IF(ISERROR(VLOOKUP('Prices updated for CPI'!A393,Quantities!$A$1:$B$576,2,FALSE)),0,VLOOKUP('Prices updated for CPI'!A393,Quantities!$A$1:$B$576,2,FALSE))</f>
        <v>2</v>
      </c>
      <c r="C393" s="18">
        <f t="shared" si="225"/>
        <v>1</v>
      </c>
      <c r="D393" s="19">
        <v>2</v>
      </c>
      <c r="E393" s="20">
        <v>790</v>
      </c>
      <c r="F393" s="21">
        <v>0</v>
      </c>
      <c r="G393" s="22">
        <v>0</v>
      </c>
      <c r="H393" s="22">
        <v>0</v>
      </c>
      <c r="I393" s="22">
        <v>59.120645950765827</v>
      </c>
      <c r="J393" s="23">
        <f t="shared" si="226"/>
        <v>59.120645950765827</v>
      </c>
      <c r="K393" s="24">
        <f>IF(ISERROR(VLOOKUP($A393,'14-15 pricing'!$A$1:$D$1208,4,FALSE)),L393,VLOOKUP($A393,'14-15 pricing'!$A$1:$D$1208,4,FALSE))</f>
        <v>77.08</v>
      </c>
      <c r="L393" s="24">
        <f t="shared" si="227"/>
        <v>83.081258842250421</v>
      </c>
      <c r="M393" s="24"/>
      <c r="N393" s="24"/>
      <c r="O393" s="24"/>
      <c r="P393" s="24"/>
      <c r="Q393" s="24"/>
      <c r="R393" s="24"/>
      <c r="S393" s="24"/>
      <c r="T393" s="24"/>
      <c r="U393" s="24">
        <f t="shared" si="264"/>
        <v>83.2973409282896</v>
      </c>
      <c r="V393" s="24">
        <f t="shared" si="264"/>
        <v>83.10244582651157</v>
      </c>
      <c r="W393" s="24">
        <f t="shared" si="264"/>
        <v>83.87900465974333</v>
      </c>
      <c r="X393" s="22">
        <f t="shared" si="262"/>
        <v>83.081258842250421</v>
      </c>
      <c r="Y393" s="22">
        <f t="shared" si="263"/>
        <v>0</v>
      </c>
      <c r="Z393" s="31">
        <f t="shared" si="229"/>
        <v>83.081258842250421</v>
      </c>
      <c r="AA393" s="25">
        <f t="shared" si="230"/>
        <v>0</v>
      </c>
      <c r="AC393" s="49">
        <f t="shared" si="231"/>
        <v>154.16</v>
      </c>
      <c r="AD393" s="49">
        <f t="shared" si="232"/>
        <v>166.16251768450084</v>
      </c>
      <c r="AE393" s="49">
        <f t="shared" si="233"/>
        <v>166.5946818565792</v>
      </c>
      <c r="AF393" s="49">
        <f t="shared" si="234"/>
        <v>166.20489165302314</v>
      </c>
      <c r="AG393" s="49">
        <f t="shared" si="235"/>
        <v>167.75800931948666</v>
      </c>
      <c r="AH393" s="50">
        <f t="shared" si="236"/>
        <v>677.46903047164278</v>
      </c>
      <c r="AI393" s="49">
        <f t="shared" si="237"/>
        <v>13.598009319486664</v>
      </c>
      <c r="AJ393" s="51">
        <f t="shared" si="238"/>
        <v>3.3514375176997181E-6</v>
      </c>
      <c r="AK393" s="61"/>
      <c r="AL393" s="69">
        <f t="shared" si="239"/>
        <v>154.16</v>
      </c>
      <c r="AM393" s="69">
        <f t="shared" si="240"/>
        <v>158.91562363137203</v>
      </c>
      <c r="AN393" s="69">
        <f t="shared" si="241"/>
        <v>164.39737672153089</v>
      </c>
      <c r="AO393" s="69">
        <f t="shared" si="242"/>
        <v>170.71613095246587</v>
      </c>
      <c r="AP393" s="69">
        <f t="shared" si="243"/>
        <v>177.99968684677222</v>
      </c>
      <c r="AQ393" s="70">
        <f t="shared" si="244"/>
        <v>680.18687273970238</v>
      </c>
      <c r="AS393" s="74">
        <f t="shared" si="245"/>
        <v>3.0848622414193255E-2</v>
      </c>
      <c r="AT393" s="74">
        <f t="shared" si="246"/>
        <v>3.4494739817870816E-2</v>
      </c>
      <c r="AU393" s="74">
        <f t="shared" si="247"/>
        <v>3.8435858022468232E-2</v>
      </c>
      <c r="AV393" s="74">
        <f t="shared" si="248"/>
        <v>4.266471981100823E-2</v>
      </c>
      <c r="AW393" s="45"/>
      <c r="AX393" s="42" t="str">
        <f t="shared" si="249"/>
        <v>MVA0220-ST-0790-002-B</v>
      </c>
      <c r="AY393" s="42">
        <f t="shared" si="250"/>
        <v>77.08</v>
      </c>
      <c r="AZ393" s="43">
        <f t="shared" si="251"/>
        <v>79.457811815686014</v>
      </c>
      <c r="BA393" s="43">
        <f t="shared" si="252"/>
        <v>82.198688360765445</v>
      </c>
      <c r="BB393" s="43">
        <f t="shared" si="253"/>
        <v>84.212556225604189</v>
      </c>
      <c r="BC393" s="43">
        <f t="shared" si="254"/>
        <v>86.307699532666305</v>
      </c>
      <c r="BD393" s="43">
        <f t="shared" si="255"/>
        <v>87.609536150646676</v>
      </c>
      <c r="BE393" s="43">
        <f t="shared" si="256"/>
        <v>85.358065476232937</v>
      </c>
      <c r="BF393" s="43">
        <f t="shared" si="257"/>
        <v>87.449338080400636</v>
      </c>
      <c r="BG393" s="43">
        <f t="shared" si="258"/>
        <v>89.625010018149723</v>
      </c>
      <c r="BH393" s="43">
        <f t="shared" si="259"/>
        <v>90.976883843547228</v>
      </c>
      <c r="BI393" s="43">
        <f t="shared" si="260"/>
        <v>92.138650412248197</v>
      </c>
      <c r="BJ393" s="43">
        <f t="shared" si="265"/>
        <v>88.99984342338611</v>
      </c>
    </row>
    <row r="394" spans="1:62" x14ac:dyDescent="0.2">
      <c r="A394" s="26" t="s">
        <v>408</v>
      </c>
      <c r="B394" s="17">
        <f>IF(ISERROR(VLOOKUP('Prices updated for CPI'!A394,Quantities!$A$1:$B$576,2,FALSE)),0,VLOOKUP('Prices updated for CPI'!A394,Quantities!$A$1:$B$576,2,FALSE))</f>
        <v>9</v>
      </c>
      <c r="C394" s="18">
        <f t="shared" si="225"/>
        <v>1</v>
      </c>
      <c r="D394" s="19">
        <v>2</v>
      </c>
      <c r="E394" s="20">
        <v>950</v>
      </c>
      <c r="F394" s="21">
        <v>0</v>
      </c>
      <c r="G394" s="22">
        <v>0</v>
      </c>
      <c r="H394" s="22">
        <v>0</v>
      </c>
      <c r="I394" s="22">
        <v>53.715688950765824</v>
      </c>
      <c r="J394" s="23">
        <f t="shared" si="226"/>
        <v>53.715688950765824</v>
      </c>
      <c r="K394" s="24">
        <f>IF(ISERROR(VLOOKUP($A394,'14-15 pricing'!$A$1:$D$1208,4,FALSE)),L394,VLOOKUP($A394,'14-15 pricing'!$A$1:$D$1208,4,FALSE))</f>
        <v>64.599999999999994</v>
      </c>
      <c r="L394" s="24">
        <f t="shared" si="227"/>
        <v>75.485762813296475</v>
      </c>
      <c r="M394" s="24"/>
      <c r="N394" s="24"/>
      <c r="O394" s="24"/>
      <c r="P394" s="24"/>
      <c r="Q394" s="24"/>
      <c r="R394" s="24"/>
      <c r="S394" s="24"/>
      <c r="T394" s="24"/>
      <c r="U394" s="24">
        <f t="shared" si="264"/>
        <v>75.682090135754677</v>
      </c>
      <c r="V394" s="24">
        <f t="shared" si="264"/>
        <v>75.505012830580185</v>
      </c>
      <c r="W394" s="24">
        <f t="shared" si="264"/>
        <v>76.21057671722285</v>
      </c>
      <c r="X394" s="22">
        <f t="shared" si="262"/>
        <v>75.485762813296475</v>
      </c>
      <c r="Y394" s="22">
        <f t="shared" si="263"/>
        <v>0</v>
      </c>
      <c r="Z394" s="31">
        <f t="shared" si="229"/>
        <v>75.485762813296475</v>
      </c>
      <c r="AA394" s="25">
        <f t="shared" si="230"/>
        <v>0</v>
      </c>
      <c r="AC394" s="49">
        <f t="shared" si="231"/>
        <v>581.4</v>
      </c>
      <c r="AD394" s="49">
        <f t="shared" si="232"/>
        <v>679.37186531966825</v>
      </c>
      <c r="AE394" s="49">
        <f t="shared" si="233"/>
        <v>681.13881122179214</v>
      </c>
      <c r="AF394" s="49">
        <f t="shared" si="234"/>
        <v>679.54511547522168</v>
      </c>
      <c r="AG394" s="49">
        <f t="shared" si="235"/>
        <v>685.8951904550056</v>
      </c>
      <c r="AH394" s="50">
        <f t="shared" si="236"/>
        <v>2724.0625366909612</v>
      </c>
      <c r="AI394" s="49">
        <f t="shared" si="237"/>
        <v>104.49519045500563</v>
      </c>
      <c r="AJ394" s="51">
        <f t="shared" si="238"/>
        <v>2.5754439012496869E-5</v>
      </c>
      <c r="AK394" s="61"/>
      <c r="AL394" s="69">
        <f t="shared" si="239"/>
        <v>581.4</v>
      </c>
      <c r="AM394" s="69">
        <f t="shared" si="240"/>
        <v>617.94504019058172</v>
      </c>
      <c r="AN394" s="69">
        <f t="shared" si="241"/>
        <v>660.07009097743401</v>
      </c>
      <c r="AO394" s="69">
        <f t="shared" si="242"/>
        <v>708.62715630123171</v>
      </c>
      <c r="AP394" s="69">
        <f t="shared" si="243"/>
        <v>764.59833138158194</v>
      </c>
      <c r="AQ394" s="70">
        <f t="shared" si="244"/>
        <v>2732.1489083365609</v>
      </c>
      <c r="AS394" s="74">
        <f t="shared" si="245"/>
        <v>6.2856966272070422E-2</v>
      </c>
      <c r="AT394" s="74">
        <f t="shared" si="246"/>
        <v>6.8169575038356828E-2</v>
      </c>
      <c r="AU394" s="74">
        <f t="shared" si="247"/>
        <v>7.3563498767069163E-2</v>
      </c>
      <c r="AV394" s="74">
        <f t="shared" si="248"/>
        <v>7.8985365692868445E-2</v>
      </c>
      <c r="AW394" s="45"/>
      <c r="AX394" s="42" t="str">
        <f t="shared" si="249"/>
        <v>MVA0220-ST-0950-002-B</v>
      </c>
      <c r="AY394" s="42">
        <f t="shared" si="250"/>
        <v>64.599999999999994</v>
      </c>
      <c r="AZ394" s="43">
        <f t="shared" si="251"/>
        <v>68.660560021175741</v>
      </c>
      <c r="BA394" s="43">
        <f t="shared" si="252"/>
        <v>73.341121219714879</v>
      </c>
      <c r="BB394" s="43">
        <f t="shared" si="253"/>
        <v>75.137978689597887</v>
      </c>
      <c r="BC394" s="43">
        <f t="shared" si="254"/>
        <v>77.00735352173038</v>
      </c>
      <c r="BD394" s="43">
        <f t="shared" si="255"/>
        <v>78.168906815482629</v>
      </c>
      <c r="BE394" s="43">
        <f t="shared" si="256"/>
        <v>78.736350700136853</v>
      </c>
      <c r="BF394" s="43">
        <f t="shared" si="257"/>
        <v>80.665391292290209</v>
      </c>
      <c r="BG394" s="43">
        <f t="shared" si="258"/>
        <v>82.672283877581478</v>
      </c>
      <c r="BH394" s="43">
        <f t="shared" si="259"/>
        <v>83.919285095626549</v>
      </c>
      <c r="BI394" s="43">
        <f t="shared" si="260"/>
        <v>84.990926767384025</v>
      </c>
      <c r="BJ394" s="43">
        <f t="shared" si="265"/>
        <v>84.955370153509108</v>
      </c>
    </row>
    <row r="395" spans="1:62" x14ac:dyDescent="0.2">
      <c r="A395" s="26" t="s">
        <v>409</v>
      </c>
      <c r="B395" s="17">
        <f>IF(ISERROR(VLOOKUP('Prices updated for CPI'!A395,Quantities!$A$1:$B$576,2,FALSE)),0,VLOOKUP('Prices updated for CPI'!A395,Quantities!$A$1:$B$576,2,FALSE))</f>
        <v>1</v>
      </c>
      <c r="C395" s="18">
        <f t="shared" si="225"/>
        <v>1</v>
      </c>
      <c r="D395" s="19">
        <v>2</v>
      </c>
      <c r="E395" s="20">
        <v>250</v>
      </c>
      <c r="F395" s="21">
        <v>0</v>
      </c>
      <c r="G395" s="22">
        <v>0</v>
      </c>
      <c r="H395" s="22">
        <v>0</v>
      </c>
      <c r="I395" s="22">
        <v>88.255506125994728</v>
      </c>
      <c r="J395" s="23">
        <f t="shared" si="226"/>
        <v>88.255506125994728</v>
      </c>
      <c r="K395" s="24">
        <f>IF(ISERROR(VLOOKUP($A395,'14-15 pricing'!$A$1:$D$1208,4,FALSE)),L395,VLOOKUP($A395,'14-15 pricing'!$A$1:$D$1208,4,FALSE))</f>
        <v>70.12</v>
      </c>
      <c r="L395" s="24">
        <f t="shared" si="227"/>
        <v>124.02399247825885</v>
      </c>
      <c r="M395" s="24"/>
      <c r="N395" s="24"/>
      <c r="O395" s="24"/>
      <c r="P395" s="24"/>
      <c r="Q395" s="24"/>
      <c r="R395" s="24"/>
      <c r="S395" s="24"/>
      <c r="T395" s="24"/>
      <c r="U395" s="24">
        <f t="shared" si="264"/>
        <v>124.34656056866892</v>
      </c>
      <c r="V395" s="24">
        <f t="shared" si="264"/>
        <v>124.05562048213432</v>
      </c>
      <c r="W395" s="24">
        <f t="shared" si="264"/>
        <v>125.21487021226338</v>
      </c>
      <c r="X395" s="22">
        <f t="shared" si="262"/>
        <v>124.02399247825885</v>
      </c>
      <c r="Y395" s="22">
        <f t="shared" si="263"/>
        <v>0</v>
      </c>
      <c r="Z395" s="31">
        <f t="shared" si="229"/>
        <v>124.02399247825885</v>
      </c>
      <c r="AA395" s="25">
        <f t="shared" si="230"/>
        <v>0</v>
      </c>
      <c r="AC395" s="49">
        <f t="shared" si="231"/>
        <v>70.12</v>
      </c>
      <c r="AD395" s="49">
        <f t="shared" si="232"/>
        <v>124.02399247825885</v>
      </c>
      <c r="AE395" s="49">
        <f t="shared" si="233"/>
        <v>124.34656056866892</v>
      </c>
      <c r="AF395" s="49">
        <f t="shared" si="234"/>
        <v>124.05562048213432</v>
      </c>
      <c r="AG395" s="49">
        <f t="shared" si="235"/>
        <v>125.21487021226338</v>
      </c>
      <c r="AH395" s="50">
        <f t="shared" si="236"/>
        <v>463.533118534403</v>
      </c>
      <c r="AI395" s="49">
        <f t="shared" si="237"/>
        <v>55.094870212263373</v>
      </c>
      <c r="AJ395" s="51">
        <f t="shared" si="238"/>
        <v>1.3578974004493966E-5</v>
      </c>
      <c r="AK395" s="61"/>
      <c r="AL395" s="69">
        <f t="shared" si="239"/>
        <v>70.12</v>
      </c>
      <c r="AM395" s="69">
        <f t="shared" si="240"/>
        <v>89.388295865435225</v>
      </c>
      <c r="AN395" s="69">
        <f t="shared" si="241"/>
        <v>111.59864062561797</v>
      </c>
      <c r="AO395" s="69">
        <f t="shared" si="242"/>
        <v>137.20025157301328</v>
      </c>
      <c r="AP395" s="69">
        <f t="shared" si="243"/>
        <v>166.71093635431504</v>
      </c>
      <c r="AQ395" s="70">
        <f t="shared" si="244"/>
        <v>462.78054026834315</v>
      </c>
      <c r="AS395" s="74">
        <f t="shared" si="245"/>
        <v>0.27479030041978353</v>
      </c>
      <c r="AT395" s="74">
        <f t="shared" si="246"/>
        <v>0.24847039028037979</v>
      </c>
      <c r="AU395" s="74">
        <f t="shared" si="247"/>
        <v>0.22940791038200456</v>
      </c>
      <c r="AV395" s="74">
        <f t="shared" si="248"/>
        <v>0.21509206027655997</v>
      </c>
      <c r="AW395" s="45"/>
      <c r="AX395" s="42" t="str">
        <f t="shared" si="249"/>
        <v>MVA0260-ST-0250-002-B</v>
      </c>
      <c r="AY395" s="42">
        <f t="shared" si="250"/>
        <v>70.12</v>
      </c>
      <c r="AZ395" s="43">
        <f t="shared" si="251"/>
        <v>89.388295865435225</v>
      </c>
      <c r="BA395" s="43">
        <f t="shared" si="252"/>
        <v>111.59864062561797</v>
      </c>
      <c r="BB395" s="43">
        <f t="shared" si="253"/>
        <v>114.33280732094561</v>
      </c>
      <c r="BC395" s="43">
        <f t="shared" si="254"/>
        <v>117.17731919390631</v>
      </c>
      <c r="BD395" s="43">
        <f t="shared" si="255"/>
        <v>118.9447828819596</v>
      </c>
      <c r="BE395" s="43">
        <f t="shared" si="256"/>
        <v>137.20025157301328</v>
      </c>
      <c r="BF395" s="43">
        <f t="shared" si="257"/>
        <v>140.56165773655209</v>
      </c>
      <c r="BG395" s="43">
        <f t="shared" si="258"/>
        <v>144.05872313434551</v>
      </c>
      <c r="BH395" s="43">
        <f t="shared" si="259"/>
        <v>146.23165697375117</v>
      </c>
      <c r="BI395" s="43">
        <f t="shared" si="260"/>
        <v>148.09902199199038</v>
      </c>
      <c r="BJ395" s="43">
        <f t="shared" si="265"/>
        <v>166.71093635431504</v>
      </c>
    </row>
    <row r="396" spans="1:62" x14ac:dyDescent="0.2">
      <c r="A396" s="26" t="s">
        <v>410</v>
      </c>
      <c r="B396" s="17">
        <f>IF(ISERROR(VLOOKUP('Prices updated for CPI'!A396,Quantities!$A$1:$B$576,2,FALSE)),0,VLOOKUP('Prices updated for CPI'!A396,Quantities!$A$1:$B$576,2,FALSE))</f>
        <v>2</v>
      </c>
      <c r="C396" s="18">
        <f t="shared" ref="C396:C459" si="266">I396/J396</f>
        <v>1</v>
      </c>
      <c r="D396" s="19">
        <v>2</v>
      </c>
      <c r="E396" s="20">
        <v>1040</v>
      </c>
      <c r="F396" s="21">
        <v>0</v>
      </c>
      <c r="G396" s="22">
        <v>0</v>
      </c>
      <c r="H396" s="22">
        <v>0</v>
      </c>
      <c r="I396" s="22">
        <v>105.41880423161962</v>
      </c>
      <c r="J396" s="23">
        <f t="shared" ref="J396:J459" si="267">SUM(F396:I396)</f>
        <v>105.41880423161962</v>
      </c>
      <c r="K396" s="24">
        <f>IF(ISERROR(VLOOKUP($A396,'14-15 pricing'!$A$1:$D$1208,4,FALSE)),L396,VLOOKUP($A396,'14-15 pricing'!$A$1:$D$1208,4,FALSE))</f>
        <v>104.83</v>
      </c>
      <c r="L396" s="24">
        <f t="shared" si="227"/>
        <v>148.14328937646292</v>
      </c>
      <c r="M396" s="24"/>
      <c r="N396" s="24"/>
      <c r="O396" s="24"/>
      <c r="P396" s="24"/>
      <c r="Q396" s="24"/>
      <c r="R396" s="24"/>
      <c r="S396" s="24"/>
      <c r="T396" s="24"/>
      <c r="U396" s="24">
        <f t="shared" si="264"/>
        <v>148.52858819652477</v>
      </c>
      <c r="V396" s="24">
        <f t="shared" si="264"/>
        <v>148.18106816778305</v>
      </c>
      <c r="W396" s="24">
        <f t="shared" si="264"/>
        <v>149.56576047447686</v>
      </c>
      <c r="X396" s="22">
        <f t="shared" si="262"/>
        <v>148.14328937646292</v>
      </c>
      <c r="Y396" s="22">
        <f t="shared" si="263"/>
        <v>0</v>
      </c>
      <c r="Z396" s="31">
        <f t="shared" ref="Z396:Z459" si="268">SUM(X396:Y396)</f>
        <v>148.14328937646292</v>
      </c>
      <c r="AA396" s="25">
        <f t="shared" ref="AA396:AA459" si="269">Z396-L396</f>
        <v>0</v>
      </c>
      <c r="AC396" s="49">
        <f t="shared" ref="AC396:AC459" si="270">K396*$B396</f>
        <v>209.66</v>
      </c>
      <c r="AD396" s="49">
        <f t="shared" ref="AD396:AD459" si="271">L396*$B396</f>
        <v>296.28657875292583</v>
      </c>
      <c r="AE396" s="49">
        <f t="shared" ref="AE396:AE459" si="272">U396*$B396</f>
        <v>297.05717639304953</v>
      </c>
      <c r="AF396" s="49">
        <f t="shared" ref="AF396:AF459" si="273">V396*$B396</f>
        <v>296.36213633556611</v>
      </c>
      <c r="AG396" s="49">
        <f t="shared" ref="AG396:AG459" si="274">W396*$B396</f>
        <v>299.13152094895372</v>
      </c>
      <c r="AH396" s="50">
        <f t="shared" ref="AH396:AH459" si="275">NPV($AC$3,AC396:AG396)</f>
        <v>1146.8634285622204</v>
      </c>
      <c r="AI396" s="49">
        <f t="shared" ref="AI396:AI459" si="276">AG396-AC396</f>
        <v>89.471520948953724</v>
      </c>
      <c r="AJ396" s="51">
        <f t="shared" ref="AJ396:AJ459" si="277">AI396/($AG$9-$AC$9)</f>
        <v>2.2051625721734663E-5</v>
      </c>
      <c r="AK396" s="61"/>
      <c r="AL396" s="69">
        <f t="shared" ref="AL396:AL459" si="278">AC396</f>
        <v>209.66</v>
      </c>
      <c r="AM396" s="69">
        <f t="shared" ref="AM396:AM459" si="279">AL396+($AJ396*AD$6)</f>
        <v>240.95082127851521</v>
      </c>
      <c r="AN396" s="69">
        <f t="shared" ref="AN396:AN459" si="280">AM396+($AJ396*AE$6)</f>
        <v>277.01939388496908</v>
      </c>
      <c r="AO396" s="69">
        <f t="shared" ref="AO396:AO459" si="281">AN396+($AJ396*AF$6)</f>
        <v>318.59522592489975</v>
      </c>
      <c r="AP396" s="69">
        <f t="shared" ref="AP396:AP459" si="282">AO396+($AJ396*AG$6)</f>
        <v>366.51921306663735</v>
      </c>
      <c r="AQ396" s="70">
        <f t="shared" ref="AQ396:AQ459" si="283">NPV($AC$3,AL396:AP396)</f>
        <v>1147.6735923010128</v>
      </c>
      <c r="AS396" s="74">
        <f t="shared" ref="AS396:AS459" si="284">IF(AL396=0,0,(AM396-AL396)/AL396)</f>
        <v>0.14924554649678151</v>
      </c>
      <c r="AT396" s="74">
        <f t="shared" ref="AT396:AT459" si="285">IF(AM396=0,0,(AN396-AM396)/AM396)</f>
        <v>0.14969267344709394</v>
      </c>
      <c r="AU396" s="74">
        <f t="shared" ref="AU396:AU459" si="286">IF(AN396=0,0,(AO396-AN396)/AN396)</f>
        <v>0.15008274856450965</v>
      </c>
      <c r="AV396" s="74">
        <f t="shared" ref="AV396:AV459" si="287">IF(AO396=0,0,(AP396-AO396)/AO396)</f>
        <v>0.15042280373979736</v>
      </c>
      <c r="AW396" s="45"/>
      <c r="AX396" s="42" t="str">
        <f t="shared" ref="AX396:AX459" si="288">A396</f>
        <v>MVA0290-ST-1040-002-B</v>
      </c>
      <c r="AY396" s="42">
        <f t="shared" ref="AY396:AY459" si="289">K396</f>
        <v>104.83</v>
      </c>
      <c r="AZ396" s="43">
        <f t="shared" ref="AZ396:AZ459" si="290">IF($B396=0,L396,AY396*(1+AS396))</f>
        <v>120.4754106392576</v>
      </c>
      <c r="BA396" s="43">
        <f t="shared" ref="BA396:BA459" si="291">IF($B396=0,U396,AZ396*(1+AT396))</f>
        <v>138.50969694248454</v>
      </c>
      <c r="BB396" s="43">
        <f t="shared" ref="BB396:BB459" si="292">BA396*(1+$AY$3)</f>
        <v>141.9031845175754</v>
      </c>
      <c r="BC396" s="43">
        <f t="shared" ref="BC396:BC459" si="293">BB396*(1+$AZ$3)</f>
        <v>145.43362606475176</v>
      </c>
      <c r="BD396" s="43">
        <f t="shared" ref="BD396:BD459" si="294">BC396*(1+$BA$3)</f>
        <v>147.62729848241477</v>
      </c>
      <c r="BE396" s="43">
        <f t="shared" ref="BE396:BE459" si="295">IF($B396=0,V396,BA396*(1+AU396))</f>
        <v>159.2976129624499</v>
      </c>
      <c r="BF396" s="43">
        <f t="shared" ref="BF396:BF459" si="296">BE396*(1+$AY$3)</f>
        <v>163.20040448002993</v>
      </c>
      <c r="BG396" s="43">
        <f t="shared" ref="BG396:BG459" si="297">BF396*(1+$AZ$3)</f>
        <v>167.26070439825287</v>
      </c>
      <c r="BH396" s="43">
        <f t="shared" ref="BH396:BH459" si="298">BG396*(1+$BA$3)</f>
        <v>169.7836092018089</v>
      </c>
      <c r="BI396" s="43">
        <f t="shared" ref="BI396:BI459" si="299">BH396*(1+$BB$3)</f>
        <v>171.95173051736484</v>
      </c>
      <c r="BJ396" s="43">
        <f t="shared" si="265"/>
        <v>183.25960653331873</v>
      </c>
    </row>
    <row r="397" spans="1:62" x14ac:dyDescent="0.2">
      <c r="A397" s="17" t="s">
        <v>411</v>
      </c>
      <c r="B397" s="17">
        <f>IF(ISERROR(VLOOKUP('Prices updated for CPI'!A397,Quantities!$A$1:$B$576,2,FALSE)),0,VLOOKUP('Prices updated for CPI'!A397,Quantities!$A$1:$B$576,2,FALSE))</f>
        <v>1672</v>
      </c>
      <c r="C397" s="18">
        <f t="shared" si="266"/>
        <v>0.56057823476992563</v>
      </c>
      <c r="D397" s="19">
        <v>3</v>
      </c>
      <c r="E397" s="20">
        <v>1620</v>
      </c>
      <c r="F397" s="21">
        <v>0</v>
      </c>
      <c r="G397" s="22">
        <v>34.207668803429172</v>
      </c>
      <c r="H397" s="22">
        <v>0</v>
      </c>
      <c r="I397" s="22">
        <v>43.639337217127348</v>
      </c>
      <c r="J397" s="23">
        <f t="shared" si="267"/>
        <v>77.84700602055652</v>
      </c>
      <c r="K397" s="24">
        <f>IF(ISERROR(VLOOKUP($A397,'14-15 pricing'!$A$1:$D$1208,4,FALSE)),L397,VLOOKUP($A397,'14-15 pricing'!$A$1:$D$1208,4,FALSE))</f>
        <v>119.54</v>
      </c>
      <c r="L397" s="24">
        <f t="shared" ref="L397:L428" si="300">IF($D397=3,($I397*(1+L$8)*L$7)+$G397,$J397*(1+L$8)*L$7)</f>
        <v>95.533302391054818</v>
      </c>
      <c r="M397" s="24"/>
      <c r="N397" s="24"/>
      <c r="O397" s="24"/>
      <c r="P397" s="24"/>
      <c r="Q397" s="24"/>
      <c r="R397" s="24"/>
      <c r="S397" s="24"/>
      <c r="T397" s="24"/>
      <c r="U397" s="24">
        <f t="shared" ref="U397:W416" si="301">IF($D397=3,($I397*(1+U$8)*U$7)+$G397,$J397*(1+U$8)*U$7)</f>
        <v>95.692801308355172</v>
      </c>
      <c r="V397" s="24">
        <f t="shared" si="301"/>
        <v>95.548941360080235</v>
      </c>
      <c r="W397" s="24">
        <f t="shared" si="301"/>
        <v>96.122150807428994</v>
      </c>
      <c r="X397" s="22">
        <f t="shared" ref="X397:X428" si="302">IF($D397=3,($I397*(1+L$8)*L$7))</f>
        <v>61.325633587625646</v>
      </c>
      <c r="Y397" s="22">
        <f t="shared" ref="Y397:Y428" si="303">IF($D397=3,$G397,$J397*(1+L$8)*L$7)</f>
        <v>34.207668803429172</v>
      </c>
      <c r="Z397" s="31">
        <f t="shared" si="268"/>
        <v>95.533302391054818</v>
      </c>
      <c r="AA397" s="25">
        <f t="shared" si="269"/>
        <v>0</v>
      </c>
      <c r="AC397" s="49">
        <f t="shared" si="270"/>
        <v>199870.88</v>
      </c>
      <c r="AD397" s="49">
        <f t="shared" si="271"/>
        <v>159731.68159784365</v>
      </c>
      <c r="AE397" s="49">
        <f t="shared" si="272"/>
        <v>159998.36378756983</v>
      </c>
      <c r="AF397" s="49">
        <f t="shared" si="273"/>
        <v>159757.82995405415</v>
      </c>
      <c r="AG397" s="49">
        <f t="shared" si="274"/>
        <v>160716.23615002129</v>
      </c>
      <c r="AH397" s="50">
        <f t="shared" si="275"/>
        <v>699159.62089245545</v>
      </c>
      <c r="AI397" s="49">
        <f t="shared" si="276"/>
        <v>-39154.643849978718</v>
      </c>
      <c r="AJ397" s="51">
        <f t="shared" si="277"/>
        <v>-9.6502612483827174E-3</v>
      </c>
      <c r="AK397" s="61"/>
      <c r="AL397" s="69">
        <f t="shared" si="278"/>
        <v>199870.88</v>
      </c>
      <c r="AM397" s="69">
        <f t="shared" si="279"/>
        <v>186177.34992541233</v>
      </c>
      <c r="AN397" s="69">
        <f t="shared" si="280"/>
        <v>170392.97407481587</v>
      </c>
      <c r="AO397" s="69">
        <f t="shared" si="281"/>
        <v>152198.50415830713</v>
      </c>
      <c r="AP397" s="69">
        <f t="shared" si="282"/>
        <v>131225.94631527833</v>
      </c>
      <c r="AQ397" s="70">
        <f t="shared" si="283"/>
        <v>703778.85804910271</v>
      </c>
      <c r="AS397" s="74">
        <f t="shared" si="284"/>
        <v>-6.8511881643727554E-2</v>
      </c>
      <c r="AT397" s="74">
        <f t="shared" si="285"/>
        <v>-8.4781397183492577E-2</v>
      </c>
      <c r="AU397" s="74">
        <f t="shared" si="286"/>
        <v>-0.10677946092143412</v>
      </c>
      <c r="AV397" s="74">
        <f t="shared" si="287"/>
        <v>-0.13779739793772539</v>
      </c>
      <c r="AW397" s="45"/>
      <c r="AX397" s="42" t="str">
        <f t="shared" si="288"/>
        <v>FLU0350-ST-1620-003-B</v>
      </c>
      <c r="AY397" s="42">
        <f t="shared" si="289"/>
        <v>119.54</v>
      </c>
      <c r="AZ397" s="43">
        <f t="shared" si="290"/>
        <v>111.35008966830881</v>
      </c>
      <c r="BA397" s="43">
        <f t="shared" si="291"/>
        <v>101.90967348972241</v>
      </c>
      <c r="BB397" s="43">
        <f t="shared" si="292"/>
        <v>104.40646049022061</v>
      </c>
      <c r="BC397" s="43">
        <f t="shared" si="293"/>
        <v>107.00401252657149</v>
      </c>
      <c r="BD397" s="43">
        <f t="shared" si="294"/>
        <v>108.61802544236235</v>
      </c>
      <c r="BE397" s="43">
        <f t="shared" si="295"/>
        <v>91.027813491810491</v>
      </c>
      <c r="BF397" s="43">
        <f t="shared" si="296"/>
        <v>93.257994922359842</v>
      </c>
      <c r="BG397" s="43">
        <f t="shared" si="297"/>
        <v>95.578181752553803</v>
      </c>
      <c r="BH397" s="43">
        <f t="shared" si="298"/>
        <v>97.019851239276292</v>
      </c>
      <c r="BI397" s="43">
        <f t="shared" si="299"/>
        <v>98.258785954428404</v>
      </c>
      <c r="BJ397" s="43">
        <f t="shared" si="265"/>
        <v>78.484417652678431</v>
      </c>
    </row>
    <row r="398" spans="1:62" x14ac:dyDescent="0.2">
      <c r="A398" s="17" t="s">
        <v>412</v>
      </c>
      <c r="B398" s="17">
        <f>IF(ISERROR(VLOOKUP('Prices updated for CPI'!A398,Quantities!$A$1:$B$576,2,FALSE)),0,VLOOKUP('Prices updated for CPI'!A398,Quantities!$A$1:$B$576,2,FALSE))</f>
        <v>10</v>
      </c>
      <c r="C398" s="18">
        <f t="shared" si="266"/>
        <v>0.48469052426952008</v>
      </c>
      <c r="D398" s="19">
        <v>3</v>
      </c>
      <c r="E398" s="20">
        <v>1630</v>
      </c>
      <c r="F398" s="21">
        <v>0</v>
      </c>
      <c r="G398" s="22">
        <v>46.396128780266444</v>
      </c>
      <c r="H398" s="22">
        <v>0</v>
      </c>
      <c r="I398" s="22">
        <v>43.639337217127348</v>
      </c>
      <c r="J398" s="23">
        <f t="shared" si="267"/>
        <v>90.0354659973938</v>
      </c>
      <c r="K398" s="24">
        <f>IF(ISERROR(VLOOKUP($A398,'14-15 pricing'!$A$1:$D$1208,4,FALSE)),L398,VLOOKUP($A398,'14-15 pricing'!$A$1:$D$1208,4,FALSE))</f>
        <v>151.81</v>
      </c>
      <c r="L398" s="24">
        <f t="shared" si="300"/>
        <v>107.7217623678921</v>
      </c>
      <c r="M398" s="24"/>
      <c r="N398" s="24"/>
      <c r="O398" s="24"/>
      <c r="P398" s="24"/>
      <c r="Q398" s="24"/>
      <c r="R398" s="24"/>
      <c r="S398" s="24"/>
      <c r="T398" s="24"/>
      <c r="U398" s="24">
        <f t="shared" si="301"/>
        <v>107.88126128519244</v>
      </c>
      <c r="V398" s="24">
        <f t="shared" si="301"/>
        <v>107.73740133691751</v>
      </c>
      <c r="W398" s="24">
        <f t="shared" si="301"/>
        <v>108.31061078426626</v>
      </c>
      <c r="X398" s="22">
        <f t="shared" si="302"/>
        <v>61.325633587625646</v>
      </c>
      <c r="Y398" s="22">
        <f t="shared" si="303"/>
        <v>46.396128780266444</v>
      </c>
      <c r="Z398" s="31">
        <f t="shared" si="268"/>
        <v>107.7217623678921</v>
      </c>
      <c r="AA398" s="25">
        <f t="shared" si="269"/>
        <v>0</v>
      </c>
      <c r="AC398" s="49">
        <f t="shared" si="270"/>
        <v>1518.1</v>
      </c>
      <c r="AD398" s="49">
        <f t="shared" si="271"/>
        <v>1077.217623678921</v>
      </c>
      <c r="AE398" s="49">
        <f t="shared" si="272"/>
        <v>1078.8126128519243</v>
      </c>
      <c r="AF398" s="49">
        <f t="shared" si="273"/>
        <v>1077.3740133691751</v>
      </c>
      <c r="AG398" s="49">
        <f t="shared" si="274"/>
        <v>1083.1061078426626</v>
      </c>
      <c r="AH398" s="50">
        <f t="shared" si="275"/>
        <v>4873.8797779640927</v>
      </c>
      <c r="AI398" s="49">
        <f t="shared" si="276"/>
        <v>-434.99389215733731</v>
      </c>
      <c r="AJ398" s="51">
        <f t="shared" si="277"/>
        <v>-1.072109024118069E-4</v>
      </c>
      <c r="AK398" s="61"/>
      <c r="AL398" s="69">
        <f t="shared" si="278"/>
        <v>1518.1</v>
      </c>
      <c r="AM398" s="69">
        <f t="shared" si="279"/>
        <v>1365.9698473841006</v>
      </c>
      <c r="AN398" s="69">
        <f t="shared" si="280"/>
        <v>1190.6111565265674</v>
      </c>
      <c r="AO398" s="69">
        <f t="shared" si="281"/>
        <v>988.47719471488244</v>
      </c>
      <c r="AP398" s="69">
        <f t="shared" si="282"/>
        <v>755.47968362555741</v>
      </c>
      <c r="AQ398" s="70">
        <f t="shared" si="283"/>
        <v>4913.9330984953631</v>
      </c>
      <c r="AS398" s="74">
        <f t="shared" si="284"/>
        <v>-0.10021089033390378</v>
      </c>
      <c r="AT398" s="74">
        <f t="shared" si="285"/>
        <v>-0.12837669235038662</v>
      </c>
      <c r="AU398" s="74">
        <f t="shared" si="286"/>
        <v>-0.1697732804733503</v>
      </c>
      <c r="AV398" s="74">
        <f t="shared" si="287"/>
        <v>-0.23571359292363958</v>
      </c>
      <c r="AW398" s="45"/>
      <c r="AX398" s="42" t="str">
        <f t="shared" si="288"/>
        <v>FLU0350-ST-1630-003-B</v>
      </c>
      <c r="AY398" s="42">
        <f t="shared" si="289"/>
        <v>151.81</v>
      </c>
      <c r="AZ398" s="43">
        <f t="shared" si="290"/>
        <v>136.59698473841007</v>
      </c>
      <c r="BA398" s="43">
        <f t="shared" si="291"/>
        <v>119.06111565265674</v>
      </c>
      <c r="BB398" s="43">
        <f t="shared" si="292"/>
        <v>121.97811298614683</v>
      </c>
      <c r="BC398" s="43">
        <f t="shared" si="293"/>
        <v>125.01283415464273</v>
      </c>
      <c r="BD398" s="43">
        <f t="shared" si="294"/>
        <v>126.89848614283439</v>
      </c>
      <c r="BE398" s="43">
        <f t="shared" si="295"/>
        <v>98.847719471488247</v>
      </c>
      <c r="BF398" s="43">
        <f t="shared" si="296"/>
        <v>101.26948859853971</v>
      </c>
      <c r="BG398" s="43">
        <f t="shared" si="297"/>
        <v>103.78899519893814</v>
      </c>
      <c r="BH398" s="43">
        <f t="shared" si="298"/>
        <v>105.35451386326341</v>
      </c>
      <c r="BI398" s="43">
        <f t="shared" si="299"/>
        <v>106.6998814654179</v>
      </c>
      <c r="BJ398" s="43">
        <f t="shared" si="265"/>
        <v>75.54796836255575</v>
      </c>
    </row>
    <row r="399" spans="1:62" x14ac:dyDescent="0.2">
      <c r="A399" s="26" t="s">
        <v>413</v>
      </c>
      <c r="B399" s="17">
        <f>IF(ISERROR(VLOOKUP('Prices updated for CPI'!A399,Quantities!$A$1:$B$576,2,FALSE)),0,VLOOKUP('Prices updated for CPI'!A399,Quantities!$A$1:$B$576,2,FALSE))</f>
        <v>180</v>
      </c>
      <c r="C399" s="18">
        <f t="shared" si="266"/>
        <v>0.34986189603120299</v>
      </c>
      <c r="D399" s="19">
        <v>3</v>
      </c>
      <c r="E399" s="20">
        <v>1660</v>
      </c>
      <c r="F399" s="21">
        <v>0</v>
      </c>
      <c r="G399" s="22">
        <v>101.1814471664177</v>
      </c>
      <c r="H399" s="22">
        <v>0</v>
      </c>
      <c r="I399" s="22">
        <v>54.449251217127348</v>
      </c>
      <c r="J399" s="23">
        <f t="shared" si="267"/>
        <v>155.63069838354505</v>
      </c>
      <c r="K399" s="24">
        <f>IF(ISERROR(VLOOKUP($A399,'14-15 pricing'!$A$1:$D$1208,4,FALSE)),L399,VLOOKUP($A399,'14-15 pricing'!$A$1:$D$1208,4,FALSE))</f>
        <v>270.25</v>
      </c>
      <c r="L399" s="24">
        <f t="shared" si="300"/>
        <v>177.69807281195122</v>
      </c>
      <c r="M399" s="24"/>
      <c r="N399" s="24"/>
      <c r="O399" s="24"/>
      <c r="P399" s="24"/>
      <c r="Q399" s="24"/>
      <c r="R399" s="24"/>
      <c r="S399" s="24"/>
      <c r="T399" s="24"/>
      <c r="U399" s="24">
        <f t="shared" si="301"/>
        <v>177.89708125641351</v>
      </c>
      <c r="V399" s="24">
        <f t="shared" si="301"/>
        <v>177.71758571493149</v>
      </c>
      <c r="W399" s="24">
        <f t="shared" si="301"/>
        <v>178.43278505545845</v>
      </c>
      <c r="X399" s="22">
        <f t="shared" si="302"/>
        <v>76.516625645533523</v>
      </c>
      <c r="Y399" s="22">
        <f t="shared" si="303"/>
        <v>101.1814471664177</v>
      </c>
      <c r="Z399" s="31">
        <f t="shared" si="268"/>
        <v>177.69807281195122</v>
      </c>
      <c r="AA399" s="25">
        <f t="shared" si="269"/>
        <v>0</v>
      </c>
      <c r="AC399" s="49">
        <f t="shared" si="270"/>
        <v>48645</v>
      </c>
      <c r="AD399" s="49">
        <f t="shared" si="271"/>
        <v>31985.653106151221</v>
      </c>
      <c r="AE399" s="49">
        <f t="shared" si="272"/>
        <v>32021.474626154431</v>
      </c>
      <c r="AF399" s="49">
        <f t="shared" si="273"/>
        <v>31989.165428687669</v>
      </c>
      <c r="AG399" s="49">
        <f t="shared" si="274"/>
        <v>32117.901309982521</v>
      </c>
      <c r="AH399" s="50">
        <f t="shared" si="275"/>
        <v>148022.99647264532</v>
      </c>
      <c r="AI399" s="49">
        <f t="shared" si="276"/>
        <v>-16527.098690017479</v>
      </c>
      <c r="AJ399" s="51">
        <f t="shared" si="277"/>
        <v>-4.0733564235078375E-3</v>
      </c>
      <c r="AK399" s="61"/>
      <c r="AL399" s="69">
        <f t="shared" si="278"/>
        <v>48645</v>
      </c>
      <c r="AM399" s="69">
        <f t="shared" si="279"/>
        <v>42864.987702491744</v>
      </c>
      <c r="AN399" s="69">
        <f t="shared" si="280"/>
        <v>36202.433486888069</v>
      </c>
      <c r="AO399" s="69">
        <f t="shared" si="281"/>
        <v>28522.583273594471</v>
      </c>
      <c r="AP399" s="69">
        <f t="shared" si="282"/>
        <v>19670.107572834764</v>
      </c>
      <c r="AQ399" s="70">
        <f t="shared" si="283"/>
        <v>149340.70452239891</v>
      </c>
      <c r="AS399" s="74">
        <f t="shared" si="284"/>
        <v>-0.11882027541388131</v>
      </c>
      <c r="AT399" s="74">
        <f t="shared" si="285"/>
        <v>-0.15543114725345836</v>
      </c>
      <c r="AU399" s="74">
        <f t="shared" si="286"/>
        <v>-0.21213629785619562</v>
      </c>
      <c r="AV399" s="74">
        <f t="shared" si="287"/>
        <v>-0.31036724885137312</v>
      </c>
      <c r="AW399" s="45"/>
      <c r="AX399" s="42" t="str">
        <f t="shared" si="288"/>
        <v>FLU0350-ST-1660-003-B</v>
      </c>
      <c r="AY399" s="42">
        <f t="shared" si="289"/>
        <v>270.25</v>
      </c>
      <c r="AZ399" s="43">
        <f t="shared" si="290"/>
        <v>238.13882056939858</v>
      </c>
      <c r="BA399" s="43">
        <f t="shared" si="291"/>
        <v>201.12463048271147</v>
      </c>
      <c r="BB399" s="43">
        <f t="shared" si="292"/>
        <v>206.0521839295379</v>
      </c>
      <c r="BC399" s="43">
        <f t="shared" si="293"/>
        <v>211.17860299831622</v>
      </c>
      <c r="BD399" s="43">
        <f t="shared" si="294"/>
        <v>214.36395076920766</v>
      </c>
      <c r="BE399" s="43">
        <f t="shared" si="295"/>
        <v>158.45879596441372</v>
      </c>
      <c r="BF399" s="43">
        <f t="shared" si="296"/>
        <v>162.34103646554186</v>
      </c>
      <c r="BG399" s="43">
        <f t="shared" si="297"/>
        <v>166.37995597181015</v>
      </c>
      <c r="BH399" s="43">
        <f t="shared" si="298"/>
        <v>168.88957585920019</v>
      </c>
      <c r="BI399" s="43">
        <f t="shared" si="299"/>
        <v>171.04628044992597</v>
      </c>
      <c r="BJ399" s="43">
        <f t="shared" si="265"/>
        <v>109.27837540463757</v>
      </c>
    </row>
    <row r="400" spans="1:62" x14ac:dyDescent="0.2">
      <c r="A400" s="26" t="s">
        <v>414</v>
      </c>
      <c r="B400" s="17">
        <f>IF(ISERROR(VLOOKUP('Prices updated for CPI'!A400,Quantities!$A$1:$B$576,2,FALSE)),0,VLOOKUP('Prices updated for CPI'!A400,Quantities!$A$1:$B$576,2,FALSE))</f>
        <v>1</v>
      </c>
      <c r="C400" s="18">
        <f t="shared" si="266"/>
        <v>0.30197047922122605</v>
      </c>
      <c r="D400" s="19">
        <v>3</v>
      </c>
      <c r="E400" s="20">
        <v>1670</v>
      </c>
      <c r="F400" s="21">
        <v>0</v>
      </c>
      <c r="G400" s="22">
        <v>113.36990714325496</v>
      </c>
      <c r="H400" s="22">
        <v>0</v>
      </c>
      <c r="I400" s="22">
        <v>49.044294217127351</v>
      </c>
      <c r="J400" s="23">
        <f t="shared" si="267"/>
        <v>162.41420136038232</v>
      </c>
      <c r="K400" s="24">
        <f>IF(ISERROR(VLOOKUP($A400,'14-15 pricing'!$A$1:$D$1208,4,FALSE)),L400,VLOOKUP($A400,'14-15 pricing'!$A$1:$D$1208,4,FALSE))</f>
        <v>302.52</v>
      </c>
      <c r="L400" s="24">
        <f t="shared" si="300"/>
        <v>182.29103675983455</v>
      </c>
      <c r="M400" s="24"/>
      <c r="N400" s="24"/>
      <c r="O400" s="24"/>
      <c r="P400" s="24"/>
      <c r="Q400" s="24"/>
      <c r="R400" s="24"/>
      <c r="S400" s="24"/>
      <c r="T400" s="24"/>
      <c r="U400" s="24">
        <f t="shared" si="301"/>
        <v>182.47029044071587</v>
      </c>
      <c r="V400" s="24">
        <f t="shared" si="301"/>
        <v>182.30861269583738</v>
      </c>
      <c r="W400" s="24">
        <f t="shared" si="301"/>
        <v>182.95281708977524</v>
      </c>
      <c r="X400" s="22">
        <f t="shared" si="302"/>
        <v>68.921129616579591</v>
      </c>
      <c r="Y400" s="22">
        <f t="shared" si="303"/>
        <v>113.36990714325496</v>
      </c>
      <c r="Z400" s="31">
        <f t="shared" si="268"/>
        <v>182.29103675983455</v>
      </c>
      <c r="AA400" s="25">
        <f t="shared" si="269"/>
        <v>0</v>
      </c>
      <c r="AC400" s="49">
        <f t="shared" si="270"/>
        <v>302.52</v>
      </c>
      <c r="AD400" s="49">
        <f t="shared" si="271"/>
        <v>182.29103675983455</v>
      </c>
      <c r="AE400" s="49">
        <f t="shared" si="272"/>
        <v>182.47029044071587</v>
      </c>
      <c r="AF400" s="49">
        <f t="shared" si="273"/>
        <v>182.30861269583738</v>
      </c>
      <c r="AG400" s="49">
        <f t="shared" si="274"/>
        <v>182.95281708977524</v>
      </c>
      <c r="AH400" s="50">
        <f t="shared" si="275"/>
        <v>867.21792783696696</v>
      </c>
      <c r="AI400" s="49">
        <f t="shared" si="276"/>
        <v>-119.56718291022474</v>
      </c>
      <c r="AJ400" s="51">
        <f t="shared" si="277"/>
        <v>-2.946916223367608E-5</v>
      </c>
      <c r="AK400" s="61"/>
      <c r="AL400" s="69">
        <f t="shared" si="278"/>
        <v>302.52</v>
      </c>
      <c r="AM400" s="69">
        <f t="shared" si="279"/>
        <v>260.70384094136568</v>
      </c>
      <c r="AN400" s="69">
        <f t="shared" si="280"/>
        <v>212.50283158770694</v>
      </c>
      <c r="AO400" s="69">
        <f t="shared" si="281"/>
        <v>156.94207816093393</v>
      </c>
      <c r="AP400" s="69">
        <f t="shared" si="282"/>
        <v>92.897831728232546</v>
      </c>
      <c r="AQ400" s="70">
        <f t="shared" si="283"/>
        <v>876.09297601856269</v>
      </c>
      <c r="AS400" s="74">
        <f t="shared" si="284"/>
        <v>-0.1382260976419222</v>
      </c>
      <c r="AT400" s="74">
        <f t="shared" si="285"/>
        <v>-0.18488799083132623</v>
      </c>
      <c r="AU400" s="74">
        <f t="shared" si="286"/>
        <v>-0.26145888509650866</v>
      </c>
      <c r="AV400" s="74">
        <f t="shared" si="287"/>
        <v>-0.40807568743309336</v>
      </c>
      <c r="AW400" s="45"/>
      <c r="AX400" s="42" t="str">
        <f t="shared" si="288"/>
        <v>FLU0350-ST-1670-003-B</v>
      </c>
      <c r="AY400" s="42">
        <f t="shared" si="289"/>
        <v>302.52</v>
      </c>
      <c r="AZ400" s="43">
        <f t="shared" si="290"/>
        <v>260.70384094136568</v>
      </c>
      <c r="BA400" s="43">
        <f t="shared" si="291"/>
        <v>212.50283158770694</v>
      </c>
      <c r="BB400" s="43">
        <f t="shared" si="292"/>
        <v>217.70915096160576</v>
      </c>
      <c r="BC400" s="43">
        <f t="shared" si="293"/>
        <v>223.12558635992588</v>
      </c>
      <c r="BD400" s="43">
        <f t="shared" si="294"/>
        <v>226.49113845208601</v>
      </c>
      <c r="BE400" s="43">
        <f t="shared" si="295"/>
        <v>156.94207816093393</v>
      </c>
      <c r="BF400" s="43">
        <f t="shared" si="296"/>
        <v>160.78715907587681</v>
      </c>
      <c r="BG400" s="43">
        <f t="shared" si="297"/>
        <v>164.7874193137549</v>
      </c>
      <c r="BH400" s="43">
        <f t="shared" si="298"/>
        <v>167.2730179081646</v>
      </c>
      <c r="BI400" s="43">
        <f t="shared" si="299"/>
        <v>169.40907920023542</v>
      </c>
      <c r="BJ400" s="43">
        <f t="shared" si="265"/>
        <v>92.897831728232561</v>
      </c>
    </row>
    <row r="401" spans="1:62" x14ac:dyDescent="0.2">
      <c r="A401" s="26" t="s">
        <v>415</v>
      </c>
      <c r="B401" s="17">
        <f>IF(ISERROR(VLOOKUP('Prices updated for CPI'!A401,Quantities!$A$1:$B$576,2,FALSE)),0,VLOOKUP('Prices updated for CPI'!A401,Quantities!$A$1:$B$576,2,FALSE))</f>
        <v>519</v>
      </c>
      <c r="C401" s="18">
        <f t="shared" si="266"/>
        <v>0.25664479436177834</v>
      </c>
      <c r="D401" s="19">
        <v>3</v>
      </c>
      <c r="E401" s="20">
        <v>1700</v>
      </c>
      <c r="F401" s="21">
        <v>0</v>
      </c>
      <c r="G401" s="22">
        <v>155.00051279244866</v>
      </c>
      <c r="H401" s="22">
        <v>0</v>
      </c>
      <c r="I401" s="22">
        <v>53.514220967127351</v>
      </c>
      <c r="J401" s="23">
        <f t="shared" si="267"/>
        <v>208.51473375957602</v>
      </c>
      <c r="K401" s="24">
        <f>IF(ISERROR(VLOOKUP($A401,'14-15 pricing'!$A$1:$D$1208,4,FALSE)),L401,VLOOKUP($A401,'14-15 pricing'!$A$1:$D$1208,4,FALSE))</f>
        <v>381.39</v>
      </c>
      <c r="L401" s="24">
        <f t="shared" si="300"/>
        <v>230.20315600466648</v>
      </c>
      <c r="M401" s="24"/>
      <c r="N401" s="24"/>
      <c r="O401" s="24"/>
      <c r="P401" s="24"/>
      <c r="Q401" s="24"/>
      <c r="R401" s="24"/>
      <c r="S401" s="24"/>
      <c r="T401" s="24"/>
      <c r="U401" s="24">
        <f t="shared" si="301"/>
        <v>230.39874697484919</v>
      </c>
      <c r="V401" s="24">
        <f t="shared" si="301"/>
        <v>230.22233382214705</v>
      </c>
      <c r="W401" s="24">
        <f t="shared" si="301"/>
        <v>230.9252513956483</v>
      </c>
      <c r="X401" s="22">
        <f t="shared" si="302"/>
        <v>75.202643212217808</v>
      </c>
      <c r="Y401" s="22">
        <f t="shared" si="303"/>
        <v>155.00051279244866</v>
      </c>
      <c r="Z401" s="31">
        <f t="shared" si="268"/>
        <v>230.20315600466648</v>
      </c>
      <c r="AA401" s="25">
        <f t="shared" si="269"/>
        <v>0</v>
      </c>
      <c r="AC401" s="49">
        <f t="shared" si="270"/>
        <v>197941.41</v>
      </c>
      <c r="AD401" s="49">
        <f t="shared" si="271"/>
        <v>119475.4379664219</v>
      </c>
      <c r="AE401" s="49">
        <f t="shared" si="272"/>
        <v>119576.94967994673</v>
      </c>
      <c r="AF401" s="49">
        <f t="shared" si="273"/>
        <v>119485.39125369432</v>
      </c>
      <c r="AG401" s="49">
        <f t="shared" si="274"/>
        <v>119850.20547434146</v>
      </c>
      <c r="AH401" s="50">
        <f t="shared" si="275"/>
        <v>568014.12213992013</v>
      </c>
      <c r="AI401" s="49">
        <f t="shared" si="276"/>
        <v>-78091.204525658541</v>
      </c>
      <c r="AJ401" s="51">
        <f t="shared" si="277"/>
        <v>-1.9246772560642288E-2</v>
      </c>
      <c r="AK401" s="61"/>
      <c r="AL401" s="69">
        <f t="shared" si="278"/>
        <v>197941.41</v>
      </c>
      <c r="AM401" s="69">
        <f t="shared" si="279"/>
        <v>170630.61994837594</v>
      </c>
      <c r="AN401" s="69">
        <f t="shared" si="280"/>
        <v>139149.78391825932</v>
      </c>
      <c r="AO401" s="69">
        <f t="shared" si="281"/>
        <v>102862.18347602474</v>
      </c>
      <c r="AP401" s="69">
        <f t="shared" si="282"/>
        <v>61033.880549268433</v>
      </c>
      <c r="AQ401" s="70">
        <f t="shared" si="283"/>
        <v>573682.39044759457</v>
      </c>
      <c r="AS401" s="74">
        <f t="shared" si="284"/>
        <v>-0.13797411088273071</v>
      </c>
      <c r="AT401" s="74">
        <f t="shared" si="285"/>
        <v>-0.18449699145230269</v>
      </c>
      <c r="AU401" s="74">
        <f t="shared" si="286"/>
        <v>-0.26078086088549718</v>
      </c>
      <c r="AV401" s="74">
        <f t="shared" si="287"/>
        <v>-0.40664412822333007</v>
      </c>
      <c r="AW401" s="45"/>
      <c r="AX401" s="42" t="str">
        <f t="shared" si="288"/>
        <v>FLU0350-ST-1700-003-B</v>
      </c>
      <c r="AY401" s="42">
        <f t="shared" si="289"/>
        <v>381.39</v>
      </c>
      <c r="AZ401" s="43">
        <f t="shared" si="290"/>
        <v>328.76805385043531</v>
      </c>
      <c r="BA401" s="43">
        <f t="shared" si="291"/>
        <v>268.11133702940134</v>
      </c>
      <c r="BB401" s="43">
        <f t="shared" si="292"/>
        <v>274.68006478662164</v>
      </c>
      <c r="BC401" s="43">
        <f t="shared" si="293"/>
        <v>281.51389248541921</v>
      </c>
      <c r="BD401" s="43">
        <f t="shared" si="294"/>
        <v>285.76015435651675</v>
      </c>
      <c r="BE401" s="43">
        <f t="shared" si="295"/>
        <v>198.1930317457124</v>
      </c>
      <c r="BF401" s="43">
        <f t="shared" si="296"/>
        <v>203.04876102348234</v>
      </c>
      <c r="BG401" s="43">
        <f t="shared" si="297"/>
        <v>208.10045725184432</v>
      </c>
      <c r="BH401" s="43">
        <f t="shared" si="298"/>
        <v>211.23937529665179</v>
      </c>
      <c r="BI401" s="43">
        <f t="shared" si="299"/>
        <v>213.93688299140817</v>
      </c>
      <c r="BJ401" s="43">
        <f t="shared" si="265"/>
        <v>117.59899913153841</v>
      </c>
    </row>
    <row r="402" spans="1:62" x14ac:dyDescent="0.2">
      <c r="A402" s="26" t="s">
        <v>416</v>
      </c>
      <c r="B402" s="17">
        <f>IF(ISERROR(VLOOKUP('Prices updated for CPI'!A402,Quantities!$A$1:$B$576,2,FALSE)),0,VLOOKUP('Prices updated for CPI'!A402,Quantities!$A$1:$B$576,2,FALSE))</f>
        <v>11</v>
      </c>
      <c r="C402" s="18">
        <f t="shared" si="266"/>
        <v>0.22513665247174303</v>
      </c>
      <c r="D402" s="19">
        <v>3</v>
      </c>
      <c r="E402" s="20">
        <v>1710</v>
      </c>
      <c r="F402" s="21">
        <v>0</v>
      </c>
      <c r="G402" s="22">
        <v>167.18897276928595</v>
      </c>
      <c r="H402" s="22">
        <v>0</v>
      </c>
      <c r="I402" s="22">
        <v>48.576779092127346</v>
      </c>
      <c r="J402" s="23">
        <f t="shared" si="267"/>
        <v>215.76575186141329</v>
      </c>
      <c r="K402" s="24">
        <f>IF(ISERROR(VLOOKUP($A402,'14-15 pricing'!$A$1:$D$1208,4,FALSE)),L402,VLOOKUP($A402,'14-15 pricing'!$A$1:$D$1208,4,FALSE))</f>
        <v>413.66</v>
      </c>
      <c r="L402" s="24">
        <f t="shared" si="300"/>
        <v>235.45311116920766</v>
      </c>
      <c r="M402" s="24"/>
      <c r="N402" s="24"/>
      <c r="O402" s="24"/>
      <c r="P402" s="24"/>
      <c r="Q402" s="24"/>
      <c r="R402" s="24"/>
      <c r="S402" s="24"/>
      <c r="T402" s="24"/>
      <c r="U402" s="24">
        <f t="shared" si="301"/>
        <v>235.63065611294923</v>
      </c>
      <c r="V402" s="24">
        <f t="shared" si="301"/>
        <v>235.47051956246068</v>
      </c>
      <c r="W402" s="24">
        <f t="shared" si="301"/>
        <v>236.10858307288566</v>
      </c>
      <c r="X402" s="22">
        <f t="shared" si="302"/>
        <v>68.26413839992172</v>
      </c>
      <c r="Y402" s="22">
        <f t="shared" si="303"/>
        <v>167.18897276928595</v>
      </c>
      <c r="Z402" s="31">
        <f t="shared" si="268"/>
        <v>235.45311116920766</v>
      </c>
      <c r="AA402" s="25">
        <f t="shared" si="269"/>
        <v>0</v>
      </c>
      <c r="AC402" s="49">
        <f t="shared" si="270"/>
        <v>4550.26</v>
      </c>
      <c r="AD402" s="49">
        <f t="shared" si="271"/>
        <v>2589.9842228612843</v>
      </c>
      <c r="AE402" s="49">
        <f t="shared" si="272"/>
        <v>2591.9372172424414</v>
      </c>
      <c r="AF402" s="49">
        <f t="shared" si="273"/>
        <v>2590.1757151870675</v>
      </c>
      <c r="AG402" s="49">
        <f t="shared" si="274"/>
        <v>2597.1944138017425</v>
      </c>
      <c r="AH402" s="50">
        <f t="shared" si="275"/>
        <v>12555.562491146748</v>
      </c>
      <c r="AI402" s="49">
        <f t="shared" si="276"/>
        <v>-1953.0655861982577</v>
      </c>
      <c r="AJ402" s="51">
        <f t="shared" si="277"/>
        <v>-4.8136290587276449E-4</v>
      </c>
      <c r="AK402" s="61"/>
      <c r="AL402" s="69">
        <f t="shared" si="278"/>
        <v>4550.26</v>
      </c>
      <c r="AM402" s="69">
        <f t="shared" si="279"/>
        <v>3867.2155456890569</v>
      </c>
      <c r="AN402" s="69">
        <f t="shared" si="280"/>
        <v>3079.8779978994207</v>
      </c>
      <c r="AO402" s="69">
        <f t="shared" si="281"/>
        <v>2172.3229914178073</v>
      </c>
      <c r="AP402" s="69">
        <f t="shared" si="282"/>
        <v>1126.194692186855</v>
      </c>
      <c r="AQ402" s="70">
        <f t="shared" si="283"/>
        <v>12692.5014402874</v>
      </c>
      <c r="AS402" s="74">
        <f t="shared" si="284"/>
        <v>-0.15011108251197589</v>
      </c>
      <c r="AT402" s="74">
        <f t="shared" si="285"/>
        <v>-0.20359287929200467</v>
      </c>
      <c r="AU402" s="74">
        <f t="shared" si="286"/>
        <v>-0.29467238867922563</v>
      </c>
      <c r="AV402" s="74">
        <f t="shared" si="287"/>
        <v>-0.48157125039135046</v>
      </c>
      <c r="AW402" s="45"/>
      <c r="AX402" s="42" t="str">
        <f t="shared" si="288"/>
        <v>FLU0350-ST-1710-003-B</v>
      </c>
      <c r="AY402" s="42">
        <f t="shared" si="289"/>
        <v>413.66</v>
      </c>
      <c r="AZ402" s="43">
        <f t="shared" si="290"/>
        <v>351.56504960809605</v>
      </c>
      <c r="BA402" s="43">
        <f t="shared" si="291"/>
        <v>279.98890889994732</v>
      </c>
      <c r="BB402" s="43">
        <f t="shared" si="292"/>
        <v>286.848637167996</v>
      </c>
      <c r="BC402" s="43">
        <f t="shared" si="293"/>
        <v>293.98520954198233</v>
      </c>
      <c r="BD402" s="43">
        <f t="shared" si="294"/>
        <v>298.41958460931369</v>
      </c>
      <c r="BE402" s="43">
        <f t="shared" si="295"/>
        <v>197.48390831070975</v>
      </c>
      <c r="BF402" s="43">
        <f t="shared" si="296"/>
        <v>202.32226406432213</v>
      </c>
      <c r="BG402" s="43">
        <f t="shared" si="297"/>
        <v>207.35588560988373</v>
      </c>
      <c r="BH402" s="43">
        <f t="shared" si="298"/>
        <v>210.48357278382497</v>
      </c>
      <c r="BI402" s="43">
        <f t="shared" si="299"/>
        <v>213.17142894893067</v>
      </c>
      <c r="BJ402" s="43">
        <f t="shared" si="265"/>
        <v>102.38133565335043</v>
      </c>
    </row>
    <row r="403" spans="1:62" x14ac:dyDescent="0.2">
      <c r="A403" s="26" t="s">
        <v>417</v>
      </c>
      <c r="B403" s="17">
        <f>IF(ISERROR(VLOOKUP('Prices updated for CPI'!A403,Quantities!$A$1:$B$576,2,FALSE)),0,VLOOKUP('Prices updated for CPI'!A403,Quantities!$A$1:$B$576,2,FALSE))</f>
        <v>11</v>
      </c>
      <c r="C403" s="18">
        <f t="shared" si="266"/>
        <v>0.57813225356677733</v>
      </c>
      <c r="D403" s="19">
        <v>3</v>
      </c>
      <c r="E403" s="20">
        <v>1980</v>
      </c>
      <c r="F403" s="21">
        <v>0</v>
      </c>
      <c r="G403" s="22">
        <v>34.181429757645702</v>
      </c>
      <c r="H403" s="22">
        <v>0</v>
      </c>
      <c r="I403" s="22">
        <v>46.842611654954375</v>
      </c>
      <c r="J403" s="23">
        <f t="shared" si="267"/>
        <v>81.02404141260007</v>
      </c>
      <c r="K403" s="24">
        <f>IF(ISERROR(VLOOKUP($A403,'14-15 pricing'!$A$1:$D$1208,4,FALSE)),L403,VLOOKUP($A403,'14-15 pricing'!$A$1:$D$1208,4,FALSE))</f>
        <v>119.29</v>
      </c>
      <c r="L403" s="24">
        <f t="shared" si="300"/>
        <v>100.00857154823483</v>
      </c>
      <c r="M403" s="24"/>
      <c r="N403" s="24"/>
      <c r="O403" s="24"/>
      <c r="P403" s="24"/>
      <c r="Q403" s="24"/>
      <c r="R403" s="24"/>
      <c r="S403" s="24"/>
      <c r="T403" s="24"/>
      <c r="U403" s="24">
        <f t="shared" si="301"/>
        <v>100.17977822365503</v>
      </c>
      <c r="V403" s="24">
        <f t="shared" si="301"/>
        <v>100.02535847029773</v>
      </c>
      <c r="W403" s="24">
        <f t="shared" si="301"/>
        <v>100.64064342308043</v>
      </c>
      <c r="X403" s="22">
        <f t="shared" si="302"/>
        <v>65.827141790589124</v>
      </c>
      <c r="Y403" s="22">
        <f t="shared" si="303"/>
        <v>34.181429757645702</v>
      </c>
      <c r="Z403" s="31">
        <f t="shared" si="268"/>
        <v>100.00857154823483</v>
      </c>
      <c r="AA403" s="25">
        <f t="shared" si="269"/>
        <v>0</v>
      </c>
      <c r="AC403" s="49">
        <f t="shared" si="270"/>
        <v>1312.19</v>
      </c>
      <c r="AD403" s="49">
        <f t="shared" si="271"/>
        <v>1100.094287030583</v>
      </c>
      <c r="AE403" s="49">
        <f t="shared" si="272"/>
        <v>1101.9775604602055</v>
      </c>
      <c r="AF403" s="49">
        <f t="shared" si="273"/>
        <v>1100.2789431732751</v>
      </c>
      <c r="AG403" s="49">
        <f t="shared" si="274"/>
        <v>1107.0470776538848</v>
      </c>
      <c r="AH403" s="50">
        <f t="shared" si="275"/>
        <v>4755.0566713118569</v>
      </c>
      <c r="AI403" s="49">
        <f t="shared" si="276"/>
        <v>-205.14292234611526</v>
      </c>
      <c r="AJ403" s="51">
        <f t="shared" si="277"/>
        <v>-5.0560612975612011E-5</v>
      </c>
      <c r="AK403" s="61"/>
      <c r="AL403" s="69">
        <f t="shared" si="278"/>
        <v>1312.19</v>
      </c>
      <c r="AM403" s="69">
        <f t="shared" si="279"/>
        <v>1240.4454889913304</v>
      </c>
      <c r="AN403" s="69">
        <f t="shared" si="280"/>
        <v>1157.7464098780731</v>
      </c>
      <c r="AO403" s="69">
        <f t="shared" si="281"/>
        <v>1062.420125120841</v>
      </c>
      <c r="AP403" s="69">
        <f t="shared" si="282"/>
        <v>952.53860451561127</v>
      </c>
      <c r="AQ403" s="70">
        <f t="shared" si="283"/>
        <v>4783.2612797296242</v>
      </c>
      <c r="AS403" s="74">
        <f t="shared" si="284"/>
        <v>-5.4675398386414796E-2</v>
      </c>
      <c r="AT403" s="74">
        <f t="shared" si="285"/>
        <v>-6.6668853929650843E-2</v>
      </c>
      <c r="AU403" s="74">
        <f t="shared" si="286"/>
        <v>-8.2337793444137108E-2</v>
      </c>
      <c r="AV403" s="74">
        <f t="shared" si="287"/>
        <v>-0.10342567691169413</v>
      </c>
      <c r="AW403" s="45"/>
      <c r="AX403" s="42" t="str">
        <f t="shared" si="288"/>
        <v>FLU0355-ST-1980-003-B</v>
      </c>
      <c r="AY403" s="42">
        <f t="shared" si="289"/>
        <v>119.29</v>
      </c>
      <c r="AZ403" s="43">
        <f t="shared" si="290"/>
        <v>112.76777172648458</v>
      </c>
      <c r="BA403" s="43">
        <f t="shared" si="291"/>
        <v>105.24967362527937</v>
      </c>
      <c r="BB403" s="43">
        <f t="shared" si="292"/>
        <v>107.82829062909872</v>
      </c>
      <c r="BC403" s="43">
        <f t="shared" si="293"/>
        <v>110.51097515441202</v>
      </c>
      <c r="BD403" s="43">
        <f t="shared" si="294"/>
        <v>112.17788592742225</v>
      </c>
      <c r="BE403" s="43">
        <f t="shared" si="295"/>
        <v>96.583647738258264</v>
      </c>
      <c r="BF403" s="43">
        <f t="shared" si="296"/>
        <v>98.949947107845588</v>
      </c>
      <c r="BG403" s="43">
        <f t="shared" si="297"/>
        <v>101.41174530883787</v>
      </c>
      <c r="BH403" s="43">
        <f t="shared" si="298"/>
        <v>102.94140632693018</v>
      </c>
      <c r="BI403" s="43">
        <f t="shared" si="299"/>
        <v>104.25595876435324</v>
      </c>
      <c r="BJ403" s="43">
        <f t="shared" si="265"/>
        <v>86.594418592328282</v>
      </c>
    </row>
    <row r="404" spans="1:62" x14ac:dyDescent="0.2">
      <c r="A404" s="26" t="s">
        <v>418</v>
      </c>
      <c r="B404" s="17">
        <f>IF(ISERROR(VLOOKUP('Prices updated for CPI'!A404,Quantities!$A$1:$B$576,2,FALSE)),0,VLOOKUP('Prices updated for CPI'!A404,Quantities!$A$1:$B$576,2,FALSE))</f>
        <v>1</v>
      </c>
      <c r="C404" s="18">
        <f t="shared" si="266"/>
        <v>0.26792489680754528</v>
      </c>
      <c r="D404" s="19">
        <v>3</v>
      </c>
      <c r="E404" s="20">
        <v>2060</v>
      </c>
      <c r="F404" s="21">
        <v>0</v>
      </c>
      <c r="G404" s="22">
        <v>154.9742737466652</v>
      </c>
      <c r="H404" s="22">
        <v>0</v>
      </c>
      <c r="I404" s="22">
        <v>56.717495404954377</v>
      </c>
      <c r="J404" s="23">
        <f t="shared" si="267"/>
        <v>211.69176915161958</v>
      </c>
      <c r="K404" s="24">
        <f>IF(ISERROR(VLOOKUP($A404,'14-15 pricing'!$A$1:$D$1208,4,FALSE)),L404,VLOOKUP($A404,'14-15 pricing'!$A$1:$D$1208,4,FALSE))</f>
        <v>381.14</v>
      </c>
      <c r="L404" s="24">
        <f t="shared" si="300"/>
        <v>234.67842516184646</v>
      </c>
      <c r="M404" s="24"/>
      <c r="N404" s="24"/>
      <c r="O404" s="24"/>
      <c r="P404" s="24"/>
      <c r="Q404" s="24"/>
      <c r="R404" s="24"/>
      <c r="S404" s="24"/>
      <c r="T404" s="24"/>
      <c r="U404" s="24">
        <f t="shared" si="301"/>
        <v>234.88572389014905</v>
      </c>
      <c r="V404" s="24">
        <f t="shared" si="301"/>
        <v>234.69875093236456</v>
      </c>
      <c r="W404" s="24">
        <f t="shared" si="301"/>
        <v>235.44374401129977</v>
      </c>
      <c r="X404" s="22">
        <f t="shared" si="302"/>
        <v>79.704151415181272</v>
      </c>
      <c r="Y404" s="22">
        <f t="shared" si="303"/>
        <v>154.9742737466652</v>
      </c>
      <c r="Z404" s="31">
        <f t="shared" si="268"/>
        <v>234.67842516184646</v>
      </c>
      <c r="AA404" s="25">
        <f t="shared" si="269"/>
        <v>0</v>
      </c>
      <c r="AC404" s="49">
        <f t="shared" si="270"/>
        <v>381.14</v>
      </c>
      <c r="AD404" s="49">
        <f t="shared" si="271"/>
        <v>234.67842516184646</v>
      </c>
      <c r="AE404" s="49">
        <f t="shared" si="272"/>
        <v>234.88572389014905</v>
      </c>
      <c r="AF404" s="49">
        <f t="shared" si="273"/>
        <v>234.69875093236456</v>
      </c>
      <c r="AG404" s="49">
        <f t="shared" si="274"/>
        <v>235.44374401129977</v>
      </c>
      <c r="AH404" s="50">
        <f t="shared" si="275"/>
        <v>1108.5597529077031</v>
      </c>
      <c r="AI404" s="49">
        <f t="shared" si="276"/>
        <v>-145.69625598870022</v>
      </c>
      <c r="AJ404" s="51">
        <f t="shared" si="277"/>
        <v>-3.5909072205823837E-5</v>
      </c>
      <c r="AK404" s="61"/>
      <c r="AL404" s="69">
        <f t="shared" si="278"/>
        <v>381.14</v>
      </c>
      <c r="AM404" s="69">
        <f t="shared" si="279"/>
        <v>330.18573590861109</v>
      </c>
      <c r="AN404" s="69">
        <f t="shared" si="280"/>
        <v>271.45133716495837</v>
      </c>
      <c r="AO404" s="69">
        <f t="shared" si="281"/>
        <v>203.74886599216023</v>
      </c>
      <c r="AP404" s="69">
        <f t="shared" si="282"/>
        <v>125.70900007118834</v>
      </c>
      <c r="AQ404" s="70">
        <f t="shared" si="283"/>
        <v>1119.2826254669503</v>
      </c>
      <c r="AS404" s="74">
        <f t="shared" si="284"/>
        <v>-0.1336891013574773</v>
      </c>
      <c r="AT404" s="74">
        <f t="shared" si="285"/>
        <v>-0.17788290757632619</v>
      </c>
      <c r="AU404" s="74">
        <f t="shared" si="286"/>
        <v>-0.24940923806043364</v>
      </c>
      <c r="AV404" s="74">
        <f t="shared" si="287"/>
        <v>-0.38301987861848852</v>
      </c>
      <c r="AW404" s="45"/>
      <c r="AX404" s="42" t="str">
        <f t="shared" si="288"/>
        <v>FLU0355-ST-2060-003-B</v>
      </c>
      <c r="AY404" s="42">
        <f t="shared" si="289"/>
        <v>381.14</v>
      </c>
      <c r="AZ404" s="43">
        <f t="shared" si="290"/>
        <v>330.18573590861109</v>
      </c>
      <c r="BA404" s="43">
        <f t="shared" si="291"/>
        <v>271.45133716495837</v>
      </c>
      <c r="BB404" s="43">
        <f t="shared" si="292"/>
        <v>278.10189492549983</v>
      </c>
      <c r="BC404" s="43">
        <f t="shared" si="293"/>
        <v>285.02085511325981</v>
      </c>
      <c r="BD404" s="43">
        <f t="shared" si="294"/>
        <v>289.32001484157678</v>
      </c>
      <c r="BE404" s="43">
        <f t="shared" si="295"/>
        <v>203.74886599216026</v>
      </c>
      <c r="BF404" s="43">
        <f t="shared" si="296"/>
        <v>208.74071320896817</v>
      </c>
      <c r="BG404" s="43">
        <f t="shared" si="297"/>
        <v>213.93402080812845</v>
      </c>
      <c r="BH404" s="43">
        <f t="shared" si="298"/>
        <v>217.16093038430577</v>
      </c>
      <c r="BI404" s="43">
        <f t="shared" si="299"/>
        <v>219.9340558013331</v>
      </c>
      <c r="BJ404" s="43">
        <f t="shared" si="265"/>
        <v>125.70900007118836</v>
      </c>
    </row>
    <row r="405" spans="1:62" x14ac:dyDescent="0.2">
      <c r="A405" s="26" t="s">
        <v>419</v>
      </c>
      <c r="B405" s="17">
        <f>IF(ISERROR(VLOOKUP('Prices updated for CPI'!A405,Quantities!$A$1:$B$576,2,FALSE)),0,VLOOKUP('Prices updated for CPI'!A405,Quantities!$A$1:$B$576,2,FALSE))</f>
        <v>37</v>
      </c>
      <c r="C405" s="18">
        <f t="shared" si="266"/>
        <v>0.55234282399710888</v>
      </c>
      <c r="D405" s="19">
        <v>3</v>
      </c>
      <c r="E405" s="20">
        <v>90</v>
      </c>
      <c r="F405" s="21">
        <v>0</v>
      </c>
      <c r="G405" s="22">
        <v>40.108950090145242</v>
      </c>
      <c r="H405" s="22">
        <v>0</v>
      </c>
      <c r="I405" s="22">
        <v>49.488519223931391</v>
      </c>
      <c r="J405" s="23">
        <f t="shared" si="267"/>
        <v>89.597469314076633</v>
      </c>
      <c r="K405" s="24">
        <f>IF(ISERROR(VLOOKUP($A405,'14-15 pricing'!$A$1:$D$1208,4,FALSE)),L405,VLOOKUP($A405,'14-15 pricing'!$A$1:$D$1208,4,FALSE))</f>
        <v>111.65</v>
      </c>
      <c r="L405" s="24">
        <f t="shared" si="300"/>
        <v>109.65434170828047</v>
      </c>
      <c r="M405" s="24"/>
      <c r="N405" s="24"/>
      <c r="O405" s="24"/>
      <c r="P405" s="24"/>
      <c r="Q405" s="24"/>
      <c r="R405" s="24"/>
      <c r="S405" s="24"/>
      <c r="T405" s="24"/>
      <c r="U405" s="24">
        <f t="shared" si="301"/>
        <v>109.83521900244607</v>
      </c>
      <c r="V405" s="24">
        <f t="shared" si="301"/>
        <v>109.67207684058565</v>
      </c>
      <c r="W405" s="24">
        <f t="shared" si="301"/>
        <v>110.3221161987298</v>
      </c>
      <c r="X405" s="22">
        <f t="shared" si="302"/>
        <v>69.545391618135227</v>
      </c>
      <c r="Y405" s="22">
        <f t="shared" si="303"/>
        <v>40.108950090145242</v>
      </c>
      <c r="Z405" s="31">
        <f t="shared" si="268"/>
        <v>109.65434170828047</v>
      </c>
      <c r="AA405" s="25">
        <f t="shared" si="269"/>
        <v>0</v>
      </c>
      <c r="AC405" s="49">
        <f t="shared" si="270"/>
        <v>4131.05</v>
      </c>
      <c r="AD405" s="49">
        <f t="shared" si="271"/>
        <v>4057.2106432063774</v>
      </c>
      <c r="AE405" s="49">
        <f t="shared" si="272"/>
        <v>4063.9031030905044</v>
      </c>
      <c r="AF405" s="49">
        <f t="shared" si="273"/>
        <v>4057.866843101669</v>
      </c>
      <c r="AG405" s="49">
        <f t="shared" si="274"/>
        <v>4081.9182993530026</v>
      </c>
      <c r="AH405" s="50">
        <f t="shared" si="275"/>
        <v>16871.991919259093</v>
      </c>
      <c r="AI405" s="49">
        <f t="shared" si="276"/>
        <v>-49.131700646997615</v>
      </c>
      <c r="AJ405" s="51">
        <f t="shared" si="277"/>
        <v>-1.2109259597341962E-5</v>
      </c>
      <c r="AK405" s="61"/>
      <c r="AL405" s="69">
        <f t="shared" si="278"/>
        <v>4131.05</v>
      </c>
      <c r="AM405" s="69">
        <f t="shared" si="279"/>
        <v>4113.8671998447217</v>
      </c>
      <c r="AN405" s="69">
        <f t="shared" si="280"/>
        <v>4094.0607821905965</v>
      </c>
      <c r="AO405" s="69">
        <f t="shared" si="281"/>
        <v>4071.2301505854721</v>
      </c>
      <c r="AP405" s="69">
        <f t="shared" si="282"/>
        <v>4044.9135420704365</v>
      </c>
      <c r="AQ405" s="70">
        <f t="shared" si="283"/>
        <v>16930.150826904784</v>
      </c>
      <c r="AS405" s="74">
        <f t="shared" si="284"/>
        <v>-4.1594268177045854E-3</v>
      </c>
      <c r="AT405" s="74">
        <f t="shared" si="285"/>
        <v>-4.8145495933541059E-3</v>
      </c>
      <c r="AU405" s="74">
        <f t="shared" si="286"/>
        <v>-5.5765248294404818E-3</v>
      </c>
      <c r="AV405" s="74">
        <f t="shared" si="287"/>
        <v>-6.4640434319958679E-3</v>
      </c>
      <c r="AW405" s="45"/>
      <c r="AX405" s="42" t="str">
        <f t="shared" si="288"/>
        <v>HPS0010-TA-0090-003-B</v>
      </c>
      <c r="AY405" s="42">
        <f t="shared" si="289"/>
        <v>111.65</v>
      </c>
      <c r="AZ405" s="43">
        <f t="shared" si="290"/>
        <v>111.1855999958033</v>
      </c>
      <c r="BA405" s="43">
        <f t="shared" si="291"/>
        <v>110.65029141055668</v>
      </c>
      <c r="BB405" s="43">
        <f t="shared" si="292"/>
        <v>113.36122355011531</v>
      </c>
      <c r="BC405" s="43">
        <f t="shared" si="293"/>
        <v>116.18156316984039</v>
      </c>
      <c r="BD405" s="43">
        <f t="shared" si="294"/>
        <v>117.93400720539773</v>
      </c>
      <c r="BE405" s="43">
        <f t="shared" si="295"/>
        <v>110.03324731312088</v>
      </c>
      <c r="BF405" s="43">
        <f t="shared" si="296"/>
        <v>112.72906187229233</v>
      </c>
      <c r="BG405" s="43">
        <f t="shared" si="297"/>
        <v>115.53367379810055</v>
      </c>
      <c r="BH405" s="43">
        <f t="shared" si="298"/>
        <v>117.27634528598141</v>
      </c>
      <c r="BI405" s="43">
        <f t="shared" si="299"/>
        <v>118.77395359587899</v>
      </c>
      <c r="BJ405" s="43">
        <f t="shared" si="265"/>
        <v>109.32198762352532</v>
      </c>
    </row>
    <row r="406" spans="1:62" x14ac:dyDescent="0.2">
      <c r="A406" s="26" t="s">
        <v>420</v>
      </c>
      <c r="B406" s="17">
        <f>IF(ISERROR(VLOOKUP('Prices updated for CPI'!A406,Quantities!$A$1:$B$576,2,FALSE)),0,VLOOKUP('Prices updated for CPI'!A406,Quantities!$A$1:$B$576,2,FALSE))</f>
        <v>4</v>
      </c>
      <c r="C406" s="18">
        <f t="shared" si="266"/>
        <v>0.36024623452110732</v>
      </c>
      <c r="D406" s="19">
        <v>3</v>
      </c>
      <c r="E406" s="20">
        <v>140</v>
      </c>
      <c r="F406" s="21">
        <v>0</v>
      </c>
      <c r="G406" s="22">
        <v>107.08272845313375</v>
      </c>
      <c r="H406" s="22">
        <v>0</v>
      </c>
      <c r="I406" s="22">
        <v>60.29843322393139</v>
      </c>
      <c r="J406" s="23">
        <f t="shared" si="267"/>
        <v>167.38116167706514</v>
      </c>
      <c r="K406" s="24">
        <f>IF(ISERROR(VLOOKUP($A406,'14-15 pricing'!$A$1:$D$1208,4,FALSE)),L406,VLOOKUP($A406,'14-15 pricing'!$A$1:$D$1208,4,FALSE))</f>
        <v>262.36</v>
      </c>
      <c r="L406" s="24">
        <f t="shared" si="300"/>
        <v>191.81911212917683</v>
      </c>
      <c r="M406" s="24"/>
      <c r="N406" s="24"/>
      <c r="O406" s="24"/>
      <c r="P406" s="24"/>
      <c r="Q406" s="24"/>
      <c r="R406" s="24"/>
      <c r="S406" s="24"/>
      <c r="T406" s="24"/>
      <c r="U406" s="24">
        <f t="shared" si="301"/>
        <v>192.0394989505044</v>
      </c>
      <c r="V406" s="24">
        <f t="shared" si="301"/>
        <v>191.84072119543691</v>
      </c>
      <c r="W406" s="24">
        <f t="shared" si="301"/>
        <v>192.63275044675925</v>
      </c>
      <c r="X406" s="22">
        <f t="shared" si="302"/>
        <v>84.736383676043076</v>
      </c>
      <c r="Y406" s="22">
        <f t="shared" si="303"/>
        <v>107.08272845313375</v>
      </c>
      <c r="Z406" s="31">
        <f t="shared" si="268"/>
        <v>191.81911212917683</v>
      </c>
      <c r="AA406" s="25">
        <f t="shared" si="269"/>
        <v>0</v>
      </c>
      <c r="AC406" s="49">
        <f t="shared" si="270"/>
        <v>1049.44</v>
      </c>
      <c r="AD406" s="49">
        <f t="shared" si="271"/>
        <v>767.27644851670732</v>
      </c>
      <c r="AE406" s="49">
        <f t="shared" si="272"/>
        <v>768.15799580201758</v>
      </c>
      <c r="AF406" s="49">
        <f t="shared" si="273"/>
        <v>767.36288478174765</v>
      </c>
      <c r="AG406" s="49">
        <f t="shared" si="274"/>
        <v>770.53100178703698</v>
      </c>
      <c r="AH406" s="50">
        <f t="shared" si="275"/>
        <v>3440.768376029208</v>
      </c>
      <c r="AI406" s="49">
        <f t="shared" si="276"/>
        <v>-278.90899821296307</v>
      </c>
      <c r="AJ406" s="51">
        <f t="shared" si="277"/>
        <v>-6.874139138112133E-5</v>
      </c>
      <c r="AK406" s="61"/>
      <c r="AL406" s="69">
        <f t="shared" si="278"/>
        <v>1049.44</v>
      </c>
      <c r="AM406" s="69">
        <f t="shared" si="279"/>
        <v>951.89732358757226</v>
      </c>
      <c r="AN406" s="69">
        <f t="shared" si="280"/>
        <v>839.46099361418294</v>
      </c>
      <c r="AO406" s="69">
        <f t="shared" si="281"/>
        <v>709.85691914289634</v>
      </c>
      <c r="AP406" s="69">
        <f t="shared" si="282"/>
        <v>560.46378150193777</v>
      </c>
      <c r="AQ406" s="70">
        <f t="shared" si="283"/>
        <v>3465.2874200152037</v>
      </c>
      <c r="AS406" s="74">
        <f t="shared" si="284"/>
        <v>-9.2947358984246636E-2</v>
      </c>
      <c r="AT406" s="74">
        <f t="shared" si="285"/>
        <v>-0.11811812806619941</v>
      </c>
      <c r="AU406" s="74">
        <f t="shared" si="286"/>
        <v>-0.15438963270144837</v>
      </c>
      <c r="AV406" s="74">
        <f t="shared" si="287"/>
        <v>-0.21045528135633385</v>
      </c>
      <c r="AW406" s="45"/>
      <c r="AX406" s="42" t="str">
        <f t="shared" si="288"/>
        <v>HPS0010-TA-0140-003-B</v>
      </c>
      <c r="AY406" s="42">
        <f t="shared" si="289"/>
        <v>262.36</v>
      </c>
      <c r="AZ406" s="43">
        <f t="shared" si="290"/>
        <v>237.97433089689306</v>
      </c>
      <c r="BA406" s="43">
        <f t="shared" si="291"/>
        <v>209.86524840354573</v>
      </c>
      <c r="BB406" s="43">
        <f t="shared" si="292"/>
        <v>215.00694698943261</v>
      </c>
      <c r="BC406" s="43">
        <f t="shared" si="293"/>
        <v>220.35615364158511</v>
      </c>
      <c r="BD406" s="43">
        <f t="shared" si="294"/>
        <v>223.67993253224304</v>
      </c>
      <c r="BE406" s="43">
        <f t="shared" si="295"/>
        <v>177.46422978572409</v>
      </c>
      <c r="BF406" s="43">
        <f t="shared" si="296"/>
        <v>181.81210341547433</v>
      </c>
      <c r="BG406" s="43">
        <f t="shared" si="297"/>
        <v>186.33544801735687</v>
      </c>
      <c r="BH406" s="43">
        <f t="shared" si="298"/>
        <v>189.14606990590528</v>
      </c>
      <c r="BI406" s="43">
        <f t="shared" si="299"/>
        <v>191.56144809137655</v>
      </c>
      <c r="BJ406" s="43">
        <f t="shared" si="265"/>
        <v>140.11594537548444</v>
      </c>
    </row>
    <row r="407" spans="1:62" x14ac:dyDescent="0.2">
      <c r="A407" s="26" t="s">
        <v>421</v>
      </c>
      <c r="B407" s="17">
        <f>IF(ISERROR(VLOOKUP('Prices updated for CPI'!A407,Quantities!$A$1:$B$576,2,FALSE)),0,VLOOKUP('Prices updated for CPI'!A407,Quantities!$A$1:$B$576,2,FALSE))</f>
        <v>6</v>
      </c>
      <c r="C407" s="18">
        <f t="shared" si="266"/>
        <v>0.26950877291622932</v>
      </c>
      <c r="D407" s="19">
        <v>3</v>
      </c>
      <c r="E407" s="20">
        <v>170</v>
      </c>
      <c r="F407" s="21">
        <v>0</v>
      </c>
      <c r="G407" s="22">
        <v>160.90179407916474</v>
      </c>
      <c r="H407" s="22">
        <v>0</v>
      </c>
      <c r="I407" s="22">
        <v>59.363402973931393</v>
      </c>
      <c r="J407" s="23">
        <f t="shared" si="267"/>
        <v>220.26519705309613</v>
      </c>
      <c r="K407" s="24">
        <f>IF(ISERROR(VLOOKUP($A407,'14-15 pricing'!$A$1:$D$1208,4,FALSE)),L407,VLOOKUP($A407,'14-15 pricing'!$A$1:$D$1208,4,FALSE))</f>
        <v>373.51</v>
      </c>
      <c r="L407" s="24">
        <f t="shared" si="300"/>
        <v>244.32419532189212</v>
      </c>
      <c r="M407" s="24"/>
      <c r="N407" s="24"/>
      <c r="O407" s="24"/>
      <c r="P407" s="24"/>
      <c r="Q407" s="24"/>
      <c r="R407" s="24"/>
      <c r="S407" s="24"/>
      <c r="T407" s="24"/>
      <c r="U407" s="24">
        <f t="shared" si="301"/>
        <v>244.5411646689401</v>
      </c>
      <c r="V407" s="24">
        <f t="shared" si="301"/>
        <v>244.34546930265248</v>
      </c>
      <c r="W407" s="24">
        <f t="shared" si="301"/>
        <v>245.12521678694912</v>
      </c>
      <c r="X407" s="22">
        <f t="shared" si="302"/>
        <v>83.422401242727375</v>
      </c>
      <c r="Y407" s="22">
        <f t="shared" si="303"/>
        <v>160.90179407916474</v>
      </c>
      <c r="Z407" s="31">
        <f t="shared" si="268"/>
        <v>244.32419532189212</v>
      </c>
      <c r="AA407" s="25">
        <f t="shared" si="269"/>
        <v>0</v>
      </c>
      <c r="AC407" s="49">
        <f t="shared" si="270"/>
        <v>2241.06</v>
      </c>
      <c r="AD407" s="49">
        <f t="shared" si="271"/>
        <v>1465.9451719313527</v>
      </c>
      <c r="AE407" s="49">
        <f t="shared" si="272"/>
        <v>1467.2469880136405</v>
      </c>
      <c r="AF407" s="49">
        <f t="shared" si="273"/>
        <v>1466.072815815915</v>
      </c>
      <c r="AG407" s="49">
        <f t="shared" si="274"/>
        <v>1470.7513007216949</v>
      </c>
      <c r="AH407" s="50">
        <f t="shared" si="275"/>
        <v>6793.7461747644184</v>
      </c>
      <c r="AI407" s="49">
        <f t="shared" si="276"/>
        <v>-770.30869927830508</v>
      </c>
      <c r="AJ407" s="51">
        <f t="shared" si="277"/>
        <v>-1.8985436870323018E-4</v>
      </c>
      <c r="AK407" s="61"/>
      <c r="AL407" s="69">
        <f t="shared" si="278"/>
        <v>2241.06</v>
      </c>
      <c r="AM407" s="69">
        <f t="shared" si="279"/>
        <v>1971.660401303619</v>
      </c>
      <c r="AN407" s="69">
        <f t="shared" si="280"/>
        <v>1661.1265581921982</v>
      </c>
      <c r="AO407" s="69">
        <f t="shared" si="281"/>
        <v>1303.1777409549877</v>
      </c>
      <c r="AP407" s="69">
        <f t="shared" si="282"/>
        <v>890.57422412817562</v>
      </c>
      <c r="AQ407" s="70">
        <f t="shared" si="283"/>
        <v>6852.1339652227889</v>
      </c>
      <c r="AS407" s="74">
        <f t="shared" si="284"/>
        <v>-0.12021079252513586</v>
      </c>
      <c r="AT407" s="74">
        <f t="shared" si="285"/>
        <v>-0.1574986457637951</v>
      </c>
      <c r="AU407" s="74">
        <f t="shared" si="286"/>
        <v>-0.21548557842983723</v>
      </c>
      <c r="AV407" s="74">
        <f t="shared" si="287"/>
        <v>-0.31661338577226633</v>
      </c>
      <c r="AW407" s="45"/>
      <c r="AX407" s="42" t="str">
        <f t="shared" si="288"/>
        <v>HPS0010-TA-0170-003-B</v>
      </c>
      <c r="AY407" s="42">
        <f t="shared" si="289"/>
        <v>373.51</v>
      </c>
      <c r="AZ407" s="43">
        <f t="shared" si="290"/>
        <v>328.6100668839365</v>
      </c>
      <c r="BA407" s="43">
        <f t="shared" si="291"/>
        <v>276.85442636536635</v>
      </c>
      <c r="BB407" s="43">
        <f t="shared" si="292"/>
        <v>283.63735981131782</v>
      </c>
      <c r="BC407" s="43">
        <f t="shared" si="293"/>
        <v>290.69403808681676</v>
      </c>
      <c r="BD407" s="43">
        <f t="shared" si="294"/>
        <v>295.07877021916568</v>
      </c>
      <c r="BE407" s="43">
        <f t="shared" si="295"/>
        <v>217.19629015916459</v>
      </c>
      <c r="BF407" s="43">
        <f t="shared" si="296"/>
        <v>222.51759926806412</v>
      </c>
      <c r="BG407" s="43">
        <f t="shared" si="297"/>
        <v>228.05366514357388</v>
      </c>
      <c r="BH407" s="43">
        <f t="shared" si="298"/>
        <v>231.49355073612369</v>
      </c>
      <c r="BI407" s="43">
        <f t="shared" si="299"/>
        <v>234.44970241722115</v>
      </c>
      <c r="BJ407" s="43">
        <f t="shared" si="265"/>
        <v>148.42903735469591</v>
      </c>
    </row>
    <row r="408" spans="1:62" x14ac:dyDescent="0.2">
      <c r="A408" s="26" t="s">
        <v>422</v>
      </c>
      <c r="B408" s="17">
        <f>IF(ISERROR(VLOOKUP('Prices updated for CPI'!A408,Quantities!$A$1:$B$576,2,FALSE)),0,VLOOKUP('Prices updated for CPI'!A408,Quantities!$A$1:$B$576,2,FALSE))</f>
        <v>1056</v>
      </c>
      <c r="C408" s="18">
        <f t="shared" si="266"/>
        <v>0.58003634682931215</v>
      </c>
      <c r="D408" s="19">
        <v>3</v>
      </c>
      <c r="E408" s="20">
        <v>40</v>
      </c>
      <c r="F408" s="21">
        <v>0</v>
      </c>
      <c r="G408" s="22">
        <v>37.837098087403191</v>
      </c>
      <c r="H408" s="22">
        <v>0</v>
      </c>
      <c r="I408" s="22">
        <v>52.259027617134578</v>
      </c>
      <c r="J408" s="23">
        <f t="shared" si="267"/>
        <v>90.096125704537769</v>
      </c>
      <c r="K408" s="24">
        <f>IF(ISERROR(VLOOKUP($A408,'14-15 pricing'!$A$1:$D$1208,4,FALSE)),L408,VLOOKUP($A408,'14-15 pricing'!$A$1:$D$1208,4,FALSE))</f>
        <v>115.89</v>
      </c>
      <c r="L408" s="24">
        <f t="shared" si="300"/>
        <v>111.27583899559906</v>
      </c>
      <c r="M408" s="24"/>
      <c r="N408" s="24"/>
      <c r="O408" s="24"/>
      <c r="P408" s="24"/>
      <c r="Q408" s="24"/>
      <c r="R408" s="24"/>
      <c r="S408" s="24"/>
      <c r="T408" s="24"/>
      <c r="U408" s="24">
        <f t="shared" si="301"/>
        <v>111.46684231635597</v>
      </c>
      <c r="V408" s="24">
        <f t="shared" si="301"/>
        <v>111.29456699117186</v>
      </c>
      <c r="W408" s="24">
        <f t="shared" si="301"/>
        <v>111.98099740578513</v>
      </c>
      <c r="X408" s="22">
        <f t="shared" si="302"/>
        <v>73.438740908195868</v>
      </c>
      <c r="Y408" s="22">
        <f t="shared" si="303"/>
        <v>37.837098087403191</v>
      </c>
      <c r="Z408" s="31">
        <f t="shared" si="268"/>
        <v>111.27583899559906</v>
      </c>
      <c r="AA408" s="25">
        <f t="shared" si="269"/>
        <v>0</v>
      </c>
      <c r="AC408" s="49">
        <f t="shared" si="270"/>
        <v>122379.84</v>
      </c>
      <c r="AD408" s="49">
        <f t="shared" si="271"/>
        <v>117507.2859793526</v>
      </c>
      <c r="AE408" s="49">
        <f t="shared" si="272"/>
        <v>117708.98548607191</v>
      </c>
      <c r="AF408" s="49">
        <f t="shared" si="273"/>
        <v>117527.06274267749</v>
      </c>
      <c r="AG408" s="49">
        <f t="shared" si="274"/>
        <v>118251.9332605091</v>
      </c>
      <c r="AH408" s="50">
        <f t="shared" si="275"/>
        <v>491247.29138424742</v>
      </c>
      <c r="AI408" s="49">
        <f t="shared" si="276"/>
        <v>-4127.9067394908925</v>
      </c>
      <c r="AJ408" s="51">
        <f t="shared" si="277"/>
        <v>-1.0173857945861117E-3</v>
      </c>
      <c r="AK408" s="61"/>
      <c r="AL408" s="69">
        <f t="shared" si="278"/>
        <v>122379.84</v>
      </c>
      <c r="AM408" s="69">
        <f t="shared" si="279"/>
        <v>120936.18965551238</v>
      </c>
      <c r="AN408" s="69">
        <f t="shared" si="280"/>
        <v>119272.11037791808</v>
      </c>
      <c r="AO408" s="69">
        <f t="shared" si="281"/>
        <v>117353.94518459935</v>
      </c>
      <c r="AP408" s="69">
        <f t="shared" si="282"/>
        <v>115142.89805577588</v>
      </c>
      <c r="AQ408" s="70">
        <f t="shared" si="283"/>
        <v>493163.90746306931</v>
      </c>
      <c r="AS408" s="74">
        <f t="shared" si="284"/>
        <v>-1.1796471906546164E-2</v>
      </c>
      <c r="AT408" s="74">
        <f t="shared" si="285"/>
        <v>-1.3759977739785248E-2</v>
      </c>
      <c r="AU408" s="74">
        <f t="shared" si="286"/>
        <v>-1.6082260867531908E-2</v>
      </c>
      <c r="AV408" s="74">
        <f t="shared" si="287"/>
        <v>-1.8840841910729652E-2</v>
      </c>
      <c r="AW408" s="45"/>
      <c r="AX408" s="42" t="str">
        <f t="shared" si="288"/>
        <v>HPS0020-ST-0040-003-B</v>
      </c>
      <c r="AY408" s="42">
        <f t="shared" si="289"/>
        <v>115.89</v>
      </c>
      <c r="AZ408" s="43">
        <f t="shared" si="290"/>
        <v>114.52290687075036</v>
      </c>
      <c r="BA408" s="43">
        <f t="shared" si="291"/>
        <v>112.94707422151335</v>
      </c>
      <c r="BB408" s="43">
        <f t="shared" si="292"/>
        <v>115.71427753994043</v>
      </c>
      <c r="BC408" s="43">
        <f t="shared" si="293"/>
        <v>118.59315932414665</v>
      </c>
      <c r="BD408" s="43">
        <f t="shared" si="294"/>
        <v>120.38197907355638</v>
      </c>
      <c r="BE408" s="43">
        <f t="shared" si="295"/>
        <v>111.13062990965848</v>
      </c>
      <c r="BF408" s="43">
        <f t="shared" si="296"/>
        <v>113.8533303424451</v>
      </c>
      <c r="BG408" s="43">
        <f t="shared" si="297"/>
        <v>116.68591319879094</v>
      </c>
      <c r="BH408" s="43">
        <f t="shared" si="298"/>
        <v>118.44596468234566</v>
      </c>
      <c r="BI408" s="43">
        <f t="shared" si="299"/>
        <v>119.95850892602547</v>
      </c>
      <c r="BJ408" s="43">
        <f t="shared" si="265"/>
        <v>109.0368352800908</v>
      </c>
    </row>
    <row r="409" spans="1:62" x14ac:dyDescent="0.2">
      <c r="A409" s="26" t="s">
        <v>423</v>
      </c>
      <c r="B409" s="17">
        <f>IF(ISERROR(VLOOKUP('Prices updated for CPI'!A409,Quantities!$A$1:$B$576,2,FALSE)),0,VLOOKUP('Prices updated for CPI'!A409,Quantities!$A$1:$B$576,2,FALSE))</f>
        <v>70</v>
      </c>
      <c r="C409" s="18">
        <f t="shared" si="266"/>
        <v>0.37567911582895785</v>
      </c>
      <c r="D409" s="19">
        <v>3</v>
      </c>
      <c r="E409" s="20">
        <v>350</v>
      </c>
      <c r="F409" s="21">
        <v>0</v>
      </c>
      <c r="G409" s="22">
        <v>104.81087645039172</v>
      </c>
      <c r="H409" s="22">
        <v>0</v>
      </c>
      <c r="I409" s="22">
        <v>63.068941617134577</v>
      </c>
      <c r="J409" s="23">
        <f t="shared" si="267"/>
        <v>167.87981806752629</v>
      </c>
      <c r="K409" s="24">
        <f>IF(ISERROR(VLOOKUP($A409,'14-15 pricing'!$A$1:$D$1208,4,FALSE)),L409,VLOOKUP($A409,'14-15 pricing'!$A$1:$D$1208,4,FALSE))</f>
        <v>266.58999999999997</v>
      </c>
      <c r="L409" s="24">
        <f t="shared" si="300"/>
        <v>193.44060941649545</v>
      </c>
      <c r="M409" s="24"/>
      <c r="N409" s="24"/>
      <c r="O409" s="24"/>
      <c r="P409" s="24"/>
      <c r="Q409" s="24"/>
      <c r="R409" s="24"/>
      <c r="S409" s="24"/>
      <c r="T409" s="24"/>
      <c r="U409" s="24">
        <f t="shared" si="301"/>
        <v>193.67112226441432</v>
      </c>
      <c r="V409" s="24">
        <f t="shared" si="301"/>
        <v>193.46321134602312</v>
      </c>
      <c r="W409" s="24">
        <f t="shared" si="301"/>
        <v>194.29163165381459</v>
      </c>
      <c r="X409" s="22">
        <f t="shared" si="302"/>
        <v>88.629732966103731</v>
      </c>
      <c r="Y409" s="22">
        <f t="shared" si="303"/>
        <v>104.81087645039172</v>
      </c>
      <c r="Z409" s="31">
        <f t="shared" si="268"/>
        <v>193.44060941649545</v>
      </c>
      <c r="AA409" s="25">
        <f t="shared" si="269"/>
        <v>0</v>
      </c>
      <c r="AC409" s="49">
        <f t="shared" si="270"/>
        <v>18661.3</v>
      </c>
      <c r="AD409" s="49">
        <f t="shared" si="271"/>
        <v>13540.842659154681</v>
      </c>
      <c r="AE409" s="49">
        <f t="shared" si="272"/>
        <v>13556.978558509003</v>
      </c>
      <c r="AF409" s="49">
        <f t="shared" si="273"/>
        <v>13542.424794221619</v>
      </c>
      <c r="AG409" s="49">
        <f t="shared" si="274"/>
        <v>13600.414215767021</v>
      </c>
      <c r="AH409" s="50">
        <f t="shared" si="275"/>
        <v>60856.546606573102</v>
      </c>
      <c r="AI409" s="49">
        <f t="shared" si="276"/>
        <v>-5060.885784232978</v>
      </c>
      <c r="AJ409" s="51">
        <f t="shared" si="277"/>
        <v>-1.2473327596389575E-3</v>
      </c>
      <c r="AK409" s="61"/>
      <c r="AL409" s="69">
        <f t="shared" si="278"/>
        <v>18661.3</v>
      </c>
      <c r="AM409" s="69">
        <f t="shared" si="279"/>
        <v>16891.35945460834</v>
      </c>
      <c r="AN409" s="69">
        <f t="shared" si="280"/>
        <v>14851.169185956021</v>
      </c>
      <c r="AO409" s="69">
        <f t="shared" si="281"/>
        <v>12499.465145308397</v>
      </c>
      <c r="AP409" s="69">
        <f t="shared" si="282"/>
        <v>9788.6827345817583</v>
      </c>
      <c r="AQ409" s="70">
        <f t="shared" si="283"/>
        <v>61302.604609360773</v>
      </c>
      <c r="AS409" s="74">
        <f t="shared" si="284"/>
        <v>-9.4845511587706044E-2</v>
      </c>
      <c r="AT409" s="74">
        <f t="shared" si="285"/>
        <v>-0.12078307102130312</v>
      </c>
      <c r="AU409" s="74">
        <f t="shared" si="286"/>
        <v>-0.15835144096745654</v>
      </c>
      <c r="AV409" s="74">
        <f t="shared" si="287"/>
        <v>-0.21687187245320777</v>
      </c>
      <c r="AW409" s="45"/>
      <c r="AX409" s="42" t="str">
        <f t="shared" si="288"/>
        <v>HPS0020-ST-0350-003-B</v>
      </c>
      <c r="AY409" s="42">
        <f t="shared" si="289"/>
        <v>266.58999999999997</v>
      </c>
      <c r="AZ409" s="43">
        <f t="shared" si="290"/>
        <v>241.30513506583341</v>
      </c>
      <c r="BA409" s="43">
        <f t="shared" si="291"/>
        <v>212.15955979937172</v>
      </c>
      <c r="BB409" s="43">
        <f t="shared" si="292"/>
        <v>217.35746901445631</v>
      </c>
      <c r="BC409" s="43">
        <f t="shared" si="293"/>
        <v>222.76515483776279</v>
      </c>
      <c r="BD409" s="43">
        <f t="shared" si="294"/>
        <v>226.12527030078823</v>
      </c>
      <c r="BE409" s="43">
        <f t="shared" si="295"/>
        <v>178.56378779011993</v>
      </c>
      <c r="BF409" s="43">
        <f t="shared" si="296"/>
        <v>182.93860059097787</v>
      </c>
      <c r="BG409" s="43">
        <f t="shared" si="297"/>
        <v>187.48997157186449</v>
      </c>
      <c r="BH409" s="43">
        <f t="shared" si="298"/>
        <v>190.31800790950282</v>
      </c>
      <c r="BI409" s="43">
        <f t="shared" si="299"/>
        <v>192.74835163716071</v>
      </c>
      <c r="BJ409" s="43">
        <f t="shared" si="265"/>
        <v>139.83832477973939</v>
      </c>
    </row>
    <row r="410" spans="1:62" x14ac:dyDescent="0.2">
      <c r="A410" s="26" t="s">
        <v>424</v>
      </c>
      <c r="B410" s="17">
        <f>IF(ISERROR(VLOOKUP('Prices updated for CPI'!A410,Quantities!$A$1:$B$576,2,FALSE)),0,VLOOKUP('Prices updated for CPI'!A410,Quantities!$A$1:$B$576,2,FALSE))</f>
        <v>310</v>
      </c>
      <c r="C410" s="18">
        <f t="shared" si="266"/>
        <v>0.2814496594344888</v>
      </c>
      <c r="D410" s="19">
        <v>3</v>
      </c>
      <c r="E410" s="20">
        <v>360</v>
      </c>
      <c r="F410" s="21">
        <v>0</v>
      </c>
      <c r="G410" s="22">
        <v>158.62994207642268</v>
      </c>
      <c r="H410" s="22">
        <v>0</v>
      </c>
      <c r="I410" s="22">
        <v>62.13391136713458</v>
      </c>
      <c r="J410" s="23">
        <f t="shared" si="267"/>
        <v>220.76385344355725</v>
      </c>
      <c r="K410" s="24">
        <f>IF(ISERROR(VLOOKUP($A410,'14-15 pricing'!$A$1:$D$1208,4,FALSE)),L410,VLOOKUP($A410,'14-15 pricing'!$A$1:$D$1208,4,FALSE))</f>
        <v>377.74</v>
      </c>
      <c r="L410" s="24">
        <f t="shared" si="300"/>
        <v>245.94569260921071</v>
      </c>
      <c r="M410" s="24"/>
      <c r="N410" s="24"/>
      <c r="O410" s="24"/>
      <c r="P410" s="24"/>
      <c r="Q410" s="24"/>
      <c r="R410" s="24"/>
      <c r="S410" s="24"/>
      <c r="T410" s="24"/>
      <c r="U410" s="24">
        <f t="shared" si="301"/>
        <v>246.17278798284997</v>
      </c>
      <c r="V410" s="24">
        <f t="shared" si="301"/>
        <v>245.96795945323868</v>
      </c>
      <c r="W410" s="24">
        <f t="shared" si="301"/>
        <v>246.78409799400447</v>
      </c>
      <c r="X410" s="22">
        <f t="shared" si="302"/>
        <v>87.31575053278803</v>
      </c>
      <c r="Y410" s="22">
        <f t="shared" si="303"/>
        <v>158.62994207642268</v>
      </c>
      <c r="Z410" s="31">
        <f t="shared" si="268"/>
        <v>245.94569260921071</v>
      </c>
      <c r="AA410" s="25">
        <f t="shared" si="269"/>
        <v>0</v>
      </c>
      <c r="AC410" s="49">
        <f t="shared" si="270"/>
        <v>117099.40000000001</v>
      </c>
      <c r="AD410" s="49">
        <f t="shared" si="271"/>
        <v>76243.164708855315</v>
      </c>
      <c r="AE410" s="49">
        <f t="shared" si="272"/>
        <v>76313.564274683493</v>
      </c>
      <c r="AF410" s="49">
        <f t="shared" si="273"/>
        <v>76250.067430503987</v>
      </c>
      <c r="AG410" s="49">
        <f t="shared" si="274"/>
        <v>76503.07037814139</v>
      </c>
      <c r="AH410" s="50">
        <f t="shared" si="275"/>
        <v>353858.23343062651</v>
      </c>
      <c r="AI410" s="49">
        <f t="shared" si="276"/>
        <v>-40596.329621858618</v>
      </c>
      <c r="AJ410" s="51">
        <f t="shared" si="277"/>
        <v>-1.0005586772221568E-2</v>
      </c>
      <c r="AK410" s="61"/>
      <c r="AL410" s="69">
        <f t="shared" si="278"/>
        <v>117099.40000000001</v>
      </c>
      <c r="AM410" s="69">
        <f t="shared" si="279"/>
        <v>102901.67002639185</v>
      </c>
      <c r="AN410" s="69">
        <f t="shared" si="280"/>
        <v>86536.108705969644</v>
      </c>
      <c r="AO410" s="69">
        <f t="shared" si="281"/>
        <v>67671.712930703754</v>
      </c>
      <c r="AP410" s="69">
        <f t="shared" si="282"/>
        <v>45926.939195274768</v>
      </c>
      <c r="AQ410" s="70">
        <f t="shared" si="283"/>
        <v>356950.10975535878</v>
      </c>
      <c r="AS410" s="74">
        <f t="shared" si="284"/>
        <v>-0.12124511290073357</v>
      </c>
      <c r="AT410" s="74">
        <f t="shared" si="285"/>
        <v>-0.15904077471458747</v>
      </c>
      <c r="AU410" s="74">
        <f t="shared" si="286"/>
        <v>-0.21799450030001799</v>
      </c>
      <c r="AV410" s="74">
        <f t="shared" si="287"/>
        <v>-0.32132737289649765</v>
      </c>
      <c r="AW410" s="45"/>
      <c r="AX410" s="42" t="str">
        <f t="shared" si="288"/>
        <v>HPS0020-ST-0360-003-B</v>
      </c>
      <c r="AY410" s="42">
        <f t="shared" si="289"/>
        <v>377.74</v>
      </c>
      <c r="AZ410" s="43">
        <f t="shared" si="290"/>
        <v>331.9408710528769</v>
      </c>
      <c r="BA410" s="43">
        <f t="shared" si="291"/>
        <v>279.14873776119236</v>
      </c>
      <c r="BB410" s="43">
        <f t="shared" si="292"/>
        <v>285.98788183634156</v>
      </c>
      <c r="BC410" s="43">
        <f t="shared" si="293"/>
        <v>293.10303928299447</v>
      </c>
      <c r="BD410" s="43">
        <f t="shared" si="294"/>
        <v>297.52410798771092</v>
      </c>
      <c r="BE410" s="43">
        <f t="shared" si="295"/>
        <v>218.29584816356046</v>
      </c>
      <c r="BF410" s="43">
        <f t="shared" si="296"/>
        <v>223.64409644356769</v>
      </c>
      <c r="BG410" s="43">
        <f t="shared" si="297"/>
        <v>229.20818869808153</v>
      </c>
      <c r="BH410" s="43">
        <f t="shared" si="298"/>
        <v>232.66548873972124</v>
      </c>
      <c r="BI410" s="43">
        <f t="shared" si="299"/>
        <v>235.63660596300534</v>
      </c>
      <c r="BJ410" s="43">
        <f t="shared" si="265"/>
        <v>148.15141675895086</v>
      </c>
    </row>
    <row r="411" spans="1:62" x14ac:dyDescent="0.2">
      <c r="A411" s="26" t="s">
        <v>425</v>
      </c>
      <c r="B411" s="17">
        <f>IF(ISERROR(VLOOKUP('Prices updated for CPI'!A411,Quantities!$A$1:$B$576,2,FALSE)),0,VLOOKUP('Prices updated for CPI'!A411,Quantities!$A$1:$B$576,2,FALSE))</f>
        <v>10</v>
      </c>
      <c r="C411" s="18">
        <f t="shared" si="266"/>
        <v>0.24691507318483974</v>
      </c>
      <c r="D411" s="19">
        <v>3</v>
      </c>
      <c r="E411" s="20">
        <v>730</v>
      </c>
      <c r="F411" s="21">
        <v>0</v>
      </c>
      <c r="G411" s="22">
        <v>174.44783133723399</v>
      </c>
      <c r="H411" s="22">
        <v>0</v>
      </c>
      <c r="I411" s="22">
        <v>57.196469492134575</v>
      </c>
      <c r="J411" s="23">
        <f t="shared" si="267"/>
        <v>231.64430082936858</v>
      </c>
      <c r="K411" s="24">
        <f>IF(ISERROR(VLOOKUP($A411,'14-15 pricing'!$A$1:$D$1208,4,FALSE)),L411,VLOOKUP($A411,'14-15 pricing'!$A$1:$D$1208,4,FALSE))</f>
        <v>407.23</v>
      </c>
      <c r="L411" s="24">
        <f t="shared" si="300"/>
        <v>254.82507705772593</v>
      </c>
      <c r="M411" s="24"/>
      <c r="N411" s="24"/>
      <c r="O411" s="24"/>
      <c r="P411" s="24"/>
      <c r="Q411" s="24"/>
      <c r="R411" s="24"/>
      <c r="S411" s="24"/>
      <c r="T411" s="24"/>
      <c r="U411" s="24">
        <f t="shared" si="301"/>
        <v>255.03412640492402</v>
      </c>
      <c r="V411" s="24">
        <f t="shared" si="301"/>
        <v>254.84557447752633</v>
      </c>
      <c r="W411" s="24">
        <f t="shared" si="301"/>
        <v>255.59685895521585</v>
      </c>
      <c r="X411" s="22">
        <f t="shared" si="302"/>
        <v>80.377245720491942</v>
      </c>
      <c r="Y411" s="22">
        <f t="shared" si="303"/>
        <v>174.44783133723399</v>
      </c>
      <c r="Z411" s="31">
        <f t="shared" si="268"/>
        <v>254.82507705772593</v>
      </c>
      <c r="AA411" s="25">
        <f t="shared" si="269"/>
        <v>0</v>
      </c>
      <c r="AC411" s="49">
        <f t="shared" si="270"/>
        <v>4072.3</v>
      </c>
      <c r="AD411" s="49">
        <f t="shared" si="271"/>
        <v>2548.2507705772596</v>
      </c>
      <c r="AE411" s="49">
        <f t="shared" si="272"/>
        <v>2550.3412640492402</v>
      </c>
      <c r="AF411" s="49">
        <f t="shared" si="273"/>
        <v>2548.4557447752632</v>
      </c>
      <c r="AG411" s="49">
        <f t="shared" si="274"/>
        <v>2555.9685895521584</v>
      </c>
      <c r="AH411" s="50">
        <f t="shared" si="275"/>
        <v>11974.55069411823</v>
      </c>
      <c r="AI411" s="49">
        <f t="shared" si="276"/>
        <v>-1516.3314104478418</v>
      </c>
      <c r="AJ411" s="51">
        <f t="shared" si="277"/>
        <v>-3.7372308393397046E-4</v>
      </c>
      <c r="AK411" s="61"/>
      <c r="AL411" s="69">
        <f t="shared" si="278"/>
        <v>4072.3</v>
      </c>
      <c r="AM411" s="69">
        <f t="shared" si="279"/>
        <v>3541.9943266406253</v>
      </c>
      <c r="AN411" s="69">
        <f t="shared" si="280"/>
        <v>2930.717028645568</v>
      </c>
      <c r="AO411" s="69">
        <f t="shared" si="281"/>
        <v>2226.1046629563953</v>
      </c>
      <c r="AP411" s="69">
        <f t="shared" si="282"/>
        <v>1413.9060298474878</v>
      </c>
      <c r="AQ411" s="70">
        <f t="shared" si="283"/>
        <v>12085.597298836314</v>
      </c>
      <c r="AS411" s="74">
        <f t="shared" si="284"/>
        <v>-0.1302226440486641</v>
      </c>
      <c r="AT411" s="74">
        <f t="shared" si="285"/>
        <v>-0.17257997659607155</v>
      </c>
      <c r="AU411" s="74">
        <f t="shared" si="286"/>
        <v>-0.24042319978425539</v>
      </c>
      <c r="AV411" s="74">
        <f t="shared" si="287"/>
        <v>-0.36485195266167803</v>
      </c>
      <c r="AW411" s="45"/>
      <c r="AX411" s="42" t="str">
        <f t="shared" si="288"/>
        <v>HPS0020-ST-0730-003-B</v>
      </c>
      <c r="AY411" s="42">
        <f t="shared" si="289"/>
        <v>407.23</v>
      </c>
      <c r="AZ411" s="43">
        <f t="shared" si="290"/>
        <v>354.1994326640625</v>
      </c>
      <c r="BA411" s="43">
        <f t="shared" si="291"/>
        <v>293.07170286455676</v>
      </c>
      <c r="BB411" s="43">
        <f t="shared" si="292"/>
        <v>300.25195958473836</v>
      </c>
      <c r="BC411" s="43">
        <f t="shared" si="293"/>
        <v>307.72199626039725</v>
      </c>
      <c r="BD411" s="43">
        <f t="shared" si="294"/>
        <v>312.36357244721449</v>
      </c>
      <c r="BE411" s="43">
        <f t="shared" si="295"/>
        <v>222.6104662956395</v>
      </c>
      <c r="BF411" s="43">
        <f t="shared" si="296"/>
        <v>228.06442271988266</v>
      </c>
      <c r="BG411" s="43">
        <f t="shared" si="297"/>
        <v>233.73848927547391</v>
      </c>
      <c r="BH411" s="43">
        <f t="shared" si="298"/>
        <v>237.26412286341414</v>
      </c>
      <c r="BI411" s="43">
        <f t="shared" si="299"/>
        <v>240.29396422805024</v>
      </c>
      <c r="BJ411" s="43">
        <f t="shared" si="265"/>
        <v>141.39060298474877</v>
      </c>
    </row>
    <row r="412" spans="1:62" x14ac:dyDescent="0.2">
      <c r="A412" s="26" t="s">
        <v>426</v>
      </c>
      <c r="B412" s="17">
        <f>IF(ISERROR(VLOOKUP('Prices updated for CPI'!A412,Quantities!$A$1:$B$576,2,FALSE)),0,VLOOKUP('Prices updated for CPI'!A412,Quantities!$A$1:$B$576,2,FALSE))</f>
        <v>24</v>
      </c>
      <c r="C412" s="18">
        <f t="shared" si="266"/>
        <v>0.49340993856414278</v>
      </c>
      <c r="D412" s="19">
        <v>3</v>
      </c>
      <c r="E412" s="20">
        <v>890</v>
      </c>
      <c r="F412" s="21">
        <v>0</v>
      </c>
      <c r="G412" s="22">
        <v>53.654987348214476</v>
      </c>
      <c r="H412" s="22">
        <v>0</v>
      </c>
      <c r="I412" s="22">
        <v>52.259027617134578</v>
      </c>
      <c r="J412" s="23">
        <f t="shared" si="267"/>
        <v>105.91401496534905</v>
      </c>
      <c r="K412" s="24">
        <f>IF(ISERROR(VLOOKUP($A412,'14-15 pricing'!$A$1:$D$1208,4,FALSE)),L412,VLOOKUP($A412,'14-15 pricing'!$A$1:$D$1208,4,FALSE))</f>
        <v>145.38</v>
      </c>
      <c r="L412" s="24">
        <f t="shared" si="300"/>
        <v>127.09372825641034</v>
      </c>
      <c r="M412" s="24"/>
      <c r="N412" s="24"/>
      <c r="O412" s="24"/>
      <c r="P412" s="24"/>
      <c r="Q412" s="24"/>
      <c r="R412" s="24"/>
      <c r="S412" s="24"/>
      <c r="T412" s="24"/>
      <c r="U412" s="24">
        <f t="shared" si="301"/>
        <v>127.28473157716725</v>
      </c>
      <c r="V412" s="24">
        <f t="shared" si="301"/>
        <v>127.11245625198315</v>
      </c>
      <c r="W412" s="24">
        <f t="shared" si="301"/>
        <v>127.79888666659642</v>
      </c>
      <c r="X412" s="22">
        <f t="shared" si="302"/>
        <v>73.438740908195868</v>
      </c>
      <c r="Y412" s="22">
        <f t="shared" si="303"/>
        <v>53.654987348214476</v>
      </c>
      <c r="Z412" s="31">
        <f t="shared" si="268"/>
        <v>127.09372825641034</v>
      </c>
      <c r="AA412" s="25">
        <f t="shared" si="269"/>
        <v>0</v>
      </c>
      <c r="AC412" s="49">
        <f t="shared" si="270"/>
        <v>3489.12</v>
      </c>
      <c r="AD412" s="49">
        <f t="shared" si="271"/>
        <v>3050.249478153848</v>
      </c>
      <c r="AE412" s="49">
        <f t="shared" si="272"/>
        <v>3054.8335578520141</v>
      </c>
      <c r="AF412" s="49">
        <f t="shared" si="273"/>
        <v>3050.6989500475956</v>
      </c>
      <c r="AG412" s="49">
        <f t="shared" si="274"/>
        <v>3067.1732799983138</v>
      </c>
      <c r="AH412" s="50">
        <f t="shared" si="275"/>
        <v>13042.278606859221</v>
      </c>
      <c r="AI412" s="49">
        <f t="shared" si="276"/>
        <v>-421.94672000168612</v>
      </c>
      <c r="AJ412" s="51">
        <f t="shared" si="277"/>
        <v>-1.0399522714383412E-4</v>
      </c>
      <c r="AK412" s="61"/>
      <c r="AL412" s="69">
        <f t="shared" si="278"/>
        <v>3489.12</v>
      </c>
      <c r="AM412" s="69">
        <f t="shared" si="279"/>
        <v>3341.5528270650366</v>
      </c>
      <c r="AN412" s="69">
        <f t="shared" si="280"/>
        <v>3171.4538308143883</v>
      </c>
      <c r="AO412" s="69">
        <f t="shared" si="281"/>
        <v>2975.3826589540322</v>
      </c>
      <c r="AP412" s="69">
        <f t="shared" si="282"/>
        <v>2749.3736566548978</v>
      </c>
      <c r="AQ412" s="70">
        <f t="shared" si="283"/>
        <v>13106.142538423512</v>
      </c>
      <c r="AS412" s="74">
        <f t="shared" si="284"/>
        <v>-4.2293521843606213E-2</v>
      </c>
      <c r="AT412" s="74">
        <f t="shared" si="285"/>
        <v>-5.090417690629484E-2</v>
      </c>
      <c r="AU412" s="74">
        <f t="shared" si="286"/>
        <v>-6.1823750973542493E-2</v>
      </c>
      <c r="AV412" s="74">
        <f t="shared" si="287"/>
        <v>-7.5959642239289568E-2</v>
      </c>
      <c r="AW412" s="45"/>
      <c r="AX412" s="42" t="str">
        <f t="shared" si="288"/>
        <v>HPS0020-ST-0890-003-B</v>
      </c>
      <c r="AY412" s="42">
        <f t="shared" si="289"/>
        <v>145.38</v>
      </c>
      <c r="AZ412" s="43">
        <f t="shared" si="290"/>
        <v>139.23136779437652</v>
      </c>
      <c r="BA412" s="43">
        <f t="shared" si="291"/>
        <v>132.14390961726619</v>
      </c>
      <c r="BB412" s="43">
        <f t="shared" si="292"/>
        <v>135.3814354028892</v>
      </c>
      <c r="BC412" s="43">
        <f t="shared" si="293"/>
        <v>138.74962087305767</v>
      </c>
      <c r="BD412" s="43">
        <f t="shared" si="294"/>
        <v>140.84247398073521</v>
      </c>
      <c r="BE412" s="43">
        <f t="shared" si="295"/>
        <v>123.97427745641801</v>
      </c>
      <c r="BF412" s="43">
        <f t="shared" si="296"/>
        <v>127.01164725410024</v>
      </c>
      <c r="BG412" s="43">
        <f t="shared" si="297"/>
        <v>130.17159886452831</v>
      </c>
      <c r="BH412" s="43">
        <f t="shared" si="298"/>
        <v>132.13506394285258</v>
      </c>
      <c r="BI412" s="43">
        <f t="shared" si="299"/>
        <v>133.82241674453746</v>
      </c>
      <c r="BJ412" s="43">
        <f t="shared" si="265"/>
        <v>114.55723569395408</v>
      </c>
    </row>
    <row r="413" spans="1:62" x14ac:dyDescent="0.2">
      <c r="A413" s="26" t="s">
        <v>427</v>
      </c>
      <c r="B413" s="17">
        <f>IF(ISERROR(VLOOKUP('Prices updated for CPI'!A413,Quantities!$A$1:$B$576,2,FALSE)),0,VLOOKUP('Prices updated for CPI'!A413,Quantities!$A$1:$B$576,2,FALSE))</f>
        <v>13</v>
      </c>
      <c r="C413" s="18">
        <f t="shared" si="266"/>
        <v>0.56004000257006625</v>
      </c>
      <c r="D413" s="19">
        <v>3</v>
      </c>
      <c r="E413" s="20">
        <v>90</v>
      </c>
      <c r="F413" s="21">
        <v>0</v>
      </c>
      <c r="G413" s="22">
        <v>40.108950090145242</v>
      </c>
      <c r="H413" s="22">
        <v>0</v>
      </c>
      <c r="I413" s="22">
        <v>51.056042919322252</v>
      </c>
      <c r="J413" s="23">
        <f t="shared" si="267"/>
        <v>91.164993009467494</v>
      </c>
      <c r="K413" s="24">
        <f>IF(ISERROR(VLOOKUP($A413,'14-15 pricing'!$A$1:$D$1208,4,FALSE)),L413,VLOOKUP($A413,'14-15 pricing'!$A$1:$D$1208,4,FALSE))</f>
        <v>117.29</v>
      </c>
      <c r="L413" s="24">
        <f t="shared" si="300"/>
        <v>111.85715664346542</v>
      </c>
      <c r="M413" s="24"/>
      <c r="N413" s="24"/>
      <c r="O413" s="24"/>
      <c r="P413" s="24"/>
      <c r="Q413" s="24"/>
      <c r="R413" s="24"/>
      <c r="S413" s="24"/>
      <c r="T413" s="24"/>
      <c r="U413" s="24">
        <f t="shared" si="301"/>
        <v>112.04376313399835</v>
      </c>
      <c r="V413" s="24">
        <f t="shared" si="301"/>
        <v>111.87545352707303</v>
      </c>
      <c r="W413" s="24">
        <f t="shared" si="301"/>
        <v>112.54608255152377</v>
      </c>
      <c r="X413" s="22">
        <f t="shared" si="302"/>
        <v>71.748206553320173</v>
      </c>
      <c r="Y413" s="22">
        <f t="shared" si="303"/>
        <v>40.108950090145242</v>
      </c>
      <c r="Z413" s="31">
        <f t="shared" si="268"/>
        <v>111.85715664346542</v>
      </c>
      <c r="AA413" s="25">
        <f t="shared" si="269"/>
        <v>0</v>
      </c>
      <c r="AC413" s="49">
        <f t="shared" si="270"/>
        <v>1524.77</v>
      </c>
      <c r="AD413" s="49">
        <f t="shared" si="271"/>
        <v>1454.1430363650504</v>
      </c>
      <c r="AE413" s="49">
        <f t="shared" si="272"/>
        <v>1456.5689207419787</v>
      </c>
      <c r="AF413" s="49">
        <f t="shared" si="273"/>
        <v>1454.3808958519494</v>
      </c>
      <c r="AG413" s="49">
        <f t="shared" si="274"/>
        <v>1463.0990731698089</v>
      </c>
      <c r="AH413" s="50">
        <f t="shared" si="275"/>
        <v>6088.5772248004987</v>
      </c>
      <c r="AI413" s="49">
        <f t="shared" si="276"/>
        <v>-61.670926830191092</v>
      </c>
      <c r="AJ413" s="51">
        <f t="shared" si="277"/>
        <v>-1.5199743806163176E-5</v>
      </c>
      <c r="AK413" s="61"/>
      <c r="AL413" s="69">
        <f t="shared" si="278"/>
        <v>1524.77</v>
      </c>
      <c r="AM413" s="69">
        <f t="shared" si="279"/>
        <v>1503.2018638036245</v>
      </c>
      <c r="AN413" s="69">
        <f t="shared" si="280"/>
        <v>1478.340519339042</v>
      </c>
      <c r="AO413" s="69">
        <f t="shared" si="281"/>
        <v>1449.6831312847835</v>
      </c>
      <c r="AP413" s="69">
        <f t="shared" si="282"/>
        <v>1416.6500871039952</v>
      </c>
      <c r="AQ413" s="70">
        <f t="shared" si="283"/>
        <v>6112.3728047607747</v>
      </c>
      <c r="AS413" s="74">
        <f t="shared" si="284"/>
        <v>-1.4145173499200183E-2</v>
      </c>
      <c r="AT413" s="74">
        <f t="shared" si="285"/>
        <v>-1.6538926050606854E-2</v>
      </c>
      <c r="AU413" s="74">
        <f t="shared" si="286"/>
        <v>-1.9384835685266243E-2</v>
      </c>
      <c r="AV413" s="74">
        <f t="shared" si="287"/>
        <v>-2.2786389292888207E-2</v>
      </c>
      <c r="AW413" s="45"/>
      <c r="AX413" s="42" t="str">
        <f t="shared" si="288"/>
        <v>HPS0020-TA-0090-003-B</v>
      </c>
      <c r="AY413" s="42">
        <f t="shared" si="289"/>
        <v>117.29</v>
      </c>
      <c r="AZ413" s="43">
        <f t="shared" si="290"/>
        <v>115.63091260027882</v>
      </c>
      <c r="BA413" s="43">
        <f t="shared" si="291"/>
        <v>113.71850148761862</v>
      </c>
      <c r="BB413" s="43">
        <f t="shared" si="292"/>
        <v>116.50460477406527</v>
      </c>
      <c r="BC413" s="43">
        <f t="shared" si="293"/>
        <v>119.40314928897557</v>
      </c>
      <c r="BD413" s="43">
        <f t="shared" si="294"/>
        <v>121.20418665746355</v>
      </c>
      <c r="BE413" s="43">
        <f t="shared" si="295"/>
        <v>111.51408702190643</v>
      </c>
      <c r="BF413" s="43">
        <f t="shared" si="296"/>
        <v>114.24618215394314</v>
      </c>
      <c r="BG413" s="43">
        <f t="shared" si="297"/>
        <v>117.08853885970548</v>
      </c>
      <c r="BH413" s="43">
        <f t="shared" si="298"/>
        <v>118.85466341474229</v>
      </c>
      <c r="BI413" s="43">
        <f t="shared" si="299"/>
        <v>120.37242670422702</v>
      </c>
      <c r="BJ413" s="43">
        <f t="shared" si="265"/>
        <v>108.97308362338426</v>
      </c>
    </row>
    <row r="414" spans="1:62" x14ac:dyDescent="0.2">
      <c r="A414" s="26" t="s">
        <v>428</v>
      </c>
      <c r="B414" s="17">
        <f>IF(ISERROR(VLOOKUP('Prices updated for CPI'!A414,Quantities!$A$1:$B$576,2,FALSE)),0,VLOOKUP('Prices updated for CPI'!A414,Quantities!$A$1:$B$576,2,FALSE))</f>
        <v>6</v>
      </c>
      <c r="C414" s="18">
        <f t="shared" si="266"/>
        <v>0.36618193733165544</v>
      </c>
      <c r="D414" s="19">
        <v>3</v>
      </c>
      <c r="E414" s="20">
        <v>140</v>
      </c>
      <c r="F414" s="21">
        <v>0</v>
      </c>
      <c r="G414" s="22">
        <v>107.08272845313375</v>
      </c>
      <c r="H414" s="22">
        <v>0</v>
      </c>
      <c r="I414" s="22">
        <v>61.865956919322251</v>
      </c>
      <c r="J414" s="23">
        <f t="shared" si="267"/>
        <v>168.948685372456</v>
      </c>
      <c r="K414" s="24">
        <f>IF(ISERROR(VLOOKUP($A414,'14-15 pricing'!$A$1:$D$1208,4,FALSE)),L414,VLOOKUP($A414,'14-15 pricing'!$A$1:$D$1208,4,FALSE))</f>
        <v>268</v>
      </c>
      <c r="L414" s="24">
        <f t="shared" si="300"/>
        <v>194.02192706436179</v>
      </c>
      <c r="M414" s="24"/>
      <c r="N414" s="24"/>
      <c r="O414" s="24"/>
      <c r="P414" s="24"/>
      <c r="Q414" s="24"/>
      <c r="R414" s="24"/>
      <c r="S414" s="24"/>
      <c r="T414" s="24"/>
      <c r="U414" s="24">
        <f t="shared" si="301"/>
        <v>194.24804308205671</v>
      </c>
      <c r="V414" s="24">
        <f t="shared" si="301"/>
        <v>194.0440978819243</v>
      </c>
      <c r="W414" s="24">
        <f t="shared" si="301"/>
        <v>194.85671679955323</v>
      </c>
      <c r="X414" s="22">
        <f t="shared" si="302"/>
        <v>86.939198611228036</v>
      </c>
      <c r="Y414" s="22">
        <f t="shared" si="303"/>
        <v>107.08272845313375</v>
      </c>
      <c r="Z414" s="31">
        <f t="shared" si="268"/>
        <v>194.02192706436179</v>
      </c>
      <c r="AA414" s="25">
        <f t="shared" si="269"/>
        <v>0</v>
      </c>
      <c r="AC414" s="49">
        <f t="shared" si="270"/>
        <v>1608</v>
      </c>
      <c r="AD414" s="49">
        <f t="shared" si="271"/>
        <v>1164.1315623861708</v>
      </c>
      <c r="AE414" s="49">
        <f t="shared" si="272"/>
        <v>1165.4882584923403</v>
      </c>
      <c r="AF414" s="49">
        <f t="shared" si="273"/>
        <v>1164.2645872915459</v>
      </c>
      <c r="AG414" s="49">
        <f t="shared" si="274"/>
        <v>1169.1403007973195</v>
      </c>
      <c r="AH414" s="50">
        <f t="shared" si="275"/>
        <v>5235.2664397267672</v>
      </c>
      <c r="AI414" s="49">
        <f t="shared" si="276"/>
        <v>-438.85969920268053</v>
      </c>
      <c r="AJ414" s="51">
        <f t="shared" si="277"/>
        <v>-1.0816368972526934E-4</v>
      </c>
      <c r="AK414" s="61"/>
      <c r="AL414" s="69">
        <f t="shared" si="278"/>
        <v>1608</v>
      </c>
      <c r="AM414" s="69">
        <f t="shared" si="279"/>
        <v>1454.5178610082116</v>
      </c>
      <c r="AN414" s="69">
        <f t="shared" si="280"/>
        <v>1277.6007508836465</v>
      </c>
      <c r="AO414" s="69">
        <f t="shared" si="281"/>
        <v>1073.6704169670584</v>
      </c>
      <c r="AP414" s="69">
        <f t="shared" si="282"/>
        <v>838.60224825206092</v>
      </c>
      <c r="AQ414" s="70">
        <f t="shared" si="283"/>
        <v>5273.5964068592293</v>
      </c>
      <c r="AS414" s="74">
        <f t="shared" si="284"/>
        <v>-9.5449091412803708E-2</v>
      </c>
      <c r="AT414" s="74">
        <f t="shared" si="285"/>
        <v>-0.12163282065297812</v>
      </c>
      <c r="AU414" s="74">
        <f t="shared" si="286"/>
        <v>-0.15961976679767967</v>
      </c>
      <c r="AV414" s="74">
        <f t="shared" si="287"/>
        <v>-0.21893885218429154</v>
      </c>
      <c r="AW414" s="45"/>
      <c r="AX414" s="42" t="str">
        <f t="shared" si="288"/>
        <v>HPS0020-TA-0140-003-B</v>
      </c>
      <c r="AY414" s="42">
        <f t="shared" si="289"/>
        <v>268</v>
      </c>
      <c r="AZ414" s="43">
        <f t="shared" si="290"/>
        <v>242.41964350136863</v>
      </c>
      <c r="BA414" s="43">
        <f t="shared" si="291"/>
        <v>212.93345848060778</v>
      </c>
      <c r="BB414" s="43">
        <f t="shared" si="292"/>
        <v>218.15032821338266</v>
      </c>
      <c r="BC414" s="43">
        <f t="shared" si="293"/>
        <v>223.57773976072042</v>
      </c>
      <c r="BD414" s="43">
        <f t="shared" si="294"/>
        <v>226.95011198430896</v>
      </c>
      <c r="BE414" s="43">
        <f t="shared" si="295"/>
        <v>178.94506949450977</v>
      </c>
      <c r="BF414" s="43">
        <f t="shared" si="296"/>
        <v>183.32922369712526</v>
      </c>
      <c r="BG414" s="43">
        <f t="shared" si="297"/>
        <v>187.89031307896192</v>
      </c>
      <c r="BH414" s="43">
        <f t="shared" si="298"/>
        <v>190.7243880346663</v>
      </c>
      <c r="BI414" s="43">
        <f t="shared" si="299"/>
        <v>193.15992119972472</v>
      </c>
      <c r="BJ414" s="43">
        <f t="shared" si="265"/>
        <v>139.76704137534352</v>
      </c>
    </row>
    <row r="415" spans="1:62" x14ac:dyDescent="0.2">
      <c r="A415" s="26" t="s">
        <v>429</v>
      </c>
      <c r="B415" s="17">
        <f>IF(ISERROR(VLOOKUP('Prices updated for CPI'!A415,Quantities!$A$1:$B$576,2,FALSE)),0,VLOOKUP('Prices updated for CPI'!A415,Quantities!$A$1:$B$576,2,FALSE))</f>
        <v>33</v>
      </c>
      <c r="C415" s="18">
        <f t="shared" si="266"/>
        <v>0.27467060072894062</v>
      </c>
      <c r="D415" s="19">
        <v>3</v>
      </c>
      <c r="E415" s="20">
        <v>170</v>
      </c>
      <c r="F415" s="21">
        <v>0</v>
      </c>
      <c r="G415" s="22">
        <v>160.90179407916474</v>
      </c>
      <c r="H415" s="22">
        <v>0</v>
      </c>
      <c r="I415" s="22">
        <v>60.930926669322254</v>
      </c>
      <c r="J415" s="23">
        <f t="shared" si="267"/>
        <v>221.83272074848699</v>
      </c>
      <c r="K415" s="24">
        <f>IF(ISERROR(VLOOKUP($A415,'14-15 pricing'!$A$1:$D$1208,4,FALSE)),L415,VLOOKUP($A415,'14-15 pricing'!$A$1:$D$1208,4,FALSE))</f>
        <v>379.15</v>
      </c>
      <c r="L415" s="24">
        <f t="shared" si="300"/>
        <v>246.52701025707708</v>
      </c>
      <c r="M415" s="24"/>
      <c r="N415" s="24"/>
      <c r="O415" s="24"/>
      <c r="P415" s="24"/>
      <c r="Q415" s="24"/>
      <c r="R415" s="24"/>
      <c r="S415" s="24"/>
      <c r="T415" s="24"/>
      <c r="U415" s="24">
        <f t="shared" si="301"/>
        <v>246.74970880049239</v>
      </c>
      <c r="V415" s="24">
        <f t="shared" si="301"/>
        <v>246.54884598913986</v>
      </c>
      <c r="W415" s="24">
        <f t="shared" si="301"/>
        <v>247.3491831397431</v>
      </c>
      <c r="X415" s="22">
        <f t="shared" si="302"/>
        <v>85.625216177912336</v>
      </c>
      <c r="Y415" s="22">
        <f t="shared" si="303"/>
        <v>160.90179407916474</v>
      </c>
      <c r="Z415" s="31">
        <f t="shared" si="268"/>
        <v>246.52701025707708</v>
      </c>
      <c r="AA415" s="25">
        <f t="shared" si="269"/>
        <v>0</v>
      </c>
      <c r="AC415" s="49">
        <f t="shared" si="270"/>
        <v>12511.949999999999</v>
      </c>
      <c r="AD415" s="49">
        <f t="shared" si="271"/>
        <v>8135.3913384835432</v>
      </c>
      <c r="AE415" s="49">
        <f t="shared" si="272"/>
        <v>8142.7403904162484</v>
      </c>
      <c r="AF415" s="49">
        <f t="shared" si="273"/>
        <v>8136.1119176416159</v>
      </c>
      <c r="AG415" s="49">
        <f t="shared" si="274"/>
        <v>8162.5230436115226</v>
      </c>
      <c r="AH415" s="50">
        <f t="shared" si="275"/>
        <v>37773.230277460556</v>
      </c>
      <c r="AI415" s="49">
        <f t="shared" si="276"/>
        <v>-4349.4269563884764</v>
      </c>
      <c r="AJ415" s="51">
        <f t="shared" si="277"/>
        <v>-1.0719828424624967E-3</v>
      </c>
      <c r="AK415" s="61"/>
      <c r="AL415" s="69">
        <f t="shared" si="278"/>
        <v>12511.949999999999</v>
      </c>
      <c r="AM415" s="69">
        <f t="shared" si="279"/>
        <v>10990.827523117598</v>
      </c>
      <c r="AN415" s="69">
        <f t="shared" si="280"/>
        <v>9237.4470026001363</v>
      </c>
      <c r="AO415" s="69">
        <f t="shared" si="281"/>
        <v>7216.3452856423582</v>
      </c>
      <c r="AP415" s="69">
        <f t="shared" si="282"/>
        <v>4886.6444007003138</v>
      </c>
      <c r="AQ415" s="70">
        <f t="shared" si="283"/>
        <v>38102.895831325659</v>
      </c>
      <c r="AS415" s="74">
        <f t="shared" si="284"/>
        <v>-0.12157357381402591</v>
      </c>
      <c r="AT415" s="74">
        <f t="shared" si="285"/>
        <v>-0.15953125611601873</v>
      </c>
      <c r="AU415" s="74">
        <f t="shared" si="286"/>
        <v>-0.21879440459998123</v>
      </c>
      <c r="AV415" s="74">
        <f t="shared" si="287"/>
        <v>-0.32283667046492603</v>
      </c>
      <c r="AW415" s="45"/>
      <c r="AX415" s="42" t="str">
        <f t="shared" si="288"/>
        <v>HPS0020-TA-0170-003-B</v>
      </c>
      <c r="AY415" s="42">
        <f t="shared" si="289"/>
        <v>379.15</v>
      </c>
      <c r="AZ415" s="43">
        <f t="shared" si="290"/>
        <v>333.05537948841209</v>
      </c>
      <c r="BA415" s="43">
        <f t="shared" si="291"/>
        <v>279.92263644242843</v>
      </c>
      <c r="BB415" s="43">
        <f t="shared" si="292"/>
        <v>286.78074103526791</v>
      </c>
      <c r="BC415" s="43">
        <f t="shared" si="293"/>
        <v>293.91562420595204</v>
      </c>
      <c r="BD415" s="43">
        <f t="shared" si="294"/>
        <v>298.34894967123159</v>
      </c>
      <c r="BE415" s="43">
        <f t="shared" si="295"/>
        <v>218.6771298679503</v>
      </c>
      <c r="BF415" s="43">
        <f t="shared" si="296"/>
        <v>224.03471954971508</v>
      </c>
      <c r="BG415" s="43">
        <f t="shared" si="297"/>
        <v>229.60853020517897</v>
      </c>
      <c r="BH415" s="43">
        <f t="shared" si="298"/>
        <v>233.07186886488472</v>
      </c>
      <c r="BI415" s="43">
        <f t="shared" si="299"/>
        <v>236.04817552556932</v>
      </c>
      <c r="BJ415" s="43">
        <f t="shared" si="265"/>
        <v>148.08013335455499</v>
      </c>
    </row>
    <row r="416" spans="1:62" x14ac:dyDescent="0.2">
      <c r="A416" s="26" t="s">
        <v>430</v>
      </c>
      <c r="B416" s="17">
        <f>IF(ISERROR(VLOOKUP('Prices updated for CPI'!A416,Quantities!$A$1:$B$576,2,FALSE)),0,VLOOKUP('Prices updated for CPI'!A416,Quantities!$A$1:$B$576,2,FALSE))</f>
        <v>180</v>
      </c>
      <c r="C416" s="18">
        <f t="shared" si="266"/>
        <v>0.55441970012419151</v>
      </c>
      <c r="D416" s="19">
        <v>3</v>
      </c>
      <c r="E416" s="20">
        <v>50</v>
      </c>
      <c r="F416" s="21">
        <v>0</v>
      </c>
      <c r="G416" s="22">
        <v>61.695741061747562</v>
      </c>
      <c r="H416" s="22">
        <v>0</v>
      </c>
      <c r="I416" s="22">
        <v>76.765813632082711</v>
      </c>
      <c r="J416" s="23">
        <f t="shared" si="267"/>
        <v>138.46155469383027</v>
      </c>
      <c r="K416" s="24">
        <f>IF(ISERROR(VLOOKUP($A416,'14-15 pricing'!$A$1:$D$1208,4,FALSE)),L416,VLOOKUP($A416,'14-15 pricing'!$A$1:$D$1208,4,FALSE))</f>
        <v>164.43</v>
      </c>
      <c r="L416" s="24">
        <f t="shared" si="300"/>
        <v>169.57346008928135</v>
      </c>
      <c r="M416" s="24"/>
      <c r="N416" s="24"/>
      <c r="O416" s="24"/>
      <c r="P416" s="24"/>
      <c r="Q416" s="24"/>
      <c r="R416" s="24"/>
      <c r="S416" s="24"/>
      <c r="T416" s="24"/>
      <c r="U416" s="24">
        <f t="shared" si="301"/>
        <v>169.85403410668857</v>
      </c>
      <c r="V416" s="24">
        <f t="shared" si="301"/>
        <v>169.60097054792166</v>
      </c>
      <c r="W416" s="24">
        <f t="shared" si="301"/>
        <v>170.60930138916217</v>
      </c>
      <c r="X416" s="22">
        <f t="shared" si="302"/>
        <v>107.87771902753379</v>
      </c>
      <c r="Y416" s="22">
        <f t="shared" si="303"/>
        <v>61.695741061747562</v>
      </c>
      <c r="Z416" s="31">
        <f t="shared" si="268"/>
        <v>169.57346008928135</v>
      </c>
      <c r="AA416" s="25">
        <f t="shared" si="269"/>
        <v>0</v>
      </c>
      <c r="AC416" s="49">
        <f t="shared" si="270"/>
        <v>29597.4</v>
      </c>
      <c r="AD416" s="49">
        <f t="shared" si="271"/>
        <v>30523.222816070644</v>
      </c>
      <c r="AE416" s="49">
        <f t="shared" si="272"/>
        <v>30573.726139203944</v>
      </c>
      <c r="AF416" s="49">
        <f t="shared" si="273"/>
        <v>30528.174698625899</v>
      </c>
      <c r="AG416" s="49">
        <f t="shared" si="274"/>
        <v>30709.674250049189</v>
      </c>
      <c r="AH416" s="50">
        <f t="shared" si="275"/>
        <v>125543.41241496225</v>
      </c>
      <c r="AI416" s="49">
        <f t="shared" si="276"/>
        <v>1112.2742500491877</v>
      </c>
      <c r="AJ416" s="51">
        <f t="shared" si="277"/>
        <v>2.7413701255845952E-4</v>
      </c>
      <c r="AK416" s="61"/>
      <c r="AL416" s="69">
        <f t="shared" si="278"/>
        <v>29597.4</v>
      </c>
      <c r="AM416" s="69">
        <f t="shared" si="279"/>
        <v>29986.395005358638</v>
      </c>
      <c r="AN416" s="69">
        <f t="shared" si="280"/>
        <v>30434.785108943408</v>
      </c>
      <c r="AO416" s="69">
        <f t="shared" si="281"/>
        <v>30951.639264454727</v>
      </c>
      <c r="AP416" s="69">
        <f t="shared" si="282"/>
        <v>31547.411151330944</v>
      </c>
      <c r="AQ416" s="70">
        <f t="shared" si="283"/>
        <v>125890.52789969399</v>
      </c>
      <c r="AS416" s="74">
        <f t="shared" si="284"/>
        <v>1.3142877595958977E-2</v>
      </c>
      <c r="AT416" s="74">
        <f t="shared" si="285"/>
        <v>1.4953118022511272E-2</v>
      </c>
      <c r="AU416" s="74">
        <f t="shared" si="286"/>
        <v>1.6982349428826385E-2</v>
      </c>
      <c r="AV416" s="74">
        <f t="shared" si="287"/>
        <v>1.9248476043089876E-2</v>
      </c>
      <c r="AW416" s="45"/>
      <c r="AX416" s="42" t="str">
        <f t="shared" si="288"/>
        <v>HPS0090-ST-0050-003-B</v>
      </c>
      <c r="AY416" s="42">
        <f t="shared" si="289"/>
        <v>164.43</v>
      </c>
      <c r="AZ416" s="43">
        <f t="shared" si="290"/>
        <v>166.59108336310354</v>
      </c>
      <c r="BA416" s="43">
        <f t="shared" si="291"/>
        <v>169.08213949413005</v>
      </c>
      <c r="BB416" s="43">
        <f t="shared" si="292"/>
        <v>173.22465191173623</v>
      </c>
      <c r="BC416" s="43">
        <f t="shared" si="293"/>
        <v>177.53434735784944</v>
      </c>
      <c r="BD416" s="43">
        <f t="shared" si="294"/>
        <v>180.21221637291012</v>
      </c>
      <c r="BE416" s="43">
        <f t="shared" si="295"/>
        <v>171.95355146919292</v>
      </c>
      <c r="BF416" s="43">
        <f t="shared" si="296"/>
        <v>176.16641348018814</v>
      </c>
      <c r="BG416" s="43">
        <f t="shared" si="297"/>
        <v>180.54929768029908</v>
      </c>
      <c r="BH416" s="43">
        <f t="shared" si="298"/>
        <v>183.27264320269813</v>
      </c>
      <c r="BI416" s="43">
        <f t="shared" si="299"/>
        <v>185.61301826100978</v>
      </c>
      <c r="BJ416" s="43">
        <f t="shared" si="265"/>
        <v>175.26339528517187</v>
      </c>
    </row>
    <row r="417" spans="1:62" x14ac:dyDescent="0.2">
      <c r="A417" s="26" t="s">
        <v>431</v>
      </c>
      <c r="B417" s="17">
        <f>IF(ISERROR(VLOOKUP('Prices updated for CPI'!A417,Quantities!$A$1:$B$576,2,FALSE)),0,VLOOKUP('Prices updated for CPI'!A417,Quantities!$A$1:$B$576,2,FALSE))</f>
        <v>47</v>
      </c>
      <c r="C417" s="18">
        <f t="shared" si="266"/>
        <v>0.40498336413873665</v>
      </c>
      <c r="D417" s="19">
        <v>3</v>
      </c>
      <c r="E417" s="20">
        <v>220</v>
      </c>
      <c r="F417" s="21">
        <v>0</v>
      </c>
      <c r="G417" s="22">
        <v>128.66951942473608</v>
      </c>
      <c r="H417" s="22">
        <v>0</v>
      </c>
      <c r="I417" s="22">
        <v>87.575727632082717</v>
      </c>
      <c r="J417" s="23">
        <f t="shared" si="267"/>
        <v>216.24524705681881</v>
      </c>
      <c r="K417" s="24">
        <f>IF(ISERROR(VLOOKUP($A417,'14-15 pricing'!$A$1:$D$1208,4,FALSE)),L417,VLOOKUP($A417,'14-15 pricing'!$A$1:$D$1208,4,FALSE))</f>
        <v>315.14</v>
      </c>
      <c r="L417" s="24">
        <f t="shared" si="300"/>
        <v>251.73823051017774</v>
      </c>
      <c r="M417" s="24"/>
      <c r="N417" s="24"/>
      <c r="O417" s="24"/>
      <c r="P417" s="24"/>
      <c r="Q417" s="24"/>
      <c r="R417" s="24"/>
      <c r="S417" s="24"/>
      <c r="T417" s="24"/>
      <c r="U417" s="24">
        <f t="shared" ref="U417:W436" si="304">IF($D417=3,($I417*(1+U$8)*U$7)+$G417,$J417*(1+U$8)*U$7)</f>
        <v>252.05831405474692</v>
      </c>
      <c r="V417" s="24">
        <f t="shared" si="304"/>
        <v>251.76961490277296</v>
      </c>
      <c r="W417" s="24">
        <f t="shared" si="304"/>
        <v>252.91993563719163</v>
      </c>
      <c r="X417" s="22">
        <f t="shared" si="302"/>
        <v>123.06871108544168</v>
      </c>
      <c r="Y417" s="22">
        <f t="shared" si="303"/>
        <v>128.66951942473608</v>
      </c>
      <c r="Z417" s="31">
        <f t="shared" si="268"/>
        <v>251.73823051017774</v>
      </c>
      <c r="AA417" s="25">
        <f t="shared" si="269"/>
        <v>0</v>
      </c>
      <c r="AC417" s="49">
        <f t="shared" si="270"/>
        <v>14811.58</v>
      </c>
      <c r="AD417" s="49">
        <f t="shared" si="271"/>
        <v>11831.696833978354</v>
      </c>
      <c r="AE417" s="49">
        <f t="shared" si="272"/>
        <v>11846.740760573106</v>
      </c>
      <c r="AF417" s="49">
        <f t="shared" si="273"/>
        <v>11833.171900430329</v>
      </c>
      <c r="AG417" s="49">
        <f t="shared" si="274"/>
        <v>11887.236974948006</v>
      </c>
      <c r="AH417" s="50">
        <f t="shared" si="275"/>
        <v>51777.818591419382</v>
      </c>
      <c r="AI417" s="49">
        <f t="shared" si="276"/>
        <v>-2924.3430250519941</v>
      </c>
      <c r="AJ417" s="51">
        <f t="shared" si="277"/>
        <v>-7.2074909632086688E-4</v>
      </c>
      <c r="AK417" s="61"/>
      <c r="AL417" s="69">
        <f t="shared" si="278"/>
        <v>14811.58</v>
      </c>
      <c r="AM417" s="69">
        <f t="shared" si="279"/>
        <v>13788.851270417086</v>
      </c>
      <c r="AN417" s="69">
        <f t="shared" si="280"/>
        <v>12609.963534894599</v>
      </c>
      <c r="AO417" s="69">
        <f t="shared" si="281"/>
        <v>11251.073095264421</v>
      </c>
      <c r="AP417" s="69">
        <f t="shared" si="282"/>
        <v>9684.6955927451618</v>
      </c>
      <c r="AQ417" s="70">
        <f t="shared" si="283"/>
        <v>52082.675536823299</v>
      </c>
      <c r="AS417" s="74">
        <f t="shared" si="284"/>
        <v>-6.904926615411143E-2</v>
      </c>
      <c r="AT417" s="74">
        <f t="shared" si="285"/>
        <v>-8.5495717692720297E-2</v>
      </c>
      <c r="AU417" s="74">
        <f t="shared" si="286"/>
        <v>-0.10776323308706039</v>
      </c>
      <c r="AV417" s="74">
        <f t="shared" si="287"/>
        <v>-0.13922027608002543</v>
      </c>
      <c r="AW417" s="45"/>
      <c r="AX417" s="42" t="str">
        <f t="shared" si="288"/>
        <v>HPS0090-ST-0220-003-B</v>
      </c>
      <c r="AY417" s="42">
        <f t="shared" si="289"/>
        <v>315.14</v>
      </c>
      <c r="AZ417" s="43">
        <f t="shared" si="290"/>
        <v>293.37981426419333</v>
      </c>
      <c r="BA417" s="43">
        <f t="shared" si="291"/>
        <v>268.29709648711918</v>
      </c>
      <c r="BB417" s="43">
        <f t="shared" si="292"/>
        <v>274.87037535105361</v>
      </c>
      <c r="BC417" s="43">
        <f t="shared" si="293"/>
        <v>281.70893782959428</v>
      </c>
      <c r="BD417" s="43">
        <f t="shared" si="294"/>
        <v>285.95814169975552</v>
      </c>
      <c r="BE417" s="43">
        <f t="shared" si="295"/>
        <v>239.38453394179624</v>
      </c>
      <c r="BF417" s="43">
        <f t="shared" si="296"/>
        <v>245.24945502337025</v>
      </c>
      <c r="BG417" s="43">
        <f t="shared" si="297"/>
        <v>251.35107189955551</v>
      </c>
      <c r="BH417" s="43">
        <f t="shared" si="298"/>
        <v>255.14236782262213</v>
      </c>
      <c r="BI417" s="43">
        <f t="shared" si="299"/>
        <v>258.40051275650745</v>
      </c>
      <c r="BJ417" s="43">
        <f t="shared" si="265"/>
        <v>206.05735303713115</v>
      </c>
    </row>
    <row r="418" spans="1:62" x14ac:dyDescent="0.2">
      <c r="A418" s="26" t="s">
        <v>432</v>
      </c>
      <c r="B418" s="17">
        <f>IF(ISERROR(VLOOKUP('Prices updated for CPI'!A418,Quantities!$A$1:$B$576,2,FALSE)),0,VLOOKUP('Prices updated for CPI'!A418,Quantities!$A$1:$B$576,2,FALSE))</f>
        <v>71</v>
      </c>
      <c r="C418" s="18">
        <f t="shared" si="266"/>
        <v>0.33952713781663074</v>
      </c>
      <c r="D418" s="19">
        <v>3</v>
      </c>
      <c r="E418" s="20">
        <v>310</v>
      </c>
      <c r="F418" s="21">
        <v>0</v>
      </c>
      <c r="G418" s="22">
        <v>168.53978079481917</v>
      </c>
      <c r="H418" s="22">
        <v>0</v>
      </c>
      <c r="I418" s="22">
        <v>86.640697382082706</v>
      </c>
      <c r="J418" s="23">
        <f t="shared" si="267"/>
        <v>255.18047817690189</v>
      </c>
      <c r="K418" s="24">
        <f>IF(ISERROR(VLOOKUP($A418,'14-15 pricing'!$A$1:$D$1208,4,FALSE)),L418,VLOOKUP($A418,'14-15 pricing'!$A$1:$D$1208,4,FALSE))</f>
        <v>398.15</v>
      </c>
      <c r="L418" s="24">
        <f t="shared" si="300"/>
        <v>290.29450944694509</v>
      </c>
      <c r="M418" s="24"/>
      <c r="N418" s="24"/>
      <c r="O418" s="24"/>
      <c r="P418" s="24"/>
      <c r="Q418" s="24"/>
      <c r="R418" s="24"/>
      <c r="S418" s="24"/>
      <c r="T418" s="24"/>
      <c r="U418" s="24">
        <f t="shared" si="304"/>
        <v>290.6111755172347</v>
      </c>
      <c r="V418" s="24">
        <f t="shared" si="304"/>
        <v>290.32555875404057</v>
      </c>
      <c r="W418" s="24">
        <f t="shared" si="304"/>
        <v>291.46359772143359</v>
      </c>
      <c r="X418" s="22">
        <f t="shared" si="302"/>
        <v>121.75472865212593</v>
      </c>
      <c r="Y418" s="22">
        <f t="shared" si="303"/>
        <v>168.53978079481917</v>
      </c>
      <c r="Z418" s="31">
        <f t="shared" si="268"/>
        <v>290.29450944694509</v>
      </c>
      <c r="AA418" s="25">
        <f t="shared" si="269"/>
        <v>0</v>
      </c>
      <c r="AC418" s="49">
        <f t="shared" si="270"/>
        <v>28268.649999999998</v>
      </c>
      <c r="AD418" s="49">
        <f t="shared" si="271"/>
        <v>20610.910170733099</v>
      </c>
      <c r="AE418" s="49">
        <f t="shared" si="272"/>
        <v>20633.393461723663</v>
      </c>
      <c r="AF418" s="49">
        <f t="shared" si="273"/>
        <v>20613.114671536881</v>
      </c>
      <c r="AG418" s="49">
        <f t="shared" si="274"/>
        <v>20693.915438221786</v>
      </c>
      <c r="AH418" s="50">
        <f t="shared" si="275"/>
        <v>92496.373370223635</v>
      </c>
      <c r="AI418" s="49">
        <f t="shared" si="276"/>
        <v>-7574.7345617782121</v>
      </c>
      <c r="AJ418" s="51">
        <f t="shared" si="277"/>
        <v>-1.8669092659453026E-3</v>
      </c>
      <c r="AK418" s="61"/>
      <c r="AL418" s="69">
        <f t="shared" si="278"/>
        <v>28268.649999999998</v>
      </c>
      <c r="AM418" s="69">
        <f t="shared" si="279"/>
        <v>25619.542631633907</v>
      </c>
      <c r="AN418" s="69">
        <f t="shared" si="280"/>
        <v>22565.94679892209</v>
      </c>
      <c r="AO418" s="69">
        <f t="shared" si="281"/>
        <v>19046.101729257702</v>
      </c>
      <c r="AP418" s="69">
        <f t="shared" si="282"/>
        <v>14988.816484851903</v>
      </c>
      <c r="AQ418" s="70">
        <f t="shared" si="283"/>
        <v>93150.263136259469</v>
      </c>
      <c r="AS418" s="74">
        <f t="shared" si="284"/>
        <v>-9.3711845750189371E-2</v>
      </c>
      <c r="AT418" s="74">
        <f t="shared" si="285"/>
        <v>-0.11919009939472411</v>
      </c>
      <c r="AU418" s="74">
        <f t="shared" si="286"/>
        <v>-0.155980385003501</v>
      </c>
      <c r="AV418" s="74">
        <f t="shared" si="287"/>
        <v>-0.21302444469112508</v>
      </c>
      <c r="AW418" s="45"/>
      <c r="AX418" s="42" t="str">
        <f t="shared" si="288"/>
        <v>HPS0090-ST-0310-003-B</v>
      </c>
      <c r="AY418" s="42">
        <f t="shared" si="289"/>
        <v>398.15</v>
      </c>
      <c r="AZ418" s="43">
        <f t="shared" si="290"/>
        <v>360.83862861456208</v>
      </c>
      <c r="BA418" s="43">
        <f t="shared" si="291"/>
        <v>317.83023660453648</v>
      </c>
      <c r="BB418" s="43">
        <f t="shared" si="292"/>
        <v>325.61707740134761</v>
      </c>
      <c r="BC418" s="43">
        <f t="shared" si="293"/>
        <v>333.7181786023956</v>
      </c>
      <c r="BD418" s="43">
        <f t="shared" si="294"/>
        <v>338.75187255256139</v>
      </c>
      <c r="BE418" s="43">
        <f t="shared" si="295"/>
        <v>268.25495393320705</v>
      </c>
      <c r="BF418" s="43">
        <f t="shared" si="296"/>
        <v>274.82720030457062</v>
      </c>
      <c r="BG418" s="43">
        <f t="shared" si="297"/>
        <v>281.66468862132683</v>
      </c>
      <c r="BH418" s="43">
        <f t="shared" si="298"/>
        <v>285.91322505115596</v>
      </c>
      <c r="BI418" s="43">
        <f t="shared" si="299"/>
        <v>289.56431104554031</v>
      </c>
      <c r="BJ418" s="43">
        <f t="shared" si="265"/>
        <v>211.11009133594226</v>
      </c>
    </row>
    <row r="419" spans="1:62" x14ac:dyDescent="0.2">
      <c r="A419" s="26" t="s">
        <v>433</v>
      </c>
      <c r="B419" s="17">
        <f>IF(ISERROR(VLOOKUP('Prices updated for CPI'!A419,Quantities!$A$1:$B$576,2,FALSE)),0,VLOOKUP('Prices updated for CPI'!A419,Quantities!$A$1:$B$576,2,FALSE))</f>
        <v>3</v>
      </c>
      <c r="C419" s="18">
        <f t="shared" si="266"/>
        <v>0.29605764842488186</v>
      </c>
      <c r="D419" s="19">
        <v>3</v>
      </c>
      <c r="E419" s="20">
        <v>690</v>
      </c>
      <c r="F419" s="21">
        <v>0</v>
      </c>
      <c r="G419" s="22">
        <v>194.26750877402694</v>
      </c>
      <c r="H419" s="22">
        <v>0</v>
      </c>
      <c r="I419" s="22">
        <v>81.703255507082716</v>
      </c>
      <c r="J419" s="23">
        <f t="shared" si="267"/>
        <v>275.97076428110967</v>
      </c>
      <c r="K419" s="24">
        <f>IF(ISERROR(VLOOKUP($A419,'14-15 pricing'!$A$1:$D$1208,4,FALSE)),L419,VLOOKUP($A419,'14-15 pricing'!$A$1:$D$1208,4,FALSE))</f>
        <v>445.46</v>
      </c>
      <c r="L419" s="24">
        <f t="shared" si="300"/>
        <v>309.0837326138568</v>
      </c>
      <c r="M419" s="24"/>
      <c r="N419" s="24"/>
      <c r="O419" s="24"/>
      <c r="P419" s="24"/>
      <c r="Q419" s="24"/>
      <c r="R419" s="24"/>
      <c r="S419" s="24"/>
      <c r="T419" s="24"/>
      <c r="U419" s="24">
        <f t="shared" si="304"/>
        <v>309.38235265770521</v>
      </c>
      <c r="V419" s="24">
        <f t="shared" si="304"/>
        <v>309.11301249672471</v>
      </c>
      <c r="W419" s="24">
        <f t="shared" si="304"/>
        <v>310.18619740104145</v>
      </c>
      <c r="X419" s="22">
        <f t="shared" si="302"/>
        <v>114.81622383982987</v>
      </c>
      <c r="Y419" s="22">
        <f t="shared" si="303"/>
        <v>194.26750877402694</v>
      </c>
      <c r="Z419" s="31">
        <f t="shared" si="268"/>
        <v>309.0837326138568</v>
      </c>
      <c r="AA419" s="25">
        <f t="shared" si="269"/>
        <v>0</v>
      </c>
      <c r="AC419" s="49">
        <f t="shared" si="270"/>
        <v>1336.3799999999999</v>
      </c>
      <c r="AD419" s="49">
        <f t="shared" si="271"/>
        <v>927.25119784157039</v>
      </c>
      <c r="AE419" s="49">
        <f t="shared" si="272"/>
        <v>928.14705797311558</v>
      </c>
      <c r="AF419" s="49">
        <f t="shared" si="273"/>
        <v>927.33903749017418</v>
      </c>
      <c r="AG419" s="49">
        <f t="shared" si="274"/>
        <v>930.55859220312436</v>
      </c>
      <c r="AH419" s="50">
        <f t="shared" si="275"/>
        <v>4221.4211753357613</v>
      </c>
      <c r="AI419" s="49">
        <f t="shared" si="276"/>
        <v>-405.82140779687552</v>
      </c>
      <c r="AJ419" s="51">
        <f t="shared" si="277"/>
        <v>-1.0002089714904754E-4</v>
      </c>
      <c r="AK419" s="61"/>
      <c r="AL419" s="69">
        <f t="shared" si="278"/>
        <v>1336.3799999999999</v>
      </c>
      <c r="AM419" s="69">
        <f t="shared" si="279"/>
        <v>1194.4523228164148</v>
      </c>
      <c r="AN419" s="69">
        <f t="shared" si="280"/>
        <v>1030.8539089621781</v>
      </c>
      <c r="AO419" s="69">
        <f t="shared" si="281"/>
        <v>842.27588424750593</v>
      </c>
      <c r="AP419" s="69">
        <f t="shared" si="282"/>
        <v>624.9041471536957</v>
      </c>
      <c r="AQ419" s="70">
        <f t="shared" si="283"/>
        <v>4253.9113422766268</v>
      </c>
      <c r="AS419" s="74">
        <f t="shared" si="284"/>
        <v>-0.10620308384111185</v>
      </c>
      <c r="AT419" s="74">
        <f t="shared" si="285"/>
        <v>-0.13696521052300006</v>
      </c>
      <c r="AU419" s="74">
        <f t="shared" si="286"/>
        <v>-0.18293380184639829</v>
      </c>
      <c r="AV419" s="74">
        <f t="shared" si="287"/>
        <v>-0.25807664823267662</v>
      </c>
      <c r="AW419" s="45"/>
      <c r="AX419" s="42" t="str">
        <f t="shared" si="288"/>
        <v>HPS0090-ST-0690-003-B</v>
      </c>
      <c r="AY419" s="42">
        <f t="shared" si="289"/>
        <v>445.46</v>
      </c>
      <c r="AZ419" s="43">
        <f t="shared" si="290"/>
        <v>398.15077427213828</v>
      </c>
      <c r="BA419" s="43">
        <f t="shared" si="291"/>
        <v>343.61796965405938</v>
      </c>
      <c r="BB419" s="43">
        <f t="shared" si="292"/>
        <v>352.03660991058382</v>
      </c>
      <c r="BC419" s="43">
        <f t="shared" si="293"/>
        <v>360.79500865956692</v>
      </c>
      <c r="BD419" s="43">
        <f t="shared" si="294"/>
        <v>366.23712050359529</v>
      </c>
      <c r="BE419" s="43">
        <f t="shared" si="295"/>
        <v>280.75862808250196</v>
      </c>
      <c r="BF419" s="43">
        <f t="shared" si="296"/>
        <v>287.63721447052325</v>
      </c>
      <c r="BG419" s="43">
        <f t="shared" si="297"/>
        <v>294.79340603826813</v>
      </c>
      <c r="BH419" s="43">
        <f t="shared" si="298"/>
        <v>299.23997167259512</v>
      </c>
      <c r="BI419" s="43">
        <f t="shared" si="299"/>
        <v>303.06123901459478</v>
      </c>
      <c r="BJ419" s="43">
        <f t="shared" si="265"/>
        <v>208.30138238456522</v>
      </c>
    </row>
    <row r="420" spans="1:62" x14ac:dyDescent="0.2">
      <c r="A420" s="26" t="s">
        <v>434</v>
      </c>
      <c r="B420" s="17">
        <f>IF(ISERROR(VLOOKUP('Prices updated for CPI'!A420,Quantities!$A$1:$B$576,2,FALSE)),0,VLOOKUP('Prices updated for CPI'!A420,Quantities!$A$1:$B$576,2,FALSE))</f>
        <v>3</v>
      </c>
      <c r="C420" s="18">
        <f t="shared" si="266"/>
        <v>0.38663742467305651</v>
      </c>
      <c r="D420" s="19">
        <v>3</v>
      </c>
      <c r="E420" s="20">
        <v>220</v>
      </c>
      <c r="F420" s="21">
        <v>0</v>
      </c>
      <c r="G420" s="22">
        <v>128.66951942473608</v>
      </c>
      <c r="H420" s="22">
        <v>0</v>
      </c>
      <c r="I420" s="22">
        <v>81.107738922255137</v>
      </c>
      <c r="J420" s="23">
        <f t="shared" si="267"/>
        <v>209.77725834699123</v>
      </c>
      <c r="K420" s="24">
        <f>IF(ISERROR(VLOOKUP($A420,'14-15 pricing'!$A$1:$D$1208,4,FALSE)),L420,VLOOKUP($A420,'14-15 pricing'!$A$1:$D$1208,4,FALSE))</f>
        <v>318.77999999999997</v>
      </c>
      <c r="L420" s="24">
        <f t="shared" si="300"/>
        <v>242.64887372883533</v>
      </c>
      <c r="M420" s="24"/>
      <c r="N420" s="24"/>
      <c r="O420" s="24"/>
      <c r="P420" s="24"/>
      <c r="Q420" s="24"/>
      <c r="R420" s="24"/>
      <c r="S420" s="24"/>
      <c r="T420" s="24"/>
      <c r="U420" s="24">
        <f t="shared" si="304"/>
        <v>242.94531719859776</v>
      </c>
      <c r="V420" s="24">
        <f t="shared" si="304"/>
        <v>242.67794019724695</v>
      </c>
      <c r="W420" s="24">
        <f t="shared" si="304"/>
        <v>243.74330289906834</v>
      </c>
      <c r="X420" s="22">
        <f t="shared" si="302"/>
        <v>113.97935430409923</v>
      </c>
      <c r="Y420" s="22">
        <f t="shared" si="303"/>
        <v>128.66951942473608</v>
      </c>
      <c r="Z420" s="31">
        <f t="shared" si="268"/>
        <v>242.64887372883533</v>
      </c>
      <c r="AA420" s="25">
        <f t="shared" si="269"/>
        <v>0</v>
      </c>
      <c r="AC420" s="49">
        <f t="shared" si="270"/>
        <v>956.33999999999992</v>
      </c>
      <c r="AD420" s="49">
        <f t="shared" si="271"/>
        <v>727.94662118650604</v>
      </c>
      <c r="AE420" s="49">
        <f t="shared" si="272"/>
        <v>728.83595159579329</v>
      </c>
      <c r="AF420" s="49">
        <f t="shared" si="273"/>
        <v>728.03382059174089</v>
      </c>
      <c r="AG420" s="49">
        <f t="shared" si="274"/>
        <v>731.22990869720502</v>
      </c>
      <c r="AH420" s="50">
        <f t="shared" si="275"/>
        <v>3227.7417152034791</v>
      </c>
      <c r="AI420" s="49">
        <f t="shared" si="276"/>
        <v>-225.1100913027949</v>
      </c>
      <c r="AJ420" s="51">
        <f t="shared" si="277"/>
        <v>-5.5481827367469152E-5</v>
      </c>
      <c r="AK420" s="61"/>
      <c r="AL420" s="69">
        <f t="shared" si="278"/>
        <v>956.33999999999992</v>
      </c>
      <c r="AM420" s="69">
        <f t="shared" si="279"/>
        <v>877.61238298581338</v>
      </c>
      <c r="AN420" s="69">
        <f t="shared" si="280"/>
        <v>786.86395726906835</v>
      </c>
      <c r="AO420" s="69">
        <f t="shared" si="281"/>
        <v>682.25928253867971</v>
      </c>
      <c r="AP420" s="69">
        <f t="shared" si="282"/>
        <v>561.68266769354364</v>
      </c>
      <c r="AQ420" s="70">
        <f t="shared" si="283"/>
        <v>3248.9958251138437</v>
      </c>
      <c r="AS420" s="74">
        <f t="shared" si="284"/>
        <v>-8.2321786199663863E-2</v>
      </c>
      <c r="AT420" s="74">
        <f t="shared" si="285"/>
        <v>-0.10340376625954238</v>
      </c>
      <c r="AU420" s="74">
        <f t="shared" si="286"/>
        <v>-0.13293870403396688</v>
      </c>
      <c r="AV420" s="74">
        <f t="shared" si="287"/>
        <v>-0.1767313658180974</v>
      </c>
      <c r="AW420" s="45"/>
      <c r="AX420" s="42" t="str">
        <f t="shared" si="288"/>
        <v>HPS0090-TA-0220-003-B</v>
      </c>
      <c r="AY420" s="42">
        <f t="shared" si="289"/>
        <v>318.77999999999997</v>
      </c>
      <c r="AZ420" s="43">
        <f t="shared" si="290"/>
        <v>292.53746099527109</v>
      </c>
      <c r="BA420" s="43">
        <f t="shared" si="291"/>
        <v>262.28798575635608</v>
      </c>
      <c r="BB420" s="43">
        <f t="shared" si="292"/>
        <v>268.71404140738679</v>
      </c>
      <c r="BC420" s="43">
        <f t="shared" si="293"/>
        <v>275.39943905592799</v>
      </c>
      <c r="BD420" s="43">
        <f t="shared" si="294"/>
        <v>279.55347254628373</v>
      </c>
      <c r="BE420" s="43">
        <f t="shared" si="295"/>
        <v>227.41976084622652</v>
      </c>
      <c r="BF420" s="43">
        <f t="shared" si="296"/>
        <v>232.99154498695907</v>
      </c>
      <c r="BG420" s="43">
        <f t="shared" si="297"/>
        <v>238.78819453615151</v>
      </c>
      <c r="BH420" s="43">
        <f t="shared" si="298"/>
        <v>242.38999619778568</v>
      </c>
      <c r="BI420" s="43">
        <f t="shared" si="299"/>
        <v>245.4852945007525</v>
      </c>
      <c r="BJ420" s="43">
        <f t="shared" si="265"/>
        <v>187.22755589784785</v>
      </c>
    </row>
    <row r="421" spans="1:62" x14ac:dyDescent="0.2">
      <c r="A421" s="26" t="s">
        <v>435</v>
      </c>
      <c r="B421" s="17">
        <f>IF(ISERROR(VLOOKUP('Prices updated for CPI'!A421,Quantities!$A$1:$B$576,2,FALSE)),0,VLOOKUP('Prices updated for CPI'!A421,Quantities!$A$1:$B$576,2,FALSE))</f>
        <v>1</v>
      </c>
      <c r="C421" s="18">
        <f t="shared" si="266"/>
        <v>0.3223509556920291</v>
      </c>
      <c r="D421" s="19">
        <v>3</v>
      </c>
      <c r="E421" s="20">
        <v>310</v>
      </c>
      <c r="F421" s="21">
        <v>0</v>
      </c>
      <c r="G421" s="22">
        <v>168.53978079481917</v>
      </c>
      <c r="H421" s="22">
        <v>0</v>
      </c>
      <c r="I421" s="22">
        <v>80.172708672255126</v>
      </c>
      <c r="J421" s="23">
        <f t="shared" si="267"/>
        <v>248.71248946707431</v>
      </c>
      <c r="K421" s="24">
        <f>IF(ISERROR(VLOOKUP($A421,'14-15 pricing'!$A$1:$D$1208,4,FALSE)),L421,VLOOKUP($A421,'14-15 pricing'!$A$1:$D$1208,4,FALSE))</f>
        <v>401.79</v>
      </c>
      <c r="L421" s="24">
        <f t="shared" si="300"/>
        <v>281.20515266560267</v>
      </c>
      <c r="M421" s="24"/>
      <c r="N421" s="24"/>
      <c r="O421" s="24"/>
      <c r="P421" s="24"/>
      <c r="Q421" s="24"/>
      <c r="R421" s="24"/>
      <c r="S421" s="24"/>
      <c r="T421" s="24"/>
      <c r="U421" s="24">
        <f t="shared" si="304"/>
        <v>281.49817866108549</v>
      </c>
      <c r="V421" s="24">
        <f t="shared" si="304"/>
        <v>281.2338840485146</v>
      </c>
      <c r="W421" s="24">
        <f t="shared" si="304"/>
        <v>282.28696498331027</v>
      </c>
      <c r="X421" s="22">
        <f t="shared" si="302"/>
        <v>112.66537187078349</v>
      </c>
      <c r="Y421" s="22">
        <f t="shared" si="303"/>
        <v>168.53978079481917</v>
      </c>
      <c r="Z421" s="31">
        <f t="shared" si="268"/>
        <v>281.20515266560267</v>
      </c>
      <c r="AA421" s="25">
        <f t="shared" si="269"/>
        <v>0</v>
      </c>
      <c r="AC421" s="49">
        <f t="shared" si="270"/>
        <v>401.79</v>
      </c>
      <c r="AD421" s="49">
        <f t="shared" si="271"/>
        <v>281.20515266560267</v>
      </c>
      <c r="AE421" s="49">
        <f t="shared" si="272"/>
        <v>281.49817866108549</v>
      </c>
      <c r="AF421" s="49">
        <f t="shared" si="273"/>
        <v>281.2338840485146</v>
      </c>
      <c r="AG421" s="49">
        <f t="shared" si="274"/>
        <v>282.28696498331027</v>
      </c>
      <c r="AH421" s="50">
        <f t="shared" si="275"/>
        <v>1277.0240124726013</v>
      </c>
      <c r="AI421" s="49">
        <f t="shared" si="276"/>
        <v>-119.50303501668975</v>
      </c>
      <c r="AJ421" s="51">
        <f t="shared" si="277"/>
        <v>-2.9453352003514926E-5</v>
      </c>
      <c r="AK421" s="61"/>
      <c r="AL421" s="69">
        <f t="shared" si="278"/>
        <v>401.79</v>
      </c>
      <c r="AM421" s="69">
        <f t="shared" si="279"/>
        <v>359.9962753456399</v>
      </c>
      <c r="AN421" s="69">
        <f t="shared" si="280"/>
        <v>311.82112587377344</v>
      </c>
      <c r="AO421" s="69">
        <f t="shared" si="281"/>
        <v>256.29018083763737</v>
      </c>
      <c r="AP421" s="69">
        <f t="shared" si="282"/>
        <v>192.28029419665893</v>
      </c>
      <c r="AQ421" s="70">
        <f t="shared" si="283"/>
        <v>1286.8321128033281</v>
      </c>
      <c r="AS421" s="74">
        <f t="shared" si="284"/>
        <v>-0.10401882738335975</v>
      </c>
      <c r="AT421" s="74">
        <f t="shared" si="285"/>
        <v>-0.133821244193742</v>
      </c>
      <c r="AU421" s="74">
        <f t="shared" si="286"/>
        <v>-0.17808589742125183</v>
      </c>
      <c r="AV421" s="74">
        <f t="shared" si="287"/>
        <v>-0.24975551709306179</v>
      </c>
      <c r="AW421" s="45"/>
      <c r="AX421" s="42" t="str">
        <f t="shared" si="288"/>
        <v>HPS0090-TA-0310-003-B</v>
      </c>
      <c r="AY421" s="42">
        <f t="shared" si="289"/>
        <v>401.79</v>
      </c>
      <c r="AZ421" s="43">
        <f t="shared" si="290"/>
        <v>359.9962753456399</v>
      </c>
      <c r="BA421" s="43">
        <f t="shared" si="291"/>
        <v>311.82112587377344</v>
      </c>
      <c r="BB421" s="43">
        <f t="shared" si="292"/>
        <v>319.46074345768091</v>
      </c>
      <c r="BC421" s="43">
        <f t="shared" si="293"/>
        <v>327.40867982872942</v>
      </c>
      <c r="BD421" s="43">
        <f t="shared" si="294"/>
        <v>332.34720339908972</v>
      </c>
      <c r="BE421" s="43">
        <f t="shared" si="295"/>
        <v>256.29018083763737</v>
      </c>
      <c r="BF421" s="43">
        <f t="shared" si="296"/>
        <v>262.56929026815948</v>
      </c>
      <c r="BG421" s="43">
        <f t="shared" si="297"/>
        <v>269.1018112579228</v>
      </c>
      <c r="BH421" s="43">
        <f t="shared" si="298"/>
        <v>273.16085342631948</v>
      </c>
      <c r="BI421" s="43">
        <f t="shared" si="299"/>
        <v>276.64909278978536</v>
      </c>
      <c r="BJ421" s="43">
        <f t="shared" si="265"/>
        <v>192.28029419665893</v>
      </c>
    </row>
    <row r="422" spans="1:62" x14ac:dyDescent="0.2">
      <c r="A422" s="26" t="s">
        <v>436</v>
      </c>
      <c r="B422" s="17">
        <f>IF(ISERROR(VLOOKUP('Prices updated for CPI'!A422,Quantities!$A$1:$B$576,2,FALSE)),0,VLOOKUP('Prices updated for CPI'!A422,Quantities!$A$1:$B$576,2,FALSE))</f>
        <v>356</v>
      </c>
      <c r="C422" s="18">
        <f t="shared" si="266"/>
        <v>0.55689799859547051</v>
      </c>
      <c r="D422" s="19">
        <v>3</v>
      </c>
      <c r="E422" s="20">
        <v>60</v>
      </c>
      <c r="F422" s="21">
        <v>0</v>
      </c>
      <c r="G422" s="22">
        <v>61.965650893943497</v>
      </c>
      <c r="H422" s="22">
        <v>0</v>
      </c>
      <c r="I422" s="22">
        <v>77.879465349104166</v>
      </c>
      <c r="J422" s="23">
        <f t="shared" si="267"/>
        <v>139.84511624304767</v>
      </c>
      <c r="K422" s="24">
        <f>IF(ISERROR(VLOOKUP($A422,'14-15 pricing'!$A$1:$D$1208,4,FALSE)),L422,VLOOKUP($A422,'14-15 pricing'!$A$1:$D$1208,4,FALSE))</f>
        <v>166.25</v>
      </c>
      <c r="L422" s="24">
        <f t="shared" si="300"/>
        <v>171.40836612667823</v>
      </c>
      <c r="M422" s="24"/>
      <c r="N422" s="24"/>
      <c r="O422" s="24"/>
      <c r="P422" s="24"/>
      <c r="Q422" s="24"/>
      <c r="R422" s="24"/>
      <c r="S422" s="24"/>
      <c r="T422" s="24"/>
      <c r="U422" s="24">
        <f t="shared" si="304"/>
        <v>171.6930104681197</v>
      </c>
      <c r="V422" s="24">
        <f t="shared" si="304"/>
        <v>171.43627568314673</v>
      </c>
      <c r="W422" s="24">
        <f t="shared" si="304"/>
        <v>172.45923451202316</v>
      </c>
      <c r="X422" s="22">
        <f t="shared" si="302"/>
        <v>109.44271523273473</v>
      </c>
      <c r="Y422" s="22">
        <f t="shared" si="303"/>
        <v>61.965650893943497</v>
      </c>
      <c r="Z422" s="31">
        <f t="shared" si="268"/>
        <v>171.40836612667823</v>
      </c>
      <c r="AA422" s="25">
        <f t="shared" si="269"/>
        <v>0</v>
      </c>
      <c r="AC422" s="49">
        <f t="shared" si="270"/>
        <v>59185</v>
      </c>
      <c r="AD422" s="49">
        <f t="shared" si="271"/>
        <v>61021.37834109745</v>
      </c>
      <c r="AE422" s="49">
        <f t="shared" si="272"/>
        <v>61122.71172665061</v>
      </c>
      <c r="AF422" s="49">
        <f t="shared" si="273"/>
        <v>61031.314143200238</v>
      </c>
      <c r="AG422" s="49">
        <f t="shared" si="274"/>
        <v>61395.487486280246</v>
      </c>
      <c r="AH422" s="50">
        <f t="shared" si="275"/>
        <v>250998.63550617601</v>
      </c>
      <c r="AI422" s="49">
        <f t="shared" si="276"/>
        <v>2210.4874862802462</v>
      </c>
      <c r="AJ422" s="51">
        <f t="shared" si="277"/>
        <v>5.4480847305412997E-4</v>
      </c>
      <c r="AK422" s="61"/>
      <c r="AL422" s="69">
        <f t="shared" si="278"/>
        <v>59185</v>
      </c>
      <c r="AM422" s="69">
        <f t="shared" si="279"/>
        <v>59958.072460800708</v>
      </c>
      <c r="AN422" s="69">
        <f t="shared" si="280"/>
        <v>60849.184264298994</v>
      </c>
      <c r="AO422" s="69">
        <f t="shared" si="281"/>
        <v>61876.35867109587</v>
      </c>
      <c r="AP422" s="69">
        <f t="shared" si="282"/>
        <v>63060.370888010184</v>
      </c>
      <c r="AQ422" s="70">
        <f t="shared" si="283"/>
        <v>251696.42756452181</v>
      </c>
      <c r="AS422" s="74">
        <f t="shared" si="284"/>
        <v>1.3061966052221131E-2</v>
      </c>
      <c r="AT422" s="74">
        <f t="shared" si="285"/>
        <v>1.4862249017109017E-2</v>
      </c>
      <c r="AU422" s="74">
        <f t="shared" si="286"/>
        <v>1.6880660262187479E-2</v>
      </c>
      <c r="AV422" s="74">
        <f t="shared" si="287"/>
        <v>1.9135130805093714E-2</v>
      </c>
      <c r="AW422" s="45"/>
      <c r="AX422" s="42" t="str">
        <f t="shared" si="288"/>
        <v>HPS0110-ST-0060-003-B</v>
      </c>
      <c r="AY422" s="42">
        <f t="shared" si="289"/>
        <v>166.25</v>
      </c>
      <c r="AZ422" s="43">
        <f t="shared" si="290"/>
        <v>168.42155185618176</v>
      </c>
      <c r="BA422" s="43">
        <f t="shared" si="291"/>
        <v>170.92467489971628</v>
      </c>
      <c r="BB422" s="43">
        <f t="shared" si="292"/>
        <v>175.11232943475932</v>
      </c>
      <c r="BC422" s="43">
        <f t="shared" si="293"/>
        <v>179.46898883857094</v>
      </c>
      <c r="BD422" s="43">
        <f t="shared" si="294"/>
        <v>182.17603934191024</v>
      </c>
      <c r="BE422" s="43">
        <f t="shared" si="295"/>
        <v>173.80999626712321</v>
      </c>
      <c r="BF422" s="43">
        <f t="shared" si="296"/>
        <v>178.06834117566771</v>
      </c>
      <c r="BG422" s="43">
        <f t="shared" si="297"/>
        <v>182.49854386675312</v>
      </c>
      <c r="BH422" s="43">
        <f t="shared" si="298"/>
        <v>185.25129116995188</v>
      </c>
      <c r="BI422" s="43">
        <f t="shared" si="299"/>
        <v>187.61693338363827</v>
      </c>
      <c r="BJ422" s="43">
        <f t="shared" si="265"/>
        <v>177.13587328092748</v>
      </c>
    </row>
    <row r="423" spans="1:62" x14ac:dyDescent="0.2">
      <c r="A423" s="26" t="s">
        <v>437</v>
      </c>
      <c r="B423" s="17">
        <f>IF(ISERROR(VLOOKUP('Prices updated for CPI'!A423,Quantities!$A$1:$B$576,2,FALSE)),0,VLOOKUP('Prices updated for CPI'!A423,Quantities!$A$1:$B$576,2,FALSE))</f>
        <v>108</v>
      </c>
      <c r="C423" s="18">
        <f t="shared" si="266"/>
        <v>0.40752591496126156</v>
      </c>
      <c r="D423" s="19">
        <v>3</v>
      </c>
      <c r="E423" s="20">
        <v>230</v>
      </c>
      <c r="F423" s="21">
        <v>0</v>
      </c>
      <c r="G423" s="22">
        <v>128.93942925693202</v>
      </c>
      <c r="H423" s="22">
        <v>0</v>
      </c>
      <c r="I423" s="22">
        <v>88.689379349104172</v>
      </c>
      <c r="J423" s="23">
        <f t="shared" si="267"/>
        <v>217.62880860603619</v>
      </c>
      <c r="K423" s="24">
        <f>IF(ISERROR(VLOOKUP($A423,'14-15 pricing'!$A$1:$D$1208,4,FALSE)),L423,VLOOKUP($A423,'14-15 pricing'!$A$1:$D$1208,4,FALSE))</f>
        <v>316.95999999999998</v>
      </c>
      <c r="L423" s="24">
        <f t="shared" si="300"/>
        <v>253.57313654757462</v>
      </c>
      <c r="M423" s="24"/>
      <c r="N423" s="24"/>
      <c r="O423" s="24"/>
      <c r="P423" s="24"/>
      <c r="Q423" s="24"/>
      <c r="R423" s="24"/>
      <c r="S423" s="24"/>
      <c r="T423" s="24"/>
      <c r="U423" s="24">
        <f t="shared" si="304"/>
        <v>253.89729041617807</v>
      </c>
      <c r="V423" s="24">
        <f t="shared" si="304"/>
        <v>253.604920037998</v>
      </c>
      <c r="W423" s="24">
        <f t="shared" si="304"/>
        <v>254.76986876005265</v>
      </c>
      <c r="X423" s="22">
        <f t="shared" si="302"/>
        <v>124.63370729064259</v>
      </c>
      <c r="Y423" s="22">
        <f t="shared" si="303"/>
        <v>128.93942925693202</v>
      </c>
      <c r="Z423" s="31">
        <f t="shared" si="268"/>
        <v>253.57313654757462</v>
      </c>
      <c r="AA423" s="25">
        <f t="shared" si="269"/>
        <v>0</v>
      </c>
      <c r="AC423" s="49">
        <f t="shared" si="270"/>
        <v>34231.68</v>
      </c>
      <c r="AD423" s="49">
        <f t="shared" si="271"/>
        <v>27385.898747138061</v>
      </c>
      <c r="AE423" s="49">
        <f t="shared" si="272"/>
        <v>27420.90736494723</v>
      </c>
      <c r="AF423" s="49">
        <f t="shared" si="273"/>
        <v>27389.331364103782</v>
      </c>
      <c r="AG423" s="49">
        <f t="shared" si="274"/>
        <v>27515.145826085685</v>
      </c>
      <c r="AH423" s="50">
        <f t="shared" si="275"/>
        <v>119798.42320798189</v>
      </c>
      <c r="AI423" s="49">
        <f t="shared" si="276"/>
        <v>-6716.534173914315</v>
      </c>
      <c r="AJ423" s="51">
        <f t="shared" si="277"/>
        <v>-1.6553926453860154E-3</v>
      </c>
      <c r="AK423" s="61"/>
      <c r="AL423" s="69">
        <f t="shared" si="278"/>
        <v>34231.68</v>
      </c>
      <c r="AM423" s="69">
        <f t="shared" si="279"/>
        <v>31882.710537785326</v>
      </c>
      <c r="AN423" s="69">
        <f t="shared" si="280"/>
        <v>29175.08024441218</v>
      </c>
      <c r="AO423" s="69">
        <f t="shared" si="281"/>
        <v>26054.02570389046</v>
      </c>
      <c r="AP423" s="69">
        <f t="shared" si="282"/>
        <v>22456.421751551759</v>
      </c>
      <c r="AQ423" s="70">
        <f t="shared" si="283"/>
        <v>120502.36598533871</v>
      </c>
      <c r="AS423" s="74">
        <f t="shared" si="284"/>
        <v>-6.8619754046972695E-2</v>
      </c>
      <c r="AT423" s="74">
        <f t="shared" si="285"/>
        <v>-8.4924720881690327E-2</v>
      </c>
      <c r="AU423" s="74">
        <f t="shared" si="286"/>
        <v>-0.10697672514952163</v>
      </c>
      <c r="AV423" s="74">
        <f t="shared" si="287"/>
        <v>-0.13808245962548107</v>
      </c>
      <c r="AW423" s="45"/>
      <c r="AX423" s="42" t="str">
        <f t="shared" si="288"/>
        <v>HPS0110-ST-0230-003-B</v>
      </c>
      <c r="AY423" s="42">
        <f t="shared" si="289"/>
        <v>316.95999999999998</v>
      </c>
      <c r="AZ423" s="43">
        <f t="shared" si="290"/>
        <v>295.2102827572715</v>
      </c>
      <c r="BA423" s="43">
        <f t="shared" si="291"/>
        <v>270.13963189270532</v>
      </c>
      <c r="BB423" s="43">
        <f t="shared" si="292"/>
        <v>276.75805287407661</v>
      </c>
      <c r="BC423" s="43">
        <f t="shared" si="293"/>
        <v>283.64357931031566</v>
      </c>
      <c r="BD423" s="43">
        <f t="shared" si="294"/>
        <v>287.92196466875555</v>
      </c>
      <c r="BE423" s="43">
        <f t="shared" si="295"/>
        <v>241.24097873972644</v>
      </c>
      <c r="BF423" s="43">
        <f t="shared" si="296"/>
        <v>247.15138271884973</v>
      </c>
      <c r="BG423" s="43">
        <f t="shared" si="297"/>
        <v>253.30031808600947</v>
      </c>
      <c r="BH423" s="43">
        <f t="shared" si="298"/>
        <v>257.1210157898758</v>
      </c>
      <c r="BI423" s="43">
        <f t="shared" si="299"/>
        <v>260.40442787913582</v>
      </c>
      <c r="BJ423" s="43">
        <f t="shared" si="265"/>
        <v>207.92983103288663</v>
      </c>
    </row>
    <row r="424" spans="1:62" x14ac:dyDescent="0.2">
      <c r="A424" s="26" t="s">
        <v>438</v>
      </c>
      <c r="B424" s="17">
        <f>IF(ISERROR(VLOOKUP('Prices updated for CPI'!A424,Quantities!$A$1:$B$576,2,FALSE)),0,VLOOKUP('Prices updated for CPI'!A424,Quantities!$A$1:$B$576,2,FALSE))</f>
        <v>158</v>
      </c>
      <c r="C424" s="18">
        <f t="shared" si="266"/>
        <v>0.34203682321490358</v>
      </c>
      <c r="D424" s="19">
        <v>3</v>
      </c>
      <c r="E424" s="20">
        <v>320</v>
      </c>
      <c r="F424" s="21">
        <v>0</v>
      </c>
      <c r="G424" s="22">
        <v>168.8096906270151</v>
      </c>
      <c r="H424" s="22">
        <v>0</v>
      </c>
      <c r="I424" s="22">
        <v>87.754349099104161</v>
      </c>
      <c r="J424" s="23">
        <f t="shared" si="267"/>
        <v>256.56403972611929</v>
      </c>
      <c r="K424" s="24">
        <f>IF(ISERROR(VLOOKUP($A424,'14-15 pricing'!$A$1:$D$1208,4,FALSE)),L424,VLOOKUP($A424,'14-15 pricing'!$A$1:$D$1208,4,FALSE))</f>
        <v>399.97</v>
      </c>
      <c r="L424" s="24">
        <f t="shared" si="300"/>
        <v>292.12941548434196</v>
      </c>
      <c r="M424" s="24"/>
      <c r="N424" s="24"/>
      <c r="O424" s="24"/>
      <c r="P424" s="24"/>
      <c r="Q424" s="24"/>
      <c r="R424" s="24"/>
      <c r="S424" s="24"/>
      <c r="T424" s="24"/>
      <c r="U424" s="24">
        <f t="shared" si="304"/>
        <v>292.45015187866579</v>
      </c>
      <c r="V424" s="24">
        <f t="shared" si="304"/>
        <v>292.16086388926567</v>
      </c>
      <c r="W424" s="24">
        <f t="shared" si="304"/>
        <v>293.31353084429458</v>
      </c>
      <c r="X424" s="22">
        <f t="shared" si="302"/>
        <v>123.31972485732686</v>
      </c>
      <c r="Y424" s="22">
        <f t="shared" si="303"/>
        <v>168.8096906270151</v>
      </c>
      <c r="Z424" s="31">
        <f t="shared" si="268"/>
        <v>292.12941548434196</v>
      </c>
      <c r="AA424" s="25">
        <f t="shared" si="269"/>
        <v>0</v>
      </c>
      <c r="AC424" s="49">
        <f t="shared" si="270"/>
        <v>63195.26</v>
      </c>
      <c r="AD424" s="49">
        <f t="shared" si="271"/>
        <v>46156.44764652603</v>
      </c>
      <c r="AE424" s="49">
        <f t="shared" si="272"/>
        <v>46207.123996829192</v>
      </c>
      <c r="AF424" s="49">
        <f t="shared" si="273"/>
        <v>46161.416494503974</v>
      </c>
      <c r="AG424" s="49">
        <f t="shared" si="274"/>
        <v>46343.537873398542</v>
      </c>
      <c r="AH424" s="50">
        <f t="shared" si="275"/>
        <v>207036.0531445946</v>
      </c>
      <c r="AI424" s="49">
        <f t="shared" si="276"/>
        <v>-16851.72212660146</v>
      </c>
      <c r="AJ424" s="51">
        <f t="shared" si="277"/>
        <v>-4.1533648378963371E-3</v>
      </c>
      <c r="AK424" s="61"/>
      <c r="AL424" s="69">
        <f t="shared" si="278"/>
        <v>63195.26</v>
      </c>
      <c r="AM424" s="69">
        <f t="shared" si="279"/>
        <v>57301.717343007171</v>
      </c>
      <c r="AN424" s="69">
        <f t="shared" si="280"/>
        <v>50508.297977599388</v>
      </c>
      <c r="AO424" s="69">
        <f t="shared" si="281"/>
        <v>42677.600999519695</v>
      </c>
      <c r="AP424" s="69">
        <f t="shared" si="282"/>
        <v>33651.245954408245</v>
      </c>
      <c r="AQ424" s="70">
        <f t="shared" si="283"/>
        <v>208496.19208622182</v>
      </c>
      <c r="AS424" s="74">
        <f t="shared" si="284"/>
        <v>-9.3259251674774835E-2</v>
      </c>
      <c r="AT424" s="74">
        <f t="shared" si="285"/>
        <v>-0.11855524895951167</v>
      </c>
      <c r="AU424" s="74">
        <f t="shared" si="286"/>
        <v>-0.15503783124017831</v>
      </c>
      <c r="AV424" s="74">
        <f t="shared" si="287"/>
        <v>-0.21150099428534033</v>
      </c>
      <c r="AW424" s="45"/>
      <c r="AX424" s="42" t="str">
        <f t="shared" si="288"/>
        <v>HPS0110-ST-0320-003-B</v>
      </c>
      <c r="AY424" s="42">
        <f t="shared" si="289"/>
        <v>399.97</v>
      </c>
      <c r="AZ424" s="43">
        <f t="shared" si="290"/>
        <v>362.66909710764037</v>
      </c>
      <c r="BA424" s="43">
        <f t="shared" si="291"/>
        <v>319.67277201012274</v>
      </c>
      <c r="BB424" s="43">
        <f t="shared" si="292"/>
        <v>327.50475492437073</v>
      </c>
      <c r="BC424" s="43">
        <f t="shared" si="293"/>
        <v>335.65282008311709</v>
      </c>
      <c r="BD424" s="43">
        <f t="shared" si="294"/>
        <v>340.71569552156149</v>
      </c>
      <c r="BE424" s="43">
        <f t="shared" si="295"/>
        <v>270.11139873113734</v>
      </c>
      <c r="BF424" s="43">
        <f t="shared" si="296"/>
        <v>276.7291280000502</v>
      </c>
      <c r="BG424" s="43">
        <f t="shared" si="297"/>
        <v>283.61393480778088</v>
      </c>
      <c r="BH424" s="43">
        <f t="shared" si="298"/>
        <v>287.89187301840968</v>
      </c>
      <c r="BI424" s="43">
        <f t="shared" si="299"/>
        <v>291.56822616816879</v>
      </c>
      <c r="BJ424" s="43">
        <f t="shared" si="265"/>
        <v>212.98256933169779</v>
      </c>
    </row>
    <row r="425" spans="1:62" x14ac:dyDescent="0.2">
      <c r="A425" s="26" t="s">
        <v>439</v>
      </c>
      <c r="B425" s="17">
        <f>IF(ISERROR(VLOOKUP('Prices updated for CPI'!A425,Quantities!$A$1:$B$576,2,FALSE)),0,VLOOKUP('Prices updated for CPI'!A425,Quantities!$A$1:$B$576,2,FALSE))</f>
        <v>2</v>
      </c>
      <c r="C425" s="18">
        <f t="shared" si="266"/>
        <v>0.29830575499458734</v>
      </c>
      <c r="D425" s="19">
        <v>3</v>
      </c>
      <c r="E425" s="20">
        <v>390</v>
      </c>
      <c r="F425" s="21">
        <v>0</v>
      </c>
      <c r="G425" s="22">
        <v>194.80732843841881</v>
      </c>
      <c r="H425" s="22">
        <v>0</v>
      </c>
      <c r="I425" s="22">
        <v>82.81690722410417</v>
      </c>
      <c r="J425" s="23">
        <f t="shared" si="267"/>
        <v>277.62423566252301</v>
      </c>
      <c r="K425" s="24">
        <f>IF(ISERROR(VLOOKUP($A425,'14-15 pricing'!$A$1:$D$1208,4,FALSE)),L425,VLOOKUP($A425,'14-15 pricing'!$A$1:$D$1208,4,FALSE))</f>
        <v>447.77</v>
      </c>
      <c r="L425" s="24">
        <f t="shared" si="300"/>
        <v>311.18854848344961</v>
      </c>
      <c r="M425" s="24"/>
      <c r="N425" s="24"/>
      <c r="O425" s="24"/>
      <c r="P425" s="24"/>
      <c r="Q425" s="24"/>
      <c r="R425" s="24"/>
      <c r="S425" s="24"/>
      <c r="T425" s="24"/>
      <c r="U425" s="24">
        <f t="shared" si="304"/>
        <v>311.49123885133224</v>
      </c>
      <c r="V425" s="24">
        <f t="shared" si="304"/>
        <v>311.21822746414568</v>
      </c>
      <c r="W425" s="24">
        <f t="shared" si="304"/>
        <v>312.30604035609838</v>
      </c>
      <c r="X425" s="22">
        <f t="shared" si="302"/>
        <v>116.3812200450308</v>
      </c>
      <c r="Y425" s="22">
        <f t="shared" si="303"/>
        <v>194.80732843841881</v>
      </c>
      <c r="Z425" s="31">
        <f t="shared" si="268"/>
        <v>311.18854848344961</v>
      </c>
      <c r="AA425" s="25">
        <f t="shared" si="269"/>
        <v>0</v>
      </c>
      <c r="AC425" s="49">
        <f t="shared" si="270"/>
        <v>895.54</v>
      </c>
      <c r="AD425" s="49">
        <f t="shared" si="271"/>
        <v>622.37709696689922</v>
      </c>
      <c r="AE425" s="49">
        <f t="shared" si="272"/>
        <v>622.98247770266448</v>
      </c>
      <c r="AF425" s="49">
        <f t="shared" si="273"/>
        <v>622.43645492829137</v>
      </c>
      <c r="AG425" s="49">
        <f t="shared" si="274"/>
        <v>624.61208071219676</v>
      </c>
      <c r="AH425" s="50">
        <f t="shared" si="275"/>
        <v>2832.10375183823</v>
      </c>
      <c r="AI425" s="49">
        <f t="shared" si="276"/>
        <v>-270.92791928780321</v>
      </c>
      <c r="AJ425" s="51">
        <f t="shared" si="277"/>
        <v>-6.677433232761914E-5</v>
      </c>
      <c r="AK425" s="61"/>
      <c r="AL425" s="69">
        <f t="shared" si="278"/>
        <v>895.54</v>
      </c>
      <c r="AM425" s="69">
        <f t="shared" si="279"/>
        <v>800.78854152606436</v>
      </c>
      <c r="AN425" s="69">
        <f t="shared" si="280"/>
        <v>691.56961661784885</v>
      </c>
      <c r="AO425" s="69">
        <f t="shared" si="281"/>
        <v>565.67420824914461</v>
      </c>
      <c r="AP425" s="69">
        <f t="shared" si="282"/>
        <v>420.55600770246849</v>
      </c>
      <c r="AQ425" s="70">
        <f t="shared" si="283"/>
        <v>2853.8544425399327</v>
      </c>
      <c r="AS425" s="74">
        <f t="shared" si="284"/>
        <v>-0.1058037144895098</v>
      </c>
      <c r="AT425" s="74">
        <f t="shared" si="285"/>
        <v>-0.1363892204302484</v>
      </c>
      <c r="AU425" s="74">
        <f t="shared" si="286"/>
        <v>-0.18204300094096265</v>
      </c>
      <c r="AV425" s="74">
        <f t="shared" si="287"/>
        <v>-0.25654024601164155</v>
      </c>
      <c r="AW425" s="45"/>
      <c r="AX425" s="42" t="str">
        <f t="shared" si="288"/>
        <v>HPS0110-ST-0390-003-B</v>
      </c>
      <c r="AY425" s="42">
        <f t="shared" si="289"/>
        <v>447.77</v>
      </c>
      <c r="AZ425" s="43">
        <f t="shared" si="290"/>
        <v>400.39427076303218</v>
      </c>
      <c r="BA425" s="43">
        <f t="shared" si="291"/>
        <v>345.78480830892443</v>
      </c>
      <c r="BB425" s="43">
        <f t="shared" si="292"/>
        <v>354.25653611249305</v>
      </c>
      <c r="BC425" s="43">
        <f t="shared" si="293"/>
        <v>363.07016490949462</v>
      </c>
      <c r="BD425" s="43">
        <f t="shared" si="294"/>
        <v>368.54659445326268</v>
      </c>
      <c r="BE425" s="43">
        <f t="shared" si="295"/>
        <v>282.83710412457231</v>
      </c>
      <c r="BF425" s="43">
        <f t="shared" si="296"/>
        <v>289.76661317562434</v>
      </c>
      <c r="BG425" s="43">
        <f t="shared" si="297"/>
        <v>296.97578253724009</v>
      </c>
      <c r="BH425" s="43">
        <f t="shared" si="298"/>
        <v>301.45526641241884</v>
      </c>
      <c r="BI425" s="43">
        <f t="shared" si="299"/>
        <v>305.3048228676505</v>
      </c>
      <c r="BJ425" s="43">
        <f t="shared" si="265"/>
        <v>210.27800385123427</v>
      </c>
    </row>
    <row r="426" spans="1:62" x14ac:dyDescent="0.2">
      <c r="A426" s="26" t="s">
        <v>440</v>
      </c>
      <c r="B426" s="17">
        <f>IF(ISERROR(VLOOKUP('Prices updated for CPI'!A426,Quantities!$A$1:$B$576,2,FALSE)),0,VLOOKUP('Prices updated for CPI'!A426,Quantities!$A$1:$B$576,2,FALSE))</f>
        <v>6</v>
      </c>
      <c r="C426" s="18">
        <f t="shared" si="266"/>
        <v>0.19160462460475433</v>
      </c>
      <c r="D426" s="19">
        <v>3</v>
      </c>
      <c r="E426" s="20">
        <v>590</v>
      </c>
      <c r="F426" s="21">
        <v>0</v>
      </c>
      <c r="G426" s="22">
        <v>338.9954827524283</v>
      </c>
      <c r="H426" s="22">
        <v>0</v>
      </c>
      <c r="I426" s="22">
        <v>80.348186286604161</v>
      </c>
      <c r="J426" s="23">
        <f t="shared" si="267"/>
        <v>419.34366903903248</v>
      </c>
      <c r="K426" s="24">
        <f>IF(ISERROR(VLOOKUP($A426,'14-15 pricing'!$A$1:$D$1208,4,FALSE)),L426,VLOOKUP($A426,'14-15 pricing'!$A$1:$D$1208,4,FALSE))</f>
        <v>733.46</v>
      </c>
      <c r="L426" s="24">
        <f t="shared" si="300"/>
        <v>451.90745039131104</v>
      </c>
      <c r="M426" s="24"/>
      <c r="N426" s="24"/>
      <c r="O426" s="24"/>
      <c r="P426" s="24"/>
      <c r="Q426" s="24"/>
      <c r="R426" s="24"/>
      <c r="S426" s="24"/>
      <c r="T426" s="24"/>
      <c r="U426" s="24">
        <f t="shared" si="304"/>
        <v>452.20111774597314</v>
      </c>
      <c r="V426" s="24">
        <f t="shared" si="304"/>
        <v>451.93624465989336</v>
      </c>
      <c r="W426" s="24">
        <f t="shared" si="304"/>
        <v>452.99163052030792</v>
      </c>
      <c r="X426" s="22">
        <f t="shared" si="302"/>
        <v>112.91196763888274</v>
      </c>
      <c r="Y426" s="22">
        <f t="shared" si="303"/>
        <v>338.9954827524283</v>
      </c>
      <c r="Z426" s="31">
        <f t="shared" si="268"/>
        <v>451.90745039131104</v>
      </c>
      <c r="AA426" s="25">
        <f t="shared" si="269"/>
        <v>0</v>
      </c>
      <c r="AC426" s="49">
        <f t="shared" si="270"/>
        <v>4400.76</v>
      </c>
      <c r="AD426" s="49">
        <f t="shared" si="271"/>
        <v>2711.444702347866</v>
      </c>
      <c r="AE426" s="49">
        <f t="shared" si="272"/>
        <v>2713.2067064758389</v>
      </c>
      <c r="AF426" s="49">
        <f t="shared" si="273"/>
        <v>2711.6174679593601</v>
      </c>
      <c r="AG426" s="49">
        <f t="shared" si="274"/>
        <v>2717.9497831218478</v>
      </c>
      <c r="AH426" s="50">
        <f t="shared" si="275"/>
        <v>12803.194912400882</v>
      </c>
      <c r="AI426" s="49">
        <f t="shared" si="276"/>
        <v>-1682.8102168781525</v>
      </c>
      <c r="AJ426" s="51">
        <f t="shared" si="277"/>
        <v>-4.1475433377822894E-4</v>
      </c>
      <c r="AK426" s="61"/>
      <c r="AL426" s="69">
        <f t="shared" si="278"/>
        <v>4400.76</v>
      </c>
      <c r="AM426" s="69">
        <f t="shared" si="279"/>
        <v>3812.2317936667705</v>
      </c>
      <c r="AN426" s="69">
        <f t="shared" si="280"/>
        <v>3133.8420463305056</v>
      </c>
      <c r="AO426" s="69">
        <f t="shared" si="281"/>
        <v>2351.8699261524866</v>
      </c>
      <c r="AP426" s="69">
        <f t="shared" si="282"/>
        <v>1450.4995868501646</v>
      </c>
      <c r="AQ426" s="70">
        <f t="shared" si="283"/>
        <v>12921.837681469295</v>
      </c>
      <c r="AS426" s="74">
        <f t="shared" si="284"/>
        <v>-0.13373331114017345</v>
      </c>
      <c r="AT426" s="74">
        <f t="shared" si="285"/>
        <v>-0.17795081308100633</v>
      </c>
      <c r="AU426" s="74">
        <f t="shared" si="286"/>
        <v>-0.24952505857583018</v>
      </c>
      <c r="AV426" s="74">
        <f t="shared" si="287"/>
        <v>-0.38325688392848661</v>
      </c>
      <c r="AW426" s="45"/>
      <c r="AX426" s="42" t="str">
        <f t="shared" si="288"/>
        <v>HPS0110-ST-0590-003-B</v>
      </c>
      <c r="AY426" s="42">
        <f t="shared" si="289"/>
        <v>733.46</v>
      </c>
      <c r="AZ426" s="43">
        <f t="shared" si="290"/>
        <v>635.37196561112842</v>
      </c>
      <c r="BA426" s="43">
        <f t="shared" si="291"/>
        <v>522.30700772175089</v>
      </c>
      <c r="BB426" s="43">
        <f t="shared" si="292"/>
        <v>535.10352941093379</v>
      </c>
      <c r="BC426" s="43">
        <f t="shared" si="293"/>
        <v>548.41649161608495</v>
      </c>
      <c r="BD426" s="43">
        <f t="shared" si="294"/>
        <v>556.68862347171296</v>
      </c>
      <c r="BE426" s="43">
        <f t="shared" si="295"/>
        <v>391.9783210254144</v>
      </c>
      <c r="BF426" s="43">
        <f t="shared" si="296"/>
        <v>401.58178989053704</v>
      </c>
      <c r="BG426" s="43">
        <f t="shared" si="297"/>
        <v>411.57283442163003</v>
      </c>
      <c r="BH426" s="43">
        <f t="shared" si="298"/>
        <v>417.78086209143549</v>
      </c>
      <c r="BI426" s="43">
        <f t="shared" si="299"/>
        <v>423.11588587017445</v>
      </c>
      <c r="BJ426" s="43">
        <f t="shared" si="265"/>
        <v>241.74993114169408</v>
      </c>
    </row>
    <row r="427" spans="1:62" x14ac:dyDescent="0.2">
      <c r="A427" s="26" t="s">
        <v>441</v>
      </c>
      <c r="B427" s="17">
        <f>IF(ISERROR(VLOOKUP('Prices updated for CPI'!A427,Quantities!$A$1:$B$576,2,FALSE)),0,VLOOKUP('Prices updated for CPI'!A427,Quantities!$A$1:$B$576,2,FALSE))</f>
        <v>18</v>
      </c>
      <c r="C427" s="18">
        <f t="shared" si="266"/>
        <v>0.5173907109217506</v>
      </c>
      <c r="D427" s="19">
        <v>3</v>
      </c>
      <c r="E427" s="20">
        <v>610</v>
      </c>
      <c r="F427" s="21">
        <v>0</v>
      </c>
      <c r="G427" s="22">
        <v>72.644043684057706</v>
      </c>
      <c r="H427" s="22">
        <v>0</v>
      </c>
      <c r="I427" s="22">
        <v>77.879465349104166</v>
      </c>
      <c r="J427" s="23">
        <f t="shared" si="267"/>
        <v>150.52350903316187</v>
      </c>
      <c r="K427" s="24">
        <f>IF(ISERROR(VLOOKUP($A427,'14-15 pricing'!$A$1:$D$1208,4,FALSE)),L427,VLOOKUP($A427,'14-15 pricing'!$A$1:$D$1208,4,FALSE))</f>
        <v>185.46</v>
      </c>
      <c r="L427" s="24">
        <f t="shared" si="300"/>
        <v>182.08675891679243</v>
      </c>
      <c r="M427" s="24"/>
      <c r="N427" s="24"/>
      <c r="O427" s="24"/>
      <c r="P427" s="24"/>
      <c r="Q427" s="24"/>
      <c r="R427" s="24"/>
      <c r="S427" s="24"/>
      <c r="T427" s="24"/>
      <c r="U427" s="24">
        <f t="shared" si="304"/>
        <v>182.3714032582339</v>
      </c>
      <c r="V427" s="24">
        <f t="shared" si="304"/>
        <v>182.11466847326096</v>
      </c>
      <c r="W427" s="24">
        <f t="shared" si="304"/>
        <v>183.13762730213739</v>
      </c>
      <c r="X427" s="22">
        <f t="shared" si="302"/>
        <v>109.44271523273473</v>
      </c>
      <c r="Y427" s="22">
        <f t="shared" si="303"/>
        <v>72.644043684057706</v>
      </c>
      <c r="Z427" s="31">
        <f t="shared" si="268"/>
        <v>182.08675891679243</v>
      </c>
      <c r="AA427" s="25">
        <f t="shared" si="269"/>
        <v>0</v>
      </c>
      <c r="AC427" s="49">
        <f t="shared" si="270"/>
        <v>3338.28</v>
      </c>
      <c r="AD427" s="49">
        <f t="shared" si="271"/>
        <v>3277.5616605022637</v>
      </c>
      <c r="AE427" s="49">
        <f t="shared" si="272"/>
        <v>3282.68525864821</v>
      </c>
      <c r="AF427" s="49">
        <f t="shared" si="273"/>
        <v>3278.0640325186973</v>
      </c>
      <c r="AG427" s="49">
        <f t="shared" si="274"/>
        <v>3296.477291438473</v>
      </c>
      <c r="AH427" s="50">
        <f t="shared" si="275"/>
        <v>13629.797294107755</v>
      </c>
      <c r="AI427" s="49">
        <f t="shared" si="276"/>
        <v>-41.802708561527197</v>
      </c>
      <c r="AJ427" s="51">
        <f t="shared" si="277"/>
        <v>-1.030291732583239E-5</v>
      </c>
      <c r="AK427" s="61"/>
      <c r="AL427" s="69">
        <f t="shared" si="278"/>
        <v>3338.28</v>
      </c>
      <c r="AM427" s="69">
        <f t="shared" si="279"/>
        <v>3323.660363844459</v>
      </c>
      <c r="AN427" s="69">
        <f t="shared" si="280"/>
        <v>3306.8084760827869</v>
      </c>
      <c r="AO427" s="69">
        <f t="shared" si="281"/>
        <v>3287.3834973685007</v>
      </c>
      <c r="AP427" s="69">
        <f t="shared" si="282"/>
        <v>3264.9925460764644</v>
      </c>
      <c r="AQ427" s="70">
        <f t="shared" si="283"/>
        <v>13674.581643466308</v>
      </c>
      <c r="AS427" s="74">
        <f t="shared" si="284"/>
        <v>-4.3793918291878536E-3</v>
      </c>
      <c r="AT427" s="74">
        <f t="shared" si="285"/>
        <v>-5.0702797268309258E-3</v>
      </c>
      <c r="AU427" s="74">
        <f t="shared" si="286"/>
        <v>-5.874237608492182E-3</v>
      </c>
      <c r="AV427" s="74">
        <f t="shared" si="287"/>
        <v>-6.8111771291545211E-3</v>
      </c>
      <c r="AW427" s="45"/>
      <c r="AX427" s="42" t="str">
        <f t="shared" si="288"/>
        <v>HPS0110-ST-0610-003-B</v>
      </c>
      <c r="AY427" s="42">
        <f t="shared" si="289"/>
        <v>185.46</v>
      </c>
      <c r="AZ427" s="43">
        <f t="shared" si="290"/>
        <v>184.64779799135883</v>
      </c>
      <c r="BA427" s="43">
        <f t="shared" si="291"/>
        <v>183.71158200459928</v>
      </c>
      <c r="BB427" s="43">
        <f t="shared" si="292"/>
        <v>188.21251576371196</v>
      </c>
      <c r="BC427" s="43">
        <f t="shared" si="293"/>
        <v>192.89509767764002</v>
      </c>
      <c r="BD427" s="43">
        <f t="shared" si="294"/>
        <v>195.80466313872159</v>
      </c>
      <c r="BE427" s="43">
        <f t="shared" si="295"/>
        <v>182.63241652047228</v>
      </c>
      <c r="BF427" s="43">
        <f t="shared" si="296"/>
        <v>187.10691072522383</v>
      </c>
      <c r="BG427" s="43">
        <f t="shared" si="297"/>
        <v>191.76198604036824</v>
      </c>
      <c r="BH427" s="43">
        <f t="shared" si="298"/>
        <v>194.65446002259395</v>
      </c>
      <c r="BI427" s="43">
        <f t="shared" si="299"/>
        <v>197.14017985106912</v>
      </c>
      <c r="BJ427" s="43">
        <f t="shared" si="265"/>
        <v>181.38847478202581</v>
      </c>
    </row>
    <row r="428" spans="1:62" x14ac:dyDescent="0.2">
      <c r="A428" s="26" t="s">
        <v>442</v>
      </c>
      <c r="B428" s="17">
        <f>IF(ISERROR(VLOOKUP('Prices updated for CPI'!A428,Quantities!$A$1:$B$576,2,FALSE)),0,VLOOKUP('Prices updated for CPI'!A428,Quantities!$A$1:$B$576,2,FALSE))</f>
        <v>3</v>
      </c>
      <c r="C428" s="18">
        <f t="shared" si="266"/>
        <v>0.34960919165089827</v>
      </c>
      <c r="D428" s="19">
        <v>3</v>
      </c>
      <c r="E428" s="20">
        <v>760</v>
      </c>
      <c r="F428" s="21">
        <v>0</v>
      </c>
      <c r="G428" s="22">
        <v>154.93706706833569</v>
      </c>
      <c r="H428" s="22">
        <v>0</v>
      </c>
      <c r="I428" s="22">
        <v>83.284422349104162</v>
      </c>
      <c r="J428" s="23">
        <f t="shared" si="267"/>
        <v>238.22148941743984</v>
      </c>
      <c r="K428" s="24">
        <f>IF(ISERROR(VLOOKUP($A428,'14-15 pricing'!$A$1:$D$1208,4,FALSE)),L428,VLOOKUP($A428,'14-15 pricing'!$A$1:$D$1208,4,FALSE))</f>
        <v>364.76</v>
      </c>
      <c r="L428" s="24">
        <f t="shared" si="300"/>
        <v>271.97527833002437</v>
      </c>
      <c r="M428" s="24"/>
      <c r="N428" s="24"/>
      <c r="O428" s="24"/>
      <c r="P428" s="24"/>
      <c r="Q428" s="24"/>
      <c r="R428" s="24"/>
      <c r="S428" s="24"/>
      <c r="T428" s="24"/>
      <c r="U428" s="24">
        <f t="shared" si="304"/>
        <v>272.27967743504678</v>
      </c>
      <c r="V428" s="24">
        <f t="shared" si="304"/>
        <v>272.00512485347031</v>
      </c>
      <c r="W428" s="24">
        <f t="shared" si="304"/>
        <v>273.09907862893579</v>
      </c>
      <c r="X428" s="22">
        <f t="shared" si="302"/>
        <v>117.03821126168864</v>
      </c>
      <c r="Y428" s="22">
        <f t="shared" si="303"/>
        <v>154.93706706833569</v>
      </c>
      <c r="Z428" s="31">
        <f t="shared" si="268"/>
        <v>271.97527833002437</v>
      </c>
      <c r="AA428" s="25">
        <f t="shared" si="269"/>
        <v>0</v>
      </c>
      <c r="AC428" s="49">
        <f t="shared" si="270"/>
        <v>1094.28</v>
      </c>
      <c r="AD428" s="49">
        <f t="shared" si="271"/>
        <v>815.9258349900731</v>
      </c>
      <c r="AE428" s="49">
        <f t="shared" si="272"/>
        <v>816.83903230514034</v>
      </c>
      <c r="AF428" s="49">
        <f t="shared" si="273"/>
        <v>816.01537456041092</v>
      </c>
      <c r="AG428" s="49">
        <f t="shared" si="274"/>
        <v>819.29723588680736</v>
      </c>
      <c r="AH428" s="50">
        <f t="shared" si="275"/>
        <v>3638.5034571621154</v>
      </c>
      <c r="AI428" s="49">
        <f t="shared" si="276"/>
        <v>-274.98276411319262</v>
      </c>
      <c r="AJ428" s="51">
        <f t="shared" si="277"/>
        <v>-6.7773710895244191E-5</v>
      </c>
      <c r="AK428" s="61"/>
      <c r="AL428" s="69">
        <f t="shared" si="278"/>
        <v>1094.28</v>
      </c>
      <c r="AM428" s="69">
        <f t="shared" si="279"/>
        <v>998.11044308090936</v>
      </c>
      <c r="AN428" s="69">
        <f t="shared" si="280"/>
        <v>887.25689227786972</v>
      </c>
      <c r="AO428" s="69">
        <f t="shared" si="281"/>
        <v>759.47726929405292</v>
      </c>
      <c r="AP428" s="69">
        <f t="shared" si="282"/>
        <v>612.18715606261787</v>
      </c>
      <c r="AQ428" s="70">
        <f t="shared" si="283"/>
        <v>3663.0402164109046</v>
      </c>
      <c r="AS428" s="74">
        <f t="shared" si="284"/>
        <v>-8.7883866029800972E-2</v>
      </c>
      <c r="AT428" s="74">
        <f t="shared" si="285"/>
        <v>-0.111063411440585</v>
      </c>
      <c r="AU428" s="74">
        <f t="shared" si="286"/>
        <v>-0.14401648958258978</v>
      </c>
      <c r="AV428" s="74">
        <f t="shared" si="287"/>
        <v>-0.19393617055628765</v>
      </c>
      <c r="AW428" s="45"/>
      <c r="AX428" s="42" t="str">
        <f t="shared" si="288"/>
        <v>HPS0110-ST-0760-003-B</v>
      </c>
      <c r="AY428" s="42">
        <f t="shared" si="289"/>
        <v>364.76</v>
      </c>
      <c r="AZ428" s="43">
        <f t="shared" si="290"/>
        <v>332.70348102696983</v>
      </c>
      <c r="BA428" s="43">
        <f t="shared" si="291"/>
        <v>295.75229742595661</v>
      </c>
      <c r="BB428" s="43">
        <f t="shared" si="292"/>
        <v>302.99822871289251</v>
      </c>
      <c r="BC428" s="43">
        <f t="shared" si="293"/>
        <v>310.5365904417398</v>
      </c>
      <c r="BD428" s="43">
        <f t="shared" si="294"/>
        <v>315.22062103053815</v>
      </c>
      <c r="BE428" s="43">
        <f t="shared" si="295"/>
        <v>253.15908976468435</v>
      </c>
      <c r="BF428" s="43">
        <f t="shared" si="296"/>
        <v>259.3614874639191</v>
      </c>
      <c r="BG428" s="43">
        <f t="shared" si="297"/>
        <v>265.81420079937408</v>
      </c>
      <c r="BH428" s="43">
        <f t="shared" si="298"/>
        <v>269.82365374567627</v>
      </c>
      <c r="BI428" s="43">
        <f t="shared" si="299"/>
        <v>273.26927737140466</v>
      </c>
      <c r="BJ428" s="43">
        <f t="shared" si="265"/>
        <v>204.06238535420599</v>
      </c>
    </row>
    <row r="429" spans="1:62" x14ac:dyDescent="0.2">
      <c r="A429" s="26" t="s">
        <v>443</v>
      </c>
      <c r="B429" s="17">
        <f>IF(ISERROR(VLOOKUP('Prices updated for CPI'!A429,Quantities!$A$1:$B$576,2,FALSE)),0,VLOOKUP('Prices updated for CPI'!A429,Quantities!$A$1:$B$576,2,FALSE))</f>
        <v>2</v>
      </c>
      <c r="C429" s="18">
        <f t="shared" si="266"/>
        <v>0.46959823956815083</v>
      </c>
      <c r="D429" s="19">
        <v>3</v>
      </c>
      <c r="E429" s="20">
        <v>960</v>
      </c>
      <c r="F429" s="21">
        <v>0</v>
      </c>
      <c r="G429" s="22">
        <v>87.963288705347196</v>
      </c>
      <c r="H429" s="22">
        <v>0</v>
      </c>
      <c r="I429" s="22">
        <v>77.879465349104166</v>
      </c>
      <c r="J429" s="23">
        <f t="shared" si="267"/>
        <v>165.84275405445135</v>
      </c>
      <c r="K429" s="24">
        <f>IF(ISERROR(VLOOKUP($A429,'14-15 pricing'!$A$1:$D$1208,4,FALSE)),L429,VLOOKUP($A429,'14-15 pricing'!$A$1:$D$1208,4,FALSE))</f>
        <v>214.05</v>
      </c>
      <c r="L429" s="24">
        <f t="shared" ref="L429:L451" si="305">IF($D429=3,($I429*(1+L$8)*L$7)+$G429,$J429*(1+L$8)*L$7)</f>
        <v>197.40600393808194</v>
      </c>
      <c r="M429" s="24"/>
      <c r="N429" s="24"/>
      <c r="O429" s="24"/>
      <c r="P429" s="24"/>
      <c r="Q429" s="24"/>
      <c r="R429" s="24"/>
      <c r="S429" s="24"/>
      <c r="T429" s="24"/>
      <c r="U429" s="24">
        <f t="shared" si="304"/>
        <v>197.6906482795234</v>
      </c>
      <c r="V429" s="24">
        <f t="shared" si="304"/>
        <v>197.43391349455044</v>
      </c>
      <c r="W429" s="24">
        <f t="shared" si="304"/>
        <v>198.45687232342686</v>
      </c>
      <c r="X429" s="22">
        <f t="shared" ref="X429:X451" si="306">IF($D429=3,($I429*(1+L$8)*L$7))</f>
        <v>109.44271523273473</v>
      </c>
      <c r="Y429" s="22">
        <f t="shared" ref="Y429:Y451" si="307">IF($D429=3,$G429,$J429*(1+L$8)*L$7)</f>
        <v>87.963288705347196</v>
      </c>
      <c r="Z429" s="31">
        <f t="shared" si="268"/>
        <v>197.40600393808194</v>
      </c>
      <c r="AA429" s="25">
        <f t="shared" si="269"/>
        <v>0</v>
      </c>
      <c r="AC429" s="49">
        <f t="shared" si="270"/>
        <v>428.1</v>
      </c>
      <c r="AD429" s="49">
        <f t="shared" si="271"/>
        <v>394.81200787616388</v>
      </c>
      <c r="AE429" s="49">
        <f t="shared" si="272"/>
        <v>395.3812965590468</v>
      </c>
      <c r="AF429" s="49">
        <f t="shared" si="273"/>
        <v>394.86782698910088</v>
      </c>
      <c r="AG429" s="49">
        <f t="shared" si="274"/>
        <v>396.91374464685373</v>
      </c>
      <c r="AH429" s="50">
        <f t="shared" si="275"/>
        <v>1666.0090713602951</v>
      </c>
      <c r="AI429" s="49">
        <f t="shared" si="276"/>
        <v>-31.186255353146294</v>
      </c>
      <c r="AJ429" s="51">
        <f t="shared" si="277"/>
        <v>-7.686329945171991E-6</v>
      </c>
      <c r="AK429" s="61"/>
      <c r="AL429" s="69">
        <f t="shared" si="278"/>
        <v>428.1</v>
      </c>
      <c r="AM429" s="69">
        <f t="shared" si="279"/>
        <v>417.19324964802837</v>
      </c>
      <c r="AN429" s="69">
        <f t="shared" si="280"/>
        <v>404.6211629818128</v>
      </c>
      <c r="AO429" s="69">
        <f t="shared" si="281"/>
        <v>390.12946215047737</v>
      </c>
      <c r="AP429" s="69">
        <f t="shared" si="282"/>
        <v>373.42504397705852</v>
      </c>
      <c r="AQ429" s="70">
        <f t="shared" si="283"/>
        <v>1672.6274786025506</v>
      </c>
      <c r="AS429" s="74">
        <f t="shared" si="284"/>
        <v>-2.5477108974472442E-2</v>
      </c>
      <c r="AT429" s="74">
        <f t="shared" si="285"/>
        <v>-3.013492350804383E-2</v>
      </c>
      <c r="AU429" s="74">
        <f t="shared" si="286"/>
        <v>-3.5815479162138682E-2</v>
      </c>
      <c r="AV429" s="74">
        <f t="shared" si="287"/>
        <v>-4.2817627977493687E-2</v>
      </c>
      <c r="AW429" s="45"/>
      <c r="AX429" s="42" t="str">
        <f t="shared" si="288"/>
        <v>HPS0110-ST-0960-003-B</v>
      </c>
      <c r="AY429" s="42">
        <f t="shared" si="289"/>
        <v>214.05</v>
      </c>
      <c r="AZ429" s="43">
        <f t="shared" si="290"/>
        <v>208.59662482401419</v>
      </c>
      <c r="BA429" s="43">
        <f t="shared" si="291"/>
        <v>202.3105814909064</v>
      </c>
      <c r="BB429" s="43">
        <f t="shared" si="292"/>
        <v>207.26719073743359</v>
      </c>
      <c r="BC429" s="43">
        <f t="shared" si="293"/>
        <v>212.42383823645667</v>
      </c>
      <c r="BD429" s="43">
        <f t="shared" si="294"/>
        <v>215.62796872128658</v>
      </c>
      <c r="BE429" s="43">
        <f t="shared" si="295"/>
        <v>195.06473107523868</v>
      </c>
      <c r="BF429" s="43">
        <f t="shared" si="296"/>
        <v>199.84381698658203</v>
      </c>
      <c r="BG429" s="43">
        <f t="shared" si="297"/>
        <v>204.81577668455733</v>
      </c>
      <c r="BH429" s="43">
        <f t="shared" si="298"/>
        <v>207.90514970077504</v>
      </c>
      <c r="BI429" s="43">
        <f t="shared" si="299"/>
        <v>210.56007963658709</v>
      </c>
      <c r="BJ429" s="43">
        <f t="shared" si="265"/>
        <v>186.71252198852926</v>
      </c>
    </row>
    <row r="430" spans="1:62" x14ac:dyDescent="0.2">
      <c r="A430" s="26" t="s">
        <v>444</v>
      </c>
      <c r="B430" s="17">
        <f>IF(ISERROR(VLOOKUP('Prices updated for CPI'!A430,Quantities!$A$1:$B$576,2,FALSE)),0,VLOOKUP('Prices updated for CPI'!A430,Quantities!$A$1:$B$576,2,FALSE))</f>
        <v>2</v>
      </c>
      <c r="C430" s="18">
        <f t="shared" si="266"/>
        <v>0.38846509793273482</v>
      </c>
      <c r="D430" s="19">
        <v>3</v>
      </c>
      <c r="E430" s="20">
        <v>1070</v>
      </c>
      <c r="F430" s="21">
        <v>0</v>
      </c>
      <c r="G430" s="22">
        <v>139.61782204704622</v>
      </c>
      <c r="H430" s="22">
        <v>0</v>
      </c>
      <c r="I430" s="22">
        <v>88.689379349104172</v>
      </c>
      <c r="J430" s="23">
        <f t="shared" si="267"/>
        <v>228.30720139615039</v>
      </c>
      <c r="K430" s="24">
        <f>IF(ISERROR(VLOOKUP($A430,'14-15 pricing'!$A$1:$D$1208,4,FALSE)),L430,VLOOKUP($A430,'14-15 pricing'!$A$1:$D$1208,4,FALSE))</f>
        <v>336.17</v>
      </c>
      <c r="L430" s="24">
        <f t="shared" si="305"/>
        <v>264.25152933768879</v>
      </c>
      <c r="M430" s="24"/>
      <c r="N430" s="24"/>
      <c r="O430" s="24"/>
      <c r="P430" s="24"/>
      <c r="Q430" s="24"/>
      <c r="R430" s="24"/>
      <c r="S430" s="24"/>
      <c r="T430" s="24"/>
      <c r="U430" s="24">
        <f t="shared" si="304"/>
        <v>264.57568320629224</v>
      </c>
      <c r="V430" s="24">
        <f t="shared" si="304"/>
        <v>264.28331282811223</v>
      </c>
      <c r="W430" s="24">
        <f t="shared" si="304"/>
        <v>265.44826155016682</v>
      </c>
      <c r="X430" s="22">
        <f t="shared" si="306"/>
        <v>124.63370729064259</v>
      </c>
      <c r="Y430" s="22">
        <f t="shared" si="307"/>
        <v>139.61782204704622</v>
      </c>
      <c r="Z430" s="31">
        <f t="shared" si="268"/>
        <v>264.25152933768879</v>
      </c>
      <c r="AA430" s="25">
        <f t="shared" si="269"/>
        <v>0</v>
      </c>
      <c r="AC430" s="49">
        <f t="shared" si="270"/>
        <v>672.34</v>
      </c>
      <c r="AD430" s="49">
        <f t="shared" si="271"/>
        <v>528.50305867537759</v>
      </c>
      <c r="AE430" s="49">
        <f t="shared" si="272"/>
        <v>529.15136641258448</v>
      </c>
      <c r="AF430" s="49">
        <f t="shared" si="273"/>
        <v>528.56662565622446</v>
      </c>
      <c r="AG430" s="49">
        <f t="shared" si="274"/>
        <v>530.89652310033364</v>
      </c>
      <c r="AH430" s="50">
        <f t="shared" si="275"/>
        <v>2322.8065463789385</v>
      </c>
      <c r="AI430" s="49">
        <f t="shared" si="276"/>
        <v>-141.44347689966639</v>
      </c>
      <c r="AJ430" s="51">
        <f t="shared" si="277"/>
        <v>-3.4860909709490526E-5</v>
      </c>
      <c r="AK430" s="61"/>
      <c r="AL430" s="69">
        <f t="shared" si="278"/>
        <v>672.34</v>
      </c>
      <c r="AM430" s="69">
        <f t="shared" si="279"/>
        <v>622.87305778489724</v>
      </c>
      <c r="AN430" s="69">
        <f t="shared" si="280"/>
        <v>565.8530779951767</v>
      </c>
      <c r="AO430" s="69">
        <f t="shared" si="281"/>
        <v>500.12679798615096</v>
      </c>
      <c r="AP430" s="69">
        <f t="shared" si="282"/>
        <v>424.36486506796984</v>
      </c>
      <c r="AQ430" s="70">
        <f t="shared" si="283"/>
        <v>2336.8983824519487</v>
      </c>
      <c r="AS430" s="74">
        <f t="shared" si="284"/>
        <v>-7.3574296063156713E-2</v>
      </c>
      <c r="AT430" s="74">
        <f t="shared" si="285"/>
        <v>-9.1543500039155318E-2</v>
      </c>
      <c r="AU430" s="74">
        <f t="shared" si="286"/>
        <v>-0.11615432090940396</v>
      </c>
      <c r="AV430" s="74">
        <f t="shared" si="287"/>
        <v>-0.15148544973644673</v>
      </c>
      <c r="AW430" s="45"/>
      <c r="AX430" s="42" t="str">
        <f t="shared" si="288"/>
        <v>HPS0110-ST-1070-003-B</v>
      </c>
      <c r="AY430" s="42">
        <f t="shared" si="289"/>
        <v>336.17</v>
      </c>
      <c r="AZ430" s="43">
        <f t="shared" si="290"/>
        <v>311.43652889244862</v>
      </c>
      <c r="BA430" s="43">
        <f t="shared" si="291"/>
        <v>282.92653899758835</v>
      </c>
      <c r="BB430" s="43">
        <f t="shared" si="292"/>
        <v>289.85823920302926</v>
      </c>
      <c r="BC430" s="43">
        <f t="shared" si="293"/>
        <v>297.06968814938477</v>
      </c>
      <c r="BD430" s="43">
        <f t="shared" si="294"/>
        <v>301.55058846556693</v>
      </c>
      <c r="BE430" s="43">
        <f t="shared" si="295"/>
        <v>250.06339899307548</v>
      </c>
      <c r="BF430" s="43">
        <f t="shared" si="296"/>
        <v>256.18995226840582</v>
      </c>
      <c r="BG430" s="43">
        <f t="shared" si="297"/>
        <v>262.56376025962459</v>
      </c>
      <c r="BH430" s="43">
        <f t="shared" si="298"/>
        <v>266.52418464251787</v>
      </c>
      <c r="BI430" s="43">
        <f t="shared" si="299"/>
        <v>269.92767434656673</v>
      </c>
      <c r="BJ430" s="43">
        <f t="shared" si="265"/>
        <v>212.18243253398492</v>
      </c>
    </row>
    <row r="431" spans="1:62" x14ac:dyDescent="0.2">
      <c r="A431" s="26" t="s">
        <v>445</v>
      </c>
      <c r="B431" s="17">
        <f>IF(ISERROR(VLOOKUP('Prices updated for CPI'!A431,Quantities!$A$1:$B$576,2,FALSE)),0,VLOOKUP('Prices updated for CPI'!A431,Quantities!$A$1:$B$576,2,FALSE))</f>
        <v>3</v>
      </c>
      <c r="C431" s="18">
        <f t="shared" si="266"/>
        <v>0.32836981864312875</v>
      </c>
      <c r="D431" s="19">
        <v>3</v>
      </c>
      <c r="E431" s="20">
        <v>1120</v>
      </c>
      <c r="F431" s="21">
        <v>0</v>
      </c>
      <c r="G431" s="22">
        <v>179.4880834171293</v>
      </c>
      <c r="H431" s="22">
        <v>0</v>
      </c>
      <c r="I431" s="22">
        <v>87.754349099104161</v>
      </c>
      <c r="J431" s="23">
        <f t="shared" si="267"/>
        <v>267.24243251623346</v>
      </c>
      <c r="K431" s="24">
        <f>IF(ISERROR(VLOOKUP($A431,'14-15 pricing'!$A$1:$D$1208,4,FALSE)),L431,VLOOKUP($A431,'14-15 pricing'!$A$1:$D$1208,4,FALSE))</f>
        <v>419.17</v>
      </c>
      <c r="L431" s="24">
        <f t="shared" si="305"/>
        <v>302.80780827445619</v>
      </c>
      <c r="M431" s="24"/>
      <c r="N431" s="24"/>
      <c r="O431" s="24"/>
      <c r="P431" s="24"/>
      <c r="Q431" s="24"/>
      <c r="R431" s="24"/>
      <c r="S431" s="24"/>
      <c r="T431" s="24"/>
      <c r="U431" s="24">
        <f t="shared" si="304"/>
        <v>303.12854466878002</v>
      </c>
      <c r="V431" s="24">
        <f t="shared" si="304"/>
        <v>302.8392566793799</v>
      </c>
      <c r="W431" s="24">
        <f t="shared" si="304"/>
        <v>303.99192363440881</v>
      </c>
      <c r="X431" s="22">
        <f t="shared" si="306"/>
        <v>123.31972485732686</v>
      </c>
      <c r="Y431" s="22">
        <f t="shared" si="307"/>
        <v>179.4880834171293</v>
      </c>
      <c r="Z431" s="31">
        <f t="shared" si="268"/>
        <v>302.80780827445619</v>
      </c>
      <c r="AA431" s="25">
        <f t="shared" si="269"/>
        <v>0</v>
      </c>
      <c r="AC431" s="49">
        <f t="shared" si="270"/>
        <v>1257.51</v>
      </c>
      <c r="AD431" s="49">
        <f t="shared" si="271"/>
        <v>908.42342482336858</v>
      </c>
      <c r="AE431" s="49">
        <f t="shared" si="272"/>
        <v>909.38563400634007</v>
      </c>
      <c r="AF431" s="49">
        <f t="shared" si="273"/>
        <v>908.5177700381397</v>
      </c>
      <c r="AG431" s="49">
        <f t="shared" si="274"/>
        <v>911.97577090322648</v>
      </c>
      <c r="AH431" s="50">
        <f t="shared" si="275"/>
        <v>4087.5120202979174</v>
      </c>
      <c r="AI431" s="49">
        <f t="shared" si="276"/>
        <v>-345.53422909677352</v>
      </c>
      <c r="AJ431" s="51">
        <f t="shared" si="277"/>
        <v>-8.516219924815386E-5</v>
      </c>
      <c r="AK431" s="61"/>
      <c r="AL431" s="69">
        <f t="shared" si="278"/>
        <v>1257.51</v>
      </c>
      <c r="AM431" s="69">
        <f t="shared" si="279"/>
        <v>1136.666521610432</v>
      </c>
      <c r="AN431" s="69">
        <f t="shared" si="280"/>
        <v>997.37162309962503</v>
      </c>
      <c r="AO431" s="69">
        <f t="shared" si="281"/>
        <v>836.80798317703375</v>
      </c>
      <c r="AP431" s="69">
        <f t="shared" si="282"/>
        <v>651.7281077414566</v>
      </c>
      <c r="AQ431" s="70">
        <f t="shared" si="283"/>
        <v>4116.8181091120941</v>
      </c>
      <c r="AS431" s="74">
        <f t="shared" si="284"/>
        <v>-9.6097429356083022E-2</v>
      </c>
      <c r="AT431" s="74">
        <f t="shared" si="285"/>
        <v>-0.12254684717330606</v>
      </c>
      <c r="AU431" s="74">
        <f t="shared" si="286"/>
        <v>-0.16098677384021881</v>
      </c>
      <c r="AV431" s="74">
        <f t="shared" si="287"/>
        <v>-0.22117364933936337</v>
      </c>
      <c r="AW431" s="45"/>
      <c r="AX431" s="42" t="str">
        <f t="shared" si="288"/>
        <v>HPS0110-ST-1120-003-B</v>
      </c>
      <c r="AY431" s="42">
        <f t="shared" si="289"/>
        <v>419.17</v>
      </c>
      <c r="AZ431" s="43">
        <f t="shared" si="290"/>
        <v>378.88884053681068</v>
      </c>
      <c r="BA431" s="43">
        <f t="shared" si="291"/>
        <v>332.45720769987497</v>
      </c>
      <c r="BB431" s="43">
        <f t="shared" si="292"/>
        <v>340.60240928852187</v>
      </c>
      <c r="BC431" s="43">
        <f t="shared" si="293"/>
        <v>349.07633396405748</v>
      </c>
      <c r="BD431" s="43">
        <f t="shared" si="294"/>
        <v>354.34168521875932</v>
      </c>
      <c r="BE431" s="43">
        <f t="shared" si="295"/>
        <v>278.93599439234453</v>
      </c>
      <c r="BF431" s="43">
        <f t="shared" si="296"/>
        <v>285.76992625495694</v>
      </c>
      <c r="BG431" s="43">
        <f t="shared" si="297"/>
        <v>292.8796611352131</v>
      </c>
      <c r="BH431" s="43">
        <f t="shared" si="298"/>
        <v>297.29736047828493</v>
      </c>
      <c r="BI431" s="43">
        <f t="shared" si="299"/>
        <v>301.09382085123724</v>
      </c>
      <c r="BJ431" s="43">
        <f t="shared" si="265"/>
        <v>217.24270258048548</v>
      </c>
    </row>
    <row r="432" spans="1:62" x14ac:dyDescent="0.2">
      <c r="A432" s="26" t="s">
        <v>446</v>
      </c>
      <c r="B432" s="17">
        <f>IF(ISERROR(VLOOKUP('Prices updated for CPI'!A432,Quantities!$A$1:$B$576,2,FALSE)),0,VLOOKUP('Prices updated for CPI'!A432,Quantities!$A$1:$B$576,2,FALSE))</f>
        <v>10</v>
      </c>
      <c r="C432" s="18">
        <f t="shared" si="266"/>
        <v>0.53246706960585299</v>
      </c>
      <c r="D432" s="19">
        <v>3</v>
      </c>
      <c r="E432" s="20">
        <v>60</v>
      </c>
      <c r="F432" s="21">
        <v>0</v>
      </c>
      <c r="G432" s="22">
        <v>61.965650893943497</v>
      </c>
      <c r="H432" s="22">
        <v>0</v>
      </c>
      <c r="I432" s="22">
        <v>70.571860082458173</v>
      </c>
      <c r="J432" s="23">
        <f t="shared" si="267"/>
        <v>132.53751097640168</v>
      </c>
      <c r="K432" s="24">
        <f>IF(ISERROR(VLOOKUP($A432,'14-15 pricing'!$A$1:$D$1208,4,FALSE)),L432,VLOOKUP($A432,'14-15 pricing'!$A$1:$D$1208,4,FALSE))</f>
        <v>164</v>
      </c>
      <c r="L432" s="24">
        <f t="shared" si="305"/>
        <v>161.1391101855167</v>
      </c>
      <c r="M432" s="24"/>
      <c r="N432" s="24"/>
      <c r="O432" s="24"/>
      <c r="P432" s="24"/>
      <c r="Q432" s="24"/>
      <c r="R432" s="24"/>
      <c r="S432" s="24"/>
      <c r="T432" s="24"/>
      <c r="U432" s="24">
        <f t="shared" si="304"/>
        <v>161.39704570866681</v>
      </c>
      <c r="V432" s="24">
        <f t="shared" si="304"/>
        <v>161.16440092557548</v>
      </c>
      <c r="W432" s="24">
        <f t="shared" si="304"/>
        <v>162.09137322845368</v>
      </c>
      <c r="X432" s="22">
        <f t="shared" si="306"/>
        <v>99.173459291573209</v>
      </c>
      <c r="Y432" s="22">
        <f t="shared" si="307"/>
        <v>61.965650893943497</v>
      </c>
      <c r="Z432" s="31">
        <f t="shared" si="268"/>
        <v>161.1391101855167</v>
      </c>
      <c r="AA432" s="25">
        <f t="shared" si="269"/>
        <v>0</v>
      </c>
      <c r="AC432" s="49">
        <f t="shared" si="270"/>
        <v>1640</v>
      </c>
      <c r="AD432" s="49">
        <f t="shared" si="271"/>
        <v>1611.3911018551671</v>
      </c>
      <c r="AE432" s="49">
        <f t="shared" si="272"/>
        <v>1613.9704570866681</v>
      </c>
      <c r="AF432" s="49">
        <f t="shared" si="273"/>
        <v>1611.6440092557548</v>
      </c>
      <c r="AG432" s="49">
        <f t="shared" si="274"/>
        <v>1620.9137322845368</v>
      </c>
      <c r="AH432" s="50">
        <f t="shared" si="275"/>
        <v>6700.0485557048305</v>
      </c>
      <c r="AI432" s="49">
        <f t="shared" si="276"/>
        <v>-19.086267715463237</v>
      </c>
      <c r="AJ432" s="51">
        <f t="shared" si="277"/>
        <v>-4.7041027985469247E-6</v>
      </c>
      <c r="AK432" s="61"/>
      <c r="AL432" s="69">
        <f t="shared" si="278"/>
        <v>1640</v>
      </c>
      <c r="AM432" s="69">
        <f t="shared" si="279"/>
        <v>1633.3249710564417</v>
      </c>
      <c r="AN432" s="69">
        <f t="shared" si="280"/>
        <v>1625.6307413665925</v>
      </c>
      <c r="AO432" s="69">
        <f t="shared" si="281"/>
        <v>1616.7616906073013</v>
      </c>
      <c r="AP432" s="69">
        <f t="shared" si="282"/>
        <v>1606.5384370079635</v>
      </c>
      <c r="AQ432" s="70">
        <f t="shared" si="283"/>
        <v>6722.4730056185344</v>
      </c>
      <c r="AS432" s="74">
        <f t="shared" si="284"/>
        <v>-4.0701395997306987E-3</v>
      </c>
      <c r="AT432" s="74">
        <f t="shared" si="285"/>
        <v>-4.7107769893902493E-3</v>
      </c>
      <c r="AU432" s="74">
        <f t="shared" si="286"/>
        <v>-5.4557597451899888E-3</v>
      </c>
      <c r="AV432" s="74">
        <f t="shared" si="287"/>
        <v>-6.3232903517757479E-3</v>
      </c>
      <c r="AW432" s="45"/>
      <c r="AX432" s="42" t="str">
        <f t="shared" si="288"/>
        <v>HPS0110-TA-0060-003-B</v>
      </c>
      <c r="AY432" s="42">
        <f t="shared" si="289"/>
        <v>164</v>
      </c>
      <c r="AZ432" s="43">
        <f t="shared" si="290"/>
        <v>163.33249710564417</v>
      </c>
      <c r="BA432" s="43">
        <f t="shared" si="291"/>
        <v>162.56307413665925</v>
      </c>
      <c r="BB432" s="43">
        <f t="shared" si="292"/>
        <v>166.54586945300741</v>
      </c>
      <c r="BC432" s="43">
        <f t="shared" si="293"/>
        <v>170.68940195389138</v>
      </c>
      <c r="BD432" s="43">
        <f t="shared" si="294"/>
        <v>173.26402409036302</v>
      </c>
      <c r="BE432" s="43">
        <f t="shared" si="295"/>
        <v>161.67616906073013</v>
      </c>
      <c r="BF432" s="43">
        <f t="shared" si="296"/>
        <v>165.63723520271802</v>
      </c>
      <c r="BG432" s="43">
        <f t="shared" si="297"/>
        <v>169.75816158578078</v>
      </c>
      <c r="BH432" s="43">
        <f t="shared" si="298"/>
        <v>172.31873720244118</v>
      </c>
      <c r="BI432" s="43">
        <f t="shared" si="299"/>
        <v>174.51923187300866</v>
      </c>
      <c r="BJ432" s="43">
        <f t="shared" si="265"/>
        <v>160.65384370079636</v>
      </c>
    </row>
    <row r="433" spans="1:62" x14ac:dyDescent="0.2">
      <c r="A433" s="26" t="s">
        <v>447</v>
      </c>
      <c r="B433" s="17">
        <f>IF(ISERROR(VLOOKUP('Prices updated for CPI'!A433,Quantities!$A$1:$B$576,2,FALSE)),0,VLOOKUP('Prices updated for CPI'!A433,Quantities!$A$1:$B$576,2,FALSE))</f>
        <v>4</v>
      </c>
      <c r="C433" s="18">
        <f t="shared" si="266"/>
        <v>0.38694041680207769</v>
      </c>
      <c r="D433" s="19">
        <v>3</v>
      </c>
      <c r="E433" s="20">
        <v>230</v>
      </c>
      <c r="F433" s="21">
        <v>0</v>
      </c>
      <c r="G433" s="22">
        <v>128.93942925693202</v>
      </c>
      <c r="H433" s="22">
        <v>0</v>
      </c>
      <c r="I433" s="22">
        <v>81.381774082458179</v>
      </c>
      <c r="J433" s="23">
        <f t="shared" si="267"/>
        <v>210.32120333939019</v>
      </c>
      <c r="K433" s="24">
        <f>IF(ISERROR(VLOOKUP($A433,'14-15 pricing'!$A$1:$D$1208,4,FALSE)),L433,VLOOKUP($A433,'14-15 pricing'!$A$1:$D$1208,4,FALSE))</f>
        <v>314.70999999999998</v>
      </c>
      <c r="L433" s="24">
        <f t="shared" si="305"/>
        <v>243.30388060641309</v>
      </c>
      <c r="M433" s="24"/>
      <c r="N433" s="24"/>
      <c r="O433" s="24"/>
      <c r="P433" s="24"/>
      <c r="Q433" s="24"/>
      <c r="R433" s="24"/>
      <c r="S433" s="24"/>
      <c r="T433" s="24"/>
      <c r="U433" s="24">
        <f t="shared" si="304"/>
        <v>243.60132565672518</v>
      </c>
      <c r="V433" s="24">
        <f t="shared" si="304"/>
        <v>243.33304528042675</v>
      </c>
      <c r="W433" s="24">
        <f t="shared" si="304"/>
        <v>244.40200747648316</v>
      </c>
      <c r="X433" s="22">
        <f t="shared" si="306"/>
        <v>114.36445134948109</v>
      </c>
      <c r="Y433" s="22">
        <f t="shared" si="307"/>
        <v>128.93942925693202</v>
      </c>
      <c r="Z433" s="31">
        <f t="shared" si="268"/>
        <v>243.30388060641309</v>
      </c>
      <c r="AA433" s="25">
        <f t="shared" si="269"/>
        <v>0</v>
      </c>
      <c r="AC433" s="49">
        <f t="shared" si="270"/>
        <v>1258.8399999999999</v>
      </c>
      <c r="AD433" s="49">
        <f t="shared" si="271"/>
        <v>973.21552242565235</v>
      </c>
      <c r="AE433" s="49">
        <f t="shared" si="272"/>
        <v>974.40530262690072</v>
      </c>
      <c r="AF433" s="49">
        <f t="shared" si="273"/>
        <v>973.33218112170698</v>
      </c>
      <c r="AG433" s="49">
        <f t="shared" si="274"/>
        <v>977.60802990593265</v>
      </c>
      <c r="AH433" s="50">
        <f t="shared" si="275"/>
        <v>4296.7886719047528</v>
      </c>
      <c r="AI433" s="49">
        <f t="shared" si="276"/>
        <v>-281.23197009406726</v>
      </c>
      <c r="AJ433" s="51">
        <f t="shared" si="277"/>
        <v>-6.9313923354881438E-5</v>
      </c>
      <c r="AK433" s="61"/>
      <c r="AL433" s="69">
        <f t="shared" si="278"/>
        <v>1258.8399999999999</v>
      </c>
      <c r="AM433" s="69">
        <f t="shared" si="279"/>
        <v>1160.4849120269357</v>
      </c>
      <c r="AN433" s="69">
        <f t="shared" si="280"/>
        <v>1047.1121245185934</v>
      </c>
      <c r="AO433" s="69">
        <f t="shared" si="281"/>
        <v>916.42860613333369</v>
      </c>
      <c r="AP433" s="69">
        <f t="shared" si="282"/>
        <v>765.79120581102234</v>
      </c>
      <c r="AQ433" s="70">
        <f t="shared" si="283"/>
        <v>4323.99004638102</v>
      </c>
      <c r="AS433" s="74">
        <f t="shared" si="284"/>
        <v>-7.8131524239032926E-2</v>
      </c>
      <c r="AT433" s="74">
        <f t="shared" si="285"/>
        <v>-9.7694322720941015E-2</v>
      </c>
      <c r="AU433" s="74">
        <f t="shared" si="286"/>
        <v>-0.1248037486389923</v>
      </c>
      <c r="AV433" s="74">
        <f t="shared" si="287"/>
        <v>-0.16437439786814631</v>
      </c>
      <c r="AW433" s="45"/>
      <c r="AX433" s="42" t="str">
        <f t="shared" si="288"/>
        <v>HPS0110-TA-0230-003-B</v>
      </c>
      <c r="AY433" s="42">
        <f t="shared" si="289"/>
        <v>314.70999999999998</v>
      </c>
      <c r="AZ433" s="43">
        <f t="shared" si="290"/>
        <v>290.12122800673393</v>
      </c>
      <c r="BA433" s="43">
        <f t="shared" si="291"/>
        <v>261.77803112964835</v>
      </c>
      <c r="BB433" s="43">
        <f t="shared" si="292"/>
        <v>268.19159289232471</v>
      </c>
      <c r="BC433" s="43">
        <f t="shared" si="293"/>
        <v>274.86399242563613</v>
      </c>
      <c r="BD433" s="43">
        <f t="shared" si="294"/>
        <v>279.0099494172083</v>
      </c>
      <c r="BE433" s="43">
        <f t="shared" si="295"/>
        <v>229.10715153333339</v>
      </c>
      <c r="BF433" s="43">
        <f t="shared" si="296"/>
        <v>234.72027674590007</v>
      </c>
      <c r="BG433" s="43">
        <f t="shared" si="297"/>
        <v>240.55993580503716</v>
      </c>
      <c r="BH433" s="43">
        <f t="shared" si="298"/>
        <v>244.1884618223651</v>
      </c>
      <c r="BI433" s="43">
        <f t="shared" si="299"/>
        <v>247.30672636850625</v>
      </c>
      <c r="BJ433" s="43">
        <f t="shared" si="265"/>
        <v>191.44780145275556</v>
      </c>
    </row>
    <row r="434" spans="1:62" x14ac:dyDescent="0.2">
      <c r="A434" s="26" t="s">
        <v>448</v>
      </c>
      <c r="B434" s="17">
        <f>IF(ISERROR(VLOOKUP('Prices updated for CPI'!A434,Quantities!$A$1:$B$576,2,FALSE)),0,VLOOKUP('Prices updated for CPI'!A434,Quantities!$A$1:$B$576,2,FALSE))</f>
        <v>3</v>
      </c>
      <c r="C434" s="18">
        <f t="shared" si="266"/>
        <v>0.32274690924995175</v>
      </c>
      <c r="D434" s="19">
        <v>3</v>
      </c>
      <c r="E434" s="20">
        <v>320</v>
      </c>
      <c r="F434" s="21">
        <v>0</v>
      </c>
      <c r="G434" s="22">
        <v>168.8096906270151</v>
      </c>
      <c r="H434" s="22">
        <v>0</v>
      </c>
      <c r="I434" s="22">
        <v>80.446743832458168</v>
      </c>
      <c r="J434" s="23">
        <f t="shared" si="267"/>
        <v>249.25643445947327</v>
      </c>
      <c r="K434" s="24">
        <f>IF(ISERROR(VLOOKUP($A434,'14-15 pricing'!$A$1:$D$1208,4,FALSE)),L434,VLOOKUP($A434,'14-15 pricing'!$A$1:$D$1208,4,FALSE))</f>
        <v>397.71</v>
      </c>
      <c r="L434" s="24">
        <f t="shared" si="305"/>
        <v>281.86015954318043</v>
      </c>
      <c r="M434" s="24"/>
      <c r="N434" s="24"/>
      <c r="O434" s="24"/>
      <c r="P434" s="24"/>
      <c r="Q434" s="24"/>
      <c r="R434" s="24"/>
      <c r="S434" s="24"/>
      <c r="T434" s="24"/>
      <c r="U434" s="24">
        <f t="shared" si="304"/>
        <v>282.15418711921291</v>
      </c>
      <c r="V434" s="24">
        <f t="shared" si="304"/>
        <v>281.88898913169442</v>
      </c>
      <c r="W434" s="24">
        <f t="shared" si="304"/>
        <v>282.94566956072509</v>
      </c>
      <c r="X434" s="22">
        <f t="shared" si="306"/>
        <v>113.05046891616536</v>
      </c>
      <c r="Y434" s="22">
        <f t="shared" si="307"/>
        <v>168.8096906270151</v>
      </c>
      <c r="Z434" s="31">
        <f t="shared" si="268"/>
        <v>281.86015954318043</v>
      </c>
      <c r="AA434" s="25">
        <f t="shared" si="269"/>
        <v>0</v>
      </c>
      <c r="AC434" s="49">
        <f t="shared" si="270"/>
        <v>1193.1299999999999</v>
      </c>
      <c r="AD434" s="49">
        <f t="shared" si="271"/>
        <v>845.58047862954129</v>
      </c>
      <c r="AE434" s="49">
        <f t="shared" si="272"/>
        <v>846.46256135763872</v>
      </c>
      <c r="AF434" s="49">
        <f t="shared" si="273"/>
        <v>845.66696739508325</v>
      </c>
      <c r="AG434" s="49">
        <f t="shared" si="274"/>
        <v>848.83700868217534</v>
      </c>
      <c r="AH434" s="50">
        <f t="shared" si="275"/>
        <v>3825.8937046580741</v>
      </c>
      <c r="AI434" s="49">
        <f t="shared" si="276"/>
        <v>-344.29299131782454</v>
      </c>
      <c r="AJ434" s="51">
        <f t="shared" si="277"/>
        <v>-8.4856277200079177E-5</v>
      </c>
      <c r="AK434" s="61"/>
      <c r="AL434" s="69">
        <f t="shared" si="278"/>
        <v>1193.1299999999999</v>
      </c>
      <c r="AM434" s="69">
        <f t="shared" si="279"/>
        <v>1072.7206189532878</v>
      </c>
      <c r="AN434" s="69">
        <f t="shared" si="280"/>
        <v>933.92609949580492</v>
      </c>
      <c r="AO434" s="69">
        <f t="shared" si="281"/>
        <v>773.93924079780743</v>
      </c>
      <c r="AP434" s="69">
        <f t="shared" si="282"/>
        <v>589.52421449776841</v>
      </c>
      <c r="AQ434" s="70">
        <f t="shared" si="283"/>
        <v>3854.4630702199365</v>
      </c>
      <c r="AS434" s="74">
        <f t="shared" si="284"/>
        <v>-0.10091891164140709</v>
      </c>
      <c r="AT434" s="74">
        <f t="shared" si="285"/>
        <v>-0.12938552406395648</v>
      </c>
      <c r="AU434" s="74">
        <f t="shared" si="286"/>
        <v>-0.17130569408475571</v>
      </c>
      <c r="AV434" s="74">
        <f t="shared" si="287"/>
        <v>-0.2382810130029544</v>
      </c>
      <c r="AW434" s="45"/>
      <c r="AX434" s="42" t="str">
        <f t="shared" si="288"/>
        <v>HPS0110-TA-0320-003-B</v>
      </c>
      <c r="AY434" s="42">
        <f t="shared" si="289"/>
        <v>397.71</v>
      </c>
      <c r="AZ434" s="43">
        <f t="shared" si="290"/>
        <v>357.57353965109598</v>
      </c>
      <c r="BA434" s="43">
        <f t="shared" si="291"/>
        <v>311.30869983193497</v>
      </c>
      <c r="BB434" s="43">
        <f t="shared" si="292"/>
        <v>318.93576297781738</v>
      </c>
      <c r="BC434" s="43">
        <f t="shared" si="293"/>
        <v>326.87063824030889</v>
      </c>
      <c r="BD434" s="43">
        <f t="shared" si="294"/>
        <v>331.80104617040081</v>
      </c>
      <c r="BE434" s="43">
        <f t="shared" si="295"/>
        <v>257.9797469326025</v>
      </c>
      <c r="BF434" s="43">
        <f t="shared" si="296"/>
        <v>264.30025073245127</v>
      </c>
      <c r="BG434" s="43">
        <f t="shared" si="297"/>
        <v>270.87583668062575</v>
      </c>
      <c r="BH434" s="43">
        <f t="shared" si="298"/>
        <v>274.9616376581323</v>
      </c>
      <c r="BI434" s="43">
        <f t="shared" si="299"/>
        <v>278.47287287317693</v>
      </c>
      <c r="BJ434" s="43">
        <f t="shared" si="265"/>
        <v>196.50807149925615</v>
      </c>
    </row>
    <row r="435" spans="1:62" x14ac:dyDescent="0.2">
      <c r="A435" s="26" t="s">
        <v>449</v>
      </c>
      <c r="B435" s="17">
        <f>IF(ISERROR(VLOOKUP('Prices updated for CPI'!A435,Quantities!$A$1:$B$576,2,FALSE)),0,VLOOKUP('Prices updated for CPI'!A435,Quantities!$A$1:$B$576,2,FALSE))</f>
        <v>15</v>
      </c>
      <c r="C435" s="18">
        <f t="shared" si="266"/>
        <v>0.5378017173658205</v>
      </c>
      <c r="D435" s="19">
        <v>3</v>
      </c>
      <c r="E435" s="20">
        <v>70</v>
      </c>
      <c r="F435" s="21">
        <v>0</v>
      </c>
      <c r="G435" s="22">
        <v>69.633373611250022</v>
      </c>
      <c r="H435" s="22">
        <v>0</v>
      </c>
      <c r="I435" s="22">
        <v>81.023554870596826</v>
      </c>
      <c r="J435" s="23">
        <f t="shared" si="267"/>
        <v>150.65692848184685</v>
      </c>
      <c r="K435" s="24">
        <f>IF(ISERROR(VLOOKUP($A435,'14-15 pricing'!$A$1:$D$1208,4,FALSE)),L435,VLOOKUP($A435,'14-15 pricing'!$A$1:$D$1208,4,FALSE))</f>
        <v>184.46</v>
      </c>
      <c r="L435" s="24">
        <f t="shared" si="305"/>
        <v>183.49442547000658</v>
      </c>
      <c r="M435" s="24"/>
      <c r="N435" s="24"/>
      <c r="O435" s="24"/>
      <c r="P435" s="24"/>
      <c r="Q435" s="24"/>
      <c r="R435" s="24"/>
      <c r="S435" s="24"/>
      <c r="T435" s="24"/>
      <c r="U435" s="24">
        <f t="shared" si="304"/>
        <v>183.79056125257785</v>
      </c>
      <c r="V435" s="24">
        <f t="shared" si="304"/>
        <v>183.52346176949587</v>
      </c>
      <c r="W435" s="24">
        <f t="shared" si="304"/>
        <v>184.58771870077157</v>
      </c>
      <c r="X435" s="22">
        <f t="shared" si="306"/>
        <v>113.86105185875655</v>
      </c>
      <c r="Y435" s="22">
        <f t="shared" si="307"/>
        <v>69.633373611250022</v>
      </c>
      <c r="Z435" s="31">
        <f t="shared" si="268"/>
        <v>183.49442547000658</v>
      </c>
      <c r="AA435" s="25">
        <f t="shared" si="269"/>
        <v>0</v>
      </c>
      <c r="AC435" s="49">
        <f t="shared" si="270"/>
        <v>2766.9</v>
      </c>
      <c r="AD435" s="49">
        <f t="shared" si="271"/>
        <v>2752.4163820500985</v>
      </c>
      <c r="AE435" s="49">
        <f t="shared" si="272"/>
        <v>2756.8584187886677</v>
      </c>
      <c r="AF435" s="49">
        <f t="shared" si="273"/>
        <v>2752.8519265424379</v>
      </c>
      <c r="AG435" s="49">
        <f t="shared" si="274"/>
        <v>2768.8157805115734</v>
      </c>
      <c r="AH435" s="50">
        <f t="shared" si="275"/>
        <v>11412.248964757273</v>
      </c>
      <c r="AI435" s="49">
        <f t="shared" si="276"/>
        <v>1.9157805115733026</v>
      </c>
      <c r="AJ435" s="51">
        <f t="shared" si="277"/>
        <v>4.7217342857411048E-7</v>
      </c>
      <c r="AK435" s="61"/>
      <c r="AL435" s="69">
        <f t="shared" si="278"/>
        <v>2766.9</v>
      </c>
      <c r="AM435" s="69">
        <f t="shared" si="279"/>
        <v>2767.5700047675587</v>
      </c>
      <c r="AN435" s="69">
        <f t="shared" si="280"/>
        <v>2768.3423116172335</v>
      </c>
      <c r="AO435" s="69">
        <f t="shared" si="281"/>
        <v>2769.2325409095238</v>
      </c>
      <c r="AP435" s="69">
        <f t="shared" si="282"/>
        <v>2770.2586980557226</v>
      </c>
      <c r="AQ435" s="70">
        <f t="shared" si="283"/>
        <v>11448.714750751491</v>
      </c>
      <c r="AS435" s="74">
        <f t="shared" si="284"/>
        <v>2.4214997562563393E-4</v>
      </c>
      <c r="AT435" s="74">
        <f t="shared" si="285"/>
        <v>2.7905594017292785E-4</v>
      </c>
      <c r="AU435" s="74">
        <f t="shared" si="286"/>
        <v>3.2157486036120029E-4</v>
      </c>
      <c r="AV435" s="74">
        <f t="shared" si="287"/>
        <v>3.705565101664428E-4</v>
      </c>
      <c r="AW435" s="45"/>
      <c r="AX435" s="42" t="str">
        <f t="shared" si="288"/>
        <v>HPS0170-ST-0070-003-B</v>
      </c>
      <c r="AY435" s="42">
        <f t="shared" si="289"/>
        <v>184.46</v>
      </c>
      <c r="AZ435" s="43">
        <f t="shared" si="290"/>
        <v>184.5046669845039</v>
      </c>
      <c r="BA435" s="43">
        <f t="shared" si="291"/>
        <v>184.55615410781553</v>
      </c>
      <c r="BB435" s="43">
        <f t="shared" si="292"/>
        <v>189.077779883457</v>
      </c>
      <c r="BC435" s="43">
        <f t="shared" si="293"/>
        <v>193.78188889988115</v>
      </c>
      <c r="BD435" s="43">
        <f t="shared" si="294"/>
        <v>196.7048304246496</v>
      </c>
      <c r="BE435" s="43">
        <f t="shared" si="295"/>
        <v>184.61550272730153</v>
      </c>
      <c r="BF435" s="43">
        <f t="shared" si="296"/>
        <v>189.13858254412042</v>
      </c>
      <c r="BG435" s="43">
        <f t="shared" si="297"/>
        <v>193.84420428374466</v>
      </c>
      <c r="BH435" s="43">
        <f t="shared" si="298"/>
        <v>196.76808575302576</v>
      </c>
      <c r="BI435" s="43">
        <f t="shared" si="299"/>
        <v>199.28079639068918</v>
      </c>
      <c r="BJ435" s="43">
        <f t="shared" si="265"/>
        <v>184.68391320371478</v>
      </c>
    </row>
    <row r="436" spans="1:62" x14ac:dyDescent="0.2">
      <c r="A436" s="26" t="s">
        <v>450</v>
      </c>
      <c r="B436" s="17">
        <f>IF(ISERROR(VLOOKUP('Prices updated for CPI'!A436,Quantities!$A$1:$B$576,2,FALSE)),0,VLOOKUP('Prices updated for CPI'!A436,Quantities!$A$1:$B$576,2,FALSE))</f>
        <v>4</v>
      </c>
      <c r="C436" s="18">
        <f t="shared" si="266"/>
        <v>0.40200148524799034</v>
      </c>
      <c r="D436" s="19">
        <v>3</v>
      </c>
      <c r="E436" s="20">
        <v>240</v>
      </c>
      <c r="F436" s="21">
        <v>0</v>
      </c>
      <c r="G436" s="22">
        <v>136.60715197423852</v>
      </c>
      <c r="H436" s="22">
        <v>0</v>
      </c>
      <c r="I436" s="22">
        <v>91.833468870596832</v>
      </c>
      <c r="J436" s="23">
        <f t="shared" si="267"/>
        <v>228.44062084483534</v>
      </c>
      <c r="K436" s="24">
        <f>IF(ISERROR(VLOOKUP($A436,'14-15 pricing'!$A$1:$D$1208,4,FALSE)),L436,VLOOKUP($A436,'14-15 pricing'!$A$1:$D$1208,4,FALSE))</f>
        <v>335.17</v>
      </c>
      <c r="L436" s="24">
        <f t="shared" si="305"/>
        <v>265.65919589090299</v>
      </c>
      <c r="M436" s="24"/>
      <c r="N436" s="24"/>
      <c r="O436" s="24"/>
      <c r="P436" s="24"/>
      <c r="Q436" s="24"/>
      <c r="R436" s="24"/>
      <c r="S436" s="24"/>
      <c r="T436" s="24"/>
      <c r="U436" s="24">
        <f t="shared" si="304"/>
        <v>265.99484120063619</v>
      </c>
      <c r="V436" s="24">
        <f t="shared" si="304"/>
        <v>265.69210612434711</v>
      </c>
      <c r="W436" s="24">
        <f t="shared" si="304"/>
        <v>266.898352948801</v>
      </c>
      <c r="X436" s="22">
        <f t="shared" si="306"/>
        <v>129.05204391666445</v>
      </c>
      <c r="Y436" s="22">
        <f t="shared" si="307"/>
        <v>136.60715197423852</v>
      </c>
      <c r="Z436" s="31">
        <f t="shared" si="268"/>
        <v>265.65919589090299</v>
      </c>
      <c r="AA436" s="25">
        <f t="shared" si="269"/>
        <v>0</v>
      </c>
      <c r="AC436" s="49">
        <f t="shared" si="270"/>
        <v>1340.68</v>
      </c>
      <c r="AD436" s="49">
        <f t="shared" si="271"/>
        <v>1062.636783563612</v>
      </c>
      <c r="AE436" s="49">
        <f t="shared" si="272"/>
        <v>1063.9793648025448</v>
      </c>
      <c r="AF436" s="49">
        <f t="shared" si="273"/>
        <v>1062.7684244973884</v>
      </c>
      <c r="AG436" s="49">
        <f t="shared" si="274"/>
        <v>1067.593411795204</v>
      </c>
      <c r="AH436" s="50">
        <f t="shared" si="275"/>
        <v>4660.0356402247598</v>
      </c>
      <c r="AI436" s="49">
        <f t="shared" si="276"/>
        <v>-273.08658820479604</v>
      </c>
      <c r="AJ436" s="51">
        <f t="shared" si="277"/>
        <v>-6.7306369321176311E-5</v>
      </c>
      <c r="AK436" s="61"/>
      <c r="AL436" s="69">
        <f t="shared" si="278"/>
        <v>1340.68</v>
      </c>
      <c r="AM436" s="69">
        <f t="shared" si="279"/>
        <v>1245.1735915423747</v>
      </c>
      <c r="AN436" s="69">
        <f t="shared" si="280"/>
        <v>1135.0844444032184</v>
      </c>
      <c r="AO436" s="69">
        <f t="shared" si="281"/>
        <v>1008.1859407996192</v>
      </c>
      <c r="AP436" s="69">
        <f t="shared" si="282"/>
        <v>861.9114838226958</v>
      </c>
      <c r="AQ436" s="70">
        <f t="shared" si="283"/>
        <v>4687.9914443340031</v>
      </c>
      <c r="AS436" s="74">
        <f t="shared" si="284"/>
        <v>-7.1237288881482091E-2</v>
      </c>
      <c r="AT436" s="74">
        <f t="shared" si="285"/>
        <v>-8.8412690316368461E-2</v>
      </c>
      <c r="AU436" s="74">
        <f t="shared" si="286"/>
        <v>-0.11179653128831075</v>
      </c>
      <c r="AV436" s="74">
        <f t="shared" si="287"/>
        <v>-0.14508678514293624</v>
      </c>
      <c r="AW436" s="45"/>
      <c r="AX436" s="42" t="str">
        <f t="shared" si="288"/>
        <v>HPS0170-ST-0240-003-B</v>
      </c>
      <c r="AY436" s="42">
        <f t="shared" si="289"/>
        <v>335.17</v>
      </c>
      <c r="AZ436" s="43">
        <f t="shared" si="290"/>
        <v>311.29339788559366</v>
      </c>
      <c r="BA436" s="43">
        <f t="shared" si="291"/>
        <v>283.7711111008046</v>
      </c>
      <c r="BB436" s="43">
        <f t="shared" si="292"/>
        <v>290.72350332277432</v>
      </c>
      <c r="BC436" s="43">
        <f t="shared" si="293"/>
        <v>297.9564793716259</v>
      </c>
      <c r="BD436" s="43">
        <f t="shared" si="294"/>
        <v>302.45075575149491</v>
      </c>
      <c r="BE436" s="43">
        <f t="shared" si="295"/>
        <v>252.04648519990479</v>
      </c>
      <c r="BF436" s="43">
        <f t="shared" si="296"/>
        <v>258.22162408730247</v>
      </c>
      <c r="BG436" s="43">
        <f t="shared" si="297"/>
        <v>264.645978503001</v>
      </c>
      <c r="BH436" s="43">
        <f t="shared" si="298"/>
        <v>268.63781037294967</v>
      </c>
      <c r="BI436" s="43">
        <f t="shared" si="299"/>
        <v>272.06829088618673</v>
      </c>
      <c r="BJ436" s="43">
        <f t="shared" si="265"/>
        <v>215.47787095567395</v>
      </c>
    </row>
    <row r="437" spans="1:62" x14ac:dyDescent="0.2">
      <c r="A437" s="26" t="s">
        <v>451</v>
      </c>
      <c r="B437" s="17">
        <f>IF(ISERROR(VLOOKUP('Prices updated for CPI'!A437,Quantities!$A$1:$B$576,2,FALSE)),0,VLOOKUP('Prices updated for CPI'!A437,Quantities!$A$1:$B$576,2,FALSE))</f>
        <v>12</v>
      </c>
      <c r="C437" s="18">
        <f t="shared" si="266"/>
        <v>0.33996502658184446</v>
      </c>
      <c r="D437" s="19">
        <v>3</v>
      </c>
      <c r="E437" s="20">
        <v>330</v>
      </c>
      <c r="F437" s="21">
        <v>0</v>
      </c>
      <c r="G437" s="22">
        <v>176.47741334432163</v>
      </c>
      <c r="H437" s="22">
        <v>0</v>
      </c>
      <c r="I437" s="22">
        <v>90.898438620596821</v>
      </c>
      <c r="J437" s="23">
        <f t="shared" si="267"/>
        <v>267.37585196491847</v>
      </c>
      <c r="K437" s="24">
        <f>IF(ISERROR(VLOOKUP($A437,'14-15 pricing'!$A$1:$D$1208,4,FALSE)),L437,VLOOKUP($A437,'14-15 pricing'!$A$1:$D$1208,4,FALSE))</f>
        <v>418.18</v>
      </c>
      <c r="L437" s="24">
        <f t="shared" si="305"/>
        <v>304.21547482767033</v>
      </c>
      <c r="M437" s="24"/>
      <c r="N437" s="24"/>
      <c r="O437" s="24"/>
      <c r="P437" s="24"/>
      <c r="Q437" s="24"/>
      <c r="R437" s="24"/>
      <c r="S437" s="24"/>
      <c r="T437" s="24"/>
      <c r="U437" s="24">
        <f t="shared" ref="U437:W451" si="308">IF($D437=3,($I437*(1+U$8)*U$7)+$G437,$J437*(1+U$8)*U$7)</f>
        <v>304.54770266312397</v>
      </c>
      <c r="V437" s="24">
        <f t="shared" si="308"/>
        <v>304.24804997561478</v>
      </c>
      <c r="W437" s="24">
        <f t="shared" si="308"/>
        <v>305.44201503304305</v>
      </c>
      <c r="X437" s="22">
        <f t="shared" si="306"/>
        <v>127.73806148334872</v>
      </c>
      <c r="Y437" s="22">
        <f t="shared" si="307"/>
        <v>176.47741334432163</v>
      </c>
      <c r="Z437" s="31">
        <f t="shared" si="268"/>
        <v>304.21547482767033</v>
      </c>
      <c r="AA437" s="25">
        <f t="shared" si="269"/>
        <v>0</v>
      </c>
      <c r="AC437" s="49">
        <f t="shared" si="270"/>
        <v>5018.16</v>
      </c>
      <c r="AD437" s="49">
        <f t="shared" si="271"/>
        <v>3650.5856979320442</v>
      </c>
      <c r="AE437" s="49">
        <f t="shared" si="272"/>
        <v>3654.5724319574874</v>
      </c>
      <c r="AF437" s="49">
        <f t="shared" si="273"/>
        <v>3650.9765997073773</v>
      </c>
      <c r="AG437" s="49">
        <f t="shared" si="274"/>
        <v>3665.3041803965166</v>
      </c>
      <c r="AH437" s="50">
        <f t="shared" si="275"/>
        <v>16393.428209531576</v>
      </c>
      <c r="AI437" s="49">
        <f t="shared" si="276"/>
        <v>-1352.8558196034833</v>
      </c>
      <c r="AJ437" s="51">
        <f t="shared" si="277"/>
        <v>-3.3343202253583088E-4</v>
      </c>
      <c r="AK437" s="61"/>
      <c r="AL437" s="69">
        <f t="shared" si="278"/>
        <v>5018.16</v>
      </c>
      <c r="AM437" s="69">
        <f t="shared" si="279"/>
        <v>4545.0265468315492</v>
      </c>
      <c r="AN437" s="69">
        <f t="shared" si="280"/>
        <v>3999.6510146186642</v>
      </c>
      <c r="AO437" s="69">
        <f t="shared" si="281"/>
        <v>3371.0028622957889</v>
      </c>
      <c r="AP437" s="69">
        <f t="shared" si="282"/>
        <v>2646.367311053823</v>
      </c>
      <c r="AQ437" s="70">
        <f t="shared" si="283"/>
        <v>16509.976386186572</v>
      </c>
      <c r="AS437" s="74">
        <f t="shared" si="284"/>
        <v>-9.4284250236829958E-2</v>
      </c>
      <c r="AT437" s="74">
        <f t="shared" si="285"/>
        <v>-0.11999391567758384</v>
      </c>
      <c r="AU437" s="74">
        <f t="shared" si="286"/>
        <v>-0.1571757510905766</v>
      </c>
      <c r="AV437" s="74">
        <f t="shared" si="287"/>
        <v>-0.21496141677805039</v>
      </c>
      <c r="AW437" s="45"/>
      <c r="AX437" s="42" t="str">
        <f t="shared" si="288"/>
        <v>HPS0170-ST-0330-003-B</v>
      </c>
      <c r="AY437" s="42">
        <f t="shared" si="289"/>
        <v>418.18</v>
      </c>
      <c r="AZ437" s="43">
        <f t="shared" si="290"/>
        <v>378.75221223596247</v>
      </c>
      <c r="BA437" s="43">
        <f t="shared" si="291"/>
        <v>333.30425121822202</v>
      </c>
      <c r="BB437" s="43">
        <f t="shared" si="292"/>
        <v>341.47020537306844</v>
      </c>
      <c r="BC437" s="43">
        <f t="shared" si="293"/>
        <v>349.96572014442734</v>
      </c>
      <c r="BD437" s="43">
        <f t="shared" si="294"/>
        <v>355.2444866043009</v>
      </c>
      <c r="BE437" s="43">
        <f t="shared" si="295"/>
        <v>280.91690519131578</v>
      </c>
      <c r="BF437" s="43">
        <f t="shared" si="296"/>
        <v>287.79936936850299</v>
      </c>
      <c r="BG437" s="43">
        <f t="shared" si="297"/>
        <v>294.95959522477244</v>
      </c>
      <c r="BH437" s="43">
        <f t="shared" si="298"/>
        <v>299.40866760148361</v>
      </c>
      <c r="BI437" s="43">
        <f t="shared" si="299"/>
        <v>303.23208917521976</v>
      </c>
      <c r="BJ437" s="43">
        <f t="shared" si="265"/>
        <v>220.53060925448528</v>
      </c>
    </row>
    <row r="438" spans="1:62" x14ac:dyDescent="0.2">
      <c r="A438" s="26" t="s">
        <v>452</v>
      </c>
      <c r="B438" s="17">
        <f>IF(ISERROR(VLOOKUP('Prices updated for CPI'!A438,Quantities!$A$1:$B$576,2,FALSE)),0,VLOOKUP('Prices updated for CPI'!A438,Quantities!$A$1:$B$576,2,FALSE))</f>
        <v>11</v>
      </c>
      <c r="C438" s="18">
        <f t="shared" si="266"/>
        <v>0.54796649001181652</v>
      </c>
      <c r="D438" s="19">
        <v>3</v>
      </c>
      <c r="E438" s="20">
        <v>620</v>
      </c>
      <c r="F438" s="21">
        <v>0</v>
      </c>
      <c r="G438" s="22">
        <v>66.838689167080759</v>
      </c>
      <c r="H438" s="22">
        <v>0</v>
      </c>
      <c r="I438" s="22">
        <v>81.023554870596826</v>
      </c>
      <c r="J438" s="23">
        <f t="shared" si="267"/>
        <v>147.86224403767758</v>
      </c>
      <c r="K438" s="24">
        <f>IF(ISERROR(VLOOKUP($A438,'14-15 pricing'!$A$1:$D$1208,4,FALSE)),L438,VLOOKUP($A438,'14-15 pricing'!$A$1:$D$1208,4,FALSE))</f>
        <v>179.44</v>
      </c>
      <c r="L438" s="24">
        <f t="shared" si="305"/>
        <v>180.69974102583731</v>
      </c>
      <c r="M438" s="24"/>
      <c r="N438" s="24"/>
      <c r="O438" s="24"/>
      <c r="P438" s="24"/>
      <c r="Q438" s="24"/>
      <c r="R438" s="24"/>
      <c r="S438" s="24"/>
      <c r="T438" s="24"/>
      <c r="U438" s="24">
        <f t="shared" si="308"/>
        <v>180.99587680840858</v>
      </c>
      <c r="V438" s="24">
        <f t="shared" si="308"/>
        <v>180.7287773253266</v>
      </c>
      <c r="W438" s="24">
        <f t="shared" si="308"/>
        <v>181.79303425660231</v>
      </c>
      <c r="X438" s="22">
        <f t="shared" si="306"/>
        <v>113.86105185875655</v>
      </c>
      <c r="Y438" s="22">
        <f t="shared" si="307"/>
        <v>66.838689167080759</v>
      </c>
      <c r="Z438" s="31">
        <f t="shared" si="268"/>
        <v>180.69974102583731</v>
      </c>
      <c r="AA438" s="25">
        <f t="shared" si="269"/>
        <v>0</v>
      </c>
      <c r="AC438" s="49">
        <f t="shared" si="270"/>
        <v>1973.84</v>
      </c>
      <c r="AD438" s="49">
        <f t="shared" si="271"/>
        <v>1987.6971512842103</v>
      </c>
      <c r="AE438" s="49">
        <f t="shared" si="272"/>
        <v>1990.9546448924943</v>
      </c>
      <c r="AF438" s="49">
        <f t="shared" si="273"/>
        <v>1988.0165505785926</v>
      </c>
      <c r="AG438" s="49">
        <f t="shared" si="274"/>
        <v>1999.7233768226254</v>
      </c>
      <c r="AH438" s="50">
        <f t="shared" si="275"/>
        <v>8218.9031572847016</v>
      </c>
      <c r="AI438" s="49">
        <f t="shared" si="276"/>
        <v>25.883376822625451</v>
      </c>
      <c r="AJ438" s="51">
        <f t="shared" si="277"/>
        <v>6.3793543694512638E-6</v>
      </c>
      <c r="AK438" s="61"/>
      <c r="AL438" s="69">
        <f t="shared" si="278"/>
        <v>1973.84</v>
      </c>
      <c r="AM438" s="69">
        <f t="shared" si="279"/>
        <v>1982.8921778287788</v>
      </c>
      <c r="AN438" s="69">
        <f t="shared" si="280"/>
        <v>1993.3265199113248</v>
      </c>
      <c r="AO438" s="69">
        <f t="shared" si="281"/>
        <v>2005.3540669563524</v>
      </c>
      <c r="AP438" s="69">
        <f t="shared" si="282"/>
        <v>2019.2180831804642</v>
      </c>
      <c r="AQ438" s="70">
        <f t="shared" si="283"/>
        <v>8244.1300245284274</v>
      </c>
      <c r="AS438" s="74">
        <f t="shared" si="284"/>
        <v>4.5860747724126042E-3</v>
      </c>
      <c r="AT438" s="74">
        <f t="shared" si="285"/>
        <v>5.2621832892453821E-3</v>
      </c>
      <c r="AU438" s="74">
        <f t="shared" si="286"/>
        <v>6.033907101964755E-3</v>
      </c>
      <c r="AV438" s="74">
        <f t="shared" si="287"/>
        <v>6.9135004399268124E-3</v>
      </c>
      <c r="AW438" s="45"/>
      <c r="AX438" s="42" t="str">
        <f t="shared" si="288"/>
        <v>HPS0170-ST-0620-003-B</v>
      </c>
      <c r="AY438" s="42">
        <f t="shared" si="289"/>
        <v>179.44</v>
      </c>
      <c r="AZ438" s="43">
        <f t="shared" si="290"/>
        <v>180.26292525716173</v>
      </c>
      <c r="BA438" s="43">
        <f t="shared" si="291"/>
        <v>181.21150181012047</v>
      </c>
      <c r="BB438" s="43">
        <f t="shared" si="292"/>
        <v>185.6511836044684</v>
      </c>
      <c r="BC438" s="43">
        <f t="shared" si="293"/>
        <v>190.27004155404813</v>
      </c>
      <c r="BD438" s="43">
        <f t="shared" si="294"/>
        <v>193.14001154213656</v>
      </c>
      <c r="BE438" s="43">
        <f t="shared" si="295"/>
        <v>182.30491517785026</v>
      </c>
      <c r="BF438" s="43">
        <f t="shared" si="296"/>
        <v>186.7713855997076</v>
      </c>
      <c r="BG438" s="43">
        <f t="shared" si="297"/>
        <v>191.41811330907228</v>
      </c>
      <c r="BH438" s="43">
        <f t="shared" si="298"/>
        <v>194.30540042945427</v>
      </c>
      <c r="BI438" s="43">
        <f t="shared" si="299"/>
        <v>196.78666279853249</v>
      </c>
      <c r="BJ438" s="43">
        <f t="shared" si="265"/>
        <v>183.56528028913314</v>
      </c>
    </row>
    <row r="439" spans="1:62" x14ac:dyDescent="0.2">
      <c r="A439" s="26" t="s">
        <v>453</v>
      </c>
      <c r="B439" s="17">
        <f>IF(ISERROR(VLOOKUP('Prices updated for CPI'!A439,Quantities!$A$1:$B$576,2,FALSE)),0,VLOOKUP('Prices updated for CPI'!A439,Quantities!$A$1:$B$576,2,FALSE))</f>
        <v>2</v>
      </c>
      <c r="C439" s="18">
        <f t="shared" si="266"/>
        <v>0.27528176956982292</v>
      </c>
      <c r="D439" s="19">
        <v>3</v>
      </c>
      <c r="E439" s="20">
        <v>1130</v>
      </c>
      <c r="F439" s="21">
        <v>0</v>
      </c>
      <c r="G439" s="22">
        <v>226.30449355521853</v>
      </c>
      <c r="H439" s="22">
        <v>0</v>
      </c>
      <c r="I439" s="22">
        <v>85.96099674559683</v>
      </c>
      <c r="J439" s="23">
        <f t="shared" si="267"/>
        <v>312.26549030081537</v>
      </c>
      <c r="K439" s="24">
        <f>IF(ISERROR(VLOOKUP($A439,'14-15 pricing'!$A$1:$D$1208,4,FALSE)),L439,VLOOKUP($A439,'14-15 pricing'!$A$1:$D$1208,4,FALSE))</f>
        <v>508.83</v>
      </c>
      <c r="L439" s="24">
        <f t="shared" si="305"/>
        <v>347.10405022627117</v>
      </c>
      <c r="M439" s="24"/>
      <c r="N439" s="24"/>
      <c r="O439" s="24"/>
      <c r="P439" s="24"/>
      <c r="Q439" s="24"/>
      <c r="R439" s="24"/>
      <c r="S439" s="24"/>
      <c r="T439" s="24"/>
      <c r="U439" s="24">
        <f t="shared" si="308"/>
        <v>347.41823203528361</v>
      </c>
      <c r="V439" s="24">
        <f t="shared" si="308"/>
        <v>347.13485594998804</v>
      </c>
      <c r="W439" s="24">
        <f t="shared" si="308"/>
        <v>348.26396694434004</v>
      </c>
      <c r="X439" s="22">
        <f t="shared" si="306"/>
        <v>120.79955667105266</v>
      </c>
      <c r="Y439" s="22">
        <f t="shared" si="307"/>
        <v>226.30449355521853</v>
      </c>
      <c r="Z439" s="31">
        <f t="shared" si="268"/>
        <v>347.10405022627117</v>
      </c>
      <c r="AA439" s="25">
        <f t="shared" si="269"/>
        <v>0</v>
      </c>
      <c r="AC439" s="49">
        <f t="shared" si="270"/>
        <v>1017.66</v>
      </c>
      <c r="AD439" s="49">
        <f t="shared" si="271"/>
        <v>694.20810045254234</v>
      </c>
      <c r="AE439" s="49">
        <f t="shared" si="272"/>
        <v>694.83646407056722</v>
      </c>
      <c r="AF439" s="49">
        <f t="shared" si="273"/>
        <v>694.26971189997607</v>
      </c>
      <c r="AG439" s="49">
        <f t="shared" si="274"/>
        <v>696.52793388868008</v>
      </c>
      <c r="AH439" s="50">
        <f t="shared" si="275"/>
        <v>3176.3879549875924</v>
      </c>
      <c r="AI439" s="49">
        <f t="shared" si="276"/>
        <v>-321.13206611131989</v>
      </c>
      <c r="AJ439" s="51">
        <f t="shared" si="277"/>
        <v>-7.9147912699219499E-5</v>
      </c>
      <c r="AK439" s="61"/>
      <c r="AL439" s="69">
        <f t="shared" si="278"/>
        <v>1017.66</v>
      </c>
      <c r="AM439" s="69">
        <f t="shared" si="279"/>
        <v>905.35067541365902</v>
      </c>
      <c r="AN439" s="69">
        <f t="shared" si="280"/>
        <v>775.8929986026767</v>
      </c>
      <c r="AO439" s="69">
        <f t="shared" si="281"/>
        <v>626.6686118741053</v>
      </c>
      <c r="AP439" s="69">
        <f t="shared" si="282"/>
        <v>454.65936419518243</v>
      </c>
      <c r="AQ439" s="70">
        <f t="shared" si="283"/>
        <v>3201.4345256255492</v>
      </c>
      <c r="AS439" s="74">
        <f t="shared" si="284"/>
        <v>-0.11036036061783007</v>
      </c>
      <c r="AT439" s="74">
        <f t="shared" si="285"/>
        <v>-0.14299174930402797</v>
      </c>
      <c r="AU439" s="74">
        <f t="shared" si="286"/>
        <v>-0.19232598695607897</v>
      </c>
      <c r="AV439" s="74">
        <f t="shared" si="287"/>
        <v>-0.27448199003379908</v>
      </c>
      <c r="AW439" s="45"/>
      <c r="AX439" s="42" t="str">
        <f t="shared" si="288"/>
        <v>HPS0170-ST-1130-003-B</v>
      </c>
      <c r="AY439" s="42">
        <f t="shared" si="289"/>
        <v>508.83</v>
      </c>
      <c r="AZ439" s="43">
        <f t="shared" si="290"/>
        <v>452.67533770682951</v>
      </c>
      <c r="BA439" s="43">
        <f t="shared" si="291"/>
        <v>387.94649930133829</v>
      </c>
      <c r="BB439" s="43">
        <f t="shared" si="292"/>
        <v>397.45118853422105</v>
      </c>
      <c r="BC439" s="43">
        <f t="shared" si="293"/>
        <v>407.33946689630426</v>
      </c>
      <c r="BD439" s="43">
        <f t="shared" si="294"/>
        <v>413.48363985915216</v>
      </c>
      <c r="BE439" s="43">
        <f t="shared" si="295"/>
        <v>313.33430593705259</v>
      </c>
      <c r="BF439" s="43">
        <f t="shared" si="296"/>
        <v>321.01099643251035</v>
      </c>
      <c r="BG439" s="43">
        <f t="shared" si="297"/>
        <v>328.9975018993095</v>
      </c>
      <c r="BH439" s="43">
        <f t="shared" si="298"/>
        <v>333.95999073304881</v>
      </c>
      <c r="BI439" s="43">
        <f t="shared" si="299"/>
        <v>338.22462957454348</v>
      </c>
      <c r="BJ439" s="43">
        <f t="shared" si="265"/>
        <v>227.32968209759116</v>
      </c>
    </row>
    <row r="440" spans="1:62" x14ac:dyDescent="0.2">
      <c r="A440" s="26" t="s">
        <v>454</v>
      </c>
      <c r="B440" s="17">
        <f>IF(ISERROR(VLOOKUP('Prices updated for CPI'!A440,Quantities!$A$1:$B$576,2,FALSE)),0,VLOOKUP('Prices updated for CPI'!A440,Quantities!$A$1:$B$576,2,FALSE))</f>
        <v>6</v>
      </c>
      <c r="C440" s="18">
        <f t="shared" si="266"/>
        <v>0.32999173635896489</v>
      </c>
      <c r="D440" s="19">
        <v>3</v>
      </c>
      <c r="E440" s="20">
        <v>1170</v>
      </c>
      <c r="F440" s="21">
        <v>0</v>
      </c>
      <c r="G440" s="22">
        <v>184.55827318541498</v>
      </c>
      <c r="H440" s="22">
        <v>0</v>
      </c>
      <c r="I440" s="22">
        <v>90.898438620596821</v>
      </c>
      <c r="J440" s="23">
        <f t="shared" si="267"/>
        <v>275.45671180601181</v>
      </c>
      <c r="K440" s="24">
        <f>IF(ISERROR(VLOOKUP($A440,'14-15 pricing'!$A$1:$D$1208,4,FALSE)),L440,VLOOKUP($A440,'14-15 pricing'!$A$1:$D$1208,4,FALSE))</f>
        <v>432.71</v>
      </c>
      <c r="L440" s="24">
        <f t="shared" si="305"/>
        <v>312.29633466876368</v>
      </c>
      <c r="M440" s="24"/>
      <c r="N440" s="24"/>
      <c r="O440" s="24"/>
      <c r="P440" s="24"/>
      <c r="Q440" s="24"/>
      <c r="R440" s="24"/>
      <c r="S440" s="24"/>
      <c r="T440" s="24"/>
      <c r="U440" s="24">
        <f t="shared" si="308"/>
        <v>312.62856250421731</v>
      </c>
      <c r="V440" s="24">
        <f t="shared" si="308"/>
        <v>312.32890981670812</v>
      </c>
      <c r="W440" s="24">
        <f t="shared" si="308"/>
        <v>313.52287487413639</v>
      </c>
      <c r="X440" s="22">
        <f t="shared" si="306"/>
        <v>127.73806148334872</v>
      </c>
      <c r="Y440" s="22">
        <f t="shared" si="307"/>
        <v>184.55827318541498</v>
      </c>
      <c r="Z440" s="31">
        <f t="shared" si="268"/>
        <v>312.29633466876368</v>
      </c>
      <c r="AA440" s="25">
        <f t="shared" si="269"/>
        <v>0</v>
      </c>
      <c r="AC440" s="49">
        <f t="shared" si="270"/>
        <v>2596.2599999999998</v>
      </c>
      <c r="AD440" s="49">
        <f t="shared" si="271"/>
        <v>1873.7780080125822</v>
      </c>
      <c r="AE440" s="49">
        <f t="shared" si="272"/>
        <v>1875.7713750253038</v>
      </c>
      <c r="AF440" s="49">
        <f t="shared" si="273"/>
        <v>1873.9734589002487</v>
      </c>
      <c r="AG440" s="49">
        <f t="shared" si="274"/>
        <v>1881.1372492448183</v>
      </c>
      <c r="AH440" s="50">
        <f t="shared" si="275"/>
        <v>8433.4997120488952</v>
      </c>
      <c r="AI440" s="49">
        <f t="shared" si="276"/>
        <v>-715.12275075518141</v>
      </c>
      <c r="AJ440" s="51">
        <f t="shared" si="277"/>
        <v>-1.7625294705504851E-4</v>
      </c>
      <c r="AK440" s="61"/>
      <c r="AL440" s="69">
        <f t="shared" si="278"/>
        <v>2596.2599999999998</v>
      </c>
      <c r="AM440" s="69">
        <f t="shared" si="279"/>
        <v>2346.1605499320031</v>
      </c>
      <c r="AN440" s="69">
        <f t="shared" si="280"/>
        <v>2057.8737678971224</v>
      </c>
      <c r="AO440" s="69">
        <f t="shared" si="281"/>
        <v>1725.5688840861771</v>
      </c>
      <c r="AP440" s="69">
        <f t="shared" si="282"/>
        <v>1342.5248366790888</v>
      </c>
      <c r="AQ440" s="70">
        <f t="shared" si="283"/>
        <v>8494.1682076682264</v>
      </c>
      <c r="AS440" s="74">
        <f t="shared" si="284"/>
        <v>-9.6330664135331881E-2</v>
      </c>
      <c r="AT440" s="74">
        <f t="shared" si="285"/>
        <v>-0.12287598222689228</v>
      </c>
      <c r="AU440" s="74">
        <f t="shared" si="286"/>
        <v>-0.16147972193188379</v>
      </c>
      <c r="AV440" s="74">
        <f t="shared" si="287"/>
        <v>-0.22198131349009573</v>
      </c>
      <c r="AW440" s="45"/>
      <c r="AX440" s="42" t="str">
        <f t="shared" si="288"/>
        <v>HPS0170-ST-1170-003-B</v>
      </c>
      <c r="AY440" s="42">
        <f t="shared" si="289"/>
        <v>432.71</v>
      </c>
      <c r="AZ440" s="43">
        <f t="shared" si="290"/>
        <v>391.02675832200055</v>
      </c>
      <c r="BA440" s="43">
        <f t="shared" si="291"/>
        <v>342.97896131618711</v>
      </c>
      <c r="BB440" s="43">
        <f t="shared" si="292"/>
        <v>351.38194586843366</v>
      </c>
      <c r="BC440" s="43">
        <f t="shared" si="293"/>
        <v>360.12405708206853</v>
      </c>
      <c r="BD440" s="43">
        <f t="shared" si="294"/>
        <v>365.55604851578352</v>
      </c>
      <c r="BE440" s="43">
        <f t="shared" si="295"/>
        <v>287.5948140143629</v>
      </c>
      <c r="BF440" s="43">
        <f t="shared" si="296"/>
        <v>294.64088695771477</v>
      </c>
      <c r="BG440" s="43">
        <f t="shared" si="297"/>
        <v>301.97132448347429</v>
      </c>
      <c r="BH440" s="43">
        <f t="shared" si="298"/>
        <v>306.52615945093658</v>
      </c>
      <c r="BI440" s="43">
        <f t="shared" si="299"/>
        <v>310.44047075109944</v>
      </c>
      <c r="BJ440" s="43">
        <f t="shared" si="265"/>
        <v>223.75413944651481</v>
      </c>
    </row>
    <row r="441" spans="1:62" x14ac:dyDescent="0.2">
      <c r="A441" s="26" t="s">
        <v>455</v>
      </c>
      <c r="B441" s="17">
        <f>IF(ISERROR(VLOOKUP('Prices updated for CPI'!A441,Quantities!$A$1:$B$576,2,FALSE)),0,VLOOKUP('Prices updated for CPI'!A441,Quantities!$A$1:$B$576,2,FALSE))</f>
        <v>2</v>
      </c>
      <c r="C441" s="18">
        <f t="shared" si="266"/>
        <v>0.5100507369049232</v>
      </c>
      <c r="D441" s="19">
        <v>3</v>
      </c>
      <c r="E441" s="20">
        <v>60</v>
      </c>
      <c r="F441" s="21">
        <v>0</v>
      </c>
      <c r="G441" s="22">
        <v>61.965650893943497</v>
      </c>
      <c r="H441" s="22">
        <v>0</v>
      </c>
      <c r="I441" s="22">
        <v>64.507956806776306</v>
      </c>
      <c r="J441" s="23">
        <f t="shared" si="267"/>
        <v>126.47360770071981</v>
      </c>
      <c r="K441" s="24">
        <f>IF(ISERROR(VLOOKUP($A441,'14-15 pricing'!$A$1:$D$1208,4,FALSE)),L441,VLOOKUP($A441,'14-15 pricing'!$A$1:$D$1208,4,FALSE))</f>
        <v>194.68</v>
      </c>
      <c r="L441" s="24">
        <f t="shared" si="305"/>
        <v>152.6176079329729</v>
      </c>
      <c r="M441" s="24"/>
      <c r="N441" s="24"/>
      <c r="O441" s="24"/>
      <c r="P441" s="24"/>
      <c r="Q441" s="24"/>
      <c r="R441" s="24"/>
      <c r="S441" s="24"/>
      <c r="T441" s="24"/>
      <c r="U441" s="24">
        <f t="shared" si="308"/>
        <v>152.85338028709336</v>
      </c>
      <c r="V441" s="24">
        <f t="shared" si="308"/>
        <v>152.64072556038724</v>
      </c>
      <c r="W441" s="24">
        <f t="shared" si="308"/>
        <v>153.48804755537611</v>
      </c>
      <c r="X441" s="22">
        <f t="shared" si="306"/>
        <v>90.651957039029412</v>
      </c>
      <c r="Y441" s="22">
        <f t="shared" si="307"/>
        <v>61.965650893943497</v>
      </c>
      <c r="Z441" s="31">
        <f t="shared" si="268"/>
        <v>152.6176079329729</v>
      </c>
      <c r="AA441" s="25">
        <f t="shared" si="269"/>
        <v>0</v>
      </c>
      <c r="AC441" s="49">
        <f t="shared" si="270"/>
        <v>389.36</v>
      </c>
      <c r="AD441" s="49">
        <f t="shared" si="271"/>
        <v>305.2352158659458</v>
      </c>
      <c r="AE441" s="49">
        <f t="shared" si="272"/>
        <v>305.70676057418672</v>
      </c>
      <c r="AF441" s="49">
        <f t="shared" si="273"/>
        <v>305.28145112077448</v>
      </c>
      <c r="AG441" s="49">
        <f t="shared" si="274"/>
        <v>306.97609511075223</v>
      </c>
      <c r="AH441" s="50">
        <f t="shared" si="275"/>
        <v>1342.8625133676746</v>
      </c>
      <c r="AI441" s="49">
        <f t="shared" si="276"/>
        <v>-82.383904889247788</v>
      </c>
      <c r="AJ441" s="51">
        <f t="shared" si="277"/>
        <v>-2.0304774266094812E-5</v>
      </c>
      <c r="AK441" s="61"/>
      <c r="AL441" s="69">
        <f t="shared" si="278"/>
        <v>389.36</v>
      </c>
      <c r="AM441" s="69">
        <f t="shared" si="279"/>
        <v>360.54792642871917</v>
      </c>
      <c r="AN441" s="69">
        <f t="shared" si="280"/>
        <v>327.336578017683</v>
      </c>
      <c r="AO441" s="69">
        <f t="shared" si="281"/>
        <v>289.0542357020409</v>
      </c>
      <c r="AP441" s="69">
        <f t="shared" si="282"/>
        <v>244.92661658119243</v>
      </c>
      <c r="AQ441" s="70">
        <f t="shared" si="283"/>
        <v>1351.8439789959564</v>
      </c>
      <c r="AS441" s="74">
        <f t="shared" si="284"/>
        <v>-7.3998545231356197E-2</v>
      </c>
      <c r="AT441" s="74">
        <f t="shared" si="285"/>
        <v>-9.2113547122568459E-2</v>
      </c>
      <c r="AU441" s="74">
        <f t="shared" si="286"/>
        <v>-0.11695100665949423</v>
      </c>
      <c r="AV441" s="74">
        <f t="shared" si="287"/>
        <v>-0.15266207400031154</v>
      </c>
      <c r="AW441" s="45"/>
      <c r="AX441" s="42" t="str">
        <f t="shared" si="288"/>
        <v>MHR0060-ST-0060-003-B</v>
      </c>
      <c r="AY441" s="42">
        <f t="shared" si="289"/>
        <v>194.68</v>
      </c>
      <c r="AZ441" s="43">
        <f t="shared" si="290"/>
        <v>180.27396321435958</v>
      </c>
      <c r="BA441" s="43">
        <f t="shared" si="291"/>
        <v>163.6682890088415</v>
      </c>
      <c r="BB441" s="43">
        <f t="shared" si="292"/>
        <v>167.6781620895581</v>
      </c>
      <c r="BC441" s="43">
        <f t="shared" si="293"/>
        <v>171.84986515603742</v>
      </c>
      <c r="BD441" s="43">
        <f t="shared" si="294"/>
        <v>174.44199133326734</v>
      </c>
      <c r="BE441" s="43">
        <f t="shared" si="295"/>
        <v>144.52711785102045</v>
      </c>
      <c r="BF441" s="43">
        <f t="shared" si="296"/>
        <v>148.06803223837045</v>
      </c>
      <c r="BG441" s="43">
        <f t="shared" si="297"/>
        <v>151.75185043174051</v>
      </c>
      <c r="BH441" s="43">
        <f t="shared" si="298"/>
        <v>154.04082484315495</v>
      </c>
      <c r="BI441" s="43">
        <f t="shared" si="299"/>
        <v>156.0079122279642</v>
      </c>
      <c r="BJ441" s="43">
        <f t="shared" si="265"/>
        <v>122.46330829059622</v>
      </c>
    </row>
    <row r="442" spans="1:62" x14ac:dyDescent="0.2">
      <c r="A442" s="26" t="s">
        <v>456</v>
      </c>
      <c r="B442" s="17">
        <f>IF(ISERROR(VLOOKUP('Prices updated for CPI'!A442,Quantities!$A$1:$B$576,2,FALSE)),0,VLOOKUP('Prices updated for CPI'!A442,Quantities!$A$1:$B$576,2,FALSE))</f>
        <v>2</v>
      </c>
      <c r="C442" s="18">
        <f t="shared" si="266"/>
        <v>0.30585988884897902</v>
      </c>
      <c r="D442" s="19">
        <v>3</v>
      </c>
      <c r="E442" s="20">
        <v>320</v>
      </c>
      <c r="F442" s="21">
        <v>0</v>
      </c>
      <c r="G442" s="22">
        <v>168.8096906270151</v>
      </c>
      <c r="H442" s="22">
        <v>0</v>
      </c>
      <c r="I442" s="22">
        <v>74.382840556776301</v>
      </c>
      <c r="J442" s="23">
        <f t="shared" si="267"/>
        <v>243.1925311837914</v>
      </c>
      <c r="K442" s="24">
        <f>IF(ISERROR(VLOOKUP($A442,'14-15 pricing'!$A$1:$D$1208,4,FALSE)),L442,VLOOKUP($A442,'14-15 pricing'!$A$1:$D$1208,4,FALSE))</f>
        <v>428.39</v>
      </c>
      <c r="L442" s="24">
        <f t="shared" si="305"/>
        <v>273.33865729063666</v>
      </c>
      <c r="M442" s="24"/>
      <c r="N442" s="24"/>
      <c r="O442" s="24"/>
      <c r="P442" s="24"/>
      <c r="Q442" s="24"/>
      <c r="R442" s="24"/>
      <c r="S442" s="24"/>
      <c r="T442" s="24"/>
      <c r="U442" s="24">
        <f t="shared" si="308"/>
        <v>273.61052169763946</v>
      </c>
      <c r="V442" s="24">
        <f t="shared" si="308"/>
        <v>273.36531376650618</v>
      </c>
      <c r="W442" s="24">
        <f t="shared" si="308"/>
        <v>274.34234388764753</v>
      </c>
      <c r="X442" s="22">
        <f t="shared" si="306"/>
        <v>104.52896666362156</v>
      </c>
      <c r="Y442" s="22">
        <f t="shared" si="307"/>
        <v>168.8096906270151</v>
      </c>
      <c r="Z442" s="31">
        <f t="shared" si="268"/>
        <v>273.33865729063666</v>
      </c>
      <c r="AA442" s="25">
        <f t="shared" si="269"/>
        <v>0</v>
      </c>
      <c r="AC442" s="49">
        <f t="shared" si="270"/>
        <v>856.78</v>
      </c>
      <c r="AD442" s="49">
        <f t="shared" si="271"/>
        <v>546.67731458127332</v>
      </c>
      <c r="AE442" s="49">
        <f t="shared" si="272"/>
        <v>547.22104339527891</v>
      </c>
      <c r="AF442" s="49">
        <f t="shared" si="273"/>
        <v>546.73062753301235</v>
      </c>
      <c r="AG442" s="49">
        <f t="shared" si="274"/>
        <v>548.68468777529506</v>
      </c>
      <c r="AH442" s="50">
        <f t="shared" si="275"/>
        <v>2553.4486053320916</v>
      </c>
      <c r="AI442" s="49">
        <f t="shared" si="276"/>
        <v>-308.09531222470491</v>
      </c>
      <c r="AJ442" s="51">
        <f t="shared" si="277"/>
        <v>-7.5934805173104902E-5</v>
      </c>
      <c r="AK442" s="61"/>
      <c r="AL442" s="69">
        <f t="shared" si="278"/>
        <v>856.78</v>
      </c>
      <c r="AM442" s="69">
        <f t="shared" si="279"/>
        <v>749.0300115196228</v>
      </c>
      <c r="AN442" s="69">
        <f t="shared" si="280"/>
        <v>624.82782940823449</v>
      </c>
      <c r="AO442" s="69">
        <f t="shared" si="281"/>
        <v>481.66139144578557</v>
      </c>
      <c r="AP442" s="69">
        <f t="shared" si="282"/>
        <v>316.63507217811195</v>
      </c>
      <c r="AQ442" s="70">
        <f t="shared" si="283"/>
        <v>2576.9914246855401</v>
      </c>
      <c r="AS442" s="74">
        <f t="shared" si="284"/>
        <v>-0.12576155895373045</v>
      </c>
      <c r="AT442" s="74">
        <f t="shared" si="285"/>
        <v>-0.16581736405916295</v>
      </c>
      <c r="AU442" s="74">
        <f t="shared" si="286"/>
        <v>-0.2291294196963663</v>
      </c>
      <c r="AV442" s="74">
        <f t="shared" si="287"/>
        <v>-0.34261894807952137</v>
      </c>
      <c r="AW442" s="45"/>
      <c r="AX442" s="42" t="str">
        <f t="shared" si="288"/>
        <v>MHR0060-ST-0320-003-B</v>
      </c>
      <c r="AY442" s="42">
        <f t="shared" si="289"/>
        <v>428.39</v>
      </c>
      <c r="AZ442" s="43">
        <f t="shared" si="290"/>
        <v>374.5150057598114</v>
      </c>
      <c r="BA442" s="43">
        <f t="shared" si="291"/>
        <v>312.41391470411725</v>
      </c>
      <c r="BB442" s="43">
        <f t="shared" si="292"/>
        <v>320.06805561436812</v>
      </c>
      <c r="BC442" s="43">
        <f t="shared" si="293"/>
        <v>328.031101442455</v>
      </c>
      <c r="BD442" s="43">
        <f t="shared" si="294"/>
        <v>332.97901341330515</v>
      </c>
      <c r="BE442" s="43">
        <f t="shared" si="295"/>
        <v>240.83069572289281</v>
      </c>
      <c r="BF442" s="43">
        <f t="shared" si="296"/>
        <v>246.73104776810368</v>
      </c>
      <c r="BG442" s="43">
        <f t="shared" si="297"/>
        <v>252.86952552658545</v>
      </c>
      <c r="BH442" s="43">
        <f t="shared" si="298"/>
        <v>256.68372529884601</v>
      </c>
      <c r="BI442" s="43">
        <f t="shared" si="299"/>
        <v>259.9615532281324</v>
      </c>
      <c r="BJ442" s="43">
        <f t="shared" si="265"/>
        <v>158.31753608905598</v>
      </c>
    </row>
    <row r="443" spans="1:62" x14ac:dyDescent="0.2">
      <c r="A443" s="26" t="s">
        <v>457</v>
      </c>
      <c r="B443" s="17">
        <f>IF(ISERROR(VLOOKUP('Prices updated for CPI'!A443,Quantities!$A$1:$B$576,2,FALSE)),0,VLOOKUP('Prices updated for CPI'!A443,Quantities!$A$1:$B$576,2,FALSE))</f>
        <v>1</v>
      </c>
      <c r="C443" s="18">
        <f t="shared" si="266"/>
        <v>0.47033916075535065</v>
      </c>
      <c r="D443" s="19">
        <v>3</v>
      </c>
      <c r="E443" s="20">
        <v>610</v>
      </c>
      <c r="F443" s="21">
        <v>0</v>
      </c>
      <c r="G443" s="22">
        <v>72.644043684057706</v>
      </c>
      <c r="H443" s="22">
        <v>0</v>
      </c>
      <c r="I443" s="22">
        <v>64.507956806776306</v>
      </c>
      <c r="J443" s="23">
        <f t="shared" si="267"/>
        <v>137.15200049083401</v>
      </c>
      <c r="K443" s="24">
        <f>IF(ISERROR(VLOOKUP($A443,'14-15 pricing'!$A$1:$D$1208,4,FALSE)),L443,VLOOKUP($A443,'14-15 pricing'!$A$1:$D$1208,4,FALSE))</f>
        <v>213.88</v>
      </c>
      <c r="L443" s="24">
        <f t="shared" si="305"/>
        <v>163.2960007230871</v>
      </c>
      <c r="M443" s="24"/>
      <c r="N443" s="24"/>
      <c r="O443" s="24"/>
      <c r="P443" s="24"/>
      <c r="Q443" s="24"/>
      <c r="R443" s="24"/>
      <c r="S443" s="24"/>
      <c r="T443" s="24"/>
      <c r="U443" s="24">
        <f t="shared" si="308"/>
        <v>163.53177307720756</v>
      </c>
      <c r="V443" s="24">
        <f t="shared" si="308"/>
        <v>163.31911835050144</v>
      </c>
      <c r="W443" s="24">
        <f t="shared" si="308"/>
        <v>164.16644034549034</v>
      </c>
      <c r="X443" s="22">
        <f t="shared" si="306"/>
        <v>90.651957039029412</v>
      </c>
      <c r="Y443" s="22">
        <f t="shared" si="307"/>
        <v>72.644043684057706</v>
      </c>
      <c r="Z443" s="31">
        <f t="shared" si="268"/>
        <v>163.2960007230871</v>
      </c>
      <c r="AA443" s="25">
        <f t="shared" si="269"/>
        <v>0</v>
      </c>
      <c r="AC443" s="49">
        <f t="shared" si="270"/>
        <v>213.88</v>
      </c>
      <c r="AD443" s="49">
        <f t="shared" si="271"/>
        <v>163.2960007230871</v>
      </c>
      <c r="AE443" s="49">
        <f t="shared" si="272"/>
        <v>163.53177307720756</v>
      </c>
      <c r="AF443" s="49">
        <f t="shared" si="273"/>
        <v>163.31911835050144</v>
      </c>
      <c r="AG443" s="49">
        <f t="shared" si="274"/>
        <v>164.16644034549034</v>
      </c>
      <c r="AH443" s="50">
        <f t="shared" si="275"/>
        <v>723.58049671186916</v>
      </c>
      <c r="AI443" s="49">
        <f t="shared" si="276"/>
        <v>-49.713559654509652</v>
      </c>
      <c r="AJ443" s="51">
        <f t="shared" si="277"/>
        <v>-1.2252667655240026E-5</v>
      </c>
      <c r="AK443" s="61"/>
      <c r="AL443" s="69">
        <f t="shared" si="278"/>
        <v>213.88</v>
      </c>
      <c r="AM443" s="69">
        <f t="shared" si="279"/>
        <v>196.49370664352995</v>
      </c>
      <c r="AN443" s="69">
        <f t="shared" si="280"/>
        <v>176.45272469859378</v>
      </c>
      <c r="AO443" s="69">
        <f t="shared" si="281"/>
        <v>153.35171351222769</v>
      </c>
      <c r="AP443" s="69">
        <f t="shared" si="282"/>
        <v>126.72344153938396</v>
      </c>
      <c r="AQ443" s="70">
        <f t="shared" si="283"/>
        <v>728.59854009090043</v>
      </c>
      <c r="AS443" s="74">
        <f t="shared" si="284"/>
        <v>-8.1289944625350885E-2</v>
      </c>
      <c r="AT443" s="74">
        <f t="shared" si="285"/>
        <v>-0.10199299655583174</v>
      </c>
      <c r="AU443" s="74">
        <f t="shared" si="286"/>
        <v>-0.13091898255368903</v>
      </c>
      <c r="AV443" s="74">
        <f t="shared" si="287"/>
        <v>-0.17364182872805328</v>
      </c>
      <c r="AW443" s="45"/>
      <c r="AX443" s="42" t="str">
        <f t="shared" si="288"/>
        <v>MHR0060-ST-0610-003-B</v>
      </c>
      <c r="AY443" s="42">
        <f t="shared" si="289"/>
        <v>213.88</v>
      </c>
      <c r="AZ443" s="43">
        <f t="shared" si="290"/>
        <v>196.49370664352995</v>
      </c>
      <c r="BA443" s="43">
        <f t="shared" si="291"/>
        <v>176.45272469859378</v>
      </c>
      <c r="BB443" s="43">
        <f t="shared" si="292"/>
        <v>180.77581645370933</v>
      </c>
      <c r="BC443" s="43">
        <f t="shared" si="293"/>
        <v>185.2733790369779</v>
      </c>
      <c r="BD443" s="43">
        <f t="shared" si="294"/>
        <v>188.06798103046521</v>
      </c>
      <c r="BE443" s="43">
        <f t="shared" si="295"/>
        <v>153.35171351222769</v>
      </c>
      <c r="BF443" s="43">
        <f t="shared" si="296"/>
        <v>157.10883049327725</v>
      </c>
      <c r="BG443" s="43">
        <f t="shared" si="297"/>
        <v>161.01757675917278</v>
      </c>
      <c r="BH443" s="43">
        <f t="shared" si="298"/>
        <v>163.44631230303023</v>
      </c>
      <c r="BI443" s="43">
        <f t="shared" si="299"/>
        <v>165.53350691103267</v>
      </c>
      <c r="BJ443" s="43">
        <f t="shared" si="265"/>
        <v>126.72344153938397</v>
      </c>
    </row>
    <row r="444" spans="1:62" x14ac:dyDescent="0.2">
      <c r="A444" s="26" t="s">
        <v>458</v>
      </c>
      <c r="B444" s="17">
        <f>IF(ISERROR(VLOOKUP('Prices updated for CPI'!A444,Quantities!$A$1:$B$576,2,FALSE)),0,VLOOKUP('Prices updated for CPI'!A444,Quantities!$A$1:$B$576,2,FALSE))</f>
        <v>1</v>
      </c>
      <c r="C444" s="18">
        <f t="shared" si="266"/>
        <v>0.2929947210670798</v>
      </c>
      <c r="D444" s="19">
        <v>3</v>
      </c>
      <c r="E444" s="20">
        <v>1120</v>
      </c>
      <c r="F444" s="21">
        <v>0</v>
      </c>
      <c r="G444" s="22">
        <v>179.4880834171293</v>
      </c>
      <c r="H444" s="22">
        <v>0</v>
      </c>
      <c r="I444" s="22">
        <v>74.382840556776301</v>
      </c>
      <c r="J444" s="23">
        <f t="shared" si="267"/>
        <v>253.8709239739056</v>
      </c>
      <c r="K444" s="24">
        <f>IF(ISERROR(VLOOKUP($A444,'14-15 pricing'!$A$1:$D$1208,4,FALSE)),L444,VLOOKUP($A444,'14-15 pricing'!$A$1:$D$1208,4,FALSE))</f>
        <v>447.6</v>
      </c>
      <c r="L444" s="24">
        <f t="shared" si="305"/>
        <v>284.01705008075089</v>
      </c>
      <c r="M444" s="24"/>
      <c r="N444" s="24"/>
      <c r="O444" s="24"/>
      <c r="P444" s="24"/>
      <c r="Q444" s="24"/>
      <c r="R444" s="24"/>
      <c r="S444" s="24"/>
      <c r="T444" s="24"/>
      <c r="U444" s="24">
        <f t="shared" si="308"/>
        <v>284.28891448775369</v>
      </c>
      <c r="V444" s="24">
        <f t="shared" si="308"/>
        <v>284.04370655662035</v>
      </c>
      <c r="W444" s="24">
        <f t="shared" si="308"/>
        <v>285.02073667776176</v>
      </c>
      <c r="X444" s="22">
        <f t="shared" si="306"/>
        <v>104.52896666362156</v>
      </c>
      <c r="Y444" s="22">
        <f t="shared" si="307"/>
        <v>179.4880834171293</v>
      </c>
      <c r="Z444" s="31">
        <f t="shared" si="268"/>
        <v>284.01705008075089</v>
      </c>
      <c r="AA444" s="25">
        <f t="shared" si="269"/>
        <v>0</v>
      </c>
      <c r="AC444" s="49">
        <f t="shared" si="270"/>
        <v>447.6</v>
      </c>
      <c r="AD444" s="49">
        <f t="shared" si="271"/>
        <v>284.01705008075089</v>
      </c>
      <c r="AE444" s="49">
        <f t="shared" si="272"/>
        <v>284.28891448775369</v>
      </c>
      <c r="AF444" s="49">
        <f t="shared" si="273"/>
        <v>284.04370655662035</v>
      </c>
      <c r="AG444" s="49">
        <f t="shared" si="274"/>
        <v>285.02073667776176</v>
      </c>
      <c r="AH444" s="50">
        <f t="shared" si="275"/>
        <v>1328.882916522349</v>
      </c>
      <c r="AI444" s="49">
        <f t="shared" si="276"/>
        <v>-162.57926332223826</v>
      </c>
      <c r="AJ444" s="51">
        <f t="shared" si="277"/>
        <v>-4.007014776179757E-5</v>
      </c>
      <c r="AK444" s="61"/>
      <c r="AL444" s="69">
        <f t="shared" si="278"/>
        <v>447.6</v>
      </c>
      <c r="AM444" s="69">
        <f t="shared" si="279"/>
        <v>390.74125189498852</v>
      </c>
      <c r="AN444" s="69">
        <f t="shared" si="280"/>
        <v>325.20082180900022</v>
      </c>
      <c r="AO444" s="69">
        <f t="shared" si="281"/>
        <v>249.65311597624179</v>
      </c>
      <c r="AP444" s="69">
        <f t="shared" si="282"/>
        <v>162.57013759015425</v>
      </c>
      <c r="AQ444" s="70">
        <f t="shared" si="283"/>
        <v>1341.1822555563488</v>
      </c>
      <c r="AS444" s="74">
        <f t="shared" si="284"/>
        <v>-0.12703026833112488</v>
      </c>
      <c r="AT444" s="74">
        <f t="shared" si="285"/>
        <v>-0.16773358269221664</v>
      </c>
      <c r="AU444" s="74">
        <f t="shared" si="286"/>
        <v>-0.23231093148076287</v>
      </c>
      <c r="AV444" s="74">
        <f t="shared" si="287"/>
        <v>-0.34881590820750974</v>
      </c>
      <c r="AW444" s="45"/>
      <c r="AX444" s="42" t="str">
        <f t="shared" si="288"/>
        <v>MHR0060-ST-1120-003-B</v>
      </c>
      <c r="AY444" s="42">
        <f t="shared" si="289"/>
        <v>447.6</v>
      </c>
      <c r="AZ444" s="43">
        <f t="shared" si="290"/>
        <v>390.74125189498852</v>
      </c>
      <c r="BA444" s="43">
        <f t="shared" si="291"/>
        <v>325.20082180900022</v>
      </c>
      <c r="BB444" s="43">
        <f t="shared" si="292"/>
        <v>333.16824194332071</v>
      </c>
      <c r="BC444" s="43">
        <f t="shared" si="293"/>
        <v>341.45721028152406</v>
      </c>
      <c r="BD444" s="43">
        <f t="shared" si="294"/>
        <v>346.60763721011648</v>
      </c>
      <c r="BE444" s="43">
        <f t="shared" si="295"/>
        <v>249.65311597624179</v>
      </c>
      <c r="BF444" s="43">
        <f t="shared" si="296"/>
        <v>255.76961731765971</v>
      </c>
      <c r="BG444" s="43">
        <f t="shared" si="297"/>
        <v>262.13296770020048</v>
      </c>
      <c r="BH444" s="43">
        <f t="shared" si="298"/>
        <v>266.08689415148802</v>
      </c>
      <c r="BI444" s="43">
        <f t="shared" si="299"/>
        <v>269.4847996955632</v>
      </c>
      <c r="BJ444" s="43">
        <f t="shared" si="265"/>
        <v>162.57013759015425</v>
      </c>
    </row>
    <row r="445" spans="1:62" x14ac:dyDescent="0.2">
      <c r="A445" s="26" t="s">
        <v>459</v>
      </c>
      <c r="B445" s="17">
        <f>IF(ISERROR(VLOOKUP('Prices updated for CPI'!A445,Quantities!$A$1:$B$576,2,FALSE)),0,VLOOKUP('Prices updated for CPI'!A445,Quantities!$A$1:$B$576,2,FALSE))</f>
        <v>4</v>
      </c>
      <c r="C445" s="18">
        <f t="shared" si="266"/>
        <v>0.49206735618719333</v>
      </c>
      <c r="D445" s="19">
        <v>3</v>
      </c>
      <c r="E445" s="20">
        <v>620</v>
      </c>
      <c r="F445" s="21">
        <v>0</v>
      </c>
      <c r="G445" s="22">
        <v>66.838689167080759</v>
      </c>
      <c r="H445" s="22">
        <v>0</v>
      </c>
      <c r="I445" s="22">
        <v>64.750981198176305</v>
      </c>
      <c r="J445" s="23">
        <f t="shared" si="267"/>
        <v>131.58967036525706</v>
      </c>
      <c r="K445" s="24">
        <f>IF(ISERROR(VLOOKUP($A445,'14-15 pricing'!$A$1:$D$1208,4,FALSE)),L445,VLOOKUP($A445,'14-15 pricing'!$A$1:$D$1208,4,FALSE))</f>
        <v>207.85</v>
      </c>
      <c r="L445" s="24">
        <f t="shared" si="305"/>
        <v>157.83216433471279</v>
      </c>
      <c r="M445" s="24"/>
      <c r="N445" s="24"/>
      <c r="O445" s="24"/>
      <c r="P445" s="24"/>
      <c r="Q445" s="24"/>
      <c r="R445" s="24"/>
      <c r="S445" s="24"/>
      <c r="T445" s="24"/>
      <c r="U445" s="24">
        <f t="shared" si="308"/>
        <v>158.0688249270554</v>
      </c>
      <c r="V445" s="24">
        <f t="shared" si="308"/>
        <v>157.85536905444272</v>
      </c>
      <c r="W445" s="24">
        <f t="shared" si="308"/>
        <v>158.70588321241962</v>
      </c>
      <c r="X445" s="22">
        <f t="shared" si="306"/>
        <v>90.993475167632042</v>
      </c>
      <c r="Y445" s="22">
        <f t="shared" si="307"/>
        <v>66.838689167080759</v>
      </c>
      <c r="Z445" s="31">
        <f t="shared" si="268"/>
        <v>157.83216433471279</v>
      </c>
      <c r="AA445" s="25">
        <f t="shared" si="269"/>
        <v>0</v>
      </c>
      <c r="AC445" s="49">
        <f t="shared" si="270"/>
        <v>831.4</v>
      </c>
      <c r="AD445" s="49">
        <f t="shared" si="271"/>
        <v>631.32865733885114</v>
      </c>
      <c r="AE445" s="49">
        <f t="shared" si="272"/>
        <v>632.27529970822161</v>
      </c>
      <c r="AF445" s="49">
        <f t="shared" si="273"/>
        <v>631.42147621777087</v>
      </c>
      <c r="AG445" s="49">
        <f t="shared" si="274"/>
        <v>634.82353284967849</v>
      </c>
      <c r="AH445" s="50">
        <f t="shared" si="275"/>
        <v>2801.827534659601</v>
      </c>
      <c r="AI445" s="49">
        <f t="shared" si="276"/>
        <v>-196.57646715032149</v>
      </c>
      <c r="AJ445" s="51">
        <f t="shared" si="277"/>
        <v>-4.8449278980882798E-5</v>
      </c>
      <c r="AK445" s="61"/>
      <c r="AL445" s="69">
        <f t="shared" si="278"/>
        <v>831.4</v>
      </c>
      <c r="AM445" s="69">
        <f t="shared" si="279"/>
        <v>762.65143022133282</v>
      </c>
      <c r="AN445" s="69">
        <f t="shared" si="280"/>
        <v>683.4057383751333</v>
      </c>
      <c r="AO445" s="69">
        <f t="shared" si="281"/>
        <v>592.06013371163851</v>
      </c>
      <c r="AP445" s="69">
        <f t="shared" si="282"/>
        <v>486.76709762415516</v>
      </c>
      <c r="AQ445" s="70">
        <f t="shared" si="283"/>
        <v>2821.788023306638</v>
      </c>
      <c r="AS445" s="74">
        <f t="shared" si="284"/>
        <v>-8.2690124823992253E-2</v>
      </c>
      <c r="AT445" s="74">
        <f t="shared" si="285"/>
        <v>-0.1039081403455852</v>
      </c>
      <c r="AU445" s="74">
        <f t="shared" si="286"/>
        <v>-0.13366233195623767</v>
      </c>
      <c r="AV445" s="74">
        <f t="shared" si="287"/>
        <v>-0.17784179358167371</v>
      </c>
      <c r="AW445" s="45"/>
      <c r="AX445" s="42" t="str">
        <f t="shared" si="288"/>
        <v>MHR0070-ST-0620-003-B</v>
      </c>
      <c r="AY445" s="42">
        <f t="shared" si="289"/>
        <v>207.85</v>
      </c>
      <c r="AZ445" s="43">
        <f t="shared" si="290"/>
        <v>190.6628575553332</v>
      </c>
      <c r="BA445" s="43">
        <f t="shared" si="291"/>
        <v>170.85143459378332</v>
      </c>
      <c r="BB445" s="43">
        <f t="shared" si="292"/>
        <v>175.03729474133101</v>
      </c>
      <c r="BC445" s="43">
        <f t="shared" si="293"/>
        <v>179.39208733996796</v>
      </c>
      <c r="BD445" s="43">
        <f t="shared" si="294"/>
        <v>182.09797788669388</v>
      </c>
      <c r="BE445" s="43">
        <f t="shared" si="295"/>
        <v>148.01503342790963</v>
      </c>
      <c r="BF445" s="43">
        <f t="shared" si="296"/>
        <v>151.64140174689342</v>
      </c>
      <c r="BG445" s="43">
        <f t="shared" si="297"/>
        <v>155.41412261161079</v>
      </c>
      <c r="BH445" s="43">
        <f t="shared" si="298"/>
        <v>157.75833751784299</v>
      </c>
      <c r="BI445" s="43">
        <f t="shared" si="299"/>
        <v>159.77289720288624</v>
      </c>
      <c r="BJ445" s="43">
        <f t="shared" si="265"/>
        <v>121.69177440603879</v>
      </c>
    </row>
    <row r="446" spans="1:62" x14ac:dyDescent="0.2">
      <c r="A446" s="26" t="s">
        <v>460</v>
      </c>
      <c r="B446" s="17">
        <f>IF(ISERROR(VLOOKUP('Prices updated for CPI'!A446,Quantities!$A$1:$B$576,2,FALSE)),0,VLOOKUP('Prices updated for CPI'!A446,Quantities!$A$1:$B$576,2,FALSE))</f>
        <v>171</v>
      </c>
      <c r="C446" s="18">
        <f t="shared" si="266"/>
        <v>0.51153493058323773</v>
      </c>
      <c r="D446" s="19">
        <v>3</v>
      </c>
      <c r="E446" s="20">
        <v>10</v>
      </c>
      <c r="F446" s="21">
        <v>0</v>
      </c>
      <c r="G446" s="22">
        <v>35.253452884865602</v>
      </c>
      <c r="H446" s="22">
        <v>0</v>
      </c>
      <c r="I446" s="22">
        <v>36.918448633003393</v>
      </c>
      <c r="J446" s="23">
        <f t="shared" si="267"/>
        <v>72.171901517869003</v>
      </c>
      <c r="K446" s="24">
        <f>IF(ISERROR(VLOOKUP($A446,'14-15 pricing'!$A$1:$D$1208,4,FALSE)),L446,VLOOKUP($A446,'14-15 pricing'!$A$1:$D$1208,4,FALSE))</f>
        <v>107.59</v>
      </c>
      <c r="L446" s="24">
        <f t="shared" si="305"/>
        <v>87.134333710951182</v>
      </c>
      <c r="M446" s="24"/>
      <c r="N446" s="24"/>
      <c r="O446" s="24"/>
      <c r="P446" s="24"/>
      <c r="Q446" s="24"/>
      <c r="R446" s="24"/>
      <c r="S446" s="24"/>
      <c r="T446" s="24"/>
      <c r="U446" s="24">
        <f t="shared" si="308"/>
        <v>87.269268220979939</v>
      </c>
      <c r="V446" s="24">
        <f t="shared" si="308"/>
        <v>87.147564124414274</v>
      </c>
      <c r="W446" s="24">
        <f t="shared" si="308"/>
        <v>87.632493660181638</v>
      </c>
      <c r="X446" s="22">
        <f t="shared" si="306"/>
        <v>51.880880826085587</v>
      </c>
      <c r="Y446" s="22">
        <f t="shared" si="307"/>
        <v>35.253452884865602</v>
      </c>
      <c r="Z446" s="31">
        <f t="shared" si="268"/>
        <v>87.134333710951182</v>
      </c>
      <c r="AA446" s="25">
        <f t="shared" si="269"/>
        <v>0</v>
      </c>
      <c r="AC446" s="49">
        <f t="shared" si="270"/>
        <v>18397.89</v>
      </c>
      <c r="AD446" s="49">
        <f t="shared" si="271"/>
        <v>14899.971064572652</v>
      </c>
      <c r="AE446" s="49">
        <f t="shared" si="272"/>
        <v>14923.04486578757</v>
      </c>
      <c r="AF446" s="49">
        <f t="shared" si="273"/>
        <v>14902.233465274841</v>
      </c>
      <c r="AG446" s="49">
        <f t="shared" si="274"/>
        <v>14985.156415891061</v>
      </c>
      <c r="AH446" s="50">
        <f t="shared" si="275"/>
        <v>64981.154038015928</v>
      </c>
      <c r="AI446" s="49">
        <f t="shared" si="276"/>
        <v>-3412.7335841089389</v>
      </c>
      <c r="AJ446" s="51">
        <f t="shared" si="277"/>
        <v>-8.4112042453933999E-4</v>
      </c>
      <c r="AK446" s="61"/>
      <c r="AL446" s="69">
        <f t="shared" si="278"/>
        <v>18397.89</v>
      </c>
      <c r="AM446" s="69">
        <f t="shared" si="279"/>
        <v>17204.356733560224</v>
      </c>
      <c r="AN446" s="69">
        <f t="shared" si="280"/>
        <v>15828.584557572012</v>
      </c>
      <c r="AO446" s="69">
        <f t="shared" si="281"/>
        <v>14242.747670202065</v>
      </c>
      <c r="AP446" s="69">
        <f t="shared" si="282"/>
        <v>12414.771587216685</v>
      </c>
      <c r="AQ446" s="70">
        <f t="shared" si="283"/>
        <v>65382.365757723463</v>
      </c>
      <c r="AS446" s="74">
        <f t="shared" si="284"/>
        <v>-6.4873377677536703E-2</v>
      </c>
      <c r="AT446" s="74">
        <f t="shared" si="285"/>
        <v>-7.9966499026640034E-2</v>
      </c>
      <c r="AU446" s="74">
        <f t="shared" si="286"/>
        <v>-0.10018816790610133</v>
      </c>
      <c r="AV446" s="74">
        <f t="shared" si="287"/>
        <v>-0.12834434234974032</v>
      </c>
      <c r="AW446" s="45"/>
      <c r="AX446" s="42" t="str">
        <f t="shared" si="288"/>
        <v>MVA0020-ST-0010-003-B</v>
      </c>
      <c r="AY446" s="42">
        <f t="shared" si="289"/>
        <v>107.59</v>
      </c>
      <c r="AZ446" s="43">
        <f t="shared" si="290"/>
        <v>100.61027329567382</v>
      </c>
      <c r="BA446" s="43">
        <f t="shared" si="291"/>
        <v>92.564821974105342</v>
      </c>
      <c r="BB446" s="43">
        <f t="shared" si="292"/>
        <v>94.832660112470919</v>
      </c>
      <c r="BC446" s="43">
        <f t="shared" si="293"/>
        <v>97.192023395462328</v>
      </c>
      <c r="BD446" s="43">
        <f t="shared" si="294"/>
        <v>98.658035532466727</v>
      </c>
      <c r="BE446" s="43">
        <f t="shared" si="295"/>
        <v>83.290922047965296</v>
      </c>
      <c r="BF446" s="43">
        <f t="shared" si="296"/>
        <v>85.331549638140444</v>
      </c>
      <c r="BG446" s="43">
        <f t="shared" si="297"/>
        <v>87.454532636384016</v>
      </c>
      <c r="BH446" s="43">
        <f t="shared" si="298"/>
        <v>88.773667703253835</v>
      </c>
      <c r="BI446" s="43">
        <f t="shared" si="299"/>
        <v>89.907299401345057</v>
      </c>
      <c r="BJ446" s="43">
        <f t="shared" si="265"/>
        <v>72.601003434015695</v>
      </c>
    </row>
    <row r="447" spans="1:62" x14ac:dyDescent="0.2">
      <c r="A447" s="26" t="s">
        <v>461</v>
      </c>
      <c r="B447" s="17">
        <f>IF(ISERROR(VLOOKUP('Prices updated for CPI'!A447,Quantities!$A$1:$B$576,2,FALSE)),0,VLOOKUP('Prices updated for CPI'!A447,Quantities!$A$1:$B$576,2,FALSE))</f>
        <v>10</v>
      </c>
      <c r="C447" s="18">
        <f t="shared" si="266"/>
        <v>0.31828330906364488</v>
      </c>
      <c r="D447" s="19">
        <v>3</v>
      </c>
      <c r="E447" s="20">
        <v>810</v>
      </c>
      <c r="F447" s="21">
        <v>0</v>
      </c>
      <c r="G447" s="22">
        <v>102.22723124785412</v>
      </c>
      <c r="H447" s="22">
        <v>0</v>
      </c>
      <c r="I447" s="22">
        <v>47.728362633003393</v>
      </c>
      <c r="J447" s="23">
        <f t="shared" si="267"/>
        <v>149.95559388085752</v>
      </c>
      <c r="K447" s="24">
        <f>IF(ISERROR(VLOOKUP($A447,'14-15 pricing'!$A$1:$D$1208,4,FALSE)),L447,VLOOKUP($A447,'14-15 pricing'!$A$1:$D$1208,4,FALSE))</f>
        <v>258.3</v>
      </c>
      <c r="L447" s="24">
        <f t="shared" si="305"/>
        <v>169.29910413184757</v>
      </c>
      <c r="M447" s="24"/>
      <c r="N447" s="24"/>
      <c r="O447" s="24"/>
      <c r="P447" s="24"/>
      <c r="Q447" s="24"/>
      <c r="R447" s="24"/>
      <c r="S447" s="24"/>
      <c r="T447" s="24"/>
      <c r="U447" s="24">
        <f t="shared" si="308"/>
        <v>169.47354816903828</v>
      </c>
      <c r="V447" s="24">
        <f t="shared" si="308"/>
        <v>169.31620847926553</v>
      </c>
      <c r="W447" s="24">
        <f t="shared" si="308"/>
        <v>169.9431279082111</v>
      </c>
      <c r="X447" s="22">
        <f t="shared" si="306"/>
        <v>67.07187288399345</v>
      </c>
      <c r="Y447" s="22">
        <f t="shared" si="307"/>
        <v>102.22723124785412</v>
      </c>
      <c r="Z447" s="31">
        <f t="shared" si="268"/>
        <v>169.29910413184757</v>
      </c>
      <c r="AA447" s="25">
        <f t="shared" si="269"/>
        <v>0</v>
      </c>
      <c r="AC447" s="49">
        <f t="shared" si="270"/>
        <v>2583</v>
      </c>
      <c r="AD447" s="49">
        <f t="shared" si="271"/>
        <v>1692.9910413184757</v>
      </c>
      <c r="AE447" s="49">
        <f t="shared" si="272"/>
        <v>1694.7354816903828</v>
      </c>
      <c r="AF447" s="49">
        <f t="shared" si="273"/>
        <v>1693.1620847926552</v>
      </c>
      <c r="AG447" s="49">
        <f t="shared" si="274"/>
        <v>1699.4312790821109</v>
      </c>
      <c r="AH447" s="50">
        <f t="shared" si="275"/>
        <v>7841.9906116603197</v>
      </c>
      <c r="AI447" s="49">
        <f t="shared" si="276"/>
        <v>-883.5687209178891</v>
      </c>
      <c r="AJ447" s="51">
        <f t="shared" si="277"/>
        <v>-2.1776903450908605E-4</v>
      </c>
      <c r="AK447" s="61"/>
      <c r="AL447" s="69">
        <f t="shared" si="278"/>
        <v>2583</v>
      </c>
      <c r="AM447" s="69">
        <f t="shared" si="279"/>
        <v>2273.990041967636</v>
      </c>
      <c r="AN447" s="69">
        <f t="shared" si="280"/>
        <v>1917.7977896709442</v>
      </c>
      <c r="AO447" s="69">
        <f t="shared" si="281"/>
        <v>1507.2190452056852</v>
      </c>
      <c r="AP447" s="69">
        <f t="shared" si="282"/>
        <v>1033.9496118597485</v>
      </c>
      <c r="AQ447" s="70">
        <f t="shared" si="283"/>
        <v>7911.032271604392</v>
      </c>
      <c r="AS447" s="74">
        <f t="shared" si="284"/>
        <v>-0.11963219436018738</v>
      </c>
      <c r="AT447" s="74">
        <f t="shared" si="285"/>
        <v>-0.1566375602896159</v>
      </c>
      <c r="AU447" s="74">
        <f t="shared" si="286"/>
        <v>-0.21408865245157369</v>
      </c>
      <c r="AV447" s="74">
        <f t="shared" si="287"/>
        <v>-0.31400176029579774</v>
      </c>
      <c r="AW447" s="45"/>
      <c r="AX447" s="42" t="str">
        <f t="shared" si="288"/>
        <v>MVA0020-ST-0810-003-B</v>
      </c>
      <c r="AY447" s="42">
        <f t="shared" si="289"/>
        <v>258.3</v>
      </c>
      <c r="AZ447" s="43">
        <f t="shared" si="290"/>
        <v>227.39900419676363</v>
      </c>
      <c r="BA447" s="43">
        <f t="shared" si="291"/>
        <v>191.77977896709444</v>
      </c>
      <c r="BB447" s="43">
        <f t="shared" si="292"/>
        <v>196.47838355178826</v>
      </c>
      <c r="BC447" s="43">
        <f t="shared" si="293"/>
        <v>201.36661386720712</v>
      </c>
      <c r="BD447" s="43">
        <f t="shared" si="294"/>
        <v>204.40396085931209</v>
      </c>
      <c r="BE447" s="43">
        <f t="shared" si="295"/>
        <v>150.72190452056853</v>
      </c>
      <c r="BF447" s="43">
        <f t="shared" si="296"/>
        <v>154.41459118132246</v>
      </c>
      <c r="BG447" s="43">
        <f t="shared" si="297"/>
        <v>158.25630685564036</v>
      </c>
      <c r="BH447" s="43">
        <f t="shared" si="298"/>
        <v>160.64339232317772</v>
      </c>
      <c r="BI447" s="43">
        <f t="shared" si="299"/>
        <v>162.69479389684261</v>
      </c>
      <c r="BJ447" s="43">
        <f t="shared" si="265"/>
        <v>103.39496118597485</v>
      </c>
    </row>
    <row r="448" spans="1:62" x14ac:dyDescent="0.2">
      <c r="A448" s="26" t="s">
        <v>462</v>
      </c>
      <c r="B448" s="17">
        <f>IF(ISERROR(VLOOKUP('Prices updated for CPI'!A448,Quantities!$A$1:$B$576,2,FALSE)),0,VLOOKUP('Prices updated for CPI'!A448,Quantities!$A$1:$B$576,2,FALSE))</f>
        <v>56</v>
      </c>
      <c r="C448" s="18">
        <f t="shared" si="266"/>
        <v>0.23069127346777715</v>
      </c>
      <c r="D448" s="19">
        <v>3</v>
      </c>
      <c r="E448" s="20">
        <v>990</v>
      </c>
      <c r="F448" s="21">
        <v>0</v>
      </c>
      <c r="G448" s="22">
        <v>156.0462968738851</v>
      </c>
      <c r="H448" s="22">
        <v>0</v>
      </c>
      <c r="I448" s="22">
        <v>46.793332383003396</v>
      </c>
      <c r="J448" s="23">
        <f t="shared" si="267"/>
        <v>202.83962925688849</v>
      </c>
      <c r="K448" s="24">
        <f>IF(ISERROR(VLOOKUP($A448,'14-15 pricing'!$A$1:$D$1208,4,FALSE)),L448,VLOOKUP($A448,'14-15 pricing'!$A$1:$D$1208,4,FALSE))</f>
        <v>369.45</v>
      </c>
      <c r="L448" s="24">
        <f t="shared" si="305"/>
        <v>221.80418732456283</v>
      </c>
      <c r="M448" s="24"/>
      <c r="N448" s="24"/>
      <c r="O448" s="24"/>
      <c r="P448" s="24"/>
      <c r="Q448" s="24"/>
      <c r="R448" s="24"/>
      <c r="S448" s="24"/>
      <c r="T448" s="24"/>
      <c r="U448" s="24">
        <f t="shared" si="308"/>
        <v>221.97521388747396</v>
      </c>
      <c r="V448" s="24">
        <f t="shared" si="308"/>
        <v>221.82095658648109</v>
      </c>
      <c r="W448" s="24">
        <f t="shared" si="308"/>
        <v>222.43559424840095</v>
      </c>
      <c r="X448" s="22">
        <f t="shared" si="306"/>
        <v>65.757890450677735</v>
      </c>
      <c r="Y448" s="22">
        <f t="shared" si="307"/>
        <v>156.0462968738851</v>
      </c>
      <c r="Z448" s="31">
        <f t="shared" si="268"/>
        <v>221.80418732456283</v>
      </c>
      <c r="AA448" s="25">
        <f t="shared" si="269"/>
        <v>0</v>
      </c>
      <c r="AC448" s="49">
        <f t="shared" si="270"/>
        <v>20689.2</v>
      </c>
      <c r="AD448" s="49">
        <f t="shared" si="271"/>
        <v>12421.034490175518</v>
      </c>
      <c r="AE448" s="49">
        <f t="shared" si="272"/>
        <v>12430.611977698542</v>
      </c>
      <c r="AF448" s="49">
        <f t="shared" si="273"/>
        <v>12421.973568842941</v>
      </c>
      <c r="AG448" s="49">
        <f t="shared" si="274"/>
        <v>12456.393277910453</v>
      </c>
      <c r="AH448" s="50">
        <f t="shared" si="275"/>
        <v>59152.68779202344</v>
      </c>
      <c r="AI448" s="49">
        <f t="shared" si="276"/>
        <v>-8232.8067220895482</v>
      </c>
      <c r="AJ448" s="51">
        <f t="shared" si="277"/>
        <v>-2.0291012218119995E-3</v>
      </c>
      <c r="AK448" s="61"/>
      <c r="AL448" s="69">
        <f t="shared" si="278"/>
        <v>20689.2</v>
      </c>
      <c r="AM448" s="69">
        <f t="shared" si="279"/>
        <v>17809.945450293195</v>
      </c>
      <c r="AN448" s="69">
        <f t="shared" si="280"/>
        <v>14491.061588019242</v>
      </c>
      <c r="AO448" s="69">
        <f t="shared" si="281"/>
        <v>10665.422034064504</v>
      </c>
      <c r="AP448" s="69">
        <f t="shared" si="282"/>
        <v>6255.6509772504296</v>
      </c>
      <c r="AQ448" s="70">
        <f t="shared" si="283"/>
        <v>59741.007182851099</v>
      </c>
      <c r="AS448" s="74">
        <f t="shared" si="284"/>
        <v>-0.13916703157719032</v>
      </c>
      <c r="AT448" s="74">
        <f t="shared" si="285"/>
        <v>-0.18635002962456104</v>
      </c>
      <c r="AU448" s="74">
        <f t="shared" si="286"/>
        <v>-0.26399995132983611</v>
      </c>
      <c r="AV448" s="74">
        <f t="shared" si="287"/>
        <v>-0.41346428136923402</v>
      </c>
      <c r="AW448" s="45"/>
      <c r="AX448" s="42" t="str">
        <f t="shared" si="288"/>
        <v>MVA0020-ST-0990-003-B</v>
      </c>
      <c r="AY448" s="42">
        <f t="shared" si="289"/>
        <v>369.45</v>
      </c>
      <c r="AZ448" s="43">
        <f t="shared" si="290"/>
        <v>318.034740183807</v>
      </c>
      <c r="BA448" s="43">
        <f t="shared" si="291"/>
        <v>258.76895692891497</v>
      </c>
      <c r="BB448" s="43">
        <f t="shared" si="292"/>
        <v>265.10879637367339</v>
      </c>
      <c r="BC448" s="43">
        <f t="shared" si="293"/>
        <v>271.70449831243866</v>
      </c>
      <c r="BD448" s="43">
        <f t="shared" si="294"/>
        <v>275.80279854623461</v>
      </c>
      <c r="BE448" s="43">
        <f t="shared" si="295"/>
        <v>190.45396489400898</v>
      </c>
      <c r="BF448" s="43">
        <f t="shared" si="296"/>
        <v>195.1200870339122</v>
      </c>
      <c r="BG448" s="43">
        <f t="shared" si="297"/>
        <v>199.97452398185732</v>
      </c>
      <c r="BH448" s="43">
        <f t="shared" si="298"/>
        <v>202.99087315339608</v>
      </c>
      <c r="BI448" s="43">
        <f t="shared" si="299"/>
        <v>205.58304822268715</v>
      </c>
      <c r="BJ448" s="43">
        <f t="shared" si="265"/>
        <v>111.70805316518624</v>
      </c>
    </row>
    <row r="449" spans="1:62" x14ac:dyDescent="0.2">
      <c r="A449" s="26" t="s">
        <v>463</v>
      </c>
      <c r="B449" s="17">
        <f>IF(ISERROR(VLOOKUP('Prices updated for CPI'!A449,Quantities!$A$1:$B$576,2,FALSE)),0,VLOOKUP('Prices updated for CPI'!A449,Quantities!$A$1:$B$576,2,FALSE))</f>
        <v>23</v>
      </c>
      <c r="C449" s="18">
        <f t="shared" si="266"/>
        <v>0.41882652961952005</v>
      </c>
      <c r="D449" s="19">
        <v>3</v>
      </c>
      <c r="E449" s="20">
        <v>20</v>
      </c>
      <c r="F449" s="21">
        <v>0</v>
      </c>
      <c r="G449" s="22">
        <v>62.728076464803792</v>
      </c>
      <c r="H449" s="22">
        <v>0</v>
      </c>
      <c r="I449" s="22">
        <v>45.205405811559004</v>
      </c>
      <c r="J449" s="23">
        <f t="shared" si="267"/>
        <v>107.9334822763628</v>
      </c>
      <c r="K449" s="24">
        <f>IF(ISERROR(VLOOKUP($A449,'14-15 pricing'!$A$1:$D$1208,4,FALSE)),L449,VLOOKUP($A449,'14-15 pricing'!$A$1:$D$1208,4,FALSE))</f>
        <v>171.48</v>
      </c>
      <c r="L449" s="24">
        <f t="shared" si="305"/>
        <v>126.25448015847749</v>
      </c>
      <c r="M449" s="24"/>
      <c r="N449" s="24"/>
      <c r="O449" s="24"/>
      <c r="P449" s="24"/>
      <c r="Q449" s="24"/>
      <c r="R449" s="24"/>
      <c r="S449" s="24"/>
      <c r="T449" s="24"/>
      <c r="U449" s="24">
        <f t="shared" si="308"/>
        <v>126.41970295384652</v>
      </c>
      <c r="V449" s="24">
        <f t="shared" si="308"/>
        <v>126.2706803573428</v>
      </c>
      <c r="W449" s="24">
        <f t="shared" si="308"/>
        <v>126.86446035802186</v>
      </c>
      <c r="X449" s="22">
        <f t="shared" si="306"/>
        <v>63.526403693673693</v>
      </c>
      <c r="Y449" s="22">
        <f t="shared" si="307"/>
        <v>62.728076464803792</v>
      </c>
      <c r="Z449" s="31">
        <f t="shared" si="268"/>
        <v>126.25448015847749</v>
      </c>
      <c r="AA449" s="25">
        <f t="shared" si="269"/>
        <v>0</v>
      </c>
      <c r="AC449" s="49">
        <f t="shared" si="270"/>
        <v>3944.04</v>
      </c>
      <c r="AD449" s="49">
        <f t="shared" si="271"/>
        <v>2903.8530436449823</v>
      </c>
      <c r="AE449" s="49">
        <f t="shared" si="272"/>
        <v>2907.6531679384702</v>
      </c>
      <c r="AF449" s="49">
        <f t="shared" si="273"/>
        <v>2904.2256482188845</v>
      </c>
      <c r="AG449" s="49">
        <f t="shared" si="274"/>
        <v>2917.8825882345027</v>
      </c>
      <c r="AH449" s="50">
        <f t="shared" si="275"/>
        <v>12997.709961424303</v>
      </c>
      <c r="AI449" s="49">
        <f t="shared" si="276"/>
        <v>-1026.1574117654973</v>
      </c>
      <c r="AJ449" s="51">
        <f t="shared" si="277"/>
        <v>-2.5291219972383095E-4</v>
      </c>
      <c r="AK449" s="61"/>
      <c r="AL449" s="69">
        <f t="shared" si="278"/>
        <v>3944.04</v>
      </c>
      <c r="AM449" s="69">
        <f t="shared" si="279"/>
        <v>3585.1625847664163</v>
      </c>
      <c r="AN449" s="69">
        <f t="shared" si="280"/>
        <v>3171.4886836260621</v>
      </c>
      <c r="AO449" s="69">
        <f t="shared" si="281"/>
        <v>2694.6514985017243</v>
      </c>
      <c r="AP449" s="69">
        <f t="shared" si="282"/>
        <v>2145.006716729145</v>
      </c>
      <c r="AQ449" s="70">
        <f t="shared" si="283"/>
        <v>13092.505383460497</v>
      </c>
      <c r="AS449" s="74">
        <f t="shared" si="284"/>
        <v>-9.0992336597393447E-2</v>
      </c>
      <c r="AT449" s="74">
        <f t="shared" si="285"/>
        <v>-0.11538497665296435</v>
      </c>
      <c r="AU449" s="74">
        <f t="shared" si="286"/>
        <v>-0.1503512175799899</v>
      </c>
      <c r="AV449" s="74">
        <f t="shared" si="287"/>
        <v>-0.20397620325975063</v>
      </c>
      <c r="AW449" s="45"/>
      <c r="AX449" s="42" t="str">
        <f t="shared" si="288"/>
        <v>MVA0190-ST-0020-003-B</v>
      </c>
      <c r="AY449" s="42">
        <f t="shared" si="289"/>
        <v>171.48</v>
      </c>
      <c r="AZ449" s="43">
        <f t="shared" si="290"/>
        <v>155.87663412027896</v>
      </c>
      <c r="BA449" s="43">
        <f t="shared" si="291"/>
        <v>137.8908123315679</v>
      </c>
      <c r="BB449" s="43">
        <f t="shared" si="292"/>
        <v>141.26913723369131</v>
      </c>
      <c r="BC449" s="43">
        <f t="shared" si="293"/>
        <v>144.78380417452951</v>
      </c>
      <c r="BD449" s="43">
        <f t="shared" si="294"/>
        <v>146.96767489505035</v>
      </c>
      <c r="BE449" s="43">
        <f t="shared" si="295"/>
        <v>117.15876080442278</v>
      </c>
      <c r="BF449" s="43">
        <f t="shared" si="296"/>
        <v>120.02915044413113</v>
      </c>
      <c r="BG449" s="43">
        <f t="shared" si="297"/>
        <v>123.01538293102617</v>
      </c>
      <c r="BH449" s="43">
        <f t="shared" si="298"/>
        <v>124.87090602967942</v>
      </c>
      <c r="BI449" s="43">
        <f t="shared" si="299"/>
        <v>126.46549619258452</v>
      </c>
      <c r="BJ449" s="43">
        <f t="shared" si="265"/>
        <v>93.261161596919337</v>
      </c>
    </row>
    <row r="450" spans="1:62" x14ac:dyDescent="0.2">
      <c r="A450" s="26" t="s">
        <v>464</v>
      </c>
      <c r="B450" s="17">
        <f>IF(ISERROR(VLOOKUP('Prices updated for CPI'!A450,Quantities!$A$1:$B$576,2,FALSE)),0,VLOOKUP('Prices updated for CPI'!A450,Quantities!$A$1:$B$576,2,FALSE))</f>
        <v>1</v>
      </c>
      <c r="C450" s="18">
        <f t="shared" si="266"/>
        <v>0.30161626096421357</v>
      </c>
      <c r="D450" s="19">
        <v>3</v>
      </c>
      <c r="E450" s="20">
        <v>200</v>
      </c>
      <c r="F450" s="21">
        <v>0</v>
      </c>
      <c r="G450" s="22">
        <v>129.70185482779229</v>
      </c>
      <c r="H450" s="22">
        <v>0</v>
      </c>
      <c r="I450" s="22">
        <v>56.015319811559003</v>
      </c>
      <c r="J450" s="23">
        <f t="shared" si="267"/>
        <v>185.7171746393513</v>
      </c>
      <c r="K450" s="24">
        <f>IF(ISERROR(VLOOKUP($A450,'14-15 pricing'!$A$1:$D$1208,4,FALSE)),L450,VLOOKUP($A450,'14-15 pricing'!$A$1:$D$1208,4,FALSE))</f>
        <v>322.19</v>
      </c>
      <c r="L450" s="24">
        <f t="shared" si="305"/>
        <v>208.41925057937385</v>
      </c>
      <c r="M450" s="24"/>
      <c r="N450" s="24"/>
      <c r="O450" s="24"/>
      <c r="P450" s="24"/>
      <c r="Q450" s="24"/>
      <c r="R450" s="24"/>
      <c r="S450" s="24"/>
      <c r="T450" s="24"/>
      <c r="U450" s="24">
        <f t="shared" si="308"/>
        <v>208.62398290190487</v>
      </c>
      <c r="V450" s="24">
        <f t="shared" si="308"/>
        <v>208.43932471219404</v>
      </c>
      <c r="W450" s="24">
        <f t="shared" si="308"/>
        <v>209.17509460605129</v>
      </c>
      <c r="X450" s="22">
        <f t="shared" si="306"/>
        <v>78.717395751581563</v>
      </c>
      <c r="Y450" s="22">
        <f t="shared" si="307"/>
        <v>129.70185482779229</v>
      </c>
      <c r="Z450" s="31">
        <f t="shared" si="268"/>
        <v>208.41925057937385</v>
      </c>
      <c r="AA450" s="25">
        <f t="shared" si="269"/>
        <v>0</v>
      </c>
      <c r="AC450" s="49">
        <f t="shared" si="270"/>
        <v>322.19</v>
      </c>
      <c r="AD450" s="49">
        <f t="shared" si="271"/>
        <v>208.41925057937385</v>
      </c>
      <c r="AE450" s="49">
        <f t="shared" si="272"/>
        <v>208.62398290190487</v>
      </c>
      <c r="AF450" s="49">
        <f t="shared" si="273"/>
        <v>208.43932471219404</v>
      </c>
      <c r="AG450" s="49">
        <f t="shared" si="274"/>
        <v>209.17509460605129</v>
      </c>
      <c r="AH450" s="50">
        <f t="shared" si="275"/>
        <v>969.31013681545721</v>
      </c>
      <c r="AI450" s="49">
        <f t="shared" si="276"/>
        <v>-113.01490539394871</v>
      </c>
      <c r="AJ450" s="51">
        <f t="shared" si="277"/>
        <v>-2.7854253155553986E-5</v>
      </c>
      <c r="AK450" s="61"/>
      <c r="AL450" s="69">
        <f t="shared" si="278"/>
        <v>322.19</v>
      </c>
      <c r="AM450" s="69">
        <f t="shared" si="279"/>
        <v>282.66536502136876</v>
      </c>
      <c r="AN450" s="69">
        <f t="shared" si="280"/>
        <v>237.105769324557</v>
      </c>
      <c r="AO450" s="69">
        <f t="shared" si="281"/>
        <v>184.58974327702603</v>
      </c>
      <c r="AP450" s="69">
        <f t="shared" si="282"/>
        <v>124.05511934887849</v>
      </c>
      <c r="AQ450" s="70">
        <f t="shared" si="283"/>
        <v>977.98957553168407</v>
      </c>
      <c r="AS450" s="74">
        <f t="shared" si="284"/>
        <v>-0.12267492777128787</v>
      </c>
      <c r="AT450" s="74">
        <f t="shared" si="285"/>
        <v>-0.16117855717260432</v>
      </c>
      <c r="AU450" s="74">
        <f t="shared" si="286"/>
        <v>-0.22148776133593598</v>
      </c>
      <c r="AV450" s="74">
        <f t="shared" si="287"/>
        <v>-0.32794142758679301</v>
      </c>
      <c r="AW450" s="45"/>
      <c r="AX450" s="42" t="str">
        <f t="shared" si="288"/>
        <v>MVA0190-ST-0200-003-B</v>
      </c>
      <c r="AY450" s="42">
        <f t="shared" si="289"/>
        <v>322.19</v>
      </c>
      <c r="AZ450" s="43">
        <f t="shared" si="290"/>
        <v>282.66536502136876</v>
      </c>
      <c r="BA450" s="43">
        <f t="shared" si="291"/>
        <v>237.105769324557</v>
      </c>
      <c r="BB450" s="43">
        <f t="shared" si="292"/>
        <v>242.91486067300863</v>
      </c>
      <c r="BC450" s="43">
        <f t="shared" si="293"/>
        <v>248.95839464627426</v>
      </c>
      <c r="BD450" s="43">
        <f t="shared" si="294"/>
        <v>252.71360022189569</v>
      </c>
      <c r="BE450" s="43">
        <f t="shared" si="295"/>
        <v>184.58974327702603</v>
      </c>
      <c r="BF450" s="43">
        <f t="shared" si="296"/>
        <v>189.11219198731317</v>
      </c>
      <c r="BG450" s="43">
        <f t="shared" si="297"/>
        <v>193.81715715028253</v>
      </c>
      <c r="BH450" s="43">
        <f t="shared" si="298"/>
        <v>196.74063064960333</v>
      </c>
      <c r="BI450" s="43">
        <f t="shared" si="299"/>
        <v>199.25299068808212</v>
      </c>
      <c r="BJ450" s="43">
        <f t="shared" si="265"/>
        <v>124.05511934887849</v>
      </c>
    </row>
    <row r="451" spans="1:62" x14ac:dyDescent="0.2">
      <c r="A451" s="26" t="s">
        <v>465</v>
      </c>
      <c r="B451" s="17">
        <f>IF(ISERROR(VLOOKUP('Prices updated for CPI'!A451,Quantities!$A$1:$B$576,2,FALSE)),0,VLOOKUP('Prices updated for CPI'!A451,Quantities!$A$1:$B$576,2,FALSE))</f>
        <v>7</v>
      </c>
      <c r="C451" s="18">
        <f t="shared" si="266"/>
        <v>0.24518005660950229</v>
      </c>
      <c r="D451" s="19">
        <v>3</v>
      </c>
      <c r="E451" s="20">
        <v>290</v>
      </c>
      <c r="F451" s="21">
        <v>0</v>
      </c>
      <c r="G451" s="22">
        <v>169.5721161978754</v>
      </c>
      <c r="H451" s="22">
        <v>0</v>
      </c>
      <c r="I451" s="22">
        <v>55.080289561559006</v>
      </c>
      <c r="J451" s="23">
        <f t="shared" si="267"/>
        <v>224.6524057594344</v>
      </c>
      <c r="K451" s="24">
        <f>IF(ISERROR(VLOOKUP($A451,'14-15 pricing'!$A$1:$D$1208,4,FALSE)),L451,VLOOKUP($A451,'14-15 pricing'!$A$1:$D$1208,4,FALSE))</f>
        <v>405.19</v>
      </c>
      <c r="L451" s="24">
        <f t="shared" si="305"/>
        <v>246.97552951614125</v>
      </c>
      <c r="M451" s="24"/>
      <c r="N451" s="24"/>
      <c r="O451" s="24"/>
      <c r="P451" s="24"/>
      <c r="Q451" s="24"/>
      <c r="R451" s="24"/>
      <c r="S451" s="24"/>
      <c r="T451" s="24"/>
      <c r="U451" s="24">
        <f t="shared" si="308"/>
        <v>247.17684436439265</v>
      </c>
      <c r="V451" s="24">
        <f t="shared" si="308"/>
        <v>246.99526856346174</v>
      </c>
      <c r="W451" s="24">
        <f t="shared" si="308"/>
        <v>247.71875669029333</v>
      </c>
      <c r="X451" s="22">
        <f t="shared" si="306"/>
        <v>77.403413318265848</v>
      </c>
      <c r="Y451" s="22">
        <f t="shared" si="307"/>
        <v>169.5721161978754</v>
      </c>
      <c r="Z451" s="31">
        <f t="shared" si="268"/>
        <v>246.97552951614125</v>
      </c>
      <c r="AA451" s="25">
        <f t="shared" si="269"/>
        <v>0</v>
      </c>
      <c r="AC451" s="49">
        <f t="shared" si="270"/>
        <v>2836.33</v>
      </c>
      <c r="AD451" s="49">
        <f t="shared" si="271"/>
        <v>1728.8287066129888</v>
      </c>
      <c r="AE451" s="49">
        <f t="shared" si="272"/>
        <v>1730.2379105507484</v>
      </c>
      <c r="AF451" s="49">
        <f t="shared" si="273"/>
        <v>1728.9668799442322</v>
      </c>
      <c r="AG451" s="49">
        <f t="shared" si="274"/>
        <v>1734.0312968320534</v>
      </c>
      <c r="AH451" s="50">
        <f t="shared" si="275"/>
        <v>8192.8760927437252</v>
      </c>
      <c r="AI451" s="49">
        <f t="shared" si="276"/>
        <v>-1102.2987031679465</v>
      </c>
      <c r="AJ451" s="51">
        <f t="shared" si="277"/>
        <v>-2.7167838635135333E-4</v>
      </c>
      <c r="AK451" s="61"/>
      <c r="AL451" s="69">
        <f t="shared" si="278"/>
        <v>2836.33</v>
      </c>
      <c r="AM451" s="69">
        <f t="shared" si="279"/>
        <v>2450.8237366601156</v>
      </c>
      <c r="AN451" s="69">
        <f t="shared" si="280"/>
        <v>2006.4550661879057</v>
      </c>
      <c r="AO451" s="69">
        <f t="shared" si="281"/>
        <v>1494.2363707340662</v>
      </c>
      <c r="AP451" s="69">
        <f t="shared" si="282"/>
        <v>903.80772576765423</v>
      </c>
      <c r="AQ451" s="70">
        <f t="shared" si="283"/>
        <v>8272.6916114015221</v>
      </c>
      <c r="AS451" s="74">
        <f t="shared" si="284"/>
        <v>-0.13591728160682442</v>
      </c>
      <c r="AT451" s="74">
        <f t="shared" si="285"/>
        <v>-0.18131400631763822</v>
      </c>
      <c r="AU451" s="74">
        <f t="shared" si="286"/>
        <v>-0.25528540563183982</v>
      </c>
      <c r="AV451" s="74">
        <f t="shared" si="287"/>
        <v>-0.39513738022342138</v>
      </c>
      <c r="AW451" s="45"/>
      <c r="AX451" s="42" t="str">
        <f t="shared" si="288"/>
        <v>MVA0190-ST-0290-003-B</v>
      </c>
      <c r="AY451" s="42">
        <f t="shared" si="289"/>
        <v>405.19</v>
      </c>
      <c r="AZ451" s="43">
        <f t="shared" si="290"/>
        <v>350.11767666573081</v>
      </c>
      <c r="BA451" s="43">
        <f t="shared" si="291"/>
        <v>286.63643802684368</v>
      </c>
      <c r="BB451" s="43">
        <f t="shared" si="292"/>
        <v>293.65903075850133</v>
      </c>
      <c r="BC451" s="43">
        <f t="shared" si="293"/>
        <v>300.96504046094708</v>
      </c>
      <c r="BD451" s="43">
        <f t="shared" si="294"/>
        <v>305.50469697508822</v>
      </c>
      <c r="BE451" s="43">
        <f t="shared" si="295"/>
        <v>213.46233867629516</v>
      </c>
      <c r="BF451" s="43">
        <f t="shared" si="296"/>
        <v>218.69216597386438</v>
      </c>
      <c r="BG451" s="43">
        <f t="shared" si="297"/>
        <v>224.13305802587112</v>
      </c>
      <c r="BH451" s="43">
        <f t="shared" si="298"/>
        <v>227.51380648537051</v>
      </c>
      <c r="BI451" s="43">
        <f t="shared" si="299"/>
        <v>230.41913719275274</v>
      </c>
      <c r="BJ451" s="43">
        <f t="shared" si="265"/>
        <v>129.11538939537917</v>
      </c>
    </row>
    <row r="452" spans="1:62" x14ac:dyDescent="0.2">
      <c r="A452" s="17" t="s">
        <v>466</v>
      </c>
      <c r="B452" s="17">
        <f>IF(ISERROR(VLOOKUP('Prices updated for CPI'!A452,Quantities!$A$1:$B$576,2,FALSE)),0,VLOOKUP('Prices updated for CPI'!A452,Quantities!$A$1:$B$576,2,FALSE))</f>
        <v>57</v>
      </c>
      <c r="C452" s="18">
        <f t="shared" si="266"/>
        <v>1</v>
      </c>
      <c r="D452" s="19">
        <v>4</v>
      </c>
      <c r="E452" s="20">
        <v>10</v>
      </c>
      <c r="F452" s="21">
        <v>0</v>
      </c>
      <c r="G452" s="22">
        <v>0</v>
      </c>
      <c r="H452" s="22">
        <v>0</v>
      </c>
      <c r="I452" s="22">
        <v>30.541486949948279</v>
      </c>
      <c r="J452" s="23">
        <f t="shared" si="267"/>
        <v>30.541486949948279</v>
      </c>
      <c r="K452" s="24">
        <f>IF(ISERROR(VLOOKUP($A452,'14-15 pricing'!$A$1:$D$1208,4,FALSE)),L452,VLOOKUP($A452,'14-15 pricing'!$A$1:$D$1208,4,FALSE))</f>
        <v>42.36</v>
      </c>
      <c r="L452" s="24">
        <f t="shared" ref="L452:L483" si="309">IF($D452=1,($I452*(1+L$8)*L$7)+$F452,$J452*(1+L$8)*L$7)</f>
        <v>42.919442809014114</v>
      </c>
      <c r="M452" s="24"/>
      <c r="N452" s="24"/>
      <c r="O452" s="24"/>
      <c r="P452" s="24"/>
      <c r="Q452" s="24"/>
      <c r="R452" s="24"/>
      <c r="S452" s="24"/>
      <c r="T452" s="24"/>
      <c r="U452" s="24">
        <f t="shared" ref="U452:W471" si="310">IF($D452=1,($I452*(1+U$8)*U$7)+$F452,$J452*(1+U$8)*U$7)</f>
        <v>43.031069942052881</v>
      </c>
      <c r="V452" s="24">
        <f t="shared" si="310"/>
        <v>42.930387919523561</v>
      </c>
      <c r="W452" s="24">
        <f t="shared" si="310"/>
        <v>43.331555076776311</v>
      </c>
      <c r="X452" s="22">
        <f t="shared" ref="X452:X483" si="311">IF($D452=4,($I452*(1+L$8)*L$7))</f>
        <v>42.919442809014114</v>
      </c>
      <c r="Y452" s="22">
        <f t="shared" ref="Y452:Y483" si="312">IF($D452=4,0)</f>
        <v>0</v>
      </c>
      <c r="Z452" s="31">
        <f t="shared" si="268"/>
        <v>42.919442809014114</v>
      </c>
      <c r="AA452" s="25">
        <f t="shared" si="269"/>
        <v>0</v>
      </c>
      <c r="AC452" s="49">
        <f t="shared" si="270"/>
        <v>2414.52</v>
      </c>
      <c r="AD452" s="49">
        <f t="shared" si="271"/>
        <v>2446.4082401138044</v>
      </c>
      <c r="AE452" s="49">
        <f t="shared" si="272"/>
        <v>2452.770986697014</v>
      </c>
      <c r="AF452" s="49">
        <f t="shared" si="273"/>
        <v>2447.0321114128428</v>
      </c>
      <c r="AG452" s="49">
        <f t="shared" si="274"/>
        <v>2469.8986393762498</v>
      </c>
      <c r="AH452" s="50">
        <f t="shared" si="275"/>
        <v>10110.122447828151</v>
      </c>
      <c r="AI452" s="49">
        <f t="shared" si="276"/>
        <v>55.378639376249794</v>
      </c>
      <c r="AJ452" s="51">
        <f t="shared" si="277"/>
        <v>1.3648913258116001E-5</v>
      </c>
      <c r="AK452" s="61"/>
      <c r="AL452" s="69">
        <f t="shared" si="278"/>
        <v>2414.52</v>
      </c>
      <c r="AM452" s="69">
        <f t="shared" si="279"/>
        <v>2433.8875382847041</v>
      </c>
      <c r="AN452" s="69">
        <f t="shared" si="280"/>
        <v>2456.212278649054</v>
      </c>
      <c r="AO452" s="69">
        <f t="shared" si="281"/>
        <v>2481.9457521039253</v>
      </c>
      <c r="AP452" s="69">
        <f t="shared" si="282"/>
        <v>2511.6084332928199</v>
      </c>
      <c r="AQ452" s="70">
        <f t="shared" si="283"/>
        <v>10159.098837370026</v>
      </c>
      <c r="AS452" s="74">
        <f t="shared" si="284"/>
        <v>8.0212788813942715E-3</v>
      </c>
      <c r="AT452" s="74">
        <f t="shared" si="285"/>
        <v>9.1724617564225876E-3</v>
      </c>
      <c r="AU452" s="74">
        <f t="shared" si="286"/>
        <v>1.0476893092084447E-2</v>
      </c>
      <c r="AV452" s="74">
        <f t="shared" si="287"/>
        <v>1.1951381759149953E-2</v>
      </c>
      <c r="AW452" s="45"/>
      <c r="AX452" s="42" t="str">
        <f t="shared" si="288"/>
        <v>FLU0130-ST-0010-004-B</v>
      </c>
      <c r="AY452" s="42">
        <f t="shared" si="289"/>
        <v>42.36</v>
      </c>
      <c r="AZ452" s="43">
        <f t="shared" si="290"/>
        <v>42.69978137341586</v>
      </c>
      <c r="BA452" s="43">
        <f t="shared" si="291"/>
        <v>43.091443485071125</v>
      </c>
      <c r="BB452" s="43">
        <f t="shared" si="292"/>
        <v>44.147183850455363</v>
      </c>
      <c r="BC452" s="43">
        <f t="shared" si="293"/>
        <v>45.245531661227552</v>
      </c>
      <c r="BD452" s="43">
        <f t="shared" si="294"/>
        <v>45.92800020384329</v>
      </c>
      <c r="BE452" s="43">
        <f t="shared" si="295"/>
        <v>43.542907931647811</v>
      </c>
      <c r="BF452" s="43">
        <f t="shared" si="296"/>
        <v>44.60970917597318</v>
      </c>
      <c r="BG452" s="43">
        <f t="shared" si="297"/>
        <v>45.719564259336757</v>
      </c>
      <c r="BH452" s="43">
        <f t="shared" si="298"/>
        <v>46.409182951912193</v>
      </c>
      <c r="BI452" s="43">
        <f t="shared" si="299"/>
        <v>47.0018240158442</v>
      </c>
      <c r="BJ452" s="43">
        <f t="shared" si="265"/>
        <v>44.063305847242447</v>
      </c>
    </row>
    <row r="453" spans="1:62" x14ac:dyDescent="0.2">
      <c r="A453" s="17" t="s">
        <v>467</v>
      </c>
      <c r="B453" s="17">
        <f>IF(ISERROR(VLOOKUP('Prices updated for CPI'!A453,Quantities!$A$1:$B$576,2,FALSE)),0,VLOOKUP('Prices updated for CPI'!A453,Quantities!$A$1:$B$576,2,FALSE))</f>
        <v>1</v>
      </c>
      <c r="C453" s="18">
        <f t="shared" si="266"/>
        <v>1</v>
      </c>
      <c r="D453" s="19">
        <v>4</v>
      </c>
      <c r="E453" s="20">
        <v>10</v>
      </c>
      <c r="F453" s="21">
        <v>0</v>
      </c>
      <c r="G453" s="22">
        <v>0</v>
      </c>
      <c r="H453" s="22">
        <v>0</v>
      </c>
      <c r="I453" s="22">
        <v>34.058476987600407</v>
      </c>
      <c r="J453" s="23">
        <f t="shared" si="267"/>
        <v>34.058476987600407</v>
      </c>
      <c r="K453" s="24">
        <f>IF(ISERROR(VLOOKUP($A453,'14-15 pricing'!$A$1:$D$1208,4,FALSE)),L453,VLOOKUP($A453,'14-15 pricing'!$A$1:$D$1208,4,FALSE))</f>
        <v>42.36</v>
      </c>
      <c r="L453" s="24">
        <f t="shared" si="309"/>
        <v>47.861810318109434</v>
      </c>
      <c r="M453" s="24"/>
      <c r="N453" s="24"/>
      <c r="O453" s="24"/>
      <c r="P453" s="24"/>
      <c r="Q453" s="24"/>
      <c r="R453" s="24"/>
      <c r="S453" s="24"/>
      <c r="T453" s="24"/>
      <c r="U453" s="24">
        <f t="shared" si="310"/>
        <v>47.986291819223737</v>
      </c>
      <c r="V453" s="24">
        <f t="shared" si="310"/>
        <v>47.874015807482735</v>
      </c>
      <c r="W453" s="24">
        <f t="shared" si="310"/>
        <v>48.321379173119297</v>
      </c>
      <c r="X453" s="22">
        <f t="shared" si="311"/>
        <v>47.861810318109434</v>
      </c>
      <c r="Y453" s="22">
        <f t="shared" si="312"/>
        <v>0</v>
      </c>
      <c r="Z453" s="31">
        <f t="shared" si="268"/>
        <v>47.861810318109434</v>
      </c>
      <c r="AA453" s="25">
        <f t="shared" si="269"/>
        <v>0</v>
      </c>
      <c r="AC453" s="49">
        <f t="shared" si="270"/>
        <v>42.36</v>
      </c>
      <c r="AD453" s="49">
        <f t="shared" si="271"/>
        <v>47.861810318109434</v>
      </c>
      <c r="AE453" s="49">
        <f t="shared" si="272"/>
        <v>47.986291819223737</v>
      </c>
      <c r="AF453" s="49">
        <f t="shared" si="273"/>
        <v>47.874015807482735</v>
      </c>
      <c r="AG453" s="49">
        <f t="shared" si="274"/>
        <v>48.321379173119297</v>
      </c>
      <c r="AH453" s="50">
        <f t="shared" si="275"/>
        <v>193.22308866629072</v>
      </c>
      <c r="AI453" s="49">
        <f t="shared" si="276"/>
        <v>5.9613791731192975</v>
      </c>
      <c r="AJ453" s="51">
        <f t="shared" si="277"/>
        <v>1.4692731376051128E-6</v>
      </c>
      <c r="AK453" s="61"/>
      <c r="AL453" s="69">
        <f t="shared" si="278"/>
        <v>42.36</v>
      </c>
      <c r="AM453" s="69">
        <f t="shared" si="279"/>
        <v>44.444869557386461</v>
      </c>
      <c r="AN453" s="69">
        <f t="shared" si="280"/>
        <v>46.848074904291543</v>
      </c>
      <c r="AO453" s="69">
        <f t="shared" si="281"/>
        <v>49.618222283023982</v>
      </c>
      <c r="AP453" s="69">
        <f t="shared" si="282"/>
        <v>52.811339554413479</v>
      </c>
      <c r="AQ453" s="70">
        <f t="shared" si="283"/>
        <v>193.87942481596852</v>
      </c>
      <c r="AS453" s="74">
        <f t="shared" si="284"/>
        <v>4.9217883790992963E-2</v>
      </c>
      <c r="AT453" s="74">
        <f t="shared" si="285"/>
        <v>5.4071603108253118E-2</v>
      </c>
      <c r="AU453" s="74">
        <f t="shared" si="286"/>
        <v>5.9130442059609115E-2</v>
      </c>
      <c r="AV453" s="74">
        <f t="shared" si="287"/>
        <v>6.4353721767294481E-2</v>
      </c>
      <c r="AW453" s="45"/>
      <c r="AX453" s="42" t="str">
        <f t="shared" si="288"/>
        <v>FLU0240-ST-0010-004-B</v>
      </c>
      <c r="AY453" s="42">
        <f t="shared" si="289"/>
        <v>42.36</v>
      </c>
      <c r="AZ453" s="43">
        <f t="shared" si="290"/>
        <v>44.444869557386461</v>
      </c>
      <c r="BA453" s="43">
        <f t="shared" si="291"/>
        <v>46.848074904291543</v>
      </c>
      <c r="BB453" s="43">
        <f t="shared" si="292"/>
        <v>47.995852739446683</v>
      </c>
      <c r="BC453" s="43">
        <f t="shared" si="293"/>
        <v>49.189952457360448</v>
      </c>
      <c r="BD453" s="43">
        <f t="shared" si="294"/>
        <v>49.931917330627265</v>
      </c>
      <c r="BE453" s="43">
        <f t="shared" si="295"/>
        <v>49.618222283023982</v>
      </c>
      <c r="BF453" s="43">
        <f t="shared" si="296"/>
        <v>50.833868728958066</v>
      </c>
      <c r="BG453" s="43">
        <f t="shared" si="297"/>
        <v>52.098576091055321</v>
      </c>
      <c r="BH453" s="43">
        <f t="shared" si="298"/>
        <v>52.884413675271105</v>
      </c>
      <c r="BI453" s="43">
        <f t="shared" si="299"/>
        <v>53.559742849206536</v>
      </c>
      <c r="BJ453" s="43">
        <f t="shared" si="265"/>
        <v>52.811339554413479</v>
      </c>
    </row>
    <row r="454" spans="1:62" x14ac:dyDescent="0.2">
      <c r="A454" s="17" t="s">
        <v>468</v>
      </c>
      <c r="B454" s="17">
        <f>IF(ISERROR(VLOOKUP('Prices updated for CPI'!A454,Quantities!$A$1:$B$576,2,FALSE)),0,VLOOKUP('Prices updated for CPI'!A454,Quantities!$A$1:$B$576,2,FALSE))</f>
        <v>32604</v>
      </c>
      <c r="C454" s="18">
        <f t="shared" si="266"/>
        <v>1</v>
      </c>
      <c r="D454" s="19">
        <v>4</v>
      </c>
      <c r="E454" s="20">
        <v>1620</v>
      </c>
      <c r="F454" s="21">
        <v>0</v>
      </c>
      <c r="G454" s="22">
        <v>0</v>
      </c>
      <c r="H454" s="22">
        <v>0</v>
      </c>
      <c r="I454" s="22">
        <v>43.639337217127348</v>
      </c>
      <c r="J454" s="23">
        <f t="shared" si="267"/>
        <v>43.639337217127348</v>
      </c>
      <c r="K454" s="24">
        <f>IF(ISERROR(VLOOKUP($A454,'14-15 pricing'!$A$1:$D$1208,4,FALSE)),L454,VLOOKUP($A454,'14-15 pricing'!$A$1:$D$1208,4,FALSE))</f>
        <v>40.46</v>
      </c>
      <c r="L454" s="24">
        <f t="shared" si="309"/>
        <v>61.325633587625646</v>
      </c>
      <c r="M454" s="24"/>
      <c r="N454" s="24"/>
      <c r="O454" s="24"/>
      <c r="P454" s="24"/>
      <c r="Q454" s="24"/>
      <c r="R454" s="24"/>
      <c r="S454" s="24"/>
      <c r="T454" s="24"/>
      <c r="U454" s="24">
        <f t="shared" si="310"/>
        <v>61.485132504926</v>
      </c>
      <c r="V454" s="24">
        <f t="shared" si="310"/>
        <v>61.341272556651063</v>
      </c>
      <c r="W454" s="24">
        <f t="shared" si="310"/>
        <v>61.914482003999815</v>
      </c>
      <c r="X454" s="22">
        <f t="shared" si="311"/>
        <v>61.325633587625646</v>
      </c>
      <c r="Y454" s="22">
        <f t="shared" si="312"/>
        <v>0</v>
      </c>
      <c r="Z454" s="31">
        <f t="shared" si="268"/>
        <v>61.325633587625646</v>
      </c>
      <c r="AA454" s="25">
        <f t="shared" si="269"/>
        <v>0</v>
      </c>
      <c r="AC454" s="49">
        <f t="shared" si="270"/>
        <v>1319157.8400000001</v>
      </c>
      <c r="AD454" s="49">
        <f t="shared" si="271"/>
        <v>1999460.9574909466</v>
      </c>
      <c r="AE454" s="49">
        <f t="shared" si="272"/>
        <v>2004661.2601906073</v>
      </c>
      <c r="AF454" s="49">
        <f t="shared" si="273"/>
        <v>1999970.8504370512</v>
      </c>
      <c r="AG454" s="49">
        <f t="shared" si="274"/>
        <v>2018659.7712584101</v>
      </c>
      <c r="AH454" s="50">
        <f t="shared" si="275"/>
        <v>7649776.6083692191</v>
      </c>
      <c r="AI454" s="49">
        <f t="shared" si="276"/>
        <v>699501.93125840998</v>
      </c>
      <c r="AJ454" s="51">
        <f t="shared" si="277"/>
        <v>0.17240295700954447</v>
      </c>
      <c r="AK454" s="61"/>
      <c r="AL454" s="69">
        <f t="shared" si="278"/>
        <v>1319157.8400000001</v>
      </c>
      <c r="AM454" s="69">
        <f t="shared" si="279"/>
        <v>1563794.2302483667</v>
      </c>
      <c r="AN454" s="69">
        <f t="shared" si="280"/>
        <v>1845783.8055719291</v>
      </c>
      <c r="AO454" s="69">
        <f t="shared" si="281"/>
        <v>2170829.9710685364</v>
      </c>
      <c r="AP454" s="69">
        <f t="shared" si="282"/>
        <v>2545506.9767089626</v>
      </c>
      <c r="AQ454" s="70">
        <f t="shared" si="283"/>
        <v>7649321.3249665368</v>
      </c>
      <c r="AS454" s="74">
        <f t="shared" si="284"/>
        <v>0.18544891508082659</v>
      </c>
      <c r="AT454" s="74">
        <f t="shared" si="285"/>
        <v>0.18032396454025534</v>
      </c>
      <c r="AU454" s="74">
        <f t="shared" si="286"/>
        <v>0.17610197061832464</v>
      </c>
      <c r="AV454" s="74">
        <f t="shared" si="287"/>
        <v>0.172596200823596</v>
      </c>
      <c r="AW454" s="45"/>
      <c r="AX454" s="42" t="str">
        <f t="shared" si="288"/>
        <v>FLU0350-ST-1620-004-B</v>
      </c>
      <c r="AY454" s="42">
        <f t="shared" si="289"/>
        <v>40.46</v>
      </c>
      <c r="AZ454" s="43">
        <f t="shared" si="290"/>
        <v>47.963263104170238</v>
      </c>
      <c r="BA454" s="43">
        <f t="shared" si="291"/>
        <v>56.612188859401563</v>
      </c>
      <c r="BB454" s="43">
        <f t="shared" si="292"/>
        <v>57.999187486456897</v>
      </c>
      <c r="BC454" s="43">
        <f t="shared" si="293"/>
        <v>59.442162440830089</v>
      </c>
      <c r="BD454" s="43">
        <f t="shared" si="294"/>
        <v>60.338768237722185</v>
      </c>
      <c r="BE454" s="43">
        <f t="shared" si="295"/>
        <v>66.581706878558947</v>
      </c>
      <c r="BF454" s="43">
        <f t="shared" si="296"/>
        <v>68.212958697083636</v>
      </c>
      <c r="BG454" s="43">
        <f t="shared" si="297"/>
        <v>69.91004438447483</v>
      </c>
      <c r="BH454" s="43">
        <f t="shared" si="298"/>
        <v>70.964544229067442</v>
      </c>
      <c r="BI454" s="43">
        <f t="shared" si="299"/>
        <v>71.870755033014191</v>
      </c>
      <c r="BJ454" s="43">
        <f t="shared" ref="BJ454:BJ517" si="313">IF($B454=0,W454,BE454*(1+AV454))</f>
        <v>78.073456530148505</v>
      </c>
    </row>
    <row r="455" spans="1:62" x14ac:dyDescent="0.2">
      <c r="A455" s="17" t="s">
        <v>469</v>
      </c>
      <c r="B455" s="17">
        <f>IF(ISERROR(VLOOKUP('Prices updated for CPI'!A455,Quantities!$A$1:$B$576,2,FALSE)),0,VLOOKUP('Prices updated for CPI'!A455,Quantities!$A$1:$B$576,2,FALSE))</f>
        <v>109</v>
      </c>
      <c r="C455" s="18">
        <f t="shared" si="266"/>
        <v>1</v>
      </c>
      <c r="D455" s="19">
        <v>4</v>
      </c>
      <c r="E455" s="20">
        <v>1630</v>
      </c>
      <c r="F455" s="21">
        <v>0</v>
      </c>
      <c r="G455" s="22">
        <v>0</v>
      </c>
      <c r="H455" s="22">
        <v>0</v>
      </c>
      <c r="I455" s="22">
        <v>43.639337217127348</v>
      </c>
      <c r="J455" s="23">
        <f t="shared" si="267"/>
        <v>43.639337217127348</v>
      </c>
      <c r="K455" s="24">
        <f>IF(ISERROR(VLOOKUP($A455,'14-15 pricing'!$A$1:$D$1208,4,FALSE)),L455,VLOOKUP($A455,'14-15 pricing'!$A$1:$D$1208,4,FALSE))</f>
        <v>40.46</v>
      </c>
      <c r="L455" s="24">
        <f t="shared" si="309"/>
        <v>61.325633587625646</v>
      </c>
      <c r="M455" s="24"/>
      <c r="N455" s="24"/>
      <c r="O455" s="24"/>
      <c r="P455" s="24"/>
      <c r="Q455" s="24"/>
      <c r="R455" s="24"/>
      <c r="S455" s="24"/>
      <c r="T455" s="24"/>
      <c r="U455" s="24">
        <f t="shared" si="310"/>
        <v>61.485132504926</v>
      </c>
      <c r="V455" s="24">
        <f t="shared" si="310"/>
        <v>61.341272556651063</v>
      </c>
      <c r="W455" s="24">
        <f t="shared" si="310"/>
        <v>61.914482003999815</v>
      </c>
      <c r="X455" s="22">
        <f t="shared" si="311"/>
        <v>61.325633587625646</v>
      </c>
      <c r="Y455" s="22">
        <f t="shared" si="312"/>
        <v>0</v>
      </c>
      <c r="Z455" s="31">
        <f t="shared" si="268"/>
        <v>61.325633587625646</v>
      </c>
      <c r="AA455" s="25">
        <f t="shared" si="269"/>
        <v>0</v>
      </c>
      <c r="AC455" s="49">
        <f t="shared" si="270"/>
        <v>4410.1400000000003</v>
      </c>
      <c r="AD455" s="49">
        <f t="shared" si="271"/>
        <v>6684.4940610511958</v>
      </c>
      <c r="AE455" s="49">
        <f t="shared" si="272"/>
        <v>6701.8794430369344</v>
      </c>
      <c r="AF455" s="49">
        <f t="shared" si="273"/>
        <v>6686.1987086749659</v>
      </c>
      <c r="AG455" s="49">
        <f t="shared" si="274"/>
        <v>6748.67853843598</v>
      </c>
      <c r="AH455" s="50">
        <f t="shared" si="275"/>
        <v>25574.335980623382</v>
      </c>
      <c r="AI455" s="49">
        <f t="shared" si="276"/>
        <v>2338.5385384359797</v>
      </c>
      <c r="AJ455" s="51">
        <f t="shared" si="277"/>
        <v>5.7636861471108895E-4</v>
      </c>
      <c r="AK455" s="61"/>
      <c r="AL455" s="69">
        <f t="shared" si="278"/>
        <v>4410.1400000000003</v>
      </c>
      <c r="AM455" s="69">
        <f t="shared" si="279"/>
        <v>5227.9956783545567</v>
      </c>
      <c r="AN455" s="69">
        <f t="shared" si="280"/>
        <v>6170.7285856747721</v>
      </c>
      <c r="AO455" s="69">
        <f t="shared" si="281"/>
        <v>7257.4060497629271</v>
      </c>
      <c r="AP455" s="69">
        <f t="shared" si="282"/>
        <v>8510.0067617861896</v>
      </c>
      <c r="AQ455" s="70">
        <f t="shared" si="283"/>
        <v>25572.813900789857</v>
      </c>
      <c r="AS455" s="74">
        <f t="shared" si="284"/>
        <v>0.18544891508082653</v>
      </c>
      <c r="AT455" s="74">
        <f t="shared" si="285"/>
        <v>0.18032396454025537</v>
      </c>
      <c r="AU455" s="74">
        <f t="shared" si="286"/>
        <v>0.17610197061832467</v>
      </c>
      <c r="AV455" s="74">
        <f t="shared" si="287"/>
        <v>0.17259620082359597</v>
      </c>
      <c r="AW455" s="45"/>
      <c r="AX455" s="42" t="str">
        <f t="shared" si="288"/>
        <v>FLU0350-ST-1630-004-B</v>
      </c>
      <c r="AY455" s="42">
        <f t="shared" si="289"/>
        <v>40.46</v>
      </c>
      <c r="AZ455" s="43">
        <f t="shared" si="290"/>
        <v>47.963263104170238</v>
      </c>
      <c r="BA455" s="43">
        <f t="shared" si="291"/>
        <v>56.612188859401577</v>
      </c>
      <c r="BB455" s="43">
        <f t="shared" si="292"/>
        <v>57.999187486456911</v>
      </c>
      <c r="BC455" s="43">
        <f t="shared" si="293"/>
        <v>59.442162440830103</v>
      </c>
      <c r="BD455" s="43">
        <f t="shared" si="294"/>
        <v>60.338768237722199</v>
      </c>
      <c r="BE455" s="43">
        <f t="shared" si="295"/>
        <v>66.581706878558961</v>
      </c>
      <c r="BF455" s="43">
        <f t="shared" si="296"/>
        <v>68.21295869708365</v>
      </c>
      <c r="BG455" s="43">
        <f t="shared" si="297"/>
        <v>69.910044384474844</v>
      </c>
      <c r="BH455" s="43">
        <f t="shared" si="298"/>
        <v>70.964544229067457</v>
      </c>
      <c r="BI455" s="43">
        <f t="shared" si="299"/>
        <v>71.870755033014206</v>
      </c>
      <c r="BJ455" s="43">
        <f t="shared" si="313"/>
        <v>78.073456530148519</v>
      </c>
    </row>
    <row r="456" spans="1:62" x14ac:dyDescent="0.2">
      <c r="A456" s="17" t="s">
        <v>470</v>
      </c>
      <c r="B456" s="17">
        <f>IF(ISERROR(VLOOKUP('Prices updated for CPI'!A456,Quantities!$A$1:$B$576,2,FALSE)),0,VLOOKUP('Prices updated for CPI'!A456,Quantities!$A$1:$B$576,2,FALSE))</f>
        <v>7</v>
      </c>
      <c r="C456" s="18">
        <f t="shared" si="266"/>
        <v>1</v>
      </c>
      <c r="D456" s="19">
        <v>4</v>
      </c>
      <c r="E456" s="20">
        <v>1640</v>
      </c>
      <c r="F456" s="21">
        <v>0</v>
      </c>
      <c r="G456" s="22">
        <v>0</v>
      </c>
      <c r="H456" s="22">
        <v>0</v>
      </c>
      <c r="I456" s="22">
        <v>43.639337217127348</v>
      </c>
      <c r="J456" s="23">
        <f t="shared" si="267"/>
        <v>43.639337217127348</v>
      </c>
      <c r="K456" s="24">
        <f>IF(ISERROR(VLOOKUP($A456,'14-15 pricing'!$A$1:$D$1208,4,FALSE)),L456,VLOOKUP($A456,'14-15 pricing'!$A$1:$D$1208,4,FALSE))</f>
        <v>40.46</v>
      </c>
      <c r="L456" s="24">
        <f t="shared" si="309"/>
        <v>61.325633587625646</v>
      </c>
      <c r="M456" s="24"/>
      <c r="N456" s="24"/>
      <c r="O456" s="24"/>
      <c r="P456" s="24"/>
      <c r="Q456" s="24"/>
      <c r="R456" s="24"/>
      <c r="S456" s="24"/>
      <c r="T456" s="24"/>
      <c r="U456" s="24">
        <f t="shared" si="310"/>
        <v>61.485132504926</v>
      </c>
      <c r="V456" s="24">
        <f t="shared" si="310"/>
        <v>61.341272556651063</v>
      </c>
      <c r="W456" s="24">
        <f t="shared" si="310"/>
        <v>61.914482003999815</v>
      </c>
      <c r="X456" s="22">
        <f t="shared" si="311"/>
        <v>61.325633587625646</v>
      </c>
      <c r="Y456" s="22">
        <f t="shared" si="312"/>
        <v>0</v>
      </c>
      <c r="Z456" s="31">
        <f t="shared" si="268"/>
        <v>61.325633587625646</v>
      </c>
      <c r="AA456" s="25">
        <f t="shared" si="269"/>
        <v>0</v>
      </c>
      <c r="AC456" s="49">
        <f t="shared" si="270"/>
        <v>283.22000000000003</v>
      </c>
      <c r="AD456" s="49">
        <f t="shared" si="271"/>
        <v>429.27943511337952</v>
      </c>
      <c r="AE456" s="49">
        <f t="shared" si="272"/>
        <v>430.39592753448198</v>
      </c>
      <c r="AF456" s="49">
        <f t="shared" si="273"/>
        <v>429.38890789655744</v>
      </c>
      <c r="AG456" s="49">
        <f t="shared" si="274"/>
        <v>433.40137402799871</v>
      </c>
      <c r="AH456" s="50">
        <f t="shared" si="275"/>
        <v>1642.3885492143459</v>
      </c>
      <c r="AI456" s="49">
        <f t="shared" si="276"/>
        <v>150.18137402799869</v>
      </c>
      <c r="AJ456" s="51">
        <f t="shared" si="277"/>
        <v>3.7014498192455254E-5</v>
      </c>
      <c r="AK456" s="61"/>
      <c r="AL456" s="69">
        <f t="shared" si="278"/>
        <v>283.22000000000003</v>
      </c>
      <c r="AM456" s="69">
        <f t="shared" si="279"/>
        <v>335.7428417291917</v>
      </c>
      <c r="AN456" s="69">
        <f t="shared" si="280"/>
        <v>396.285322015811</v>
      </c>
      <c r="AO456" s="69">
        <f t="shared" si="281"/>
        <v>466.07194814991271</v>
      </c>
      <c r="AP456" s="69">
        <f t="shared" si="282"/>
        <v>546.51419571103963</v>
      </c>
      <c r="AQ456" s="70">
        <f t="shared" si="283"/>
        <v>1642.2908009681557</v>
      </c>
      <c r="AS456" s="74">
        <f t="shared" si="284"/>
        <v>0.18544891508082645</v>
      </c>
      <c r="AT456" s="74">
        <f t="shared" si="285"/>
        <v>0.18032396454025529</v>
      </c>
      <c r="AU456" s="74">
        <f t="shared" si="286"/>
        <v>0.17610197061832475</v>
      </c>
      <c r="AV456" s="74">
        <f t="shared" si="287"/>
        <v>0.17259620082359592</v>
      </c>
      <c r="AW456" s="45"/>
      <c r="AX456" s="42" t="str">
        <f t="shared" si="288"/>
        <v>FLU0350-ST-1640-004-B</v>
      </c>
      <c r="AY456" s="42">
        <f t="shared" si="289"/>
        <v>40.46</v>
      </c>
      <c r="AZ456" s="43">
        <f t="shared" si="290"/>
        <v>47.963263104170238</v>
      </c>
      <c r="BA456" s="43">
        <f t="shared" si="291"/>
        <v>56.612188859401563</v>
      </c>
      <c r="BB456" s="43">
        <f t="shared" si="292"/>
        <v>57.999187486456897</v>
      </c>
      <c r="BC456" s="43">
        <f t="shared" si="293"/>
        <v>59.442162440830089</v>
      </c>
      <c r="BD456" s="43">
        <f t="shared" si="294"/>
        <v>60.338768237722185</v>
      </c>
      <c r="BE456" s="43">
        <f t="shared" si="295"/>
        <v>66.581706878558947</v>
      </c>
      <c r="BF456" s="43">
        <f t="shared" si="296"/>
        <v>68.212958697083636</v>
      </c>
      <c r="BG456" s="43">
        <f t="shared" si="297"/>
        <v>69.91004438447483</v>
      </c>
      <c r="BH456" s="43">
        <f t="shared" si="298"/>
        <v>70.964544229067442</v>
      </c>
      <c r="BI456" s="43">
        <f t="shared" si="299"/>
        <v>71.870755033014191</v>
      </c>
      <c r="BJ456" s="43">
        <f t="shared" si="313"/>
        <v>78.073456530148505</v>
      </c>
    </row>
    <row r="457" spans="1:62" x14ac:dyDescent="0.2">
      <c r="A457" s="17" t="s">
        <v>471</v>
      </c>
      <c r="B457" s="17">
        <f>IF(ISERROR(VLOOKUP('Prices updated for CPI'!A457,Quantities!$A$1:$B$576,2,FALSE)),0,VLOOKUP('Prices updated for CPI'!A457,Quantities!$A$1:$B$576,2,FALSE))</f>
        <v>1</v>
      </c>
      <c r="C457" s="18">
        <f t="shared" si="266"/>
        <v>1</v>
      </c>
      <c r="D457" s="19">
        <v>4</v>
      </c>
      <c r="E457" s="20">
        <v>1650</v>
      </c>
      <c r="F457" s="21">
        <v>0</v>
      </c>
      <c r="G457" s="22">
        <v>0</v>
      </c>
      <c r="H457" s="22">
        <v>0</v>
      </c>
      <c r="I457" s="22">
        <v>43.639337217127348</v>
      </c>
      <c r="J457" s="23">
        <f t="shared" si="267"/>
        <v>43.639337217127348</v>
      </c>
      <c r="K457" s="24">
        <f>IF(ISERROR(VLOOKUP($A457,'14-15 pricing'!$A$1:$D$1208,4,FALSE)),L457,VLOOKUP($A457,'14-15 pricing'!$A$1:$D$1208,4,FALSE))</f>
        <v>40.46</v>
      </c>
      <c r="L457" s="24">
        <f t="shared" si="309"/>
        <v>61.325633587625646</v>
      </c>
      <c r="M457" s="24"/>
      <c r="N457" s="24"/>
      <c r="O457" s="24"/>
      <c r="P457" s="24"/>
      <c r="Q457" s="24"/>
      <c r="R457" s="24"/>
      <c r="S457" s="24"/>
      <c r="T457" s="24"/>
      <c r="U457" s="24">
        <f t="shared" si="310"/>
        <v>61.485132504926</v>
      </c>
      <c r="V457" s="24">
        <f t="shared" si="310"/>
        <v>61.341272556651063</v>
      </c>
      <c r="W457" s="24">
        <f t="shared" si="310"/>
        <v>61.914482003999815</v>
      </c>
      <c r="X457" s="22">
        <f t="shared" si="311"/>
        <v>61.325633587625646</v>
      </c>
      <c r="Y457" s="22">
        <f t="shared" si="312"/>
        <v>0</v>
      </c>
      <c r="Z457" s="31">
        <f t="shared" si="268"/>
        <v>61.325633587625646</v>
      </c>
      <c r="AA457" s="25">
        <f t="shared" si="269"/>
        <v>0</v>
      </c>
      <c r="AC457" s="49">
        <f t="shared" si="270"/>
        <v>40.46</v>
      </c>
      <c r="AD457" s="49">
        <f t="shared" si="271"/>
        <v>61.325633587625646</v>
      </c>
      <c r="AE457" s="49">
        <f t="shared" si="272"/>
        <v>61.485132504926</v>
      </c>
      <c r="AF457" s="49">
        <f t="shared" si="273"/>
        <v>61.341272556651063</v>
      </c>
      <c r="AG457" s="49">
        <f t="shared" si="274"/>
        <v>61.914482003999815</v>
      </c>
      <c r="AH457" s="50">
        <f t="shared" si="275"/>
        <v>234.6269356020494</v>
      </c>
      <c r="AI457" s="49">
        <f t="shared" si="276"/>
        <v>21.454482003999814</v>
      </c>
      <c r="AJ457" s="51">
        <f t="shared" si="277"/>
        <v>5.2877854560650371E-6</v>
      </c>
      <c r="AK457" s="61"/>
      <c r="AL457" s="69">
        <f t="shared" si="278"/>
        <v>40.46</v>
      </c>
      <c r="AM457" s="69">
        <f t="shared" si="279"/>
        <v>47.963263104170238</v>
      </c>
      <c r="AN457" s="69">
        <f t="shared" si="280"/>
        <v>56.61218885940157</v>
      </c>
      <c r="AO457" s="69">
        <f t="shared" si="281"/>
        <v>66.581706878558961</v>
      </c>
      <c r="AP457" s="69">
        <f t="shared" si="282"/>
        <v>78.073456530148533</v>
      </c>
      <c r="AQ457" s="70">
        <f t="shared" si="283"/>
        <v>234.61297156687939</v>
      </c>
      <c r="AS457" s="74">
        <f t="shared" si="284"/>
        <v>0.18544891508082642</v>
      </c>
      <c r="AT457" s="74">
        <f t="shared" si="285"/>
        <v>0.18032396454025534</v>
      </c>
      <c r="AU457" s="74">
        <f t="shared" si="286"/>
        <v>0.17610197061832483</v>
      </c>
      <c r="AV457" s="74">
        <f t="shared" si="287"/>
        <v>0.17259620082359609</v>
      </c>
      <c r="AW457" s="45"/>
      <c r="AX457" s="42" t="str">
        <f t="shared" si="288"/>
        <v>FLU0350-ST-1650-004-B</v>
      </c>
      <c r="AY457" s="42">
        <f t="shared" si="289"/>
        <v>40.46</v>
      </c>
      <c r="AZ457" s="43">
        <f t="shared" si="290"/>
        <v>47.963263104170238</v>
      </c>
      <c r="BA457" s="43">
        <f t="shared" si="291"/>
        <v>56.612188859401563</v>
      </c>
      <c r="BB457" s="43">
        <f t="shared" si="292"/>
        <v>57.999187486456897</v>
      </c>
      <c r="BC457" s="43">
        <f t="shared" si="293"/>
        <v>59.442162440830089</v>
      </c>
      <c r="BD457" s="43">
        <f t="shared" si="294"/>
        <v>60.338768237722185</v>
      </c>
      <c r="BE457" s="43">
        <f t="shared" si="295"/>
        <v>66.581706878558961</v>
      </c>
      <c r="BF457" s="43">
        <f t="shared" si="296"/>
        <v>68.21295869708365</v>
      </c>
      <c r="BG457" s="43">
        <f t="shared" si="297"/>
        <v>69.910044384474844</v>
      </c>
      <c r="BH457" s="43">
        <f t="shared" si="298"/>
        <v>70.964544229067457</v>
      </c>
      <c r="BI457" s="43">
        <f t="shared" si="299"/>
        <v>71.870755033014206</v>
      </c>
      <c r="BJ457" s="43">
        <f t="shared" si="313"/>
        <v>78.073456530148533</v>
      </c>
    </row>
    <row r="458" spans="1:62" x14ac:dyDescent="0.2">
      <c r="A458" s="26" t="s">
        <v>472</v>
      </c>
      <c r="B458" s="17">
        <f>IF(ISERROR(VLOOKUP('Prices updated for CPI'!A458,Quantities!$A$1:$B$576,2,FALSE)),0,VLOOKUP('Prices updated for CPI'!A458,Quantities!$A$1:$B$576,2,FALSE))</f>
        <v>2181</v>
      </c>
      <c r="C458" s="18">
        <f t="shared" si="266"/>
        <v>1</v>
      </c>
      <c r="D458" s="19">
        <v>4</v>
      </c>
      <c r="E458" s="20">
        <v>1660</v>
      </c>
      <c r="F458" s="21">
        <v>0</v>
      </c>
      <c r="G458" s="22">
        <v>0</v>
      </c>
      <c r="H458" s="22">
        <v>0</v>
      </c>
      <c r="I458" s="22">
        <v>54.449251217127348</v>
      </c>
      <c r="J458" s="23">
        <f t="shared" si="267"/>
        <v>54.449251217127348</v>
      </c>
      <c r="K458" s="24">
        <f>IF(ISERROR(VLOOKUP($A458,'14-15 pricing'!$A$1:$D$1208,4,FALSE)),L458,VLOOKUP($A458,'14-15 pricing'!$A$1:$D$1208,4,FALSE))</f>
        <v>52.98</v>
      </c>
      <c r="L458" s="24">
        <f t="shared" si="309"/>
        <v>76.516625645533523</v>
      </c>
      <c r="M458" s="24"/>
      <c r="N458" s="24"/>
      <c r="O458" s="24"/>
      <c r="P458" s="24"/>
      <c r="Q458" s="24"/>
      <c r="R458" s="24"/>
      <c r="S458" s="24"/>
      <c r="T458" s="24"/>
      <c r="U458" s="24">
        <f t="shared" si="310"/>
        <v>76.715634089995817</v>
      </c>
      <c r="V458" s="24">
        <f t="shared" si="310"/>
        <v>76.53613854851379</v>
      </c>
      <c r="W458" s="24">
        <f t="shared" si="310"/>
        <v>77.251337889040755</v>
      </c>
      <c r="X458" s="22">
        <f t="shared" si="311"/>
        <v>76.516625645533523</v>
      </c>
      <c r="Y458" s="22">
        <f t="shared" si="312"/>
        <v>0</v>
      </c>
      <c r="Z458" s="31">
        <f t="shared" si="268"/>
        <v>76.516625645533523</v>
      </c>
      <c r="AA458" s="25">
        <f t="shared" si="269"/>
        <v>0</v>
      </c>
      <c r="AC458" s="49">
        <f t="shared" si="270"/>
        <v>115549.37999999999</v>
      </c>
      <c r="AD458" s="49">
        <f t="shared" si="271"/>
        <v>166882.76053290861</v>
      </c>
      <c r="AE458" s="49">
        <f t="shared" si="272"/>
        <v>167316.79795028089</v>
      </c>
      <c r="AF458" s="49">
        <f t="shared" si="273"/>
        <v>166925.31817430857</v>
      </c>
      <c r="AG458" s="49">
        <f t="shared" si="274"/>
        <v>168485.16793599789</v>
      </c>
      <c r="AH458" s="50">
        <f t="shared" si="275"/>
        <v>643586.25914884626</v>
      </c>
      <c r="AI458" s="49">
        <f t="shared" si="276"/>
        <v>52935.787935997898</v>
      </c>
      <c r="AJ458" s="51">
        <f t="shared" si="277"/>
        <v>1.3046835132217492E-2</v>
      </c>
      <c r="AK458" s="61"/>
      <c r="AL458" s="69">
        <f t="shared" si="278"/>
        <v>115549.37999999999</v>
      </c>
      <c r="AM458" s="69">
        <f t="shared" si="279"/>
        <v>134062.58131785534</v>
      </c>
      <c r="AN458" s="69">
        <f t="shared" si="280"/>
        <v>155402.537209951</v>
      </c>
      <c r="AO458" s="69">
        <f t="shared" si="281"/>
        <v>180000.86084171411</v>
      </c>
      <c r="AP458" s="69">
        <f t="shared" si="282"/>
        <v>208355.06778349492</v>
      </c>
      <c r="AQ458" s="70">
        <f t="shared" si="283"/>
        <v>643885.33756159141</v>
      </c>
      <c r="AS458" s="74">
        <f t="shared" si="284"/>
        <v>0.16021895849077986</v>
      </c>
      <c r="AT458" s="74">
        <f t="shared" si="285"/>
        <v>0.15917906161675158</v>
      </c>
      <c r="AU458" s="74">
        <f t="shared" si="286"/>
        <v>0.15828778650203393</v>
      </c>
      <c r="AV458" s="74">
        <f t="shared" si="287"/>
        <v>0.15752261855411023</v>
      </c>
      <c r="AW458" s="45"/>
      <c r="AX458" s="42" t="str">
        <f t="shared" si="288"/>
        <v>FLU0350-ST-1660-004-B</v>
      </c>
      <c r="AY458" s="42">
        <f t="shared" si="289"/>
        <v>52.98</v>
      </c>
      <c r="AZ458" s="43">
        <f t="shared" si="290"/>
        <v>61.468400420841512</v>
      </c>
      <c r="BA458" s="43">
        <f t="shared" si="291"/>
        <v>71.25288271891381</v>
      </c>
      <c r="BB458" s="43">
        <f t="shared" si="292"/>
        <v>72.998578345527193</v>
      </c>
      <c r="BC458" s="43">
        <f t="shared" si="293"/>
        <v>74.814726550741995</v>
      </c>
      <c r="BD458" s="43">
        <f t="shared" si="294"/>
        <v>75.943206988933724</v>
      </c>
      <c r="BE458" s="43">
        <f t="shared" si="295"/>
        <v>82.531343806379709</v>
      </c>
      <c r="BF458" s="43">
        <f t="shared" si="296"/>
        <v>84.553361729636009</v>
      </c>
      <c r="BG458" s="43">
        <f t="shared" si="297"/>
        <v>86.65698401421389</v>
      </c>
      <c r="BH458" s="43">
        <f t="shared" si="298"/>
        <v>87.964089123077841</v>
      </c>
      <c r="BI458" s="43">
        <f t="shared" si="299"/>
        <v>89.087382576007784</v>
      </c>
      <c r="BJ458" s="43">
        <f t="shared" si="313"/>
        <v>95.531897195550201</v>
      </c>
    </row>
    <row r="459" spans="1:62" x14ac:dyDescent="0.2">
      <c r="A459" s="26" t="s">
        <v>473</v>
      </c>
      <c r="B459" s="17">
        <f>IF(ISERROR(VLOOKUP('Prices updated for CPI'!A459,Quantities!$A$1:$B$576,2,FALSE)),0,VLOOKUP('Prices updated for CPI'!A459,Quantities!$A$1:$B$576,2,FALSE))</f>
        <v>45</v>
      </c>
      <c r="C459" s="18">
        <f t="shared" si="266"/>
        <v>1</v>
      </c>
      <c r="D459" s="19">
        <v>4</v>
      </c>
      <c r="E459" s="20">
        <v>1670</v>
      </c>
      <c r="F459" s="21">
        <v>0</v>
      </c>
      <c r="G459" s="22">
        <v>0</v>
      </c>
      <c r="H459" s="22">
        <v>0</v>
      </c>
      <c r="I459" s="22">
        <v>49.044294217127351</v>
      </c>
      <c r="J459" s="23">
        <f t="shared" si="267"/>
        <v>49.044294217127351</v>
      </c>
      <c r="K459" s="24">
        <f>IF(ISERROR(VLOOKUP($A459,'14-15 pricing'!$A$1:$D$1208,4,FALSE)),L459,VLOOKUP($A459,'14-15 pricing'!$A$1:$D$1208,4,FALSE))</f>
        <v>52.98</v>
      </c>
      <c r="L459" s="24">
        <f t="shared" si="309"/>
        <v>68.921129616579591</v>
      </c>
      <c r="M459" s="24"/>
      <c r="N459" s="24"/>
      <c r="O459" s="24"/>
      <c r="P459" s="24"/>
      <c r="Q459" s="24"/>
      <c r="R459" s="24"/>
      <c r="S459" s="24"/>
      <c r="T459" s="24"/>
      <c r="U459" s="24">
        <f t="shared" si="310"/>
        <v>69.100383297460908</v>
      </c>
      <c r="V459" s="24">
        <f t="shared" si="310"/>
        <v>68.938705552582434</v>
      </c>
      <c r="W459" s="24">
        <f t="shared" si="310"/>
        <v>69.582909946520289</v>
      </c>
      <c r="X459" s="22">
        <f t="shared" si="311"/>
        <v>68.921129616579591</v>
      </c>
      <c r="Y459" s="22">
        <f t="shared" si="312"/>
        <v>0</v>
      </c>
      <c r="Z459" s="31">
        <f t="shared" si="268"/>
        <v>68.921129616579591</v>
      </c>
      <c r="AA459" s="25">
        <f t="shared" si="269"/>
        <v>0</v>
      </c>
      <c r="AC459" s="49">
        <f t="shared" si="270"/>
        <v>2384.1</v>
      </c>
      <c r="AD459" s="49">
        <f t="shared" si="271"/>
        <v>3101.4508327460817</v>
      </c>
      <c r="AE459" s="49">
        <f t="shared" si="272"/>
        <v>3109.5172483857409</v>
      </c>
      <c r="AF459" s="49">
        <f t="shared" si="273"/>
        <v>3102.2417498662094</v>
      </c>
      <c r="AG459" s="49">
        <f t="shared" si="274"/>
        <v>3131.230947593413</v>
      </c>
      <c r="AH459" s="50">
        <f t="shared" si="275"/>
        <v>12182.639893338244</v>
      </c>
      <c r="AI459" s="49">
        <f t="shared" si="276"/>
        <v>747.13094759341311</v>
      </c>
      <c r="AJ459" s="51">
        <f t="shared" si="277"/>
        <v>1.8414185705923852E-4</v>
      </c>
      <c r="AK459" s="61"/>
      <c r="AL459" s="69">
        <f t="shared" si="278"/>
        <v>2384.1</v>
      </c>
      <c r="AM459" s="69">
        <f t="shared" si="279"/>
        <v>2645.3936575218304</v>
      </c>
      <c r="AN459" s="69">
        <f t="shared" si="280"/>
        <v>2946.5838747438711</v>
      </c>
      <c r="AO459" s="69">
        <f t="shared" si="281"/>
        <v>3293.7624010449963</v>
      </c>
      <c r="AP459" s="69">
        <f t="shared" si="282"/>
        <v>3693.9511264170519</v>
      </c>
      <c r="AQ459" s="70">
        <f t="shared" si="283"/>
        <v>12202.842487188223</v>
      </c>
      <c r="AS459" s="74">
        <f t="shared" si="284"/>
        <v>0.10959844701221866</v>
      </c>
      <c r="AT459" s="74">
        <f t="shared" si="285"/>
        <v>0.11385459262958682</v>
      </c>
      <c r="AU459" s="74">
        <f t="shared" si="286"/>
        <v>0.11782407732456059</v>
      </c>
      <c r="AV459" s="74">
        <f t="shared" si="287"/>
        <v>0.12149896581644433</v>
      </c>
      <c r="AW459" s="45"/>
      <c r="AX459" s="42" t="str">
        <f t="shared" si="288"/>
        <v>FLU0350-ST-1670-004-B</v>
      </c>
      <c r="AY459" s="42">
        <f t="shared" si="289"/>
        <v>52.98</v>
      </c>
      <c r="AZ459" s="43">
        <f t="shared" si="290"/>
        <v>58.786525722707339</v>
      </c>
      <c r="BA459" s="43">
        <f t="shared" si="291"/>
        <v>65.479641660974906</v>
      </c>
      <c r="BB459" s="43">
        <f t="shared" si="292"/>
        <v>67.083892881668788</v>
      </c>
      <c r="BC459" s="43">
        <f t="shared" si="293"/>
        <v>68.752888284280345</v>
      </c>
      <c r="BD459" s="43">
        <f t="shared" si="294"/>
        <v>69.789933971339963</v>
      </c>
      <c r="BE459" s="43">
        <f t="shared" si="295"/>
        <v>73.194720023222132</v>
      </c>
      <c r="BF459" s="43">
        <f t="shared" si="296"/>
        <v>74.987990663791066</v>
      </c>
      <c r="BG459" s="43">
        <f t="shared" si="297"/>
        <v>76.85363390977426</v>
      </c>
      <c r="BH459" s="43">
        <f t="shared" si="298"/>
        <v>78.012868548055096</v>
      </c>
      <c r="BI459" s="43">
        <f t="shared" si="299"/>
        <v>79.00908581532768</v>
      </c>
      <c r="BJ459" s="43">
        <f t="shared" si="313"/>
        <v>82.087802809267799</v>
      </c>
    </row>
    <row r="460" spans="1:62" x14ac:dyDescent="0.2">
      <c r="A460" s="26" t="s">
        <v>474</v>
      </c>
      <c r="B460" s="17">
        <f>IF(ISERROR(VLOOKUP('Prices updated for CPI'!A460,Quantities!$A$1:$B$576,2,FALSE)),0,VLOOKUP('Prices updated for CPI'!A460,Quantities!$A$1:$B$576,2,FALSE))</f>
        <v>16967</v>
      </c>
      <c r="C460" s="18">
        <f t="shared" ref="C460:C523" si="314">I460/J460</f>
        <v>1</v>
      </c>
      <c r="D460" s="19">
        <v>4</v>
      </c>
      <c r="E460" s="20">
        <v>1700</v>
      </c>
      <c r="F460" s="21">
        <v>0</v>
      </c>
      <c r="G460" s="22">
        <v>0</v>
      </c>
      <c r="H460" s="22">
        <v>0</v>
      </c>
      <c r="I460" s="22">
        <v>53.514220967127351</v>
      </c>
      <c r="J460" s="23">
        <f t="shared" ref="J460:J523" si="315">SUM(F460:I460)</f>
        <v>53.514220967127351</v>
      </c>
      <c r="K460" s="24">
        <f>IF(ISERROR(VLOOKUP($A460,'14-15 pricing'!$A$1:$D$1208,4,FALSE)),L460,VLOOKUP($A460,'14-15 pricing'!$A$1:$D$1208,4,FALSE))</f>
        <v>52.02</v>
      </c>
      <c r="L460" s="24">
        <f t="shared" si="309"/>
        <v>75.202643212217808</v>
      </c>
      <c r="M460" s="24"/>
      <c r="N460" s="24"/>
      <c r="O460" s="24"/>
      <c r="P460" s="24"/>
      <c r="Q460" s="24"/>
      <c r="R460" s="24"/>
      <c r="S460" s="24"/>
      <c r="T460" s="24"/>
      <c r="U460" s="24">
        <f t="shared" si="310"/>
        <v>75.398234182400515</v>
      </c>
      <c r="V460" s="24">
        <f t="shared" si="310"/>
        <v>75.22182102969839</v>
      </c>
      <c r="W460" s="24">
        <f t="shared" si="310"/>
        <v>75.924738603199643</v>
      </c>
      <c r="X460" s="22">
        <f t="shared" si="311"/>
        <v>75.202643212217808</v>
      </c>
      <c r="Y460" s="22">
        <f t="shared" si="312"/>
        <v>0</v>
      </c>
      <c r="Z460" s="31">
        <f t="shared" ref="Z460:Z523" si="316">SUM(X460:Y460)</f>
        <v>75.202643212217808</v>
      </c>
      <c r="AA460" s="25">
        <f t="shared" ref="AA460:AA523" si="317">Z460-L460</f>
        <v>0</v>
      </c>
      <c r="AC460" s="49">
        <f t="shared" ref="AC460:AC523" si="318">K460*$B460</f>
        <v>882623.34000000008</v>
      </c>
      <c r="AD460" s="49">
        <f t="shared" ref="AD460:AD523" si="319">L460*$B460</f>
        <v>1275963.2473816995</v>
      </c>
      <c r="AE460" s="49">
        <f t="shared" ref="AE460:AE523" si="320">U460*$B460</f>
        <v>1279281.8393727895</v>
      </c>
      <c r="AF460" s="49">
        <f t="shared" ref="AF460:AF523" si="321">V460*$B460</f>
        <v>1276288.6374108926</v>
      </c>
      <c r="AG460" s="49">
        <f t="shared" ref="AG460:AG523" si="322">W460*$B460</f>
        <v>1288215.0398804883</v>
      </c>
      <c r="AH460" s="50">
        <f t="shared" ref="AH460:AH523" si="323">NPV($AC$3,AC460:AG460)</f>
        <v>4919975.9669296164</v>
      </c>
      <c r="AI460" s="49">
        <f t="shared" ref="AI460:AI523" si="324">AG460-AC460</f>
        <v>405591.69988048822</v>
      </c>
      <c r="AJ460" s="51">
        <f t="shared" ref="AJ460:AJ523" si="325">AI460/($AG$9-$AC$9)</f>
        <v>9.996428211731713E-2</v>
      </c>
      <c r="AK460" s="61"/>
      <c r="AL460" s="69">
        <f t="shared" ref="AL460:AL523" si="326">AC460</f>
        <v>882623.34000000008</v>
      </c>
      <c r="AM460" s="69">
        <f t="shared" ref="AM460:AM523" si="327">AL460+($AJ460*AD$6)</f>
        <v>1024470.6815719659</v>
      </c>
      <c r="AN460" s="69">
        <f t="shared" ref="AN460:AN523" si="328">AM460+($AJ460*AE$6)</f>
        <v>1187976.4934834545</v>
      </c>
      <c r="AO460" s="69">
        <f t="shared" ref="AO460:AO523" si="329">AN460+($AJ460*AF$6)</f>
        <v>1376447.7769954661</v>
      </c>
      <c r="AP460" s="69">
        <f t="shared" ref="AP460:AP523" si="330">AO460+($AJ460*AG$6)</f>
        <v>1593696.4747230676</v>
      </c>
      <c r="AQ460" s="70">
        <f t="shared" ref="AQ460:AQ523" si="331">NPV($AC$3,AL460:AP460)</f>
        <v>4922209.9747010404</v>
      </c>
      <c r="AS460" s="74">
        <f t="shared" ref="AS460:AS523" si="332">IF(AL460=0,0,(AM460-AL460)/AL460)</f>
        <v>0.16071107021933709</v>
      </c>
      <c r="AT460" s="74">
        <f t="shared" ref="AT460:AT523" si="333">IF(AM460=0,0,(AN460-AM460)/AM460)</f>
        <v>0.15960028417855973</v>
      </c>
      <c r="AU460" s="74">
        <f t="shared" ref="AU460:AU523" si="334">IF(AN460=0,0,(AO460-AN460)/AN460)</f>
        <v>0.15864900067118759</v>
      </c>
      <c r="AV460" s="74">
        <f t="shared" ref="AV460:AV523" si="335">IF(AO460=0,0,(AP460-AO460)/AO460)</f>
        <v>0.15783286613446076</v>
      </c>
      <c r="AW460" s="45"/>
      <c r="AX460" s="42" t="str">
        <f t="shared" ref="AX460:AX523" si="336">A460</f>
        <v>FLU0350-ST-1700-004-B</v>
      </c>
      <c r="AY460" s="42">
        <f t="shared" ref="AY460:AY523" si="337">K460</f>
        <v>52.02</v>
      </c>
      <c r="AZ460" s="43">
        <f t="shared" ref="AZ460:AZ523" si="338">IF($B460=0,L460,AY460*(1+AS460))</f>
        <v>60.380189872809915</v>
      </c>
      <c r="BA460" s="43">
        <f t="shared" ref="BA460:BA523" si="339">IF($B460=0,U460,AZ460*(1+AT460))</f>
        <v>70.016885335265769</v>
      </c>
      <c r="BB460" s="43">
        <f t="shared" ref="BB460:BB523" si="340">BA460*(1+$AY$3)</f>
        <v>71.732299025979785</v>
      </c>
      <c r="BC460" s="43">
        <f t="shared" ref="BC460:BC523" si="341">BB460*(1+$AZ$3)</f>
        <v>73.51694318049087</v>
      </c>
      <c r="BD460" s="43">
        <f t="shared" ref="BD460:BD523" si="342">BC460*(1+$BA$3)</f>
        <v>74.625848286206505</v>
      </c>
      <c r="BE460" s="43">
        <f t="shared" ref="BE460:BE523" si="343">IF($B460=0,V460,BA460*(1+AU460))</f>
        <v>81.124994223814809</v>
      </c>
      <c r="BF460" s="43">
        <f t="shared" ref="BF460:BF523" si="344">BE460*(1+$AY$3)</f>
        <v>83.112556582298268</v>
      </c>
      <c r="BG460" s="43">
        <f t="shared" ref="BG460:BG523" si="345">BF460*(1+$AZ$3)</f>
        <v>85.180332748476204</v>
      </c>
      <c r="BH460" s="43">
        <f t="shared" ref="BH460:BH523" si="346">BG460*(1+$BA$3)</f>
        <v>86.4651645410528</v>
      </c>
      <c r="BI460" s="43">
        <f t="shared" ref="BI460:BI523" si="347">BH460*(1+$BB$3)</f>
        <v>87.569316862798303</v>
      </c>
      <c r="BJ460" s="43">
        <f t="shared" si="313"/>
        <v>93.929184577301072</v>
      </c>
    </row>
    <row r="461" spans="1:62" x14ac:dyDescent="0.2">
      <c r="A461" s="26" t="s">
        <v>475</v>
      </c>
      <c r="B461" s="17">
        <f>IF(ISERROR(VLOOKUP('Prices updated for CPI'!A461,Quantities!$A$1:$B$576,2,FALSE)),0,VLOOKUP('Prices updated for CPI'!A461,Quantities!$A$1:$B$576,2,FALSE))</f>
        <v>144</v>
      </c>
      <c r="C461" s="18">
        <f t="shared" si="314"/>
        <v>1</v>
      </c>
      <c r="D461" s="19">
        <v>4</v>
      </c>
      <c r="E461" s="20">
        <v>1710</v>
      </c>
      <c r="F461" s="21">
        <v>0</v>
      </c>
      <c r="G461" s="22">
        <v>0</v>
      </c>
      <c r="H461" s="22">
        <v>0</v>
      </c>
      <c r="I461" s="22">
        <v>48.576779092127346</v>
      </c>
      <c r="J461" s="23">
        <f t="shared" si="315"/>
        <v>48.576779092127346</v>
      </c>
      <c r="K461" s="24">
        <f>IF(ISERROR(VLOOKUP($A461,'14-15 pricing'!$A$1:$D$1208,4,FALSE)),L461,VLOOKUP($A461,'14-15 pricing'!$A$1:$D$1208,4,FALSE))</f>
        <v>52.02</v>
      </c>
      <c r="L461" s="24">
        <f t="shared" si="309"/>
        <v>68.26413839992172</v>
      </c>
      <c r="M461" s="24"/>
      <c r="N461" s="24"/>
      <c r="O461" s="24"/>
      <c r="P461" s="24"/>
      <c r="Q461" s="24"/>
      <c r="R461" s="24"/>
      <c r="S461" s="24"/>
      <c r="T461" s="24"/>
      <c r="U461" s="24">
        <f t="shared" si="310"/>
        <v>68.441683343663257</v>
      </c>
      <c r="V461" s="24">
        <f t="shared" si="310"/>
        <v>68.281546793174726</v>
      </c>
      <c r="W461" s="24">
        <f t="shared" si="310"/>
        <v>68.919610303599725</v>
      </c>
      <c r="X461" s="22">
        <f t="shared" si="311"/>
        <v>68.26413839992172</v>
      </c>
      <c r="Y461" s="22">
        <f t="shared" si="312"/>
        <v>0</v>
      </c>
      <c r="Z461" s="31">
        <f t="shared" si="316"/>
        <v>68.26413839992172</v>
      </c>
      <c r="AA461" s="25">
        <f t="shared" si="317"/>
        <v>0</v>
      </c>
      <c r="AC461" s="49">
        <f t="shared" si="318"/>
        <v>7490.88</v>
      </c>
      <c r="AD461" s="49">
        <f t="shared" si="319"/>
        <v>9830.0359295887283</v>
      </c>
      <c r="AE461" s="49">
        <f t="shared" si="320"/>
        <v>9855.6024014875093</v>
      </c>
      <c r="AF461" s="49">
        <f t="shared" si="321"/>
        <v>9832.5427382171601</v>
      </c>
      <c r="AG461" s="49">
        <f t="shared" si="322"/>
        <v>9924.4238837183602</v>
      </c>
      <c r="AH461" s="50">
        <f t="shared" si="323"/>
        <v>38551.415134374198</v>
      </c>
      <c r="AI461" s="49">
        <f t="shared" si="324"/>
        <v>2433.5438837183601</v>
      </c>
      <c r="AJ461" s="51">
        <f t="shared" si="325"/>
        <v>5.997841361363534E-4</v>
      </c>
      <c r="AK461" s="61"/>
      <c r="AL461" s="69">
        <f t="shared" si="326"/>
        <v>7490.88</v>
      </c>
      <c r="AM461" s="69">
        <f t="shared" si="327"/>
        <v>8341.9618406931913</v>
      </c>
      <c r="AN461" s="69">
        <f t="shared" si="328"/>
        <v>9322.9941661743414</v>
      </c>
      <c r="AO461" s="69">
        <f t="shared" si="329"/>
        <v>10453.818932515349</v>
      </c>
      <c r="AP461" s="69">
        <f t="shared" si="330"/>
        <v>11757.307736049952</v>
      </c>
      <c r="AQ461" s="70">
        <f t="shared" si="331"/>
        <v>38611.393134111204</v>
      </c>
      <c r="AS461" s="74">
        <f t="shared" si="332"/>
        <v>0.11361573549345221</v>
      </c>
      <c r="AT461" s="74">
        <f t="shared" si="333"/>
        <v>0.11760211137571319</v>
      </c>
      <c r="AU461" s="74">
        <f t="shared" si="334"/>
        <v>0.12129416217419318</v>
      </c>
      <c r="AV461" s="74">
        <f t="shared" si="335"/>
        <v>0.12469020287698475</v>
      </c>
      <c r="AW461" s="45"/>
      <c r="AX461" s="42" t="str">
        <f t="shared" si="336"/>
        <v>FLU0350-ST-1710-004-B</v>
      </c>
      <c r="AY461" s="42">
        <f t="shared" si="337"/>
        <v>52.02</v>
      </c>
      <c r="AZ461" s="43">
        <f t="shared" si="338"/>
        <v>57.930290560369386</v>
      </c>
      <c r="BA461" s="43">
        <f t="shared" si="339"/>
        <v>64.743015042877374</v>
      </c>
      <c r="BB461" s="43">
        <f t="shared" si="340"/>
        <v>66.329218911427873</v>
      </c>
      <c r="BC461" s="43">
        <f t="shared" si="341"/>
        <v>67.979438608982704</v>
      </c>
      <c r="BD461" s="43">
        <f t="shared" si="342"/>
        <v>69.004817838531352</v>
      </c>
      <c r="BE461" s="43">
        <f t="shared" si="343"/>
        <v>72.595964809134372</v>
      </c>
      <c r="BF461" s="43">
        <f t="shared" si="344"/>
        <v>74.374565946958157</v>
      </c>
      <c r="BG461" s="43">
        <f t="shared" si="345"/>
        <v>76.224947660131264</v>
      </c>
      <c r="BH461" s="43">
        <f t="shared" si="346"/>
        <v>77.374699404238839</v>
      </c>
      <c r="BI461" s="43">
        <f t="shared" si="347"/>
        <v>78.362767309331275</v>
      </c>
      <c r="BJ461" s="43">
        <f t="shared" si="313"/>
        <v>81.64797038923578</v>
      </c>
    </row>
    <row r="462" spans="1:62" x14ac:dyDescent="0.2">
      <c r="A462" s="26" t="s">
        <v>476</v>
      </c>
      <c r="B462" s="17">
        <f>IF(ISERROR(VLOOKUP('Prices updated for CPI'!A462,Quantities!$A$1:$B$576,2,FALSE)),0,VLOOKUP('Prices updated for CPI'!A462,Quantities!$A$1:$B$576,2,FALSE))</f>
        <v>18</v>
      </c>
      <c r="C462" s="18">
        <f t="shared" si="314"/>
        <v>1</v>
      </c>
      <c r="D462" s="19">
        <v>4</v>
      </c>
      <c r="E462" s="20">
        <v>1720</v>
      </c>
      <c r="F462" s="21">
        <v>0</v>
      </c>
      <c r="G462" s="22">
        <v>0</v>
      </c>
      <c r="H462" s="22">
        <v>0</v>
      </c>
      <c r="I462" s="22">
        <v>46.930965133794018</v>
      </c>
      <c r="J462" s="23">
        <f t="shared" si="315"/>
        <v>46.930965133794018</v>
      </c>
      <c r="K462" s="24">
        <f>IF(ISERROR(VLOOKUP($A462,'14-15 pricing'!$A$1:$D$1208,4,FALSE)),L462,VLOOKUP($A462,'14-15 pricing'!$A$1:$D$1208,4,FALSE))</f>
        <v>52.02</v>
      </c>
      <c r="L462" s="24">
        <f t="shared" si="309"/>
        <v>65.951303462489705</v>
      </c>
      <c r="M462" s="24"/>
      <c r="N462" s="24"/>
      <c r="O462" s="24"/>
      <c r="P462" s="24"/>
      <c r="Q462" s="24"/>
      <c r="R462" s="24"/>
      <c r="S462" s="24"/>
      <c r="T462" s="24"/>
      <c r="U462" s="24">
        <f t="shared" si="310"/>
        <v>66.122833064084176</v>
      </c>
      <c r="V462" s="24">
        <f t="shared" si="310"/>
        <v>65.968122047666839</v>
      </c>
      <c r="W462" s="24">
        <f t="shared" si="310"/>
        <v>66.58456753706642</v>
      </c>
      <c r="X462" s="22">
        <f t="shared" si="311"/>
        <v>65.951303462489705</v>
      </c>
      <c r="Y462" s="22">
        <f t="shared" si="312"/>
        <v>0</v>
      </c>
      <c r="Z462" s="31">
        <f t="shared" si="316"/>
        <v>65.951303462489705</v>
      </c>
      <c r="AA462" s="25">
        <f t="shared" si="317"/>
        <v>0</v>
      </c>
      <c r="AC462" s="49">
        <f t="shared" si="318"/>
        <v>936.36</v>
      </c>
      <c r="AD462" s="49">
        <f t="shared" si="319"/>
        <v>1187.1234623248147</v>
      </c>
      <c r="AE462" s="49">
        <f t="shared" si="320"/>
        <v>1190.2109951535151</v>
      </c>
      <c r="AF462" s="49">
        <f t="shared" si="321"/>
        <v>1187.4261968580031</v>
      </c>
      <c r="AG462" s="49">
        <f t="shared" si="322"/>
        <v>1198.5222156671955</v>
      </c>
      <c r="AH462" s="50">
        <f t="shared" si="323"/>
        <v>4685.3964143677013</v>
      </c>
      <c r="AI462" s="49">
        <f t="shared" si="324"/>
        <v>262.16221566719548</v>
      </c>
      <c r="AJ462" s="51">
        <f t="shared" si="325"/>
        <v>6.4613890509047862E-5</v>
      </c>
      <c r="AK462" s="61"/>
      <c r="AL462" s="69">
        <f t="shared" si="326"/>
        <v>936.36</v>
      </c>
      <c r="AM462" s="69">
        <f t="shared" si="327"/>
        <v>1028.0458342120057</v>
      </c>
      <c r="AN462" s="69">
        <f t="shared" si="328"/>
        <v>1133.7310490174621</v>
      </c>
      <c r="AO462" s="69">
        <f t="shared" si="329"/>
        <v>1255.5531900763356</v>
      </c>
      <c r="AP462" s="69">
        <f t="shared" si="330"/>
        <v>1395.9761818778518</v>
      </c>
      <c r="AQ462" s="70">
        <f t="shared" si="331"/>
        <v>4694.6027407833562</v>
      </c>
      <c r="AS462" s="74">
        <f t="shared" si="332"/>
        <v>9.7917290584823902E-2</v>
      </c>
      <c r="AT462" s="74">
        <f t="shared" si="333"/>
        <v>0.1028020456757784</v>
      </c>
      <c r="AU462" s="74">
        <f t="shared" si="334"/>
        <v>0.10745241665953278</v>
      </c>
      <c r="AV462" s="74">
        <f t="shared" si="335"/>
        <v>0.11184153161442625</v>
      </c>
      <c r="AW462" s="45"/>
      <c r="AX462" s="42" t="str">
        <f t="shared" si="336"/>
        <v>FLU0350-ST-1720-004-B</v>
      </c>
      <c r="AY462" s="42">
        <f t="shared" si="337"/>
        <v>52.02</v>
      </c>
      <c r="AZ462" s="43">
        <f t="shared" si="338"/>
        <v>57.113657456222548</v>
      </c>
      <c r="BA462" s="43">
        <f t="shared" si="339"/>
        <v>62.985058278747893</v>
      </c>
      <c r="BB462" s="43">
        <f t="shared" si="340"/>
        <v>64.528192206577216</v>
      </c>
      <c r="BC462" s="43">
        <f t="shared" si="341"/>
        <v>66.133603751813311</v>
      </c>
      <c r="BD462" s="43">
        <f t="shared" si="342"/>
        <v>67.131141022639639</v>
      </c>
      <c r="BE462" s="43">
        <f t="shared" si="343"/>
        <v>69.75295500424086</v>
      </c>
      <c r="BF462" s="43">
        <f t="shared" si="344"/>
        <v>71.461902401844753</v>
      </c>
      <c r="BG462" s="43">
        <f t="shared" si="345"/>
        <v>73.23981929734957</v>
      </c>
      <c r="BH462" s="43">
        <f t="shared" si="346"/>
        <v>74.344544358634138</v>
      </c>
      <c r="BI462" s="43">
        <f t="shared" si="347"/>
        <v>75.293917458175542</v>
      </c>
      <c r="BJ462" s="43">
        <f t="shared" si="313"/>
        <v>77.554232326547321</v>
      </c>
    </row>
    <row r="463" spans="1:62" x14ac:dyDescent="0.2">
      <c r="A463" s="26" t="s">
        <v>477</v>
      </c>
      <c r="B463" s="17">
        <f>IF(ISERROR(VLOOKUP('Prices updated for CPI'!A463,Quantities!$A$1:$B$576,2,FALSE)),0,VLOOKUP('Prices updated for CPI'!A463,Quantities!$A$1:$B$576,2,FALSE))</f>
        <v>8</v>
      </c>
      <c r="C463" s="18">
        <f t="shared" si="314"/>
        <v>1</v>
      </c>
      <c r="D463" s="19">
        <v>4</v>
      </c>
      <c r="E463" s="20">
        <v>1730</v>
      </c>
      <c r="F463" s="21">
        <v>0</v>
      </c>
      <c r="G463" s="22">
        <v>0</v>
      </c>
      <c r="H463" s="22">
        <v>0</v>
      </c>
      <c r="I463" s="22">
        <v>46.108058154627351</v>
      </c>
      <c r="J463" s="23">
        <f t="shared" si="315"/>
        <v>46.108058154627351</v>
      </c>
      <c r="K463" s="24">
        <f>IF(ISERROR(VLOOKUP($A463,'14-15 pricing'!$A$1:$D$1208,4,FALSE)),L463,VLOOKUP($A463,'14-15 pricing'!$A$1:$D$1208,4,FALSE))</f>
        <v>52.02</v>
      </c>
      <c r="L463" s="24">
        <f t="shared" si="309"/>
        <v>64.79488599377369</v>
      </c>
      <c r="M463" s="24"/>
      <c r="N463" s="24"/>
      <c r="O463" s="24"/>
      <c r="P463" s="24"/>
      <c r="Q463" s="24"/>
      <c r="R463" s="24"/>
      <c r="S463" s="24"/>
      <c r="T463" s="24"/>
      <c r="U463" s="24">
        <f t="shared" si="310"/>
        <v>64.963407924294629</v>
      </c>
      <c r="V463" s="24">
        <f t="shared" si="310"/>
        <v>64.811409674912895</v>
      </c>
      <c r="W463" s="24">
        <f t="shared" si="310"/>
        <v>65.417046153799774</v>
      </c>
      <c r="X463" s="22">
        <f t="shared" si="311"/>
        <v>64.79488599377369</v>
      </c>
      <c r="Y463" s="22">
        <f t="shared" si="312"/>
        <v>0</v>
      </c>
      <c r="Z463" s="31">
        <f t="shared" si="316"/>
        <v>64.79488599377369</v>
      </c>
      <c r="AA463" s="25">
        <f t="shared" si="317"/>
        <v>0</v>
      </c>
      <c r="AC463" s="49">
        <f t="shared" si="318"/>
        <v>416.16</v>
      </c>
      <c r="AD463" s="49">
        <f t="shared" si="319"/>
        <v>518.35908795018952</v>
      </c>
      <c r="AE463" s="49">
        <f t="shared" si="320"/>
        <v>519.70726339435703</v>
      </c>
      <c r="AF463" s="49">
        <f t="shared" si="321"/>
        <v>518.49127739930316</v>
      </c>
      <c r="AG463" s="49">
        <f t="shared" si="322"/>
        <v>523.33636923039819</v>
      </c>
      <c r="AH463" s="50">
        <f t="shared" si="323"/>
        <v>2052.7249669569619</v>
      </c>
      <c r="AI463" s="49">
        <f t="shared" si="324"/>
        <v>107.17636923039817</v>
      </c>
      <c r="AJ463" s="51">
        <f t="shared" si="325"/>
        <v>2.6415256557799887E-5</v>
      </c>
      <c r="AK463" s="61"/>
      <c r="AL463" s="69">
        <f t="shared" si="326"/>
        <v>416.16</v>
      </c>
      <c r="AM463" s="69">
        <f t="shared" si="327"/>
        <v>453.64272723319306</v>
      </c>
      <c r="AN463" s="69">
        <f t="shared" si="328"/>
        <v>496.84863917346541</v>
      </c>
      <c r="AO463" s="69">
        <f t="shared" si="329"/>
        <v>546.65160081435317</v>
      </c>
      <c r="AP463" s="69">
        <f t="shared" si="330"/>
        <v>604.05890636162508</v>
      </c>
      <c r="AQ463" s="70">
        <f t="shared" si="331"/>
        <v>2057.1964623524827</v>
      </c>
      <c r="AS463" s="74">
        <f t="shared" si="332"/>
        <v>9.0068068130509965E-2</v>
      </c>
      <c r="AT463" s="74">
        <f t="shared" si="333"/>
        <v>9.5242157201084254E-2</v>
      </c>
      <c r="AU463" s="74">
        <f t="shared" si="334"/>
        <v>0.10023769356345159</v>
      </c>
      <c r="AV463" s="74">
        <f t="shared" si="335"/>
        <v>0.10501625800007094</v>
      </c>
      <c r="AW463" s="45"/>
      <c r="AX463" s="42" t="str">
        <f t="shared" si="336"/>
        <v>FLU0350-ST-1730-004-B</v>
      </c>
      <c r="AY463" s="42">
        <f t="shared" si="337"/>
        <v>52.02</v>
      </c>
      <c r="AZ463" s="43">
        <f t="shared" si="338"/>
        <v>56.705340904149132</v>
      </c>
      <c r="BA463" s="43">
        <f t="shared" si="339"/>
        <v>62.106079896683177</v>
      </c>
      <c r="BB463" s="43">
        <f t="shared" si="340"/>
        <v>63.62767885415191</v>
      </c>
      <c r="BC463" s="43">
        <f t="shared" si="341"/>
        <v>65.210686323228629</v>
      </c>
      <c r="BD463" s="43">
        <f t="shared" si="342"/>
        <v>66.194302614693783</v>
      </c>
      <c r="BE463" s="43">
        <f t="shared" si="343"/>
        <v>68.331450101794147</v>
      </c>
      <c r="BF463" s="43">
        <f t="shared" si="344"/>
        <v>70.005570629288101</v>
      </c>
      <c r="BG463" s="43">
        <f t="shared" si="345"/>
        <v>71.747255115958779</v>
      </c>
      <c r="BH463" s="43">
        <f t="shared" si="346"/>
        <v>72.829466835831838</v>
      </c>
      <c r="BI463" s="43">
        <f t="shared" si="347"/>
        <v>73.759492532597733</v>
      </c>
      <c r="BJ463" s="43">
        <f t="shared" si="313"/>
        <v>75.507363295203135</v>
      </c>
    </row>
    <row r="464" spans="1:62" x14ac:dyDescent="0.2">
      <c r="A464" s="26" t="s">
        <v>478</v>
      </c>
      <c r="B464" s="17">
        <f>IF(ISERROR(VLOOKUP('Prices updated for CPI'!A464,Quantities!$A$1:$B$576,2,FALSE)),0,VLOOKUP('Prices updated for CPI'!A464,Quantities!$A$1:$B$576,2,FALSE))</f>
        <v>1</v>
      </c>
      <c r="C464" s="18">
        <f t="shared" si="314"/>
        <v>1</v>
      </c>
      <c r="D464" s="19">
        <v>4</v>
      </c>
      <c r="E464" s="20">
        <v>1980</v>
      </c>
      <c r="F464" s="21">
        <v>0</v>
      </c>
      <c r="G464" s="22">
        <v>0</v>
      </c>
      <c r="H464" s="22">
        <v>0</v>
      </c>
      <c r="I464" s="22">
        <v>46.842611654954375</v>
      </c>
      <c r="J464" s="23">
        <f t="shared" si="315"/>
        <v>46.842611654954375</v>
      </c>
      <c r="K464" s="24">
        <f>IF(ISERROR(VLOOKUP($A464,'14-15 pricing'!$A$1:$D$1208,4,FALSE)),L464,VLOOKUP($A464,'14-15 pricing'!$A$1:$D$1208,4,FALSE))</f>
        <v>40.31</v>
      </c>
      <c r="L464" s="24">
        <f t="shared" si="309"/>
        <v>65.827141790589124</v>
      </c>
      <c r="M464" s="24"/>
      <c r="N464" s="24"/>
      <c r="O464" s="24"/>
      <c r="P464" s="24"/>
      <c r="Q464" s="24"/>
      <c r="R464" s="24"/>
      <c r="S464" s="24"/>
      <c r="T464" s="24"/>
      <c r="U464" s="24">
        <f t="shared" si="310"/>
        <v>65.998348466009332</v>
      </c>
      <c r="V464" s="24">
        <f t="shared" si="310"/>
        <v>65.84392871265203</v>
      </c>
      <c r="W464" s="24">
        <f t="shared" si="310"/>
        <v>66.459213665434731</v>
      </c>
      <c r="X464" s="22">
        <f t="shared" si="311"/>
        <v>65.827141790589124</v>
      </c>
      <c r="Y464" s="22">
        <f t="shared" si="312"/>
        <v>0</v>
      </c>
      <c r="Z464" s="31">
        <f t="shared" si="316"/>
        <v>65.827141790589124</v>
      </c>
      <c r="AA464" s="25">
        <f t="shared" si="317"/>
        <v>0</v>
      </c>
      <c r="AC464" s="49">
        <f t="shared" si="318"/>
        <v>40.31</v>
      </c>
      <c r="AD464" s="49">
        <f t="shared" si="319"/>
        <v>65.827141790589124</v>
      </c>
      <c r="AE464" s="49">
        <f t="shared" si="320"/>
        <v>65.998348466009332</v>
      </c>
      <c r="AF464" s="49">
        <f t="shared" si="321"/>
        <v>65.84392871265203</v>
      </c>
      <c r="AG464" s="49">
        <f t="shared" si="322"/>
        <v>66.459213665434731</v>
      </c>
      <c r="AH464" s="50">
        <f t="shared" si="323"/>
        <v>248.92480245434169</v>
      </c>
      <c r="AI464" s="49">
        <f t="shared" si="324"/>
        <v>26.149213665434729</v>
      </c>
      <c r="AJ464" s="51">
        <f t="shared" si="325"/>
        <v>6.4448739280605597E-6</v>
      </c>
      <c r="AK464" s="61"/>
      <c r="AL464" s="69">
        <f t="shared" si="326"/>
        <v>40.31</v>
      </c>
      <c r="AM464" s="69">
        <f t="shared" si="327"/>
        <v>49.455148788133954</v>
      </c>
      <c r="AN464" s="69">
        <f t="shared" si="328"/>
        <v>59.996657434572562</v>
      </c>
      <c r="AO464" s="69">
        <f t="shared" si="329"/>
        <v>72.147734154846958</v>
      </c>
      <c r="AP464" s="69">
        <f t="shared" si="330"/>
        <v>86.154141625932851</v>
      </c>
      <c r="AQ464" s="70">
        <f t="shared" si="331"/>
        <v>248.71675635284296</v>
      </c>
      <c r="AS464" s="74">
        <f t="shared" si="332"/>
        <v>0.22687047353346443</v>
      </c>
      <c r="AT464" s="74">
        <f t="shared" si="333"/>
        <v>0.21315290530412659</v>
      </c>
      <c r="AU464" s="74">
        <f t="shared" si="334"/>
        <v>0.20252922812450619</v>
      </c>
      <c r="AV464" s="74">
        <f t="shared" si="335"/>
        <v>0.19413509842214399</v>
      </c>
      <c r="AW464" s="45"/>
      <c r="AX464" s="42" t="str">
        <f t="shared" si="336"/>
        <v>FLU0355-ST-1980-004-B</v>
      </c>
      <c r="AY464" s="42">
        <f t="shared" si="337"/>
        <v>40.31</v>
      </c>
      <c r="AZ464" s="43">
        <f t="shared" si="338"/>
        <v>49.455148788133954</v>
      </c>
      <c r="BA464" s="43">
        <f t="shared" si="339"/>
        <v>59.996657434572562</v>
      </c>
      <c r="BB464" s="43">
        <f t="shared" si="340"/>
        <v>61.466575541719585</v>
      </c>
      <c r="BC464" s="43">
        <f t="shared" si="341"/>
        <v>62.995816430801007</v>
      </c>
      <c r="BD464" s="43">
        <f t="shared" si="342"/>
        <v>63.946024361880738</v>
      </c>
      <c r="BE464" s="43">
        <f t="shared" si="343"/>
        <v>72.147734154846958</v>
      </c>
      <c r="BF464" s="43">
        <f t="shared" si="344"/>
        <v>73.915353641640706</v>
      </c>
      <c r="BG464" s="43">
        <f t="shared" si="345"/>
        <v>75.754310507604217</v>
      </c>
      <c r="BH464" s="43">
        <f t="shared" si="346"/>
        <v>76.896963317523316</v>
      </c>
      <c r="BI464" s="43">
        <f t="shared" si="347"/>
        <v>77.878930576047523</v>
      </c>
      <c r="BJ464" s="43">
        <f t="shared" si="313"/>
        <v>86.154141625932851</v>
      </c>
    </row>
    <row r="465" spans="1:62" x14ac:dyDescent="0.2">
      <c r="A465" s="26" t="s">
        <v>479</v>
      </c>
      <c r="B465" s="17">
        <f>IF(ISERROR(VLOOKUP('Prices updated for CPI'!A465,Quantities!$A$1:$B$576,2,FALSE)),0,VLOOKUP('Prices updated for CPI'!A465,Quantities!$A$1:$B$576,2,FALSE))</f>
        <v>17</v>
      </c>
      <c r="C465" s="18">
        <f t="shared" si="314"/>
        <v>1</v>
      </c>
      <c r="D465" s="19">
        <v>4</v>
      </c>
      <c r="E465" s="20">
        <v>2060</v>
      </c>
      <c r="F465" s="21">
        <v>0</v>
      </c>
      <c r="G465" s="22">
        <v>0</v>
      </c>
      <c r="H465" s="22">
        <v>0</v>
      </c>
      <c r="I465" s="22">
        <v>56.717495404954377</v>
      </c>
      <c r="J465" s="23">
        <f t="shared" si="315"/>
        <v>56.717495404954377</v>
      </c>
      <c r="K465" s="24">
        <f>IF(ISERROR(VLOOKUP($A465,'14-15 pricing'!$A$1:$D$1208,4,FALSE)),L465,VLOOKUP($A465,'14-15 pricing'!$A$1:$D$1208,4,FALSE))</f>
        <v>51.86</v>
      </c>
      <c r="L465" s="24">
        <f t="shared" si="309"/>
        <v>79.704151415181272</v>
      </c>
      <c r="M465" s="24"/>
      <c r="N465" s="24"/>
      <c r="O465" s="24"/>
      <c r="P465" s="24"/>
      <c r="Q465" s="24"/>
      <c r="R465" s="24"/>
      <c r="S465" s="24"/>
      <c r="T465" s="24"/>
      <c r="U465" s="24">
        <f t="shared" si="310"/>
        <v>79.911450143483862</v>
      </c>
      <c r="V465" s="24">
        <f t="shared" si="310"/>
        <v>79.724477185699357</v>
      </c>
      <c r="W465" s="24">
        <f t="shared" si="310"/>
        <v>80.469470264634566</v>
      </c>
      <c r="X465" s="22">
        <f t="shared" si="311"/>
        <v>79.704151415181272</v>
      </c>
      <c r="Y465" s="22">
        <f t="shared" si="312"/>
        <v>0</v>
      </c>
      <c r="Z465" s="31">
        <f t="shared" si="316"/>
        <v>79.704151415181272</v>
      </c>
      <c r="AA465" s="25">
        <f t="shared" si="317"/>
        <v>0</v>
      </c>
      <c r="AC465" s="49">
        <f t="shared" si="318"/>
        <v>881.62</v>
      </c>
      <c r="AD465" s="49">
        <f t="shared" si="319"/>
        <v>1354.9705740580816</v>
      </c>
      <c r="AE465" s="49">
        <f t="shared" si="320"/>
        <v>1358.4946524392255</v>
      </c>
      <c r="AF465" s="49">
        <f t="shared" si="321"/>
        <v>1355.3161121568892</v>
      </c>
      <c r="AG465" s="49">
        <f t="shared" si="322"/>
        <v>1367.9809944987876</v>
      </c>
      <c r="AH465" s="50">
        <f t="shared" si="323"/>
        <v>5172.4494652654585</v>
      </c>
      <c r="AI465" s="49">
        <f t="shared" si="324"/>
        <v>486.36099449878759</v>
      </c>
      <c r="AJ465" s="51">
        <f t="shared" si="325"/>
        <v>1.1987111097012522E-4</v>
      </c>
      <c r="AK465" s="61"/>
      <c r="AL465" s="69">
        <f t="shared" si="326"/>
        <v>881.62</v>
      </c>
      <c r="AM465" s="69">
        <f t="shared" si="327"/>
        <v>1051.7147384630377</v>
      </c>
      <c r="AN465" s="69">
        <f t="shared" si="328"/>
        <v>1247.7810024202035</v>
      </c>
      <c r="AO465" s="69">
        <f t="shared" si="329"/>
        <v>1473.7843474353383</v>
      </c>
      <c r="AP465" s="69">
        <f t="shared" si="330"/>
        <v>1734.2958241531728</v>
      </c>
      <c r="AQ465" s="70">
        <f t="shared" si="331"/>
        <v>5171.3779034765557</v>
      </c>
      <c r="AS465" s="74">
        <f t="shared" si="332"/>
        <v>0.19293430101748796</v>
      </c>
      <c r="AT465" s="74">
        <f t="shared" si="333"/>
        <v>0.18642532693199154</v>
      </c>
      <c r="AU465" s="74">
        <f t="shared" si="334"/>
        <v>0.18112420735431722</v>
      </c>
      <c r="AV465" s="74">
        <f t="shared" si="335"/>
        <v>0.17676363381872892</v>
      </c>
      <c r="AW465" s="45"/>
      <c r="AX465" s="42" t="str">
        <f t="shared" si="336"/>
        <v>FLU0355-ST-2060-004-B</v>
      </c>
      <c r="AY465" s="42">
        <f t="shared" si="337"/>
        <v>51.86</v>
      </c>
      <c r="AZ465" s="43">
        <f t="shared" si="338"/>
        <v>61.865572850766924</v>
      </c>
      <c r="BA465" s="43">
        <f t="shared" si="339"/>
        <v>73.398882495306083</v>
      </c>
      <c r="BB465" s="43">
        <f t="shared" si="340"/>
        <v>75.197155116441081</v>
      </c>
      <c r="BC465" s="43">
        <f t="shared" si="341"/>
        <v>77.068002212333198</v>
      </c>
      <c r="BD465" s="43">
        <f t="shared" si="342"/>
        <v>78.230470310751613</v>
      </c>
      <c r="BE465" s="43">
        <f t="shared" si="343"/>
        <v>86.693196907961081</v>
      </c>
      <c r="BF465" s="43">
        <f t="shared" si="344"/>
        <v>88.817180232206127</v>
      </c>
      <c r="BG465" s="43">
        <f t="shared" si="345"/>
        <v>91.026883025422833</v>
      </c>
      <c r="BH465" s="43">
        <f t="shared" si="346"/>
        <v>92.39990223674198</v>
      </c>
      <c r="BI465" s="43">
        <f t="shared" si="347"/>
        <v>93.579840621469344</v>
      </c>
      <c r="BJ465" s="43">
        <f t="shared" si="313"/>
        <v>102.01740142077487</v>
      </c>
    </row>
    <row r="466" spans="1:62" x14ac:dyDescent="0.2">
      <c r="A466" s="26" t="s">
        <v>480</v>
      </c>
      <c r="B466" s="17">
        <f>IF(ISERROR(VLOOKUP('Prices updated for CPI'!A466,Quantities!$A$1:$B$576,2,FALSE)),0,VLOOKUP('Prices updated for CPI'!A466,Quantities!$A$1:$B$576,2,FALSE))</f>
        <v>31</v>
      </c>
      <c r="C466" s="18">
        <f t="shared" si="314"/>
        <v>1</v>
      </c>
      <c r="D466" s="19">
        <v>4</v>
      </c>
      <c r="E466" s="20">
        <v>90</v>
      </c>
      <c r="F466" s="21">
        <v>0</v>
      </c>
      <c r="G466" s="22">
        <v>0</v>
      </c>
      <c r="H466" s="22">
        <v>0</v>
      </c>
      <c r="I466" s="22">
        <v>49.488519223931391</v>
      </c>
      <c r="J466" s="23">
        <f t="shared" si="315"/>
        <v>49.488519223931391</v>
      </c>
      <c r="K466" s="24">
        <f>IF(ISERROR(VLOOKUP($A466,'14-15 pricing'!$A$1:$D$1208,4,FALSE)),L466,VLOOKUP($A466,'14-15 pricing'!$A$1:$D$1208,4,FALSE))</f>
        <v>31.27</v>
      </c>
      <c r="L466" s="24">
        <f t="shared" si="309"/>
        <v>69.545391618135227</v>
      </c>
      <c r="M466" s="24"/>
      <c r="N466" s="24"/>
      <c r="O466" s="24"/>
      <c r="P466" s="24"/>
      <c r="Q466" s="24"/>
      <c r="R466" s="24"/>
      <c r="S466" s="24"/>
      <c r="T466" s="24"/>
      <c r="U466" s="24">
        <f t="shared" si="310"/>
        <v>69.726268912300824</v>
      </c>
      <c r="V466" s="24">
        <f t="shared" si="310"/>
        <v>69.563126750440404</v>
      </c>
      <c r="W466" s="24">
        <f t="shared" si="310"/>
        <v>70.213166108584559</v>
      </c>
      <c r="X466" s="22">
        <f t="shared" si="311"/>
        <v>69.545391618135227</v>
      </c>
      <c r="Y466" s="22">
        <f t="shared" si="312"/>
        <v>0</v>
      </c>
      <c r="Z466" s="31">
        <f t="shared" si="316"/>
        <v>69.545391618135227</v>
      </c>
      <c r="AA466" s="25">
        <f t="shared" si="317"/>
        <v>0</v>
      </c>
      <c r="AC466" s="49">
        <f t="shared" si="318"/>
        <v>969.37</v>
      </c>
      <c r="AD466" s="49">
        <f t="shared" si="319"/>
        <v>2155.9071401621923</v>
      </c>
      <c r="AE466" s="49">
        <f t="shared" si="320"/>
        <v>2161.5143362813255</v>
      </c>
      <c r="AF466" s="49">
        <f t="shared" si="321"/>
        <v>2156.4569292636525</v>
      </c>
      <c r="AG466" s="49">
        <f t="shared" si="322"/>
        <v>2176.6081493661213</v>
      </c>
      <c r="AH466" s="50">
        <f t="shared" si="323"/>
        <v>7823.6886878128253</v>
      </c>
      <c r="AI466" s="49">
        <f t="shared" si="324"/>
        <v>1207.2381493661214</v>
      </c>
      <c r="AJ466" s="51">
        <f t="shared" si="325"/>
        <v>2.9754231899119883E-4</v>
      </c>
      <c r="AK466" s="61"/>
      <c r="AL466" s="69">
        <f t="shared" si="326"/>
        <v>969.37</v>
      </c>
      <c r="AM466" s="69">
        <f t="shared" si="327"/>
        <v>1391.5766728246729</v>
      </c>
      <c r="AN466" s="69">
        <f t="shared" si="328"/>
        <v>1878.2494864961407</v>
      </c>
      <c r="AO466" s="69">
        <f t="shared" si="329"/>
        <v>2439.23168505381</v>
      </c>
      <c r="AP466" s="69">
        <f t="shared" si="330"/>
        <v>3085.8694635738102</v>
      </c>
      <c r="AQ466" s="70">
        <f t="shared" si="331"/>
        <v>7795.166222290989</v>
      </c>
      <c r="AS466" s="74">
        <f t="shared" si="332"/>
        <v>0.43554749252057817</v>
      </c>
      <c r="AT466" s="74">
        <f t="shared" si="333"/>
        <v>0.34972763138059915</v>
      </c>
      <c r="AU466" s="74">
        <f t="shared" si="334"/>
        <v>0.29867288802201519</v>
      </c>
      <c r="AV466" s="74">
        <f t="shared" si="335"/>
        <v>0.26509895820155976</v>
      </c>
      <c r="AW466" s="45"/>
      <c r="AX466" s="42" t="str">
        <f t="shared" si="336"/>
        <v>HPS0010-TA-0090-004-B</v>
      </c>
      <c r="AY466" s="42">
        <f t="shared" si="337"/>
        <v>31.27</v>
      </c>
      <c r="AZ466" s="43">
        <f t="shared" si="338"/>
        <v>44.889570091118479</v>
      </c>
      <c r="BA466" s="43">
        <f t="shared" si="339"/>
        <v>60.588693112778728</v>
      </c>
      <c r="BB466" s="43">
        <f t="shared" si="340"/>
        <v>62.073116094041808</v>
      </c>
      <c r="BC466" s="43">
        <f t="shared" si="341"/>
        <v>63.617447243241386</v>
      </c>
      <c r="BD466" s="43">
        <f t="shared" si="342"/>
        <v>64.577031646627546</v>
      </c>
      <c r="BE466" s="43">
        <f t="shared" si="343"/>
        <v>78.684893066251945</v>
      </c>
      <c r="BF466" s="43">
        <f t="shared" si="344"/>
        <v>80.612672946375113</v>
      </c>
      <c r="BG466" s="43">
        <f t="shared" si="345"/>
        <v>82.618253939968497</v>
      </c>
      <c r="BH466" s="43">
        <f t="shared" si="346"/>
        <v>83.864440188414889</v>
      </c>
      <c r="BI466" s="43">
        <f t="shared" si="347"/>
        <v>84.935381495673482</v>
      </c>
      <c r="BJ466" s="43">
        <f t="shared" si="313"/>
        <v>99.544176244316461</v>
      </c>
    </row>
    <row r="467" spans="1:62" x14ac:dyDescent="0.2">
      <c r="A467" s="26" t="s">
        <v>481</v>
      </c>
      <c r="B467" s="17">
        <f>IF(ISERROR(VLOOKUP('Prices updated for CPI'!A467,Quantities!$A$1:$B$576,2,FALSE)),0,VLOOKUP('Prices updated for CPI'!A467,Quantities!$A$1:$B$576,2,FALSE))</f>
        <v>7</v>
      </c>
      <c r="C467" s="18">
        <f t="shared" si="314"/>
        <v>1</v>
      </c>
      <c r="D467" s="19">
        <v>4</v>
      </c>
      <c r="E467" s="20">
        <v>140</v>
      </c>
      <c r="F467" s="21">
        <v>0</v>
      </c>
      <c r="G467" s="22">
        <v>0</v>
      </c>
      <c r="H467" s="22">
        <v>0</v>
      </c>
      <c r="I467" s="22">
        <v>60.29843322393139</v>
      </c>
      <c r="J467" s="23">
        <f t="shared" si="315"/>
        <v>60.29843322393139</v>
      </c>
      <c r="K467" s="24">
        <f>IF(ISERROR(VLOOKUP($A467,'14-15 pricing'!$A$1:$D$1208,4,FALSE)),L467,VLOOKUP($A467,'14-15 pricing'!$A$1:$D$1208,4,FALSE))</f>
        <v>43.79</v>
      </c>
      <c r="L467" s="24">
        <f t="shared" si="309"/>
        <v>84.736383676043076</v>
      </c>
      <c r="M467" s="24"/>
      <c r="N467" s="24"/>
      <c r="O467" s="24"/>
      <c r="P467" s="24"/>
      <c r="Q467" s="24"/>
      <c r="R467" s="24"/>
      <c r="S467" s="24"/>
      <c r="T467" s="24"/>
      <c r="U467" s="24">
        <f t="shared" si="310"/>
        <v>84.956770497370641</v>
      </c>
      <c r="V467" s="24">
        <f t="shared" si="310"/>
        <v>84.757992742303145</v>
      </c>
      <c r="W467" s="24">
        <f t="shared" si="310"/>
        <v>85.550021993625506</v>
      </c>
      <c r="X467" s="22">
        <f t="shared" si="311"/>
        <v>84.736383676043076</v>
      </c>
      <c r="Y467" s="22">
        <f t="shared" si="312"/>
        <v>0</v>
      </c>
      <c r="Z467" s="31">
        <f t="shared" si="316"/>
        <v>84.736383676043076</v>
      </c>
      <c r="AA467" s="25">
        <f t="shared" si="317"/>
        <v>0</v>
      </c>
      <c r="AC467" s="49">
        <f t="shared" si="318"/>
        <v>306.52999999999997</v>
      </c>
      <c r="AD467" s="49">
        <f t="shared" si="319"/>
        <v>593.15468573230157</v>
      </c>
      <c r="AE467" s="49">
        <f t="shared" si="320"/>
        <v>594.69739348159453</v>
      </c>
      <c r="AF467" s="49">
        <f t="shared" si="321"/>
        <v>593.30594919612201</v>
      </c>
      <c r="AG467" s="49">
        <f t="shared" si="322"/>
        <v>598.85015395537857</v>
      </c>
      <c r="AH467" s="50">
        <f t="shared" si="323"/>
        <v>2189.8646852022143</v>
      </c>
      <c r="AI467" s="49">
        <f t="shared" si="324"/>
        <v>292.3201539553786</v>
      </c>
      <c r="AJ467" s="51">
        <f t="shared" si="325"/>
        <v>7.2046775974911423E-5</v>
      </c>
      <c r="AK467" s="61"/>
      <c r="AL467" s="69">
        <f t="shared" si="326"/>
        <v>306.52999999999997</v>
      </c>
      <c r="AM467" s="69">
        <f t="shared" si="327"/>
        <v>408.76295185452824</v>
      </c>
      <c r="AN467" s="69">
        <f t="shared" si="328"/>
        <v>526.60570880603666</v>
      </c>
      <c r="AO467" s="69">
        <f t="shared" si="329"/>
        <v>662.44170995850868</v>
      </c>
      <c r="AP467" s="69">
        <f t="shared" si="330"/>
        <v>819.01831836802671</v>
      </c>
      <c r="AQ467" s="70">
        <f t="shared" si="331"/>
        <v>2184.4817799222596</v>
      </c>
      <c r="AS467" s="74">
        <f t="shared" si="332"/>
        <v>0.33351695382027297</v>
      </c>
      <c r="AT467" s="74">
        <f t="shared" si="333"/>
        <v>0.2882911878800764</v>
      </c>
      <c r="AU467" s="74">
        <f t="shared" si="334"/>
        <v>0.2579463133061175</v>
      </c>
      <c r="AV467" s="74">
        <f t="shared" si="335"/>
        <v>0.23636284680704214</v>
      </c>
      <c r="AW467" s="45"/>
      <c r="AX467" s="42" t="str">
        <f t="shared" si="336"/>
        <v>HPS0010-TA-0140-004-B</v>
      </c>
      <c r="AY467" s="42">
        <f t="shared" si="337"/>
        <v>43.79</v>
      </c>
      <c r="AZ467" s="43">
        <f t="shared" si="338"/>
        <v>58.394707407789753</v>
      </c>
      <c r="BA467" s="43">
        <f t="shared" si="339"/>
        <v>75.229386972290968</v>
      </c>
      <c r="BB467" s="43">
        <f t="shared" si="340"/>
        <v>77.072506953112097</v>
      </c>
      <c r="BC467" s="43">
        <f t="shared" si="341"/>
        <v>78.990011353153278</v>
      </c>
      <c r="BD467" s="43">
        <f t="shared" si="342"/>
        <v>80.181470397839078</v>
      </c>
      <c r="BE467" s="43">
        <f t="shared" si="343"/>
        <v>94.634529994072693</v>
      </c>
      <c r="BF467" s="43">
        <f t="shared" si="344"/>
        <v>96.953075978927473</v>
      </c>
      <c r="BG467" s="43">
        <f t="shared" si="345"/>
        <v>99.365193569707543</v>
      </c>
      <c r="BH467" s="43">
        <f t="shared" si="346"/>
        <v>100.86398508242527</v>
      </c>
      <c r="BI467" s="43">
        <f t="shared" si="347"/>
        <v>102.15200903866705</v>
      </c>
      <c r="BJ467" s="43">
        <f t="shared" si="313"/>
        <v>117.00261690971814</v>
      </c>
    </row>
    <row r="468" spans="1:62" x14ac:dyDescent="0.2">
      <c r="A468" s="26" t="s">
        <v>482</v>
      </c>
      <c r="B468" s="17">
        <f>IF(ISERROR(VLOOKUP('Prices updated for CPI'!A468,Quantities!$A$1:$B$576,2,FALSE)),0,VLOOKUP('Prices updated for CPI'!A468,Quantities!$A$1:$B$576,2,FALSE))</f>
        <v>51</v>
      </c>
      <c r="C468" s="18">
        <f t="shared" si="314"/>
        <v>1</v>
      </c>
      <c r="D468" s="19">
        <v>4</v>
      </c>
      <c r="E468" s="20">
        <v>170</v>
      </c>
      <c r="F468" s="21">
        <v>0</v>
      </c>
      <c r="G468" s="22">
        <v>0</v>
      </c>
      <c r="H468" s="22">
        <v>0</v>
      </c>
      <c r="I468" s="22">
        <v>59.363402973931393</v>
      </c>
      <c r="J468" s="23">
        <f t="shared" si="315"/>
        <v>59.363402973931393</v>
      </c>
      <c r="K468" s="24">
        <f>IF(ISERROR(VLOOKUP($A468,'14-15 pricing'!$A$1:$D$1208,4,FALSE)),L468,VLOOKUP($A468,'14-15 pricing'!$A$1:$D$1208,4,FALSE))</f>
        <v>42.83</v>
      </c>
      <c r="L468" s="24">
        <f t="shared" si="309"/>
        <v>83.422401242727375</v>
      </c>
      <c r="M468" s="24"/>
      <c r="N468" s="24"/>
      <c r="O468" s="24"/>
      <c r="P468" s="24"/>
      <c r="Q468" s="24"/>
      <c r="R468" s="24"/>
      <c r="S468" s="24"/>
      <c r="T468" s="24"/>
      <c r="U468" s="24">
        <f t="shared" si="310"/>
        <v>83.639370589775339</v>
      </c>
      <c r="V468" s="24">
        <f t="shared" si="310"/>
        <v>83.443675223487745</v>
      </c>
      <c r="W468" s="24">
        <f t="shared" si="310"/>
        <v>84.223422707784394</v>
      </c>
      <c r="X468" s="22">
        <f t="shared" si="311"/>
        <v>83.422401242727375</v>
      </c>
      <c r="Y468" s="22">
        <f t="shared" si="312"/>
        <v>0</v>
      </c>
      <c r="Z468" s="31">
        <f t="shared" si="316"/>
        <v>83.422401242727375</v>
      </c>
      <c r="AA468" s="25">
        <f t="shared" si="317"/>
        <v>0</v>
      </c>
      <c r="AC468" s="49">
        <f t="shared" si="318"/>
        <v>2184.33</v>
      </c>
      <c r="AD468" s="49">
        <f t="shared" si="319"/>
        <v>4254.5424633790963</v>
      </c>
      <c r="AE468" s="49">
        <f t="shared" si="320"/>
        <v>4265.6079000785421</v>
      </c>
      <c r="AF468" s="49">
        <f t="shared" si="321"/>
        <v>4255.6274363978746</v>
      </c>
      <c r="AG468" s="49">
        <f t="shared" si="322"/>
        <v>4295.3945580970039</v>
      </c>
      <c r="AH468" s="50">
        <f t="shared" si="323"/>
        <v>15693.891312591122</v>
      </c>
      <c r="AI468" s="49">
        <f t="shared" si="324"/>
        <v>2111.064558097004</v>
      </c>
      <c r="AJ468" s="51">
        <f t="shared" si="325"/>
        <v>5.2030417071074391E-4</v>
      </c>
      <c r="AK468" s="61"/>
      <c r="AL468" s="69">
        <f t="shared" si="326"/>
        <v>2184.33</v>
      </c>
      <c r="AM468" s="69">
        <f t="shared" si="327"/>
        <v>2922.6313398476659</v>
      </c>
      <c r="AN468" s="69">
        <f t="shared" si="328"/>
        <v>3773.6628690207899</v>
      </c>
      <c r="AO468" s="69">
        <f t="shared" si="329"/>
        <v>4754.6372009868983</v>
      </c>
      <c r="AP468" s="69">
        <f t="shared" si="330"/>
        <v>5885.3951188649207</v>
      </c>
      <c r="AQ468" s="70">
        <f t="shared" si="331"/>
        <v>15654.394480631392</v>
      </c>
      <c r="AS468" s="74">
        <f t="shared" si="332"/>
        <v>0.33799899275643608</v>
      </c>
      <c r="AT468" s="74">
        <f t="shared" si="333"/>
        <v>0.29118675269439959</v>
      </c>
      <c r="AU468" s="74">
        <f t="shared" si="334"/>
        <v>0.25995282727008862</v>
      </c>
      <c r="AV468" s="74">
        <f t="shared" si="335"/>
        <v>0.23782212397684438</v>
      </c>
      <c r="AW468" s="45"/>
      <c r="AX468" s="42" t="str">
        <f t="shared" si="336"/>
        <v>HPS0010-TA-0170-004-B</v>
      </c>
      <c r="AY468" s="42">
        <f t="shared" si="337"/>
        <v>42.83</v>
      </c>
      <c r="AZ468" s="43">
        <f t="shared" si="338"/>
        <v>57.306496859758148</v>
      </c>
      <c r="BA468" s="43">
        <f t="shared" si="339"/>
        <v>73.993389588642927</v>
      </c>
      <c r="BB468" s="43">
        <f t="shared" si="340"/>
        <v>75.806227633564674</v>
      </c>
      <c r="BC468" s="43">
        <f t="shared" si="341"/>
        <v>77.692227982902139</v>
      </c>
      <c r="BD468" s="43">
        <f t="shared" si="342"/>
        <v>78.864111695111845</v>
      </c>
      <c r="BE468" s="43">
        <f t="shared" si="343"/>
        <v>93.228180411507793</v>
      </c>
      <c r="BF468" s="43">
        <f t="shared" si="344"/>
        <v>95.512270831589731</v>
      </c>
      <c r="BG468" s="43">
        <f t="shared" si="345"/>
        <v>97.888542303969842</v>
      </c>
      <c r="BH468" s="43">
        <f t="shared" si="346"/>
        <v>99.365060500400233</v>
      </c>
      <c r="BI468" s="43">
        <f t="shared" si="347"/>
        <v>100.63394332545758</v>
      </c>
      <c r="BJ468" s="43">
        <f t="shared" si="313"/>
        <v>115.39990429146901</v>
      </c>
    </row>
    <row r="469" spans="1:62" x14ac:dyDescent="0.2">
      <c r="A469" s="26" t="s">
        <v>483</v>
      </c>
      <c r="B469" s="17">
        <f>IF(ISERROR(VLOOKUP('Prices updated for CPI'!A469,Quantities!$A$1:$B$576,2,FALSE)),0,VLOOKUP('Prices updated for CPI'!A469,Quantities!$A$1:$B$576,2,FALSE))</f>
        <v>5175</v>
      </c>
      <c r="C469" s="18">
        <f t="shared" si="314"/>
        <v>1</v>
      </c>
      <c r="D469" s="19">
        <v>4</v>
      </c>
      <c r="E469" s="20">
        <v>40</v>
      </c>
      <c r="F469" s="21">
        <v>0</v>
      </c>
      <c r="G469" s="22">
        <v>0</v>
      </c>
      <c r="H469" s="22">
        <v>0</v>
      </c>
      <c r="I469" s="22">
        <v>52.259027617134578</v>
      </c>
      <c r="J469" s="23">
        <f t="shared" si="315"/>
        <v>52.259027617134578</v>
      </c>
      <c r="K469" s="24">
        <f>IF(ISERROR(VLOOKUP($A469,'14-15 pricing'!$A$1:$D$1208,4,FALSE)),L469,VLOOKUP($A469,'14-15 pricing'!$A$1:$D$1208,4,FALSE))</f>
        <v>39.590000000000003</v>
      </c>
      <c r="L469" s="24">
        <f t="shared" si="309"/>
        <v>73.438740908195868</v>
      </c>
      <c r="M469" s="24"/>
      <c r="N469" s="24"/>
      <c r="O469" s="24"/>
      <c r="P469" s="24"/>
      <c r="Q469" s="24"/>
      <c r="R469" s="24"/>
      <c r="S469" s="24"/>
      <c r="T469" s="24"/>
      <c r="U469" s="24">
        <f t="shared" si="310"/>
        <v>73.629744228952774</v>
      </c>
      <c r="V469" s="24">
        <f t="shared" si="310"/>
        <v>73.457468903768671</v>
      </c>
      <c r="W469" s="24">
        <f t="shared" si="310"/>
        <v>74.143899318381941</v>
      </c>
      <c r="X469" s="22">
        <f t="shared" si="311"/>
        <v>73.438740908195868</v>
      </c>
      <c r="Y469" s="22">
        <f t="shared" si="312"/>
        <v>0</v>
      </c>
      <c r="Z469" s="31">
        <f t="shared" si="316"/>
        <v>73.438740908195868</v>
      </c>
      <c r="AA469" s="25">
        <f t="shared" si="317"/>
        <v>0</v>
      </c>
      <c r="AC469" s="49">
        <f t="shared" si="318"/>
        <v>204878.25000000003</v>
      </c>
      <c r="AD469" s="49">
        <f t="shared" si="319"/>
        <v>380045.48419991363</v>
      </c>
      <c r="AE469" s="49">
        <f t="shared" si="320"/>
        <v>381033.92638483061</v>
      </c>
      <c r="AF469" s="49">
        <f t="shared" si="321"/>
        <v>380142.40157700289</v>
      </c>
      <c r="AG469" s="49">
        <f t="shared" si="322"/>
        <v>383694.67897262657</v>
      </c>
      <c r="AH469" s="50">
        <f t="shared" si="323"/>
        <v>1411035.6795789613</v>
      </c>
      <c r="AI469" s="49">
        <f t="shared" si="324"/>
        <v>178816.42897262654</v>
      </c>
      <c r="AJ469" s="51">
        <f t="shared" si="325"/>
        <v>4.4072045750191559E-2</v>
      </c>
      <c r="AK469" s="61"/>
      <c r="AL469" s="69">
        <f t="shared" si="326"/>
        <v>204878.25000000003</v>
      </c>
      <c r="AM469" s="69">
        <f t="shared" si="327"/>
        <v>267415.61229472468</v>
      </c>
      <c r="AN469" s="69">
        <f t="shared" si="328"/>
        <v>339501.71615458542</v>
      </c>
      <c r="AO469" s="69">
        <f t="shared" si="329"/>
        <v>422594.54544925777</v>
      </c>
      <c r="AP469" s="69">
        <f t="shared" si="330"/>
        <v>518374.70154725021</v>
      </c>
      <c r="AQ469" s="70">
        <f t="shared" si="331"/>
        <v>1408111.4023094366</v>
      </c>
      <c r="AS469" s="74">
        <f t="shared" si="332"/>
        <v>0.30524158760007292</v>
      </c>
      <c r="AT469" s="74">
        <f t="shared" si="333"/>
        <v>0.2695658014925959</v>
      </c>
      <c r="AU469" s="74">
        <f t="shared" si="334"/>
        <v>0.24474936455648921</v>
      </c>
      <c r="AV469" s="74">
        <f t="shared" si="335"/>
        <v>0.2266478759118131</v>
      </c>
      <c r="AW469" s="45"/>
      <c r="AX469" s="42" t="str">
        <f t="shared" si="336"/>
        <v>HPS0020-ST-0040-004-B</v>
      </c>
      <c r="AY469" s="42">
        <f t="shared" si="337"/>
        <v>39.590000000000003</v>
      </c>
      <c r="AZ469" s="43">
        <f t="shared" si="338"/>
        <v>51.674514453086893</v>
      </c>
      <c r="BA469" s="43">
        <f t="shared" si="339"/>
        <v>65.604196358373997</v>
      </c>
      <c r="BB469" s="43">
        <f t="shared" si="340"/>
        <v>67.211499169154152</v>
      </c>
      <c r="BC469" s="43">
        <f t="shared" si="341"/>
        <v>68.883669317565463</v>
      </c>
      <c r="BD469" s="43">
        <f t="shared" si="342"/>
        <v>69.922687662209398</v>
      </c>
      <c r="BE469" s="43">
        <f t="shared" si="343"/>
        <v>81.660781729325166</v>
      </c>
      <c r="BF469" s="43">
        <f t="shared" si="344"/>
        <v>83.661470881693631</v>
      </c>
      <c r="BG469" s="43">
        <f t="shared" si="345"/>
        <v>85.74290361135894</v>
      </c>
      <c r="BH469" s="43">
        <f t="shared" si="346"/>
        <v>87.036221035617018</v>
      </c>
      <c r="BI469" s="43">
        <f t="shared" si="347"/>
        <v>88.147665697088783</v>
      </c>
      <c r="BJ469" s="43">
        <f t="shared" si="313"/>
        <v>100.16902445357491</v>
      </c>
    </row>
    <row r="470" spans="1:62" x14ac:dyDescent="0.2">
      <c r="A470" s="26" t="s">
        <v>484</v>
      </c>
      <c r="B470" s="17">
        <f>IF(ISERROR(VLOOKUP('Prices updated for CPI'!A470,Quantities!$A$1:$B$576,2,FALSE)),0,VLOOKUP('Prices updated for CPI'!A470,Quantities!$A$1:$B$576,2,FALSE))</f>
        <v>481</v>
      </c>
      <c r="C470" s="18">
        <f t="shared" si="314"/>
        <v>1</v>
      </c>
      <c r="D470" s="19">
        <v>4</v>
      </c>
      <c r="E470" s="20">
        <v>350</v>
      </c>
      <c r="F470" s="21">
        <v>0</v>
      </c>
      <c r="G470" s="22">
        <v>0</v>
      </c>
      <c r="H470" s="22">
        <v>0</v>
      </c>
      <c r="I470" s="22">
        <v>63.068941617134577</v>
      </c>
      <c r="J470" s="23">
        <f t="shared" si="315"/>
        <v>63.068941617134577</v>
      </c>
      <c r="K470" s="24">
        <f>IF(ISERROR(VLOOKUP($A470,'14-15 pricing'!$A$1:$D$1208,4,FALSE)),L470,VLOOKUP($A470,'14-15 pricing'!$A$1:$D$1208,4,FALSE))</f>
        <v>52.11</v>
      </c>
      <c r="L470" s="24">
        <f t="shared" si="309"/>
        <v>88.629732966103731</v>
      </c>
      <c r="M470" s="24"/>
      <c r="N470" s="24"/>
      <c r="O470" s="24"/>
      <c r="P470" s="24"/>
      <c r="Q470" s="24"/>
      <c r="R470" s="24"/>
      <c r="S470" s="24"/>
      <c r="T470" s="24"/>
      <c r="U470" s="24">
        <f t="shared" si="310"/>
        <v>88.860245814022605</v>
      </c>
      <c r="V470" s="24">
        <f t="shared" si="310"/>
        <v>88.652334895631412</v>
      </c>
      <c r="W470" s="24">
        <f t="shared" si="310"/>
        <v>89.480755203422873</v>
      </c>
      <c r="X470" s="22">
        <f t="shared" si="311"/>
        <v>88.629732966103731</v>
      </c>
      <c r="Y470" s="22">
        <f t="shared" si="312"/>
        <v>0</v>
      </c>
      <c r="Z470" s="31">
        <f t="shared" si="316"/>
        <v>88.629732966103731</v>
      </c>
      <c r="AA470" s="25">
        <f t="shared" si="317"/>
        <v>0</v>
      </c>
      <c r="AC470" s="49">
        <f t="shared" si="318"/>
        <v>25064.91</v>
      </c>
      <c r="AD470" s="49">
        <f t="shared" si="319"/>
        <v>42630.901556695891</v>
      </c>
      <c r="AE470" s="49">
        <f t="shared" si="320"/>
        <v>42741.778236544873</v>
      </c>
      <c r="AF470" s="49">
        <f t="shared" si="321"/>
        <v>42641.773084798711</v>
      </c>
      <c r="AG470" s="49">
        <f t="shared" si="322"/>
        <v>43040.243252846405</v>
      </c>
      <c r="AH470" s="50">
        <f t="shared" si="323"/>
        <v>160232.96009478631</v>
      </c>
      <c r="AI470" s="49">
        <f t="shared" si="324"/>
        <v>17975.333252846405</v>
      </c>
      <c r="AJ470" s="51">
        <f t="shared" si="325"/>
        <v>4.430295997106949E-3</v>
      </c>
      <c r="AK470" s="61"/>
      <c r="AL470" s="69">
        <f t="shared" si="326"/>
        <v>25064.91</v>
      </c>
      <c r="AM470" s="69">
        <f t="shared" si="327"/>
        <v>31351.412501253679</v>
      </c>
      <c r="AN470" s="69">
        <f t="shared" si="328"/>
        <v>38597.792194803274</v>
      </c>
      <c r="AO470" s="69">
        <f t="shared" si="329"/>
        <v>46950.611374087188</v>
      </c>
      <c r="AP470" s="69">
        <f t="shared" si="330"/>
        <v>56578.810722227732</v>
      </c>
      <c r="AQ470" s="70">
        <f t="shared" si="331"/>
        <v>160033.83346907242</v>
      </c>
      <c r="AS470" s="74">
        <f t="shared" si="332"/>
        <v>0.25080889982264765</v>
      </c>
      <c r="AT470" s="74">
        <f t="shared" si="333"/>
        <v>0.23113407388773402</v>
      </c>
      <c r="AU470" s="74">
        <f t="shared" si="334"/>
        <v>0.21640665707321258</v>
      </c>
      <c r="AV470" s="74">
        <f t="shared" si="335"/>
        <v>0.20507079815055412</v>
      </c>
      <c r="AW470" s="45"/>
      <c r="AX470" s="42" t="str">
        <f t="shared" si="336"/>
        <v>HPS0020-ST-0350-004-B</v>
      </c>
      <c r="AY470" s="42">
        <f t="shared" si="337"/>
        <v>52.11</v>
      </c>
      <c r="AZ470" s="43">
        <f t="shared" si="338"/>
        <v>65.179651769758166</v>
      </c>
      <c r="BA470" s="43">
        <f t="shared" si="339"/>
        <v>80.244890217886223</v>
      </c>
      <c r="BB470" s="43">
        <f t="shared" si="340"/>
        <v>82.210890028224426</v>
      </c>
      <c r="BC470" s="43">
        <f t="shared" si="341"/>
        <v>84.256233427477341</v>
      </c>
      <c r="BD470" s="43">
        <f t="shared" si="342"/>
        <v>85.527126413420916</v>
      </c>
      <c r="BE470" s="43">
        <f t="shared" si="343"/>
        <v>97.610418657145914</v>
      </c>
      <c r="BF470" s="43">
        <f t="shared" si="344"/>
        <v>100.00187391424599</v>
      </c>
      <c r="BG470" s="43">
        <f t="shared" si="345"/>
        <v>102.48984324109799</v>
      </c>
      <c r="BH470" s="43">
        <f t="shared" si="346"/>
        <v>104.0357659296274</v>
      </c>
      <c r="BI470" s="43">
        <f t="shared" si="347"/>
        <v>105.36429324008235</v>
      </c>
      <c r="BJ470" s="43">
        <f t="shared" si="313"/>
        <v>117.62746511897657</v>
      </c>
    </row>
    <row r="471" spans="1:62" x14ac:dyDescent="0.2">
      <c r="A471" s="26" t="s">
        <v>485</v>
      </c>
      <c r="B471" s="17">
        <f>IF(ISERROR(VLOOKUP('Prices updated for CPI'!A471,Quantities!$A$1:$B$576,2,FALSE)),0,VLOOKUP('Prices updated for CPI'!A471,Quantities!$A$1:$B$576,2,FALSE))</f>
        <v>2986</v>
      </c>
      <c r="C471" s="18">
        <f t="shared" si="314"/>
        <v>1</v>
      </c>
      <c r="D471" s="19">
        <v>4</v>
      </c>
      <c r="E471" s="20">
        <v>360</v>
      </c>
      <c r="F471" s="21">
        <v>0</v>
      </c>
      <c r="G471" s="22">
        <v>0</v>
      </c>
      <c r="H471" s="22">
        <v>0</v>
      </c>
      <c r="I471" s="22">
        <v>62.13391136713458</v>
      </c>
      <c r="J471" s="23">
        <f t="shared" si="315"/>
        <v>62.13391136713458</v>
      </c>
      <c r="K471" s="24">
        <f>IF(ISERROR(VLOOKUP($A471,'14-15 pricing'!$A$1:$D$1208,4,FALSE)),L471,VLOOKUP($A471,'14-15 pricing'!$A$1:$D$1208,4,FALSE))</f>
        <v>51.14</v>
      </c>
      <c r="L471" s="24">
        <f t="shared" si="309"/>
        <v>87.31575053278803</v>
      </c>
      <c r="M471" s="24"/>
      <c r="N471" s="24"/>
      <c r="O471" s="24"/>
      <c r="P471" s="24"/>
      <c r="Q471" s="24"/>
      <c r="R471" s="24"/>
      <c r="S471" s="24"/>
      <c r="T471" s="24"/>
      <c r="U471" s="24">
        <f t="shared" si="310"/>
        <v>87.542845906427303</v>
      </c>
      <c r="V471" s="24">
        <f t="shared" si="310"/>
        <v>87.338017376816012</v>
      </c>
      <c r="W471" s="24">
        <f t="shared" si="310"/>
        <v>88.154155917581775</v>
      </c>
      <c r="X471" s="22">
        <f t="shared" si="311"/>
        <v>87.31575053278803</v>
      </c>
      <c r="Y471" s="22">
        <f t="shared" si="312"/>
        <v>0</v>
      </c>
      <c r="Z471" s="31">
        <f t="shared" si="316"/>
        <v>87.31575053278803</v>
      </c>
      <c r="AA471" s="25">
        <f t="shared" si="317"/>
        <v>0</v>
      </c>
      <c r="AC471" s="49">
        <f t="shared" si="318"/>
        <v>152704.04</v>
      </c>
      <c r="AD471" s="49">
        <f t="shared" si="319"/>
        <v>260724.83109090506</v>
      </c>
      <c r="AE471" s="49">
        <f t="shared" si="320"/>
        <v>261402.93787659192</v>
      </c>
      <c r="AF471" s="49">
        <f t="shared" si="321"/>
        <v>260791.31988717261</v>
      </c>
      <c r="AG471" s="49">
        <f t="shared" si="322"/>
        <v>263228.30956989917</v>
      </c>
      <c r="AH471" s="50">
        <f t="shared" si="323"/>
        <v>979410.47907309735</v>
      </c>
      <c r="AI471" s="49">
        <f t="shared" si="324"/>
        <v>110524.26956989916</v>
      </c>
      <c r="AJ471" s="51">
        <f t="shared" si="325"/>
        <v>2.7240397836916674E-2</v>
      </c>
      <c r="AK471" s="61"/>
      <c r="AL471" s="69">
        <f t="shared" si="326"/>
        <v>152704.04</v>
      </c>
      <c r="AM471" s="69">
        <f t="shared" si="327"/>
        <v>191357.6264079395</v>
      </c>
      <c r="AN471" s="69">
        <f t="shared" si="328"/>
        <v>235913.17435745502</v>
      </c>
      <c r="AO471" s="69">
        <f t="shared" si="329"/>
        <v>287271.84602456365</v>
      </c>
      <c r="AP471" s="69">
        <f t="shared" si="330"/>
        <v>346472.40076577291</v>
      </c>
      <c r="AQ471" s="70">
        <f t="shared" si="331"/>
        <v>978156.16594414494</v>
      </c>
      <c r="AS471" s="74">
        <f t="shared" si="332"/>
        <v>0.25312746413218334</v>
      </c>
      <c r="AT471" s="74">
        <f t="shared" si="333"/>
        <v>0.23283915454997978</v>
      </c>
      <c r="AU471" s="74">
        <f t="shared" si="334"/>
        <v>0.21770158367370407</v>
      </c>
      <c r="AV471" s="74">
        <f t="shared" si="335"/>
        <v>0.20607851260212676</v>
      </c>
      <c r="AW471" s="45"/>
      <c r="AX471" s="42" t="str">
        <f t="shared" si="336"/>
        <v>HPS0020-ST-0360-004-B</v>
      </c>
      <c r="AY471" s="42">
        <f t="shared" si="337"/>
        <v>51.14</v>
      </c>
      <c r="AZ471" s="43">
        <f t="shared" si="338"/>
        <v>64.08493851571987</v>
      </c>
      <c r="BA471" s="43">
        <f t="shared" si="339"/>
        <v>79.006421419107511</v>
      </c>
      <c r="BB471" s="43">
        <f t="shared" si="340"/>
        <v>80.942078743875641</v>
      </c>
      <c r="BC471" s="43">
        <f t="shared" si="341"/>
        <v>82.955855099097661</v>
      </c>
      <c r="BD471" s="43">
        <f t="shared" si="342"/>
        <v>84.207133611080295</v>
      </c>
      <c r="BE471" s="43">
        <f t="shared" si="343"/>
        <v>96.20624448243926</v>
      </c>
      <c r="BF471" s="43">
        <f t="shared" si="344"/>
        <v>98.563297472259023</v>
      </c>
      <c r="BG471" s="43">
        <f t="shared" si="345"/>
        <v>101.01547612917753</v>
      </c>
      <c r="BH471" s="43">
        <f t="shared" si="346"/>
        <v>102.53915995483565</v>
      </c>
      <c r="BI471" s="43">
        <f t="shared" si="347"/>
        <v>103.84857574251058</v>
      </c>
      <c r="BJ471" s="43">
        <f t="shared" si="313"/>
        <v>116.0322842484169</v>
      </c>
    </row>
    <row r="472" spans="1:62" x14ac:dyDescent="0.2">
      <c r="A472" s="26" t="s">
        <v>486</v>
      </c>
      <c r="B472" s="17">
        <f>IF(ISERROR(VLOOKUP('Prices updated for CPI'!A472,Quantities!$A$1:$B$576,2,FALSE)),0,VLOOKUP('Prices updated for CPI'!A472,Quantities!$A$1:$B$576,2,FALSE))</f>
        <v>125</v>
      </c>
      <c r="C472" s="18">
        <f t="shared" si="314"/>
        <v>1</v>
      </c>
      <c r="D472" s="19">
        <v>4</v>
      </c>
      <c r="E472" s="20">
        <v>730</v>
      </c>
      <c r="F472" s="21">
        <v>0</v>
      </c>
      <c r="G472" s="22">
        <v>0</v>
      </c>
      <c r="H472" s="22">
        <v>0</v>
      </c>
      <c r="I472" s="22">
        <v>57.196469492134575</v>
      </c>
      <c r="J472" s="23">
        <f t="shared" si="315"/>
        <v>57.196469492134575</v>
      </c>
      <c r="K472" s="24">
        <f>IF(ISERROR(VLOOKUP($A472,'14-15 pricing'!$A$1:$D$1208,4,FALSE)),L472,VLOOKUP($A472,'14-15 pricing'!$A$1:$D$1208,4,FALSE))</f>
        <v>51.14</v>
      </c>
      <c r="L472" s="24">
        <f t="shared" si="309"/>
        <v>80.377245720491942</v>
      </c>
      <c r="M472" s="24"/>
      <c r="N472" s="24"/>
      <c r="O472" s="24"/>
      <c r="P472" s="24"/>
      <c r="Q472" s="24"/>
      <c r="R472" s="24"/>
      <c r="S472" s="24"/>
      <c r="T472" s="24"/>
      <c r="U472" s="24">
        <f t="shared" ref="U472:W491" si="348">IF($D472=1,($I472*(1+U$8)*U$7)+$F472,$J472*(1+U$8)*U$7)</f>
        <v>80.586295067690031</v>
      </c>
      <c r="V472" s="24">
        <f t="shared" si="348"/>
        <v>80.397743140292334</v>
      </c>
      <c r="W472" s="24">
        <f t="shared" si="348"/>
        <v>81.149027617981844</v>
      </c>
      <c r="X472" s="22">
        <f t="shared" si="311"/>
        <v>80.377245720491942</v>
      </c>
      <c r="Y472" s="22">
        <f t="shared" si="312"/>
        <v>0</v>
      </c>
      <c r="Z472" s="31">
        <f t="shared" si="316"/>
        <v>80.377245720491942</v>
      </c>
      <c r="AA472" s="25">
        <f t="shared" si="317"/>
        <v>0</v>
      </c>
      <c r="AC472" s="49">
        <f t="shared" si="318"/>
        <v>6392.5</v>
      </c>
      <c r="AD472" s="49">
        <f t="shared" si="319"/>
        <v>10047.155715061494</v>
      </c>
      <c r="AE472" s="49">
        <f t="shared" si="320"/>
        <v>10073.286883461255</v>
      </c>
      <c r="AF472" s="49">
        <f t="shared" si="321"/>
        <v>10049.717892536542</v>
      </c>
      <c r="AG472" s="49">
        <f t="shared" si="322"/>
        <v>10143.628452247731</v>
      </c>
      <c r="AH472" s="50">
        <f t="shared" si="323"/>
        <v>38218.218832575432</v>
      </c>
      <c r="AI472" s="49">
        <f t="shared" si="324"/>
        <v>3751.1284522477308</v>
      </c>
      <c r="AJ472" s="51">
        <f t="shared" si="325"/>
        <v>9.2452301900970539E-4</v>
      </c>
      <c r="AK472" s="61"/>
      <c r="AL472" s="69">
        <f t="shared" si="326"/>
        <v>6392.5</v>
      </c>
      <c r="AM472" s="69">
        <f t="shared" si="327"/>
        <v>7704.3799004099164</v>
      </c>
      <c r="AN472" s="69">
        <f t="shared" si="328"/>
        <v>9216.5688908398861</v>
      </c>
      <c r="AO472" s="69">
        <f t="shared" si="329"/>
        <v>10959.651883469851</v>
      </c>
      <c r="AP472" s="69">
        <f t="shared" si="330"/>
        <v>12968.88375754395</v>
      </c>
      <c r="AQ472" s="70">
        <f t="shared" si="331"/>
        <v>38201.316507151212</v>
      </c>
      <c r="AS472" s="74">
        <f t="shared" si="332"/>
        <v>0.20522172865231386</v>
      </c>
      <c r="AT472" s="74">
        <f t="shared" si="333"/>
        <v>0.19627653490315458</v>
      </c>
      <c r="AU472" s="74">
        <f t="shared" si="334"/>
        <v>0.18912493502461319</v>
      </c>
      <c r="AV472" s="74">
        <f t="shared" si="335"/>
        <v>0.18332989910971259</v>
      </c>
      <c r="AW472" s="45"/>
      <c r="AX472" s="42" t="str">
        <f t="shared" si="336"/>
        <v>HPS0020-ST-0730-004-B</v>
      </c>
      <c r="AY472" s="42">
        <f t="shared" si="337"/>
        <v>51.14</v>
      </c>
      <c r="AZ472" s="43">
        <f t="shared" si="338"/>
        <v>61.635039203279334</v>
      </c>
      <c r="BA472" s="43">
        <f t="shared" si="339"/>
        <v>73.732551126719088</v>
      </c>
      <c r="BB472" s="43">
        <f t="shared" si="340"/>
        <v>75.5389986293237</v>
      </c>
      <c r="BC472" s="43">
        <f t="shared" si="341"/>
        <v>77.418350527589467</v>
      </c>
      <c r="BD472" s="43">
        <f t="shared" si="342"/>
        <v>78.586103163405113</v>
      </c>
      <c r="BE472" s="43">
        <f t="shared" si="343"/>
        <v>87.677215067758794</v>
      </c>
      <c r="BF472" s="43">
        <f t="shared" si="344"/>
        <v>89.825306836918884</v>
      </c>
      <c r="BG472" s="43">
        <f t="shared" si="345"/>
        <v>92.060091040832546</v>
      </c>
      <c r="BH472" s="43">
        <f t="shared" si="346"/>
        <v>93.448694818021636</v>
      </c>
      <c r="BI472" s="43">
        <f t="shared" si="347"/>
        <v>94.642026189043492</v>
      </c>
      <c r="BJ472" s="43">
        <f t="shared" si="313"/>
        <v>103.75107006035158</v>
      </c>
    </row>
    <row r="473" spans="1:62" x14ac:dyDescent="0.2">
      <c r="A473" s="26" t="s">
        <v>487</v>
      </c>
      <c r="B473" s="17">
        <f>IF(ISERROR(VLOOKUP('Prices updated for CPI'!A473,Quantities!$A$1:$B$576,2,FALSE)),0,VLOOKUP('Prices updated for CPI'!A473,Quantities!$A$1:$B$576,2,FALSE))</f>
        <v>2</v>
      </c>
      <c r="C473" s="18">
        <f t="shared" si="314"/>
        <v>1</v>
      </c>
      <c r="D473" s="19">
        <v>4</v>
      </c>
      <c r="E473" s="20">
        <v>880</v>
      </c>
      <c r="F473" s="21">
        <v>0</v>
      </c>
      <c r="G473" s="22">
        <v>0</v>
      </c>
      <c r="H473" s="22">
        <v>0</v>
      </c>
      <c r="I473" s="22">
        <v>54.72774855463458</v>
      </c>
      <c r="J473" s="23">
        <f t="shared" si="315"/>
        <v>54.72774855463458</v>
      </c>
      <c r="K473" s="24">
        <f>IF(ISERROR(VLOOKUP($A473,'14-15 pricing'!$A$1:$D$1208,4,FALSE)),L473,VLOOKUP($A473,'14-15 pricing'!$A$1:$D$1208,4,FALSE))</f>
        <v>51.14</v>
      </c>
      <c r="L473" s="24">
        <f t="shared" si="309"/>
        <v>76.907993314343912</v>
      </c>
      <c r="M473" s="24"/>
      <c r="N473" s="24"/>
      <c r="O473" s="24"/>
      <c r="P473" s="24"/>
      <c r="Q473" s="24"/>
      <c r="R473" s="24"/>
      <c r="S473" s="24"/>
      <c r="T473" s="24"/>
      <c r="U473" s="24">
        <f t="shared" si="348"/>
        <v>77.108019648321417</v>
      </c>
      <c r="V473" s="24">
        <f t="shared" si="348"/>
        <v>76.927606022030517</v>
      </c>
      <c r="W473" s="24">
        <f t="shared" si="348"/>
        <v>77.646463468181892</v>
      </c>
      <c r="X473" s="22">
        <f t="shared" si="311"/>
        <v>76.907993314343912</v>
      </c>
      <c r="Y473" s="22">
        <f t="shared" si="312"/>
        <v>0</v>
      </c>
      <c r="Z473" s="31">
        <f t="shared" si="316"/>
        <v>76.907993314343912</v>
      </c>
      <c r="AA473" s="25">
        <f t="shared" si="317"/>
        <v>0</v>
      </c>
      <c r="AC473" s="49">
        <f t="shared" si="318"/>
        <v>102.28</v>
      </c>
      <c r="AD473" s="49">
        <f t="shared" si="319"/>
        <v>153.81598662868782</v>
      </c>
      <c r="AE473" s="49">
        <f t="shared" si="320"/>
        <v>154.21603929664283</v>
      </c>
      <c r="AF473" s="49">
        <f t="shared" si="321"/>
        <v>153.85521204406103</v>
      </c>
      <c r="AG473" s="49">
        <f t="shared" si="322"/>
        <v>155.29292693636378</v>
      </c>
      <c r="AH473" s="50">
        <f t="shared" si="323"/>
        <v>589.23642174969495</v>
      </c>
      <c r="AI473" s="49">
        <f t="shared" si="324"/>
        <v>53.012926936363783</v>
      </c>
      <c r="AJ473" s="51">
        <f t="shared" si="325"/>
        <v>1.3065847219489237E-5</v>
      </c>
      <c r="AK473" s="61"/>
      <c r="AL473" s="69">
        <f t="shared" si="326"/>
        <v>102.28</v>
      </c>
      <c r="AM473" s="69">
        <f t="shared" si="327"/>
        <v>120.82017909411813</v>
      </c>
      <c r="AN473" s="69">
        <f t="shared" si="328"/>
        <v>142.19123196104977</v>
      </c>
      <c r="AO473" s="69">
        <f t="shared" si="329"/>
        <v>166.82540072083714</v>
      </c>
      <c r="AP473" s="69">
        <f t="shared" si="330"/>
        <v>195.22092593263787</v>
      </c>
      <c r="AQ473" s="70">
        <f t="shared" si="331"/>
        <v>589.25083061766213</v>
      </c>
      <c r="AS473" s="74">
        <f t="shared" si="332"/>
        <v>0.18126886091237907</v>
      </c>
      <c r="AT473" s="74">
        <f t="shared" si="333"/>
        <v>0.17688314176627501</v>
      </c>
      <c r="AU473" s="74">
        <f t="shared" si="334"/>
        <v>0.1732467496064411</v>
      </c>
      <c r="AV473" s="74">
        <f t="shared" si="335"/>
        <v>0.17021104153867631</v>
      </c>
      <c r="AW473" s="45"/>
      <c r="AX473" s="42" t="str">
        <f t="shared" si="336"/>
        <v>HPS0020-ST-0880-004-B</v>
      </c>
      <c r="AY473" s="42">
        <f t="shared" si="337"/>
        <v>51.14</v>
      </c>
      <c r="AZ473" s="43">
        <f t="shared" si="338"/>
        <v>60.410089547059073</v>
      </c>
      <c r="BA473" s="43">
        <f t="shared" si="339"/>
        <v>71.095615980524897</v>
      </c>
      <c r="BB473" s="43">
        <f t="shared" si="340"/>
        <v>72.837458572047751</v>
      </c>
      <c r="BC473" s="43">
        <f t="shared" si="341"/>
        <v>74.649598241835406</v>
      </c>
      <c r="BD473" s="43">
        <f t="shared" si="342"/>
        <v>75.775587939567558</v>
      </c>
      <c r="BE473" s="43">
        <f t="shared" si="343"/>
        <v>83.412700360418597</v>
      </c>
      <c r="BF473" s="43">
        <f t="shared" si="344"/>
        <v>85.456311519248857</v>
      </c>
      <c r="BG473" s="43">
        <f t="shared" si="345"/>
        <v>87.582398496660105</v>
      </c>
      <c r="BH473" s="43">
        <f t="shared" si="346"/>
        <v>88.903462249614691</v>
      </c>
      <c r="BI473" s="43">
        <f t="shared" si="347"/>
        <v>90.03875141231002</v>
      </c>
      <c r="BJ473" s="43">
        <f t="shared" si="313"/>
        <v>97.610462966318977</v>
      </c>
    </row>
    <row r="474" spans="1:62" x14ac:dyDescent="0.2">
      <c r="A474" s="26" t="s">
        <v>488</v>
      </c>
      <c r="B474" s="17">
        <f>IF(ISERROR(VLOOKUP('Prices updated for CPI'!A474,Quantities!$A$1:$B$576,2,FALSE)),0,VLOOKUP('Prices updated for CPI'!A474,Quantities!$A$1:$B$576,2,FALSE))</f>
        <v>35</v>
      </c>
      <c r="C474" s="18">
        <f t="shared" si="314"/>
        <v>1</v>
      </c>
      <c r="D474" s="19">
        <v>4</v>
      </c>
      <c r="E474" s="20">
        <v>890</v>
      </c>
      <c r="F474" s="21">
        <v>0</v>
      </c>
      <c r="G474" s="22">
        <v>0</v>
      </c>
      <c r="H474" s="22">
        <v>0</v>
      </c>
      <c r="I474" s="22">
        <v>52.259027617134578</v>
      </c>
      <c r="J474" s="23">
        <f t="shared" si="315"/>
        <v>52.259027617134578</v>
      </c>
      <c r="K474" s="24">
        <f>IF(ISERROR(VLOOKUP($A474,'14-15 pricing'!$A$1:$D$1208,4,FALSE)),L474,VLOOKUP($A474,'14-15 pricing'!$A$1:$D$1208,4,FALSE))</f>
        <v>39.590000000000003</v>
      </c>
      <c r="L474" s="24">
        <f t="shared" si="309"/>
        <v>73.438740908195868</v>
      </c>
      <c r="M474" s="24"/>
      <c r="N474" s="24"/>
      <c r="O474" s="24"/>
      <c r="P474" s="24"/>
      <c r="Q474" s="24"/>
      <c r="R474" s="24"/>
      <c r="S474" s="24"/>
      <c r="T474" s="24"/>
      <c r="U474" s="24">
        <f t="shared" si="348"/>
        <v>73.629744228952774</v>
      </c>
      <c r="V474" s="24">
        <f t="shared" si="348"/>
        <v>73.457468903768671</v>
      </c>
      <c r="W474" s="24">
        <f t="shared" si="348"/>
        <v>74.143899318381941</v>
      </c>
      <c r="X474" s="22">
        <f t="shared" si="311"/>
        <v>73.438740908195868</v>
      </c>
      <c r="Y474" s="22">
        <f t="shared" si="312"/>
        <v>0</v>
      </c>
      <c r="Z474" s="31">
        <f t="shared" si="316"/>
        <v>73.438740908195868</v>
      </c>
      <c r="AA474" s="25">
        <f t="shared" si="317"/>
        <v>0</v>
      </c>
      <c r="AC474" s="49">
        <f t="shared" si="318"/>
        <v>1385.65</v>
      </c>
      <c r="AD474" s="49">
        <f t="shared" si="319"/>
        <v>2570.3559317868553</v>
      </c>
      <c r="AE474" s="49">
        <f t="shared" si="320"/>
        <v>2577.0410480133469</v>
      </c>
      <c r="AF474" s="49">
        <f t="shared" si="321"/>
        <v>2571.0114116319037</v>
      </c>
      <c r="AG474" s="49">
        <f t="shared" si="322"/>
        <v>2595.036476143368</v>
      </c>
      <c r="AH474" s="50">
        <f t="shared" si="323"/>
        <v>9543.2364802441807</v>
      </c>
      <c r="AI474" s="49">
        <f t="shared" si="324"/>
        <v>1209.3864761433679</v>
      </c>
      <c r="AJ474" s="51">
        <f t="shared" si="325"/>
        <v>2.9807180700612649E-4</v>
      </c>
      <c r="AK474" s="61"/>
      <c r="AL474" s="69">
        <f t="shared" si="326"/>
        <v>1385.65</v>
      </c>
      <c r="AM474" s="69">
        <f t="shared" si="327"/>
        <v>1808.6080058580415</v>
      </c>
      <c r="AN474" s="69">
        <f t="shared" si="328"/>
        <v>2296.14687254309</v>
      </c>
      <c r="AO474" s="69">
        <f t="shared" si="329"/>
        <v>2858.1273605263814</v>
      </c>
      <c r="AP474" s="69">
        <f t="shared" si="330"/>
        <v>3505.9158558751224</v>
      </c>
      <c r="AQ474" s="70">
        <f t="shared" si="331"/>
        <v>9523.4587595807297</v>
      </c>
      <c r="AS474" s="74">
        <f t="shared" si="332"/>
        <v>0.30524158760007314</v>
      </c>
      <c r="AT474" s="74">
        <f t="shared" si="333"/>
        <v>0.2695658014925959</v>
      </c>
      <c r="AU474" s="74">
        <f t="shared" si="334"/>
        <v>0.24474936455648924</v>
      </c>
      <c r="AV474" s="74">
        <f t="shared" si="335"/>
        <v>0.22664787591181304</v>
      </c>
      <c r="AW474" s="45"/>
      <c r="AX474" s="42" t="str">
        <f t="shared" si="336"/>
        <v>HPS0020-ST-0890-004-B</v>
      </c>
      <c r="AY474" s="42">
        <f t="shared" si="337"/>
        <v>39.590000000000003</v>
      </c>
      <c r="AZ474" s="43">
        <f t="shared" si="338"/>
        <v>51.6745144530869</v>
      </c>
      <c r="BA474" s="43">
        <f t="shared" si="339"/>
        <v>65.604196358373997</v>
      </c>
      <c r="BB474" s="43">
        <f t="shared" si="340"/>
        <v>67.211499169154152</v>
      </c>
      <c r="BC474" s="43">
        <f t="shared" si="341"/>
        <v>68.883669317565463</v>
      </c>
      <c r="BD474" s="43">
        <f t="shared" si="342"/>
        <v>69.922687662209398</v>
      </c>
      <c r="BE474" s="43">
        <f t="shared" si="343"/>
        <v>81.66078172932518</v>
      </c>
      <c r="BF474" s="43">
        <f t="shared" si="344"/>
        <v>83.661470881693646</v>
      </c>
      <c r="BG474" s="43">
        <f t="shared" si="345"/>
        <v>85.742903611358955</v>
      </c>
      <c r="BH474" s="43">
        <f t="shared" si="346"/>
        <v>87.036221035617032</v>
      </c>
      <c r="BI474" s="43">
        <f t="shared" si="347"/>
        <v>88.147665697088797</v>
      </c>
      <c r="BJ474" s="43">
        <f t="shared" si="313"/>
        <v>100.16902445357493</v>
      </c>
    </row>
    <row r="475" spans="1:62" x14ac:dyDescent="0.2">
      <c r="A475" s="26" t="s">
        <v>489</v>
      </c>
      <c r="B475" s="17">
        <f>IF(ISERROR(VLOOKUP('Prices updated for CPI'!A475,Quantities!$A$1:$B$576,2,FALSE)),0,VLOOKUP('Prices updated for CPI'!A475,Quantities!$A$1:$B$576,2,FALSE))</f>
        <v>7</v>
      </c>
      <c r="C475" s="18">
        <f t="shared" si="314"/>
        <v>1</v>
      </c>
      <c r="D475" s="19">
        <v>4</v>
      </c>
      <c r="E475" s="20">
        <v>910</v>
      </c>
      <c r="F475" s="21">
        <v>0</v>
      </c>
      <c r="G475" s="22">
        <v>0</v>
      </c>
      <c r="H475" s="22">
        <v>0</v>
      </c>
      <c r="I475" s="22">
        <v>57.663984617134581</v>
      </c>
      <c r="J475" s="23">
        <f t="shared" si="315"/>
        <v>57.663984617134581</v>
      </c>
      <c r="K475" s="24">
        <f>IF(ISERROR(VLOOKUP($A475,'14-15 pricing'!$A$1:$D$1208,4,FALSE)),L475,VLOOKUP($A475,'14-15 pricing'!$A$1:$D$1208,4,FALSE))</f>
        <v>52.11</v>
      </c>
      <c r="L475" s="24">
        <f t="shared" si="309"/>
        <v>81.034236937149799</v>
      </c>
      <c r="M475" s="24"/>
      <c r="N475" s="24"/>
      <c r="O475" s="24"/>
      <c r="P475" s="24"/>
      <c r="Q475" s="24"/>
      <c r="R475" s="24"/>
      <c r="S475" s="24"/>
      <c r="T475" s="24"/>
      <c r="U475" s="24">
        <f t="shared" si="348"/>
        <v>81.244995021487696</v>
      </c>
      <c r="V475" s="24">
        <f t="shared" si="348"/>
        <v>81.054901899700042</v>
      </c>
      <c r="W475" s="24">
        <f t="shared" si="348"/>
        <v>81.812327260902421</v>
      </c>
      <c r="X475" s="22">
        <f t="shared" si="311"/>
        <v>81.034236937149799</v>
      </c>
      <c r="Y475" s="22">
        <f t="shared" si="312"/>
        <v>0</v>
      </c>
      <c r="Z475" s="31">
        <f t="shared" si="316"/>
        <v>81.034236937149799</v>
      </c>
      <c r="AA475" s="25">
        <f t="shared" si="317"/>
        <v>0</v>
      </c>
      <c r="AC475" s="49">
        <f t="shared" si="318"/>
        <v>364.77</v>
      </c>
      <c r="AD475" s="49">
        <f t="shared" si="319"/>
        <v>567.23965856004861</v>
      </c>
      <c r="AE475" s="49">
        <f t="shared" si="320"/>
        <v>568.71496515041383</v>
      </c>
      <c r="AF475" s="49">
        <f t="shared" si="321"/>
        <v>567.38431329790023</v>
      </c>
      <c r="AG475" s="49">
        <f t="shared" si="322"/>
        <v>572.68629082631696</v>
      </c>
      <c r="AH475" s="50">
        <f t="shared" si="323"/>
        <v>2161.336063575995</v>
      </c>
      <c r="AI475" s="49">
        <f t="shared" si="324"/>
        <v>207.91629082631698</v>
      </c>
      <c r="AJ475" s="51">
        <f t="shared" si="325"/>
        <v>5.12441520846516E-5</v>
      </c>
      <c r="AK475" s="61"/>
      <c r="AL475" s="69">
        <f t="shared" si="326"/>
        <v>364.77</v>
      </c>
      <c r="AM475" s="69">
        <f t="shared" si="327"/>
        <v>437.484439501368</v>
      </c>
      <c r="AN475" s="69">
        <f t="shared" si="328"/>
        <v>521.30154411963133</v>
      </c>
      <c r="AO475" s="69">
        <f t="shared" si="329"/>
        <v>617.91656411791848</v>
      </c>
      <c r="AP475" s="69">
        <f t="shared" si="330"/>
        <v>729.28359512885947</v>
      </c>
      <c r="AQ475" s="70">
        <f t="shared" si="331"/>
        <v>2160.6208933994917</v>
      </c>
      <c r="AS475" s="74">
        <f t="shared" si="332"/>
        <v>0.19934325602809447</v>
      </c>
      <c r="AT475" s="74">
        <f t="shared" si="333"/>
        <v>0.19158876762290247</v>
      </c>
      <c r="AU475" s="74">
        <f t="shared" si="334"/>
        <v>0.18533422946492437</v>
      </c>
      <c r="AV475" s="74">
        <f t="shared" si="335"/>
        <v>0.18022988454746872</v>
      </c>
      <c r="AW475" s="45"/>
      <c r="AX475" s="42" t="str">
        <f t="shared" si="336"/>
        <v>HPS0020-ST-0910-004-B</v>
      </c>
      <c r="AY475" s="42">
        <f t="shared" si="337"/>
        <v>52.11</v>
      </c>
      <c r="AZ475" s="43">
        <f t="shared" si="338"/>
        <v>62.497777071624007</v>
      </c>
      <c r="BA475" s="43">
        <f t="shared" si="339"/>
        <v>74.471649159947333</v>
      </c>
      <c r="BB475" s="43">
        <f t="shared" si="340"/>
        <v>76.296204564366036</v>
      </c>
      <c r="BC475" s="43">
        <f t="shared" si="341"/>
        <v>78.194395161015706</v>
      </c>
      <c r="BD475" s="43">
        <f t="shared" si="342"/>
        <v>79.373853395827169</v>
      </c>
      <c r="BE475" s="43">
        <f t="shared" si="343"/>
        <v>88.273794873988351</v>
      </c>
      <c r="BF475" s="43">
        <f t="shared" si="344"/>
        <v>90.436502848401062</v>
      </c>
      <c r="BG475" s="43">
        <f t="shared" si="345"/>
        <v>92.68649313665837</v>
      </c>
      <c r="BH475" s="43">
        <f t="shared" si="346"/>
        <v>94.084545354604671</v>
      </c>
      <c r="BI475" s="43">
        <f t="shared" si="347"/>
        <v>95.285996479402257</v>
      </c>
      <c r="BJ475" s="43">
        <f t="shared" si="313"/>
        <v>104.18337073269421</v>
      </c>
    </row>
    <row r="476" spans="1:62" x14ac:dyDescent="0.2">
      <c r="A476" s="26" t="s">
        <v>490</v>
      </c>
      <c r="B476" s="17">
        <f>IF(ISERROR(VLOOKUP('Prices updated for CPI'!A476,Quantities!$A$1:$B$576,2,FALSE)),0,VLOOKUP('Prices updated for CPI'!A476,Quantities!$A$1:$B$576,2,FALSE))</f>
        <v>32</v>
      </c>
      <c r="C476" s="18">
        <f t="shared" si="314"/>
        <v>1</v>
      </c>
      <c r="D476" s="19">
        <v>4</v>
      </c>
      <c r="E476" s="20">
        <v>90</v>
      </c>
      <c r="F476" s="21">
        <v>0</v>
      </c>
      <c r="G476" s="22">
        <v>0</v>
      </c>
      <c r="H476" s="22">
        <v>0</v>
      </c>
      <c r="I476" s="22">
        <v>51.056042919322252</v>
      </c>
      <c r="J476" s="23">
        <f t="shared" si="315"/>
        <v>51.056042919322252</v>
      </c>
      <c r="K476" s="24">
        <f>IF(ISERROR(VLOOKUP($A476,'14-15 pricing'!$A$1:$D$1208,4,FALSE)),L476,VLOOKUP($A476,'14-15 pricing'!$A$1:$D$1208,4,FALSE))</f>
        <v>36.909999999999997</v>
      </c>
      <c r="L476" s="24">
        <f t="shared" si="309"/>
        <v>71.748206553320173</v>
      </c>
      <c r="M476" s="24"/>
      <c r="N476" s="24"/>
      <c r="O476" s="24"/>
      <c r="P476" s="24"/>
      <c r="Q476" s="24"/>
      <c r="R476" s="24"/>
      <c r="S476" s="24"/>
      <c r="T476" s="24"/>
      <c r="U476" s="24">
        <f t="shared" si="348"/>
        <v>71.934813043853111</v>
      </c>
      <c r="V476" s="24">
        <f t="shared" si="348"/>
        <v>71.766503436927792</v>
      </c>
      <c r="W476" s="24">
        <f t="shared" si="348"/>
        <v>72.437132461378525</v>
      </c>
      <c r="X476" s="22">
        <f t="shared" si="311"/>
        <v>71.748206553320173</v>
      </c>
      <c r="Y476" s="22">
        <f t="shared" si="312"/>
        <v>0</v>
      </c>
      <c r="Z476" s="31">
        <f t="shared" si="316"/>
        <v>71.748206553320173</v>
      </c>
      <c r="AA476" s="25">
        <f t="shared" si="317"/>
        <v>0</v>
      </c>
      <c r="AC476" s="49">
        <f t="shared" si="318"/>
        <v>1181.1199999999999</v>
      </c>
      <c r="AD476" s="49">
        <f t="shared" si="319"/>
        <v>2295.9426097062455</v>
      </c>
      <c r="AE476" s="49">
        <f t="shared" si="320"/>
        <v>2301.9140174032996</v>
      </c>
      <c r="AF476" s="49">
        <f t="shared" si="321"/>
        <v>2296.5281099816893</v>
      </c>
      <c r="AG476" s="49">
        <f t="shared" si="322"/>
        <v>2317.9882387641128</v>
      </c>
      <c r="AH476" s="50">
        <f t="shared" si="323"/>
        <v>8471.3397459008247</v>
      </c>
      <c r="AI476" s="49">
        <f t="shared" si="324"/>
        <v>1136.8682387641129</v>
      </c>
      <c r="AJ476" s="51">
        <f t="shared" si="325"/>
        <v>2.8019857749436261E-4</v>
      </c>
      <c r="AK476" s="61"/>
      <c r="AL476" s="69">
        <f t="shared" si="326"/>
        <v>1181.1199999999999</v>
      </c>
      <c r="AM476" s="69">
        <f t="shared" si="327"/>
        <v>1578.7162462590081</v>
      </c>
      <c r="AN476" s="69">
        <f t="shared" si="328"/>
        <v>2037.0209020749019</v>
      </c>
      <c r="AO476" s="69">
        <f t="shared" si="329"/>
        <v>2565.3034488011995</v>
      </c>
      <c r="AP476" s="69">
        <f t="shared" si="330"/>
        <v>3174.2487118136119</v>
      </c>
      <c r="AQ476" s="70">
        <f t="shared" si="331"/>
        <v>8450.1713403311824</v>
      </c>
      <c r="AS476" s="74">
        <f t="shared" si="332"/>
        <v>0.33662646154413461</v>
      </c>
      <c r="AT476" s="74">
        <f t="shared" si="333"/>
        <v>0.29030210900908354</v>
      </c>
      <c r="AU476" s="74">
        <f t="shared" si="334"/>
        <v>0.25934075894272413</v>
      </c>
      <c r="AV476" s="74">
        <f t="shared" si="335"/>
        <v>0.23737747801219408</v>
      </c>
      <c r="AW476" s="45"/>
      <c r="AX476" s="42" t="str">
        <f t="shared" si="336"/>
        <v>HPS0020-TA-0090-004-B</v>
      </c>
      <c r="AY476" s="42">
        <f t="shared" si="337"/>
        <v>36.909999999999997</v>
      </c>
      <c r="AZ476" s="43">
        <f t="shared" si="338"/>
        <v>49.334882695594004</v>
      </c>
      <c r="BA476" s="43">
        <f t="shared" si="339"/>
        <v>63.656903189840683</v>
      </c>
      <c r="BB476" s="43">
        <f t="shared" si="340"/>
        <v>65.216497317991781</v>
      </c>
      <c r="BC476" s="43">
        <f t="shared" si="341"/>
        <v>66.839033362376597</v>
      </c>
      <c r="BD476" s="43">
        <f t="shared" si="342"/>
        <v>67.847211098693393</v>
      </c>
      <c r="BE476" s="43">
        <f t="shared" si="343"/>
        <v>80.165732775037483</v>
      </c>
      <c r="BF476" s="43">
        <f t="shared" si="344"/>
        <v>82.129793228025903</v>
      </c>
      <c r="BG476" s="43">
        <f t="shared" si="345"/>
        <v>84.173119001573397</v>
      </c>
      <c r="BH476" s="43">
        <f t="shared" si="346"/>
        <v>85.442758317175745</v>
      </c>
      <c r="BI476" s="43">
        <f t="shared" si="347"/>
        <v>86.533854604021485</v>
      </c>
      <c r="BJ476" s="43">
        <f t="shared" si="313"/>
        <v>99.195272244175356</v>
      </c>
    </row>
    <row r="477" spans="1:62" x14ac:dyDescent="0.2">
      <c r="A477" s="26" t="s">
        <v>491</v>
      </c>
      <c r="B477" s="17">
        <f>IF(ISERROR(VLOOKUP('Prices updated for CPI'!A477,Quantities!$A$1:$B$576,2,FALSE)),0,VLOOKUP('Prices updated for CPI'!A477,Quantities!$A$1:$B$576,2,FALSE))</f>
        <v>2</v>
      </c>
      <c r="C477" s="18">
        <f t="shared" si="314"/>
        <v>1</v>
      </c>
      <c r="D477" s="19">
        <v>4</v>
      </c>
      <c r="E477" s="20">
        <v>140</v>
      </c>
      <c r="F477" s="21">
        <v>0</v>
      </c>
      <c r="G477" s="22">
        <v>0</v>
      </c>
      <c r="H477" s="22">
        <v>0</v>
      </c>
      <c r="I477" s="22">
        <v>61.865956919322251</v>
      </c>
      <c r="J477" s="23">
        <f t="shared" si="315"/>
        <v>61.865956919322251</v>
      </c>
      <c r="K477" s="24">
        <f>IF(ISERROR(VLOOKUP($A477,'14-15 pricing'!$A$1:$D$1208,4,FALSE)),L477,VLOOKUP($A477,'14-15 pricing'!$A$1:$D$1208,4,FALSE))</f>
        <v>49.44</v>
      </c>
      <c r="L477" s="24">
        <f t="shared" si="309"/>
        <v>86.939198611228036</v>
      </c>
      <c r="M477" s="24"/>
      <c r="N477" s="24"/>
      <c r="O477" s="24"/>
      <c r="P477" s="24"/>
      <c r="Q477" s="24"/>
      <c r="R477" s="24"/>
      <c r="S477" s="24"/>
      <c r="T477" s="24"/>
      <c r="U477" s="24">
        <f t="shared" si="348"/>
        <v>87.165314628922943</v>
      </c>
      <c r="V477" s="24">
        <f t="shared" si="348"/>
        <v>86.961369428790533</v>
      </c>
      <c r="W477" s="24">
        <f t="shared" si="348"/>
        <v>87.773988346419472</v>
      </c>
      <c r="X477" s="22">
        <f t="shared" si="311"/>
        <v>86.939198611228036</v>
      </c>
      <c r="Y477" s="22">
        <f t="shared" si="312"/>
        <v>0</v>
      </c>
      <c r="Z477" s="31">
        <f t="shared" si="316"/>
        <v>86.939198611228036</v>
      </c>
      <c r="AA477" s="25">
        <f t="shared" si="317"/>
        <v>0</v>
      </c>
      <c r="AC477" s="49">
        <f t="shared" si="318"/>
        <v>98.88</v>
      </c>
      <c r="AD477" s="49">
        <f t="shared" si="319"/>
        <v>173.87839722245607</v>
      </c>
      <c r="AE477" s="49">
        <f t="shared" si="320"/>
        <v>174.33062925784589</v>
      </c>
      <c r="AF477" s="49">
        <f t="shared" si="321"/>
        <v>173.92273885758107</v>
      </c>
      <c r="AG477" s="49">
        <f t="shared" si="322"/>
        <v>175.54797669283894</v>
      </c>
      <c r="AH477" s="50">
        <f t="shared" si="323"/>
        <v>650.39899722768439</v>
      </c>
      <c r="AI477" s="49">
        <f t="shared" si="324"/>
        <v>76.667976692838948</v>
      </c>
      <c r="AJ477" s="51">
        <f t="shared" si="325"/>
        <v>1.8895996278388195E-5</v>
      </c>
      <c r="AK477" s="61"/>
      <c r="AL477" s="69">
        <f t="shared" si="326"/>
        <v>98.88</v>
      </c>
      <c r="AM477" s="69">
        <f t="shared" si="327"/>
        <v>125.69304543654398</v>
      </c>
      <c r="AN477" s="69">
        <f t="shared" si="328"/>
        <v>156.60013692896723</v>
      </c>
      <c r="AO477" s="69">
        <f t="shared" si="329"/>
        <v>192.22638859</v>
      </c>
      <c r="AP477" s="69">
        <f t="shared" si="330"/>
        <v>233.29236232377519</v>
      </c>
      <c r="AQ477" s="70">
        <f t="shared" si="331"/>
        <v>649.37939559314657</v>
      </c>
      <c r="AS477" s="74">
        <f t="shared" si="332"/>
        <v>0.27116753070938499</v>
      </c>
      <c r="AT477" s="74">
        <f t="shared" si="333"/>
        <v>0.24589340949676222</v>
      </c>
      <c r="AU477" s="74">
        <f t="shared" si="334"/>
        <v>0.22749821526141192</v>
      </c>
      <c r="AV477" s="74">
        <f t="shared" si="335"/>
        <v>0.21363338319467096</v>
      </c>
      <c r="AW477" s="45"/>
      <c r="AX477" s="42" t="str">
        <f t="shared" si="336"/>
        <v>HPS0020-TA-0140-004-B</v>
      </c>
      <c r="AY477" s="42">
        <f t="shared" si="337"/>
        <v>49.44</v>
      </c>
      <c r="AZ477" s="43">
        <f t="shared" si="338"/>
        <v>62.846522718271991</v>
      </c>
      <c r="BA477" s="43">
        <f t="shared" si="339"/>
        <v>78.300068464483616</v>
      </c>
      <c r="BB477" s="43">
        <f t="shared" si="340"/>
        <v>80.218420141863461</v>
      </c>
      <c r="BC477" s="43">
        <f t="shared" si="341"/>
        <v>82.214192430417057</v>
      </c>
      <c r="BD477" s="43">
        <f t="shared" si="342"/>
        <v>83.454283949518342</v>
      </c>
      <c r="BE477" s="43">
        <f t="shared" si="343"/>
        <v>96.113194295000014</v>
      </c>
      <c r="BF477" s="43">
        <f t="shared" si="344"/>
        <v>98.467967555227517</v>
      </c>
      <c r="BG477" s="43">
        <f t="shared" si="345"/>
        <v>100.91777447749524</v>
      </c>
      <c r="BH477" s="43">
        <f t="shared" si="346"/>
        <v>102.43998460395288</v>
      </c>
      <c r="BI477" s="43">
        <f t="shared" si="347"/>
        <v>103.7481339313774</v>
      </c>
      <c r="BJ477" s="43">
        <f t="shared" si="313"/>
        <v>116.6461811618876</v>
      </c>
    </row>
    <row r="478" spans="1:62" x14ac:dyDescent="0.2">
      <c r="A478" s="26" t="s">
        <v>492</v>
      </c>
      <c r="B478" s="17">
        <f>IF(ISERROR(VLOOKUP('Prices updated for CPI'!A478,Quantities!$A$1:$B$576,2,FALSE)),0,VLOOKUP('Prices updated for CPI'!A478,Quantities!$A$1:$B$576,2,FALSE))</f>
        <v>79</v>
      </c>
      <c r="C478" s="18">
        <f t="shared" si="314"/>
        <v>1</v>
      </c>
      <c r="D478" s="19">
        <v>4</v>
      </c>
      <c r="E478" s="20">
        <v>170</v>
      </c>
      <c r="F478" s="21">
        <v>0</v>
      </c>
      <c r="G478" s="22">
        <v>0</v>
      </c>
      <c r="H478" s="22">
        <v>0</v>
      </c>
      <c r="I478" s="22">
        <v>60.930926669322254</v>
      </c>
      <c r="J478" s="23">
        <f t="shared" si="315"/>
        <v>60.930926669322254</v>
      </c>
      <c r="K478" s="24">
        <f>IF(ISERROR(VLOOKUP($A478,'14-15 pricing'!$A$1:$D$1208,4,FALSE)),L478,VLOOKUP($A478,'14-15 pricing'!$A$1:$D$1208,4,FALSE))</f>
        <v>48.47</v>
      </c>
      <c r="L478" s="24">
        <f t="shared" si="309"/>
        <v>85.625216177912336</v>
      </c>
      <c r="M478" s="24"/>
      <c r="N478" s="24"/>
      <c r="O478" s="24"/>
      <c r="P478" s="24"/>
      <c r="Q478" s="24"/>
      <c r="R478" s="24"/>
      <c r="S478" s="24"/>
      <c r="T478" s="24"/>
      <c r="U478" s="24">
        <f t="shared" si="348"/>
        <v>85.847914721327641</v>
      </c>
      <c r="V478" s="24">
        <f t="shared" si="348"/>
        <v>85.647051909975119</v>
      </c>
      <c r="W478" s="24">
        <f t="shared" si="348"/>
        <v>86.447389060578359</v>
      </c>
      <c r="X478" s="22">
        <f t="shared" si="311"/>
        <v>85.625216177912336</v>
      </c>
      <c r="Y478" s="22">
        <f t="shared" si="312"/>
        <v>0</v>
      </c>
      <c r="Z478" s="31">
        <f t="shared" si="316"/>
        <v>85.625216177912336</v>
      </c>
      <c r="AA478" s="25">
        <f t="shared" si="317"/>
        <v>0</v>
      </c>
      <c r="AC478" s="49">
        <f t="shared" si="318"/>
        <v>3829.13</v>
      </c>
      <c r="AD478" s="49">
        <f t="shared" si="319"/>
        <v>6764.3920780550743</v>
      </c>
      <c r="AE478" s="49">
        <f t="shared" si="320"/>
        <v>6781.9852629848838</v>
      </c>
      <c r="AF478" s="49">
        <f t="shared" si="321"/>
        <v>6766.1171008880347</v>
      </c>
      <c r="AG478" s="49">
        <f t="shared" si="322"/>
        <v>6829.3437357856901</v>
      </c>
      <c r="AH478" s="50">
        <f t="shared" si="323"/>
        <v>25285.978063054958</v>
      </c>
      <c r="AI478" s="49">
        <f t="shared" si="324"/>
        <v>3000.21373578569</v>
      </c>
      <c r="AJ478" s="51">
        <f t="shared" si="325"/>
        <v>7.3944859420127062E-4</v>
      </c>
      <c r="AK478" s="61"/>
      <c r="AL478" s="69">
        <f t="shared" si="326"/>
        <v>3829.13</v>
      </c>
      <c r="AM478" s="69">
        <f t="shared" si="327"/>
        <v>4878.3929476744615</v>
      </c>
      <c r="AN478" s="69">
        <f t="shared" si="328"/>
        <v>6087.8663735906875</v>
      </c>
      <c r="AO478" s="69">
        <f t="shared" si="329"/>
        <v>7482.0125895031761</v>
      </c>
      <c r="AP478" s="69">
        <f t="shared" si="330"/>
        <v>9089.0290230149094</v>
      </c>
      <c r="AQ478" s="70">
        <f t="shared" si="331"/>
        <v>25245.223477755633</v>
      </c>
      <c r="AS478" s="74">
        <f t="shared" si="332"/>
        <v>0.27402123920432614</v>
      </c>
      <c r="AT478" s="74">
        <f t="shared" si="333"/>
        <v>0.2479245601756587</v>
      </c>
      <c r="AU478" s="74">
        <f t="shared" si="334"/>
        <v>0.22900407636414766</v>
      </c>
      <c r="AV478" s="74">
        <f t="shared" si="335"/>
        <v>0.21478397881424083</v>
      </c>
      <c r="AW478" s="45"/>
      <c r="AX478" s="42" t="str">
        <f t="shared" si="336"/>
        <v>HPS0020-TA-0170-004-B</v>
      </c>
      <c r="AY478" s="42">
        <f t="shared" si="337"/>
        <v>48.47</v>
      </c>
      <c r="AZ478" s="43">
        <f t="shared" si="338"/>
        <v>61.751809464233688</v>
      </c>
      <c r="BA478" s="43">
        <f t="shared" si="339"/>
        <v>77.061599665704904</v>
      </c>
      <c r="BB478" s="43">
        <f t="shared" si="340"/>
        <v>78.949608857514676</v>
      </c>
      <c r="BC478" s="43">
        <f t="shared" si="341"/>
        <v>80.913814102037378</v>
      </c>
      <c r="BD478" s="43">
        <f t="shared" si="342"/>
        <v>82.134291147177706</v>
      </c>
      <c r="BE478" s="43">
        <f t="shared" si="343"/>
        <v>94.70902012029336</v>
      </c>
      <c r="BF478" s="43">
        <f t="shared" si="344"/>
        <v>97.02939111324055</v>
      </c>
      <c r="BG478" s="43">
        <f t="shared" si="345"/>
        <v>99.443407365574785</v>
      </c>
      <c r="BH478" s="43">
        <f t="shared" si="346"/>
        <v>100.94337862916113</v>
      </c>
      <c r="BI478" s="43">
        <f t="shared" si="347"/>
        <v>102.23241643380562</v>
      </c>
      <c r="BJ478" s="43">
        <f t="shared" si="313"/>
        <v>115.05100029132797</v>
      </c>
    </row>
    <row r="479" spans="1:62" x14ac:dyDescent="0.2">
      <c r="A479" s="26" t="s">
        <v>493</v>
      </c>
      <c r="B479" s="17">
        <f>IF(ISERROR(VLOOKUP('Prices updated for CPI'!A479,Quantities!$A$1:$B$576,2,FALSE)),0,VLOOKUP('Prices updated for CPI'!A479,Quantities!$A$1:$B$576,2,FALSE))</f>
        <v>2158</v>
      </c>
      <c r="C479" s="18">
        <f t="shared" si="314"/>
        <v>1</v>
      </c>
      <c r="D479" s="19">
        <v>4</v>
      </c>
      <c r="E479" s="20">
        <v>50</v>
      </c>
      <c r="F479" s="21">
        <v>0</v>
      </c>
      <c r="G479" s="22">
        <v>0</v>
      </c>
      <c r="H479" s="22">
        <v>0</v>
      </c>
      <c r="I479" s="22">
        <v>76.765813632082711</v>
      </c>
      <c r="J479" s="23">
        <f t="shared" si="315"/>
        <v>76.765813632082711</v>
      </c>
      <c r="K479" s="24">
        <f>IF(ISERROR(VLOOKUP($A479,'14-15 pricing'!$A$1:$D$1208,4,FALSE)),L479,VLOOKUP($A479,'14-15 pricing'!$A$1:$D$1208,4,FALSE))</f>
        <v>42.18</v>
      </c>
      <c r="L479" s="24">
        <f t="shared" si="309"/>
        <v>107.87771902753379</v>
      </c>
      <c r="M479" s="24"/>
      <c r="N479" s="24"/>
      <c r="O479" s="24"/>
      <c r="P479" s="24"/>
      <c r="Q479" s="24"/>
      <c r="R479" s="24"/>
      <c r="S479" s="24"/>
      <c r="T479" s="24"/>
      <c r="U479" s="24">
        <f t="shared" si="348"/>
        <v>108.158293044941</v>
      </c>
      <c r="V479" s="24">
        <f t="shared" si="348"/>
        <v>107.90522948617411</v>
      </c>
      <c r="W479" s="24">
        <f t="shared" si="348"/>
        <v>108.9135603274146</v>
      </c>
      <c r="X479" s="22">
        <f t="shared" si="311"/>
        <v>107.87771902753379</v>
      </c>
      <c r="Y479" s="22">
        <f t="shared" si="312"/>
        <v>0</v>
      </c>
      <c r="Z479" s="31">
        <f t="shared" si="316"/>
        <v>107.87771902753379</v>
      </c>
      <c r="AA479" s="25">
        <f t="shared" si="317"/>
        <v>0</v>
      </c>
      <c r="AC479" s="49">
        <f t="shared" si="318"/>
        <v>91024.44</v>
      </c>
      <c r="AD479" s="49">
        <f t="shared" si="319"/>
        <v>232800.1176614179</v>
      </c>
      <c r="AE479" s="49">
        <f t="shared" si="320"/>
        <v>233405.59639098268</v>
      </c>
      <c r="AF479" s="49">
        <f t="shared" si="321"/>
        <v>232859.48523116374</v>
      </c>
      <c r="AG479" s="49">
        <f t="shared" si="322"/>
        <v>235035.46318656072</v>
      </c>
      <c r="AH479" s="50">
        <f t="shared" si="323"/>
        <v>832025.26567413344</v>
      </c>
      <c r="AI479" s="49">
        <f t="shared" si="324"/>
        <v>144011.02318656072</v>
      </c>
      <c r="AJ479" s="51">
        <f t="shared" si="325"/>
        <v>3.5493720788829682E-2</v>
      </c>
      <c r="AK479" s="61"/>
      <c r="AL479" s="69">
        <f t="shared" si="326"/>
        <v>91024.44</v>
      </c>
      <c r="AM479" s="69">
        <f t="shared" si="327"/>
        <v>141389.32863576739</v>
      </c>
      <c r="AN479" s="69">
        <f t="shared" si="328"/>
        <v>199444.36101749781</v>
      </c>
      <c r="AO479" s="69">
        <f t="shared" si="329"/>
        <v>266363.7343376294</v>
      </c>
      <c r="AP479" s="69">
        <f t="shared" si="330"/>
        <v>343500.93230030598</v>
      </c>
      <c r="AQ479" s="70">
        <f t="shared" si="331"/>
        <v>828100.65766484942</v>
      </c>
      <c r="AS479" s="74">
        <f t="shared" si="332"/>
        <v>0.55331171096210408</v>
      </c>
      <c r="AT479" s="74">
        <f t="shared" si="333"/>
        <v>0.41060406002270372</v>
      </c>
      <c r="AU479" s="74">
        <f t="shared" si="334"/>
        <v>0.33552903164938602</v>
      </c>
      <c r="AV479" s="74">
        <f t="shared" si="335"/>
        <v>0.28959346945069225</v>
      </c>
      <c r="AW479" s="45"/>
      <c r="AX479" s="42" t="str">
        <f t="shared" si="336"/>
        <v>HPS0090-ST-0050-004-B</v>
      </c>
      <c r="AY479" s="42">
        <f t="shared" si="337"/>
        <v>42.18</v>
      </c>
      <c r="AZ479" s="43">
        <f t="shared" si="338"/>
        <v>65.518687968381556</v>
      </c>
      <c r="BA479" s="43">
        <f t="shared" si="339"/>
        <v>92.42092725555969</v>
      </c>
      <c r="BB479" s="43">
        <f t="shared" si="340"/>
        <v>94.685239973320904</v>
      </c>
      <c r="BC479" s="43">
        <f t="shared" si="341"/>
        <v>97.040935557198196</v>
      </c>
      <c r="BD479" s="43">
        <f t="shared" si="342"/>
        <v>98.504668735529734</v>
      </c>
      <c r="BE479" s="43">
        <f t="shared" si="343"/>
        <v>123.43083148175597</v>
      </c>
      <c r="BF479" s="43">
        <f t="shared" si="344"/>
        <v>126.45488685305899</v>
      </c>
      <c r="BG479" s="43">
        <f t="shared" si="345"/>
        <v>129.60098669505538</v>
      </c>
      <c r="BH479" s="43">
        <f t="shared" si="346"/>
        <v>131.55584484930557</v>
      </c>
      <c r="BI479" s="43">
        <f t="shared" si="347"/>
        <v>133.23580107561432</v>
      </c>
      <c r="BJ479" s="43">
        <f t="shared" si="313"/>
        <v>159.17559420774143</v>
      </c>
    </row>
    <row r="480" spans="1:62" x14ac:dyDescent="0.2">
      <c r="A480" s="26" t="s">
        <v>494</v>
      </c>
      <c r="B480" s="17">
        <f>IF(ISERROR(VLOOKUP('Prices updated for CPI'!A480,Quantities!$A$1:$B$576,2,FALSE)),0,VLOOKUP('Prices updated for CPI'!A480,Quantities!$A$1:$B$576,2,FALSE))</f>
        <v>448</v>
      </c>
      <c r="C480" s="18">
        <f t="shared" si="314"/>
        <v>1</v>
      </c>
      <c r="D480" s="19">
        <v>4</v>
      </c>
      <c r="E480" s="20">
        <v>220</v>
      </c>
      <c r="F480" s="21">
        <v>0</v>
      </c>
      <c r="G480" s="22">
        <v>0</v>
      </c>
      <c r="H480" s="22">
        <v>0</v>
      </c>
      <c r="I480" s="22">
        <v>87.575727632082717</v>
      </c>
      <c r="J480" s="23">
        <f t="shared" si="315"/>
        <v>87.575727632082717</v>
      </c>
      <c r="K480" s="24">
        <f>IF(ISERROR(VLOOKUP($A480,'14-15 pricing'!$A$1:$D$1208,4,FALSE)),L480,VLOOKUP($A480,'14-15 pricing'!$A$1:$D$1208,4,FALSE))</f>
        <v>54.7</v>
      </c>
      <c r="L480" s="24">
        <f t="shared" si="309"/>
        <v>123.06871108544168</v>
      </c>
      <c r="M480" s="24"/>
      <c r="N480" s="24"/>
      <c r="O480" s="24"/>
      <c r="P480" s="24"/>
      <c r="Q480" s="24"/>
      <c r="R480" s="24"/>
      <c r="S480" s="24"/>
      <c r="T480" s="24"/>
      <c r="U480" s="24">
        <f t="shared" si="348"/>
        <v>123.38879463001084</v>
      </c>
      <c r="V480" s="24">
        <f t="shared" si="348"/>
        <v>123.10009547803686</v>
      </c>
      <c r="W480" s="24">
        <f t="shared" si="348"/>
        <v>124.25041621245555</v>
      </c>
      <c r="X480" s="22">
        <f t="shared" si="311"/>
        <v>123.06871108544168</v>
      </c>
      <c r="Y480" s="22">
        <f t="shared" si="312"/>
        <v>0</v>
      </c>
      <c r="Z480" s="31">
        <f t="shared" si="316"/>
        <v>123.06871108544168</v>
      </c>
      <c r="AA480" s="25">
        <f t="shared" si="317"/>
        <v>0</v>
      </c>
      <c r="AC480" s="49">
        <f t="shared" si="318"/>
        <v>24505.600000000002</v>
      </c>
      <c r="AD480" s="49">
        <f t="shared" si="319"/>
        <v>55134.782566277871</v>
      </c>
      <c r="AE480" s="49">
        <f t="shared" si="320"/>
        <v>55278.179994244856</v>
      </c>
      <c r="AF480" s="49">
        <f t="shared" si="321"/>
        <v>55148.842774160512</v>
      </c>
      <c r="AG480" s="49">
        <f t="shared" si="322"/>
        <v>55664.186463180085</v>
      </c>
      <c r="AH480" s="50">
        <f t="shared" si="323"/>
        <v>199814.55617217298</v>
      </c>
      <c r="AI480" s="49">
        <f t="shared" si="324"/>
        <v>31158.586463180083</v>
      </c>
      <c r="AJ480" s="51">
        <f t="shared" si="325"/>
        <v>7.6795105237605814E-3</v>
      </c>
      <c r="AK480" s="61"/>
      <c r="AL480" s="69">
        <f t="shared" si="326"/>
        <v>24505.600000000002</v>
      </c>
      <c r="AM480" s="69">
        <f t="shared" si="327"/>
        <v>35402.673727703666</v>
      </c>
      <c r="AN480" s="69">
        <f t="shared" si="328"/>
        <v>47963.606259552223</v>
      </c>
      <c r="AO480" s="69">
        <f t="shared" si="329"/>
        <v>62442.449847490381</v>
      </c>
      <c r="AP480" s="69">
        <f t="shared" si="330"/>
        <v>79132.04762316811</v>
      </c>
      <c r="AQ480" s="70">
        <f t="shared" si="331"/>
        <v>199067.49869720134</v>
      </c>
      <c r="AS480" s="74">
        <f t="shared" si="332"/>
        <v>0.44467687906860731</v>
      </c>
      <c r="AT480" s="74">
        <f t="shared" si="333"/>
        <v>0.35480180475801876</v>
      </c>
      <c r="AU480" s="74">
        <f t="shared" si="334"/>
        <v>0.30187145456884018</v>
      </c>
      <c r="AV480" s="74">
        <f t="shared" si="335"/>
        <v>0.26727967618888193</v>
      </c>
      <c r="AW480" s="45"/>
      <c r="AX480" s="42" t="str">
        <f t="shared" si="336"/>
        <v>HPS0090-ST-0220-004-B</v>
      </c>
      <c r="AY480" s="42">
        <f t="shared" si="337"/>
        <v>54.7</v>
      </c>
      <c r="AZ480" s="43">
        <f t="shared" si="338"/>
        <v>79.023825285052823</v>
      </c>
      <c r="BA480" s="43">
        <f t="shared" si="339"/>
        <v>107.06162111507193</v>
      </c>
      <c r="BB480" s="43">
        <f t="shared" si="340"/>
        <v>109.68463083239119</v>
      </c>
      <c r="BC480" s="43">
        <f t="shared" si="341"/>
        <v>112.41349966711009</v>
      </c>
      <c r="BD480" s="43">
        <f t="shared" si="342"/>
        <v>114.10910748674127</v>
      </c>
      <c r="BE480" s="43">
        <f t="shared" si="343"/>
        <v>139.38046840957674</v>
      </c>
      <c r="BF480" s="43">
        <f t="shared" si="344"/>
        <v>142.79528988561137</v>
      </c>
      <c r="BG480" s="43">
        <f t="shared" si="345"/>
        <v>146.34792632479443</v>
      </c>
      <c r="BH480" s="43">
        <f t="shared" si="346"/>
        <v>148.55538974331597</v>
      </c>
      <c r="BI480" s="43">
        <f t="shared" si="347"/>
        <v>150.45242861860788</v>
      </c>
      <c r="BJ480" s="43">
        <f t="shared" si="313"/>
        <v>176.63403487314312</v>
      </c>
    </row>
    <row r="481" spans="1:62" x14ac:dyDescent="0.2">
      <c r="A481" s="26" t="s">
        <v>495</v>
      </c>
      <c r="B481" s="17">
        <f>IF(ISERROR(VLOOKUP('Prices updated for CPI'!A481,Quantities!$A$1:$B$576,2,FALSE)),0,VLOOKUP('Prices updated for CPI'!A481,Quantities!$A$1:$B$576,2,FALSE))</f>
        <v>820</v>
      </c>
      <c r="C481" s="18">
        <f t="shared" si="314"/>
        <v>1</v>
      </c>
      <c r="D481" s="19">
        <v>4</v>
      </c>
      <c r="E481" s="20">
        <v>310</v>
      </c>
      <c r="F481" s="21">
        <v>0</v>
      </c>
      <c r="G481" s="22">
        <v>0</v>
      </c>
      <c r="H481" s="22">
        <v>0</v>
      </c>
      <c r="I481" s="22">
        <v>86.640697382082706</v>
      </c>
      <c r="J481" s="23">
        <f t="shared" si="315"/>
        <v>86.640697382082706</v>
      </c>
      <c r="K481" s="24">
        <f>IF(ISERROR(VLOOKUP($A481,'14-15 pricing'!$A$1:$D$1208,4,FALSE)),L481,VLOOKUP($A481,'14-15 pricing'!$A$1:$D$1208,4,FALSE))</f>
        <v>53.73</v>
      </c>
      <c r="L481" s="24">
        <f t="shared" si="309"/>
        <v>121.75472865212593</v>
      </c>
      <c r="M481" s="24"/>
      <c r="N481" s="24"/>
      <c r="O481" s="24"/>
      <c r="P481" s="24"/>
      <c r="Q481" s="24"/>
      <c r="R481" s="24"/>
      <c r="S481" s="24"/>
      <c r="T481" s="24"/>
      <c r="U481" s="24">
        <f t="shared" si="348"/>
        <v>122.07139472241552</v>
      </c>
      <c r="V481" s="24">
        <f t="shared" si="348"/>
        <v>121.78577795922143</v>
      </c>
      <c r="W481" s="24">
        <f t="shared" si="348"/>
        <v>122.92381692661441</v>
      </c>
      <c r="X481" s="22">
        <f t="shared" si="311"/>
        <v>121.75472865212593</v>
      </c>
      <c r="Y481" s="22">
        <f t="shared" si="312"/>
        <v>0</v>
      </c>
      <c r="Z481" s="31">
        <f t="shared" si="316"/>
        <v>121.75472865212593</v>
      </c>
      <c r="AA481" s="25">
        <f t="shared" si="317"/>
        <v>0</v>
      </c>
      <c r="AC481" s="49">
        <f t="shared" si="318"/>
        <v>44058.6</v>
      </c>
      <c r="AD481" s="49">
        <f t="shared" si="319"/>
        <v>99838.877494743268</v>
      </c>
      <c r="AE481" s="49">
        <f t="shared" si="320"/>
        <v>100098.54367238072</v>
      </c>
      <c r="AF481" s="49">
        <f t="shared" si="321"/>
        <v>99864.33792656158</v>
      </c>
      <c r="AG481" s="49">
        <f t="shared" si="322"/>
        <v>100797.52987982381</v>
      </c>
      <c r="AH481" s="50">
        <f t="shared" si="323"/>
        <v>361530.46205429279</v>
      </c>
      <c r="AI481" s="49">
        <f t="shared" si="324"/>
        <v>56738.929879823809</v>
      </c>
      <c r="AJ481" s="51">
        <f t="shared" si="325"/>
        <v>1.3984177672306055E-2</v>
      </c>
      <c r="AK481" s="61"/>
      <c r="AL481" s="69">
        <f t="shared" si="326"/>
        <v>44058.6</v>
      </c>
      <c r="AM481" s="69">
        <f t="shared" si="327"/>
        <v>63901.871865431895</v>
      </c>
      <c r="AN481" s="69">
        <f t="shared" si="328"/>
        <v>86774.984899360396</v>
      </c>
      <c r="AO481" s="69">
        <f t="shared" si="329"/>
        <v>113140.56127259342</v>
      </c>
      <c r="AP481" s="69">
        <f t="shared" si="330"/>
        <v>143531.86028211834</v>
      </c>
      <c r="AQ481" s="70">
        <f t="shared" si="331"/>
        <v>360158.09446122352</v>
      </c>
      <c r="AS481" s="74">
        <f t="shared" si="332"/>
        <v>0.45038362238999641</v>
      </c>
      <c r="AT481" s="74">
        <f t="shared" si="333"/>
        <v>0.35794120526071554</v>
      </c>
      <c r="AU481" s="74">
        <f t="shared" si="334"/>
        <v>0.30383844380740838</v>
      </c>
      <c r="AV481" s="74">
        <f t="shared" si="335"/>
        <v>0.26861541667892325</v>
      </c>
      <c r="AW481" s="45"/>
      <c r="AX481" s="42" t="str">
        <f t="shared" si="336"/>
        <v>HPS0090-ST-0310-004-B</v>
      </c>
      <c r="AY481" s="42">
        <f t="shared" si="337"/>
        <v>53.73</v>
      </c>
      <c r="AZ481" s="43">
        <f t="shared" si="338"/>
        <v>77.929112031014498</v>
      </c>
      <c r="BA481" s="43">
        <f t="shared" si="339"/>
        <v>105.82315231629316</v>
      </c>
      <c r="BB481" s="43">
        <f t="shared" si="340"/>
        <v>108.41581954804234</v>
      </c>
      <c r="BC481" s="43">
        <f t="shared" si="341"/>
        <v>111.11312133873032</v>
      </c>
      <c r="BD481" s="43">
        <f t="shared" si="342"/>
        <v>112.78911468440056</v>
      </c>
      <c r="BE481" s="43">
        <f t="shared" si="343"/>
        <v>137.97629423487001</v>
      </c>
      <c r="BF481" s="43">
        <f t="shared" si="344"/>
        <v>141.35671344362433</v>
      </c>
      <c r="BG481" s="43">
        <f t="shared" si="345"/>
        <v>144.87355921287389</v>
      </c>
      <c r="BH481" s="43">
        <f t="shared" si="346"/>
        <v>147.05878376852414</v>
      </c>
      <c r="BI481" s="43">
        <f t="shared" si="347"/>
        <v>148.93671112103604</v>
      </c>
      <c r="BJ481" s="43">
        <f t="shared" si="313"/>
        <v>175.03885400258332</v>
      </c>
    </row>
    <row r="482" spans="1:62" x14ac:dyDescent="0.2">
      <c r="A482" s="26" t="s">
        <v>496</v>
      </c>
      <c r="B482" s="17">
        <f>IF(ISERROR(VLOOKUP('Prices updated for CPI'!A482,Quantities!$A$1:$B$576,2,FALSE)),0,VLOOKUP('Prices updated for CPI'!A482,Quantities!$A$1:$B$576,2,FALSE))</f>
        <v>101</v>
      </c>
      <c r="C482" s="18">
        <f t="shared" si="314"/>
        <v>1</v>
      </c>
      <c r="D482" s="19">
        <v>4</v>
      </c>
      <c r="E482" s="20">
        <v>690</v>
      </c>
      <c r="F482" s="21">
        <v>0</v>
      </c>
      <c r="G482" s="22">
        <v>0</v>
      </c>
      <c r="H482" s="22">
        <v>0</v>
      </c>
      <c r="I482" s="22">
        <v>81.703255507082716</v>
      </c>
      <c r="J482" s="23">
        <f t="shared" si="315"/>
        <v>81.703255507082716</v>
      </c>
      <c r="K482" s="24">
        <f>IF(ISERROR(VLOOKUP($A482,'14-15 pricing'!$A$1:$D$1208,4,FALSE)),L482,VLOOKUP($A482,'14-15 pricing'!$A$1:$D$1208,4,FALSE))</f>
        <v>53.73</v>
      </c>
      <c r="L482" s="24">
        <f t="shared" si="309"/>
        <v>114.81622383982987</v>
      </c>
      <c r="M482" s="24"/>
      <c r="N482" s="24"/>
      <c r="O482" s="24"/>
      <c r="P482" s="24"/>
      <c r="Q482" s="24"/>
      <c r="R482" s="24"/>
      <c r="S482" s="24"/>
      <c r="T482" s="24"/>
      <c r="U482" s="24">
        <f t="shared" si="348"/>
        <v>115.11484388367826</v>
      </c>
      <c r="V482" s="24">
        <f t="shared" si="348"/>
        <v>114.84550372269777</v>
      </c>
      <c r="W482" s="24">
        <f t="shared" si="348"/>
        <v>115.9186886270145</v>
      </c>
      <c r="X482" s="22">
        <f t="shared" si="311"/>
        <v>114.81622383982987</v>
      </c>
      <c r="Y482" s="22">
        <f t="shared" si="312"/>
        <v>0</v>
      </c>
      <c r="Z482" s="31">
        <f t="shared" si="316"/>
        <v>114.81622383982987</v>
      </c>
      <c r="AA482" s="25">
        <f t="shared" si="317"/>
        <v>0</v>
      </c>
      <c r="AC482" s="49">
        <f t="shared" si="318"/>
        <v>5426.73</v>
      </c>
      <c r="AD482" s="49">
        <f t="shared" si="319"/>
        <v>11596.438607822818</v>
      </c>
      <c r="AE482" s="49">
        <f t="shared" si="320"/>
        <v>11626.599232251505</v>
      </c>
      <c r="AF482" s="49">
        <f t="shared" si="321"/>
        <v>11599.395875992475</v>
      </c>
      <c r="AG482" s="49">
        <f t="shared" si="322"/>
        <v>11707.787551328465</v>
      </c>
      <c r="AH482" s="50">
        <f t="shared" si="323"/>
        <v>42282.208508988944</v>
      </c>
      <c r="AI482" s="49">
        <f t="shared" si="324"/>
        <v>6281.0575513284657</v>
      </c>
      <c r="AJ482" s="51">
        <f t="shared" si="325"/>
        <v>1.5480627666717925E-3</v>
      </c>
      <c r="AK482" s="61"/>
      <c r="AL482" s="69">
        <f t="shared" si="326"/>
        <v>5426.73</v>
      </c>
      <c r="AM482" s="69">
        <f t="shared" si="327"/>
        <v>7623.4004845759719</v>
      </c>
      <c r="AN482" s="69">
        <f t="shared" si="328"/>
        <v>10155.477484414383</v>
      </c>
      <c r="AO482" s="69">
        <f t="shared" si="329"/>
        <v>13074.173746839151</v>
      </c>
      <c r="AP482" s="69">
        <f t="shared" si="330"/>
        <v>16438.521621266329</v>
      </c>
      <c r="AQ482" s="70">
        <f t="shared" si="331"/>
        <v>42141.942441929452</v>
      </c>
      <c r="AS482" s="74">
        <f t="shared" si="332"/>
        <v>0.40478713416292544</v>
      </c>
      <c r="AT482" s="74">
        <f t="shared" si="333"/>
        <v>0.33214534707463295</v>
      </c>
      <c r="AU482" s="74">
        <f t="shared" si="334"/>
        <v>0.28740118491760658</v>
      </c>
      <c r="AV482" s="74">
        <f t="shared" si="335"/>
        <v>0.25732776231771831</v>
      </c>
      <c r="AW482" s="45"/>
      <c r="AX482" s="42" t="str">
        <f t="shared" si="336"/>
        <v>HPS0090-ST-0690-004-B</v>
      </c>
      <c r="AY482" s="42">
        <f t="shared" si="337"/>
        <v>53.73</v>
      </c>
      <c r="AZ482" s="43">
        <f t="shared" si="338"/>
        <v>75.479212718573976</v>
      </c>
      <c r="BA482" s="43">
        <f t="shared" si="339"/>
        <v>100.54928202390478</v>
      </c>
      <c r="BB482" s="43">
        <f t="shared" si="340"/>
        <v>103.01273943349044</v>
      </c>
      <c r="BC482" s="43">
        <f t="shared" si="341"/>
        <v>105.57561676722219</v>
      </c>
      <c r="BD482" s="43">
        <f t="shared" si="342"/>
        <v>107.16808423672543</v>
      </c>
      <c r="BE482" s="43">
        <f t="shared" si="343"/>
        <v>129.44726482018962</v>
      </c>
      <c r="BF482" s="43">
        <f t="shared" si="344"/>
        <v>132.61872280828425</v>
      </c>
      <c r="BG482" s="43">
        <f t="shared" si="345"/>
        <v>135.91817412452897</v>
      </c>
      <c r="BH482" s="43">
        <f t="shared" si="346"/>
        <v>137.96831863171019</v>
      </c>
      <c r="BI482" s="43">
        <f t="shared" si="347"/>
        <v>139.73016156756901</v>
      </c>
      <c r="BJ482" s="43">
        <f t="shared" si="313"/>
        <v>162.75763981451811</v>
      </c>
    </row>
    <row r="483" spans="1:62" x14ac:dyDescent="0.2">
      <c r="A483" s="26" t="s">
        <v>497</v>
      </c>
      <c r="B483" s="17">
        <f>IF(ISERROR(VLOOKUP('Prices updated for CPI'!A483,Quantities!$A$1:$B$576,2,FALSE)),0,VLOOKUP('Prices updated for CPI'!A483,Quantities!$A$1:$B$576,2,FALSE))</f>
        <v>3</v>
      </c>
      <c r="C483" s="18">
        <f t="shared" si="314"/>
        <v>1</v>
      </c>
      <c r="D483" s="19">
        <v>4</v>
      </c>
      <c r="E483" s="20">
        <v>710</v>
      </c>
      <c r="F483" s="21">
        <v>0</v>
      </c>
      <c r="G483" s="22">
        <v>0</v>
      </c>
      <c r="H483" s="22">
        <v>0</v>
      </c>
      <c r="I483" s="22">
        <v>80.057441548749381</v>
      </c>
      <c r="J483" s="23">
        <f t="shared" si="315"/>
        <v>80.057441548749381</v>
      </c>
      <c r="K483" s="24">
        <f>IF(ISERROR(VLOOKUP($A483,'14-15 pricing'!$A$1:$D$1208,4,FALSE)),L483,VLOOKUP($A483,'14-15 pricing'!$A$1:$D$1208,4,FALSE))</f>
        <v>53.73</v>
      </c>
      <c r="L483" s="24">
        <f t="shared" si="309"/>
        <v>112.50338890239784</v>
      </c>
      <c r="M483" s="24"/>
      <c r="N483" s="24"/>
      <c r="O483" s="24"/>
      <c r="P483" s="24"/>
      <c r="Q483" s="24"/>
      <c r="R483" s="24"/>
      <c r="S483" s="24"/>
      <c r="T483" s="24"/>
      <c r="U483" s="24">
        <f t="shared" si="348"/>
        <v>112.79599360409918</v>
      </c>
      <c r="V483" s="24">
        <f t="shared" si="348"/>
        <v>112.53207897718988</v>
      </c>
      <c r="W483" s="24">
        <f t="shared" si="348"/>
        <v>113.58364586048121</v>
      </c>
      <c r="X483" s="22">
        <f t="shared" si="311"/>
        <v>112.50338890239784</v>
      </c>
      <c r="Y483" s="22">
        <f t="shared" si="312"/>
        <v>0</v>
      </c>
      <c r="Z483" s="31">
        <f t="shared" si="316"/>
        <v>112.50338890239784</v>
      </c>
      <c r="AA483" s="25">
        <f t="shared" si="317"/>
        <v>0</v>
      </c>
      <c r="AC483" s="49">
        <f t="shared" si="318"/>
        <v>161.19</v>
      </c>
      <c r="AD483" s="49">
        <f t="shared" si="319"/>
        <v>337.51016670719355</v>
      </c>
      <c r="AE483" s="49">
        <f t="shared" si="320"/>
        <v>338.38798081229754</v>
      </c>
      <c r="AF483" s="49">
        <f t="shared" si="321"/>
        <v>337.59623693156965</v>
      </c>
      <c r="AG483" s="49">
        <f t="shared" si="322"/>
        <v>340.75093758144362</v>
      </c>
      <c r="AH483" s="50">
        <f t="shared" si="323"/>
        <v>1233.6521038638027</v>
      </c>
      <c r="AI483" s="49">
        <f t="shared" si="324"/>
        <v>179.56093758144362</v>
      </c>
      <c r="AJ483" s="51">
        <f t="shared" si="325"/>
        <v>4.4255541291723821E-5</v>
      </c>
      <c r="AK483" s="61"/>
      <c r="AL483" s="69">
        <f t="shared" si="326"/>
        <v>161.19</v>
      </c>
      <c r="AM483" s="69">
        <f t="shared" si="327"/>
        <v>223.98773884328142</v>
      </c>
      <c r="AN483" s="69">
        <f t="shared" si="328"/>
        <v>296.37397577932592</v>
      </c>
      <c r="AO483" s="69">
        <f t="shared" si="329"/>
        <v>379.81276504588834</v>
      </c>
      <c r="AP483" s="69">
        <f t="shared" si="330"/>
        <v>475.99170525548897</v>
      </c>
      <c r="AQ483" s="70">
        <f t="shared" si="331"/>
        <v>1229.7706311150087</v>
      </c>
      <c r="AS483" s="74">
        <f t="shared" si="332"/>
        <v>0.38958830475390177</v>
      </c>
      <c r="AT483" s="74">
        <f t="shared" si="333"/>
        <v>0.32317053294908843</v>
      </c>
      <c r="AU483" s="74">
        <f t="shared" si="334"/>
        <v>0.28153210499389214</v>
      </c>
      <c r="AV483" s="74">
        <f t="shared" si="335"/>
        <v>0.25322724526644186</v>
      </c>
      <c r="AW483" s="45"/>
      <c r="AX483" s="42" t="str">
        <f t="shared" si="336"/>
        <v>HPS0090-ST-0710-004-B</v>
      </c>
      <c r="AY483" s="42">
        <f t="shared" si="337"/>
        <v>53.73</v>
      </c>
      <c r="AZ483" s="43">
        <f t="shared" si="338"/>
        <v>74.662579614427131</v>
      </c>
      <c r="BA483" s="43">
        <f t="shared" si="339"/>
        <v>98.791325259775292</v>
      </c>
      <c r="BB483" s="43">
        <f t="shared" si="340"/>
        <v>101.21171272863978</v>
      </c>
      <c r="BC483" s="43">
        <f t="shared" si="341"/>
        <v>103.72978191005278</v>
      </c>
      <c r="BD483" s="43">
        <f t="shared" si="342"/>
        <v>105.29440742083369</v>
      </c>
      <c r="BE483" s="43">
        <f t="shared" si="343"/>
        <v>126.6042550152961</v>
      </c>
      <c r="BF483" s="43">
        <f t="shared" si="344"/>
        <v>129.70605926317086</v>
      </c>
      <c r="BG483" s="43">
        <f t="shared" si="345"/>
        <v>132.93304576174731</v>
      </c>
      <c r="BH483" s="43">
        <f t="shared" si="346"/>
        <v>134.93816358610553</v>
      </c>
      <c r="BI483" s="43">
        <f t="shared" si="347"/>
        <v>136.66131171641334</v>
      </c>
      <c r="BJ483" s="43">
        <f t="shared" si="313"/>
        <v>158.66390175182966</v>
      </c>
    </row>
    <row r="484" spans="1:62" x14ac:dyDescent="0.2">
      <c r="A484" s="26" t="s">
        <v>498</v>
      </c>
      <c r="B484" s="17">
        <f>IF(ISERROR(VLOOKUP('Prices updated for CPI'!A484,Quantities!$A$1:$B$576,2,FALSE)),0,VLOOKUP('Prices updated for CPI'!A484,Quantities!$A$1:$B$576,2,FALSE))</f>
        <v>45</v>
      </c>
      <c r="C484" s="18">
        <f t="shared" si="314"/>
        <v>1</v>
      </c>
      <c r="D484" s="19">
        <v>4</v>
      </c>
      <c r="E484" s="20">
        <v>720</v>
      </c>
      <c r="F484" s="21">
        <v>0</v>
      </c>
      <c r="G484" s="22">
        <v>0</v>
      </c>
      <c r="H484" s="22">
        <v>0</v>
      </c>
      <c r="I484" s="22">
        <v>79.234534569582706</v>
      </c>
      <c r="J484" s="23">
        <f t="shared" si="315"/>
        <v>79.234534569582706</v>
      </c>
      <c r="K484" s="24">
        <f>IF(ISERROR(VLOOKUP($A484,'14-15 pricing'!$A$1:$D$1208,4,FALSE)),L484,VLOOKUP($A484,'14-15 pricing'!$A$1:$D$1208,4,FALSE))</f>
        <v>53.73</v>
      </c>
      <c r="L484" s="24">
        <f t="shared" ref="L484:L515" si="349">IF($D484=1,($I484*(1+L$8)*L$7)+$F484,$J484*(1+L$8)*L$7)</f>
        <v>111.34697143368183</v>
      </c>
      <c r="M484" s="24"/>
      <c r="N484" s="24"/>
      <c r="O484" s="24"/>
      <c r="P484" s="24"/>
      <c r="Q484" s="24"/>
      <c r="R484" s="24"/>
      <c r="S484" s="24"/>
      <c r="T484" s="24"/>
      <c r="U484" s="24">
        <f t="shared" si="348"/>
        <v>111.63656846430962</v>
      </c>
      <c r="V484" s="24">
        <f t="shared" si="348"/>
        <v>111.37536660443594</v>
      </c>
      <c r="W484" s="24">
        <f t="shared" si="348"/>
        <v>112.41612447721454</v>
      </c>
      <c r="X484" s="22">
        <f t="shared" ref="X484:X515" si="350">IF($D484=4,($I484*(1+L$8)*L$7))</f>
        <v>111.34697143368183</v>
      </c>
      <c r="Y484" s="22">
        <f t="shared" ref="Y484:Y515" si="351">IF($D484=4,0)</f>
        <v>0</v>
      </c>
      <c r="Z484" s="31">
        <f t="shared" si="316"/>
        <v>111.34697143368183</v>
      </c>
      <c r="AA484" s="25">
        <f t="shared" si="317"/>
        <v>0</v>
      </c>
      <c r="AC484" s="49">
        <f t="shared" si="318"/>
        <v>2417.85</v>
      </c>
      <c r="AD484" s="49">
        <f t="shared" si="319"/>
        <v>5010.6137145156827</v>
      </c>
      <c r="AE484" s="49">
        <f t="shared" si="320"/>
        <v>5023.6455808939327</v>
      </c>
      <c r="AF484" s="49">
        <f t="shared" si="321"/>
        <v>5011.8914971996173</v>
      </c>
      <c r="AG484" s="49">
        <f t="shared" si="322"/>
        <v>5058.7256014746545</v>
      </c>
      <c r="AH484" s="50">
        <f t="shared" si="323"/>
        <v>18337.868461170699</v>
      </c>
      <c r="AI484" s="49">
        <f t="shared" si="324"/>
        <v>2640.8756014746546</v>
      </c>
      <c r="AJ484" s="51">
        <f t="shared" si="325"/>
        <v>6.5088421124086184E-4</v>
      </c>
      <c r="AK484" s="61"/>
      <c r="AL484" s="69">
        <f t="shared" si="326"/>
        <v>2417.85</v>
      </c>
      <c r="AM484" s="69">
        <f t="shared" si="327"/>
        <v>3341.4418378059172</v>
      </c>
      <c r="AN484" s="69">
        <f t="shared" si="328"/>
        <v>4406.0556094969752</v>
      </c>
      <c r="AO484" s="69">
        <f t="shared" si="329"/>
        <v>5633.2237550782211</v>
      </c>
      <c r="AP484" s="69">
        <f t="shared" si="330"/>
        <v>7047.7664724218439</v>
      </c>
      <c r="AQ484" s="70">
        <f t="shared" si="331"/>
        <v>18281.782715499448</v>
      </c>
      <c r="AS484" s="74">
        <f t="shared" si="332"/>
        <v>0.38198889004938991</v>
      </c>
      <c r="AT484" s="74">
        <f t="shared" si="333"/>
        <v>0.31860909851721758</v>
      </c>
      <c r="AU484" s="74">
        <f t="shared" si="334"/>
        <v>0.27851853320601816</v>
      </c>
      <c r="AV484" s="74">
        <f t="shared" si="335"/>
        <v>0.25110714199279682</v>
      </c>
      <c r="AW484" s="45"/>
      <c r="AX484" s="42" t="str">
        <f t="shared" si="336"/>
        <v>HPS0090-ST-0720-004-B</v>
      </c>
      <c r="AY484" s="42">
        <f t="shared" si="337"/>
        <v>53.73</v>
      </c>
      <c r="AZ484" s="43">
        <f t="shared" si="338"/>
        <v>74.254263062353715</v>
      </c>
      <c r="BA484" s="43">
        <f t="shared" si="339"/>
        <v>97.912346877710561</v>
      </c>
      <c r="BB484" s="43">
        <f t="shared" si="340"/>
        <v>100.31119937621446</v>
      </c>
      <c r="BC484" s="43">
        <f t="shared" si="341"/>
        <v>102.8068644814681</v>
      </c>
      <c r="BD484" s="43">
        <f t="shared" si="342"/>
        <v>104.35756901288785</v>
      </c>
      <c r="BE484" s="43">
        <f t="shared" si="343"/>
        <v>125.18275011284935</v>
      </c>
      <c r="BF484" s="43">
        <f t="shared" si="344"/>
        <v>128.24972749061416</v>
      </c>
      <c r="BG484" s="43">
        <f t="shared" si="345"/>
        <v>131.44048158035648</v>
      </c>
      <c r="BH484" s="43">
        <f t="shared" si="346"/>
        <v>133.42308606330317</v>
      </c>
      <c r="BI484" s="43">
        <f t="shared" si="347"/>
        <v>135.12688679083547</v>
      </c>
      <c r="BJ484" s="43">
        <f t="shared" si="313"/>
        <v>156.61703272048541</v>
      </c>
    </row>
    <row r="485" spans="1:62" x14ac:dyDescent="0.2">
      <c r="A485" s="26" t="s">
        <v>499</v>
      </c>
      <c r="B485" s="17">
        <f>IF(ISERROR(VLOOKUP('Prices updated for CPI'!A485,Quantities!$A$1:$B$576,2,FALSE)),0,VLOOKUP('Prices updated for CPI'!A485,Quantities!$A$1:$B$576,2,FALSE))</f>
        <v>2</v>
      </c>
      <c r="C485" s="18">
        <f t="shared" si="314"/>
        <v>1</v>
      </c>
      <c r="D485" s="19">
        <v>4</v>
      </c>
      <c r="E485" s="20">
        <v>980</v>
      </c>
      <c r="F485" s="21">
        <v>0</v>
      </c>
      <c r="G485" s="22">
        <v>0</v>
      </c>
      <c r="H485" s="22">
        <v>0</v>
      </c>
      <c r="I485" s="22">
        <v>82.170770632082707</v>
      </c>
      <c r="J485" s="23">
        <f t="shared" si="315"/>
        <v>82.170770632082707</v>
      </c>
      <c r="K485" s="24">
        <f>IF(ISERROR(VLOOKUP($A485,'14-15 pricing'!$A$1:$D$1208,4,FALSE)),L485,VLOOKUP($A485,'14-15 pricing'!$A$1:$D$1208,4,FALSE))</f>
        <v>54.7</v>
      </c>
      <c r="L485" s="24">
        <f t="shared" si="349"/>
        <v>115.47321505648772</v>
      </c>
      <c r="M485" s="24"/>
      <c r="N485" s="24"/>
      <c r="O485" s="24"/>
      <c r="P485" s="24"/>
      <c r="Q485" s="24"/>
      <c r="R485" s="24"/>
      <c r="S485" s="24"/>
      <c r="T485" s="24"/>
      <c r="U485" s="24">
        <f t="shared" si="348"/>
        <v>115.77354383747591</v>
      </c>
      <c r="V485" s="24">
        <f t="shared" si="348"/>
        <v>115.50266248210548</v>
      </c>
      <c r="W485" s="24">
        <f t="shared" si="348"/>
        <v>116.58198826993505</v>
      </c>
      <c r="X485" s="22">
        <f t="shared" si="350"/>
        <v>115.47321505648772</v>
      </c>
      <c r="Y485" s="22">
        <f t="shared" si="351"/>
        <v>0</v>
      </c>
      <c r="Z485" s="31">
        <f t="shared" si="316"/>
        <v>115.47321505648772</v>
      </c>
      <c r="AA485" s="25">
        <f t="shared" si="317"/>
        <v>0</v>
      </c>
      <c r="AC485" s="49">
        <f t="shared" si="318"/>
        <v>109.4</v>
      </c>
      <c r="AD485" s="49">
        <f t="shared" si="319"/>
        <v>230.94643011297543</v>
      </c>
      <c r="AE485" s="49">
        <f t="shared" si="320"/>
        <v>231.54708767495183</v>
      </c>
      <c r="AF485" s="49">
        <f t="shared" si="321"/>
        <v>231.00532496421096</v>
      </c>
      <c r="AG485" s="49">
        <f t="shared" si="322"/>
        <v>233.16397653987011</v>
      </c>
      <c r="AH485" s="50">
        <f t="shared" si="323"/>
        <v>843.30454389547765</v>
      </c>
      <c r="AI485" s="49">
        <f t="shared" si="324"/>
        <v>123.7639765398701</v>
      </c>
      <c r="AJ485" s="51">
        <f t="shared" si="325"/>
        <v>3.0503526256671733E-5</v>
      </c>
      <c r="AK485" s="61"/>
      <c r="AL485" s="69">
        <f t="shared" si="326"/>
        <v>109.4</v>
      </c>
      <c r="AM485" s="69">
        <f t="shared" si="327"/>
        <v>152.68390117383728</v>
      </c>
      <c r="AN485" s="69">
        <f t="shared" si="328"/>
        <v>202.57676011426599</v>
      </c>
      <c r="AO485" s="69">
        <f t="shared" si="329"/>
        <v>260.08768925283823</v>
      </c>
      <c r="AP485" s="69">
        <f t="shared" si="330"/>
        <v>326.3798809737213</v>
      </c>
      <c r="AQ485" s="70">
        <f t="shared" si="331"/>
        <v>840.59310088375537</v>
      </c>
      <c r="AS485" s="74">
        <f t="shared" si="332"/>
        <v>0.39564809116853089</v>
      </c>
      <c r="AT485" s="74">
        <f t="shared" si="333"/>
        <v>0.32677223045030473</v>
      </c>
      <c r="AU485" s="74">
        <f t="shared" si="334"/>
        <v>0.28389697370089473</v>
      </c>
      <c r="AV485" s="74">
        <f t="shared" si="335"/>
        <v>0.25488400435761743</v>
      </c>
      <c r="AW485" s="45"/>
      <c r="AX485" s="42" t="str">
        <f t="shared" si="336"/>
        <v>HPS0090-ST-0980-004-B</v>
      </c>
      <c r="AY485" s="42">
        <f t="shared" si="337"/>
        <v>54.7</v>
      </c>
      <c r="AZ485" s="43">
        <f t="shared" si="338"/>
        <v>76.341950586918642</v>
      </c>
      <c r="BA485" s="43">
        <f t="shared" si="339"/>
        <v>101.288380057133</v>
      </c>
      <c r="BB485" s="43">
        <f t="shared" si="340"/>
        <v>103.76994536853275</v>
      </c>
      <c r="BC485" s="43">
        <f t="shared" si="341"/>
        <v>106.3516614006484</v>
      </c>
      <c r="BD485" s="43">
        <f t="shared" si="342"/>
        <v>107.95583446914746</v>
      </c>
      <c r="BE485" s="43">
        <f t="shared" si="343"/>
        <v>130.04384462641912</v>
      </c>
      <c r="BF485" s="43">
        <f t="shared" si="344"/>
        <v>133.22991881976637</v>
      </c>
      <c r="BG485" s="43">
        <f t="shared" si="345"/>
        <v>136.54457622035474</v>
      </c>
      <c r="BH485" s="43">
        <f t="shared" si="346"/>
        <v>138.60416916829317</v>
      </c>
      <c r="BI485" s="43">
        <f t="shared" si="347"/>
        <v>140.37413185792772</v>
      </c>
      <c r="BJ485" s="43">
        <f t="shared" si="313"/>
        <v>163.18994048686065</v>
      </c>
    </row>
    <row r="486" spans="1:62" x14ac:dyDescent="0.2">
      <c r="A486" s="26" t="s">
        <v>500</v>
      </c>
      <c r="B486" s="17">
        <f>IF(ISERROR(VLOOKUP('Prices updated for CPI'!A486,Quantities!$A$1:$B$576,2,FALSE)),0,VLOOKUP('Prices updated for CPI'!A486,Quantities!$A$1:$B$576,2,FALSE))</f>
        <v>15</v>
      </c>
      <c r="C486" s="18">
        <f t="shared" si="314"/>
        <v>1</v>
      </c>
      <c r="D486" s="19">
        <v>4</v>
      </c>
      <c r="E486" s="20">
        <v>1010</v>
      </c>
      <c r="F486" s="21">
        <v>0</v>
      </c>
      <c r="G486" s="22">
        <v>0</v>
      </c>
      <c r="H486" s="22">
        <v>0</v>
      </c>
      <c r="I486" s="22">
        <v>76.765813632082711</v>
      </c>
      <c r="J486" s="23">
        <f t="shared" si="315"/>
        <v>76.765813632082711</v>
      </c>
      <c r="K486" s="24">
        <f>IF(ISERROR(VLOOKUP($A486,'14-15 pricing'!$A$1:$D$1208,4,FALSE)),L486,VLOOKUP($A486,'14-15 pricing'!$A$1:$D$1208,4,FALSE))</f>
        <v>42.18</v>
      </c>
      <c r="L486" s="24">
        <f t="shared" si="349"/>
        <v>107.87771902753379</v>
      </c>
      <c r="M486" s="24"/>
      <c r="N486" s="24"/>
      <c r="O486" s="24"/>
      <c r="P486" s="24"/>
      <c r="Q486" s="24"/>
      <c r="R486" s="24"/>
      <c r="S486" s="24"/>
      <c r="T486" s="24"/>
      <c r="U486" s="24">
        <f t="shared" si="348"/>
        <v>108.158293044941</v>
      </c>
      <c r="V486" s="24">
        <f t="shared" si="348"/>
        <v>107.90522948617411</v>
      </c>
      <c r="W486" s="24">
        <f t="shared" si="348"/>
        <v>108.9135603274146</v>
      </c>
      <c r="X486" s="22">
        <f t="shared" si="350"/>
        <v>107.87771902753379</v>
      </c>
      <c r="Y486" s="22">
        <f t="shared" si="351"/>
        <v>0</v>
      </c>
      <c r="Z486" s="31">
        <f t="shared" si="316"/>
        <v>107.87771902753379</v>
      </c>
      <c r="AA486" s="25">
        <f t="shared" si="317"/>
        <v>0</v>
      </c>
      <c r="AC486" s="49">
        <f t="shared" si="318"/>
        <v>632.70000000000005</v>
      </c>
      <c r="AD486" s="49">
        <f t="shared" si="319"/>
        <v>1618.1657854130067</v>
      </c>
      <c r="AE486" s="49">
        <f t="shared" si="320"/>
        <v>1622.374395674115</v>
      </c>
      <c r="AF486" s="49">
        <f t="shared" si="321"/>
        <v>1618.5784422926117</v>
      </c>
      <c r="AG486" s="49">
        <f t="shared" si="322"/>
        <v>1633.703404911219</v>
      </c>
      <c r="AH486" s="50">
        <f t="shared" si="323"/>
        <v>5783.3081488007419</v>
      </c>
      <c r="AI486" s="49">
        <f t="shared" si="324"/>
        <v>1001.0034049112189</v>
      </c>
      <c r="AJ486" s="51">
        <f t="shared" si="325"/>
        <v>2.4671260974626748E-4</v>
      </c>
      <c r="AK486" s="61"/>
      <c r="AL486" s="69">
        <f t="shared" si="326"/>
        <v>632.70000000000005</v>
      </c>
      <c r="AM486" s="69">
        <f t="shared" si="327"/>
        <v>982.78031952572326</v>
      </c>
      <c r="AN486" s="69">
        <f t="shared" si="328"/>
        <v>1386.3139088333953</v>
      </c>
      <c r="AO486" s="69">
        <f t="shared" si="329"/>
        <v>1851.4624722263397</v>
      </c>
      <c r="AP486" s="69">
        <f t="shared" si="330"/>
        <v>2387.6339131161212</v>
      </c>
      <c r="AQ486" s="70">
        <f t="shared" si="331"/>
        <v>5756.0286677352824</v>
      </c>
      <c r="AS486" s="74">
        <f t="shared" si="332"/>
        <v>0.55331171096210396</v>
      </c>
      <c r="AT486" s="74">
        <f t="shared" si="333"/>
        <v>0.41060406002270378</v>
      </c>
      <c r="AU486" s="74">
        <f t="shared" si="334"/>
        <v>0.33552903164938608</v>
      </c>
      <c r="AV486" s="74">
        <f t="shared" si="335"/>
        <v>0.28959346945069214</v>
      </c>
      <c r="AW486" s="45"/>
      <c r="AX486" s="42" t="str">
        <f t="shared" si="336"/>
        <v>HPS0090-ST-1010-004-B</v>
      </c>
      <c r="AY486" s="42">
        <f t="shared" si="337"/>
        <v>42.18</v>
      </c>
      <c r="AZ486" s="43">
        <f t="shared" si="338"/>
        <v>65.518687968381542</v>
      </c>
      <c r="BA486" s="43">
        <f t="shared" si="339"/>
        <v>92.42092725555969</v>
      </c>
      <c r="BB486" s="43">
        <f t="shared" si="340"/>
        <v>94.685239973320904</v>
      </c>
      <c r="BC486" s="43">
        <f t="shared" si="341"/>
        <v>97.040935557198196</v>
      </c>
      <c r="BD486" s="43">
        <f t="shared" si="342"/>
        <v>98.504668735529734</v>
      </c>
      <c r="BE486" s="43">
        <f t="shared" si="343"/>
        <v>123.43083148175597</v>
      </c>
      <c r="BF486" s="43">
        <f t="shared" si="344"/>
        <v>126.45488685305899</v>
      </c>
      <c r="BG486" s="43">
        <f t="shared" si="345"/>
        <v>129.60098669505538</v>
      </c>
      <c r="BH486" s="43">
        <f t="shared" si="346"/>
        <v>131.55584484930557</v>
      </c>
      <c r="BI486" s="43">
        <f t="shared" si="347"/>
        <v>133.23580107561432</v>
      </c>
      <c r="BJ486" s="43">
        <f t="shared" si="313"/>
        <v>159.1755942077414</v>
      </c>
    </row>
    <row r="487" spans="1:62" x14ac:dyDescent="0.2">
      <c r="A487" s="26" t="s">
        <v>501</v>
      </c>
      <c r="B487" s="17">
        <f>IF(ISERROR(VLOOKUP('Prices updated for CPI'!A487,Quantities!$A$1:$B$576,2,FALSE)),0,VLOOKUP('Prices updated for CPI'!A487,Quantities!$A$1:$B$576,2,FALSE))</f>
        <v>9</v>
      </c>
      <c r="C487" s="18">
        <f t="shared" si="314"/>
        <v>1</v>
      </c>
      <c r="D487" s="19">
        <v>4</v>
      </c>
      <c r="E487" s="20">
        <v>1360</v>
      </c>
      <c r="F487" s="21">
        <v>0</v>
      </c>
      <c r="G487" s="22">
        <v>0</v>
      </c>
      <c r="H487" s="22">
        <v>0</v>
      </c>
      <c r="I487" s="22">
        <v>80.057441548749381</v>
      </c>
      <c r="J487" s="23">
        <f t="shared" si="315"/>
        <v>80.057441548749381</v>
      </c>
      <c r="K487" s="24">
        <f>IF(ISERROR(VLOOKUP($A487,'14-15 pricing'!$A$1:$D$1208,4,FALSE)),L487,VLOOKUP($A487,'14-15 pricing'!$A$1:$D$1208,4,FALSE))</f>
        <v>53.73</v>
      </c>
      <c r="L487" s="24">
        <f t="shared" si="349"/>
        <v>112.50338890239784</v>
      </c>
      <c r="M487" s="24"/>
      <c r="N487" s="24"/>
      <c r="O487" s="24"/>
      <c r="P487" s="24"/>
      <c r="Q487" s="24"/>
      <c r="R487" s="24"/>
      <c r="S487" s="24"/>
      <c r="T487" s="24"/>
      <c r="U487" s="24">
        <f t="shared" si="348"/>
        <v>112.79599360409918</v>
      </c>
      <c r="V487" s="24">
        <f t="shared" si="348"/>
        <v>112.53207897718988</v>
      </c>
      <c r="W487" s="24">
        <f t="shared" si="348"/>
        <v>113.58364586048121</v>
      </c>
      <c r="X487" s="22">
        <f t="shared" si="350"/>
        <v>112.50338890239784</v>
      </c>
      <c r="Y487" s="22">
        <f t="shared" si="351"/>
        <v>0</v>
      </c>
      <c r="Z487" s="31">
        <f t="shared" si="316"/>
        <v>112.50338890239784</v>
      </c>
      <c r="AA487" s="25">
        <f t="shared" si="317"/>
        <v>0</v>
      </c>
      <c r="AC487" s="49">
        <f t="shared" si="318"/>
        <v>483.57</v>
      </c>
      <c r="AD487" s="49">
        <f t="shared" si="319"/>
        <v>1012.5305001215806</v>
      </c>
      <c r="AE487" s="49">
        <f t="shared" si="320"/>
        <v>1015.1639424368926</v>
      </c>
      <c r="AF487" s="49">
        <f t="shared" si="321"/>
        <v>1012.788710794709</v>
      </c>
      <c r="AG487" s="49">
        <f t="shared" si="322"/>
        <v>1022.2528127443309</v>
      </c>
      <c r="AH487" s="50">
        <f t="shared" si="323"/>
        <v>3700.9563115914088</v>
      </c>
      <c r="AI487" s="49">
        <f t="shared" si="324"/>
        <v>538.68281274433093</v>
      </c>
      <c r="AJ487" s="51">
        <f t="shared" si="325"/>
        <v>1.3276662387517148E-4</v>
      </c>
      <c r="AK487" s="61"/>
      <c r="AL487" s="69">
        <f t="shared" si="326"/>
        <v>483.57</v>
      </c>
      <c r="AM487" s="69">
        <f t="shared" si="327"/>
        <v>671.96321652984432</v>
      </c>
      <c r="AN487" s="69">
        <f t="shared" si="328"/>
        <v>889.12192733797781</v>
      </c>
      <c r="AO487" s="69">
        <f t="shared" si="329"/>
        <v>1139.4382951376651</v>
      </c>
      <c r="AP487" s="69">
        <f t="shared" si="330"/>
        <v>1427.9751157664671</v>
      </c>
      <c r="AQ487" s="70">
        <f t="shared" si="331"/>
        <v>3689.3118933450264</v>
      </c>
      <c r="AS487" s="74">
        <f t="shared" si="332"/>
        <v>0.38958830475390188</v>
      </c>
      <c r="AT487" s="74">
        <f t="shared" si="333"/>
        <v>0.32317053294908843</v>
      </c>
      <c r="AU487" s="74">
        <f t="shared" si="334"/>
        <v>0.28153210499389214</v>
      </c>
      <c r="AV487" s="74">
        <f t="shared" si="335"/>
        <v>0.25322724526644191</v>
      </c>
      <c r="AW487" s="45"/>
      <c r="AX487" s="42" t="str">
        <f t="shared" si="336"/>
        <v>HPS0090-ST-1360-004-B</v>
      </c>
      <c r="AY487" s="42">
        <f t="shared" si="337"/>
        <v>53.73</v>
      </c>
      <c r="AZ487" s="43">
        <f t="shared" si="338"/>
        <v>74.662579614427145</v>
      </c>
      <c r="BA487" s="43">
        <f t="shared" si="339"/>
        <v>98.791325259775306</v>
      </c>
      <c r="BB487" s="43">
        <f t="shared" si="340"/>
        <v>101.2117127286398</v>
      </c>
      <c r="BC487" s="43">
        <f t="shared" si="341"/>
        <v>103.72978191005279</v>
      </c>
      <c r="BD487" s="43">
        <f t="shared" si="342"/>
        <v>105.29440742083371</v>
      </c>
      <c r="BE487" s="43">
        <f t="shared" si="343"/>
        <v>126.60425501529612</v>
      </c>
      <c r="BF487" s="43">
        <f t="shared" si="344"/>
        <v>129.70605926317086</v>
      </c>
      <c r="BG487" s="43">
        <f t="shared" si="345"/>
        <v>132.93304576174731</v>
      </c>
      <c r="BH487" s="43">
        <f t="shared" si="346"/>
        <v>134.93816358610553</v>
      </c>
      <c r="BI487" s="43">
        <f t="shared" si="347"/>
        <v>136.66131171641334</v>
      </c>
      <c r="BJ487" s="43">
        <f t="shared" si="313"/>
        <v>158.66390175182966</v>
      </c>
    </row>
    <row r="488" spans="1:62" x14ac:dyDescent="0.2">
      <c r="A488" s="26" t="s">
        <v>502</v>
      </c>
      <c r="B488" s="17">
        <f>IF(ISERROR(VLOOKUP('Prices updated for CPI'!A488,Quantities!$A$1:$B$576,2,FALSE)),0,VLOOKUP('Prices updated for CPI'!A488,Quantities!$A$1:$B$576,2,FALSE))</f>
        <v>2</v>
      </c>
      <c r="C488" s="18">
        <f t="shared" si="314"/>
        <v>1</v>
      </c>
      <c r="D488" s="19">
        <v>4</v>
      </c>
      <c r="E488" s="20">
        <v>50</v>
      </c>
      <c r="F488" s="21">
        <v>0</v>
      </c>
      <c r="G488" s="22">
        <v>0</v>
      </c>
      <c r="H488" s="22">
        <v>0</v>
      </c>
      <c r="I488" s="22">
        <v>70.297824922255131</v>
      </c>
      <c r="J488" s="23">
        <f t="shared" si="315"/>
        <v>70.297824922255131</v>
      </c>
      <c r="K488" s="24">
        <f>IF(ISERROR(VLOOKUP($A488,'14-15 pricing'!$A$1:$D$1208,4,FALSE)),L488,VLOOKUP($A488,'14-15 pricing'!$A$1:$D$1208,4,FALSE))</f>
        <v>45.82</v>
      </c>
      <c r="L488" s="24">
        <f t="shared" si="349"/>
        <v>98.788362246191355</v>
      </c>
      <c r="M488" s="24"/>
      <c r="N488" s="24"/>
      <c r="O488" s="24"/>
      <c r="P488" s="24"/>
      <c r="Q488" s="24"/>
      <c r="R488" s="24"/>
      <c r="S488" s="24"/>
      <c r="T488" s="24"/>
      <c r="U488" s="24">
        <f t="shared" si="348"/>
        <v>99.045296188791852</v>
      </c>
      <c r="V488" s="24">
        <f t="shared" si="348"/>
        <v>98.813554780648118</v>
      </c>
      <c r="W488" s="24">
        <f t="shared" si="348"/>
        <v>99.736927589291284</v>
      </c>
      <c r="X488" s="22">
        <f t="shared" si="350"/>
        <v>98.788362246191355</v>
      </c>
      <c r="Y488" s="22">
        <f t="shared" si="351"/>
        <v>0</v>
      </c>
      <c r="Z488" s="31">
        <f t="shared" si="316"/>
        <v>98.788362246191355</v>
      </c>
      <c r="AA488" s="25">
        <f t="shared" si="317"/>
        <v>0</v>
      </c>
      <c r="AC488" s="49">
        <f t="shared" si="318"/>
        <v>91.64</v>
      </c>
      <c r="AD488" s="49">
        <f t="shared" si="319"/>
        <v>197.57672449238271</v>
      </c>
      <c r="AE488" s="49">
        <f t="shared" si="320"/>
        <v>198.0905923775837</v>
      </c>
      <c r="AF488" s="49">
        <f t="shared" si="321"/>
        <v>197.62710956129624</v>
      </c>
      <c r="AG488" s="49">
        <f t="shared" si="322"/>
        <v>199.47385517858257</v>
      </c>
      <c r="AH488" s="50">
        <f t="shared" si="323"/>
        <v>719.62413388698383</v>
      </c>
      <c r="AI488" s="49">
        <f t="shared" si="324"/>
        <v>107.83385517858257</v>
      </c>
      <c r="AJ488" s="51">
        <f t="shared" si="325"/>
        <v>2.6577304032715778E-5</v>
      </c>
      <c r="AK488" s="61"/>
      <c r="AL488" s="69">
        <f t="shared" si="326"/>
        <v>91.64</v>
      </c>
      <c r="AM488" s="69">
        <f t="shared" si="327"/>
        <v>129.35266939891869</v>
      </c>
      <c r="AN488" s="69">
        <f t="shared" si="328"/>
        <v>172.8236330495933</v>
      </c>
      <c r="AO488" s="69">
        <f t="shared" si="329"/>
        <v>222.93211677237264</v>
      </c>
      <c r="AP488" s="69">
        <f t="shared" si="330"/>
        <v>280.69159413691625</v>
      </c>
      <c r="AQ488" s="70">
        <f t="shared" si="331"/>
        <v>717.18364037719743</v>
      </c>
      <c r="AS488" s="74">
        <f t="shared" si="332"/>
        <v>0.41153065690657675</v>
      </c>
      <c r="AT488" s="74">
        <f t="shared" si="333"/>
        <v>0.33606545464177329</v>
      </c>
      <c r="AU488" s="74">
        <f t="shared" si="334"/>
        <v>0.28993999743310717</v>
      </c>
      <c r="AV488" s="74">
        <f t="shared" si="335"/>
        <v>0.2590899786033054</v>
      </c>
      <c r="AW488" s="45"/>
      <c r="AX488" s="42" t="str">
        <f t="shared" si="336"/>
        <v>HPS0090-TA-0050-004-B</v>
      </c>
      <c r="AY488" s="42">
        <f t="shared" si="337"/>
        <v>45.82</v>
      </c>
      <c r="AZ488" s="43">
        <f t="shared" si="338"/>
        <v>64.676334699459346</v>
      </c>
      <c r="BA488" s="43">
        <f t="shared" si="339"/>
        <v>86.411816524796649</v>
      </c>
      <c r="BB488" s="43">
        <f t="shared" si="340"/>
        <v>88.528906029654166</v>
      </c>
      <c r="BC488" s="43">
        <f t="shared" si="341"/>
        <v>90.731436783532018</v>
      </c>
      <c r="BD488" s="43">
        <f t="shared" si="342"/>
        <v>92.099999582058089</v>
      </c>
      <c r="BE488" s="43">
        <f t="shared" si="343"/>
        <v>111.46605838618632</v>
      </c>
      <c r="BF488" s="43">
        <f t="shared" si="344"/>
        <v>114.19697681664788</v>
      </c>
      <c r="BG488" s="43">
        <f t="shared" si="345"/>
        <v>117.03810933165141</v>
      </c>
      <c r="BH488" s="43">
        <f t="shared" si="346"/>
        <v>118.80347322446917</v>
      </c>
      <c r="BI488" s="43">
        <f t="shared" si="347"/>
        <v>120.32058281985941</v>
      </c>
      <c r="BJ488" s="43">
        <f t="shared" si="313"/>
        <v>140.34579706845813</v>
      </c>
    </row>
    <row r="489" spans="1:62" x14ac:dyDescent="0.2">
      <c r="A489" s="26" t="s">
        <v>503</v>
      </c>
      <c r="B489" s="17">
        <f>IF(ISERROR(VLOOKUP('Prices updated for CPI'!A489,Quantities!$A$1:$B$576,2,FALSE)),0,VLOOKUP('Prices updated for CPI'!A489,Quantities!$A$1:$B$576,2,FALSE))</f>
        <v>6</v>
      </c>
      <c r="C489" s="18">
        <f t="shared" si="314"/>
        <v>1</v>
      </c>
      <c r="D489" s="19">
        <v>4</v>
      </c>
      <c r="E489" s="20">
        <v>310</v>
      </c>
      <c r="F489" s="21">
        <v>0</v>
      </c>
      <c r="G489" s="22">
        <v>0</v>
      </c>
      <c r="H489" s="22">
        <v>0</v>
      </c>
      <c r="I489" s="22">
        <v>80.172708672255126</v>
      </c>
      <c r="J489" s="23">
        <f t="shared" si="315"/>
        <v>80.172708672255126</v>
      </c>
      <c r="K489" s="24">
        <f>IF(ISERROR(VLOOKUP($A489,'14-15 pricing'!$A$1:$D$1208,4,FALSE)),L489,VLOOKUP($A489,'14-15 pricing'!$A$1:$D$1208,4,FALSE))</f>
        <v>57.37</v>
      </c>
      <c r="L489" s="24">
        <f t="shared" si="349"/>
        <v>112.66537187078349</v>
      </c>
      <c r="M489" s="24"/>
      <c r="N489" s="24"/>
      <c r="O489" s="24"/>
      <c r="P489" s="24"/>
      <c r="Q489" s="24"/>
      <c r="R489" s="24"/>
      <c r="S489" s="24"/>
      <c r="T489" s="24"/>
      <c r="U489" s="24">
        <f t="shared" si="348"/>
        <v>112.95839786626635</v>
      </c>
      <c r="V489" s="24">
        <f t="shared" si="348"/>
        <v>112.69410325369545</v>
      </c>
      <c r="W489" s="24">
        <f t="shared" si="348"/>
        <v>113.7471841884911</v>
      </c>
      <c r="X489" s="22">
        <f t="shared" si="350"/>
        <v>112.66537187078349</v>
      </c>
      <c r="Y489" s="22">
        <f t="shared" si="351"/>
        <v>0</v>
      </c>
      <c r="Z489" s="31">
        <f t="shared" si="316"/>
        <v>112.66537187078349</v>
      </c>
      <c r="AA489" s="25">
        <f t="shared" si="317"/>
        <v>0</v>
      </c>
      <c r="AC489" s="49">
        <f t="shared" si="318"/>
        <v>344.21999999999997</v>
      </c>
      <c r="AD489" s="49">
        <f t="shared" si="319"/>
        <v>675.99223122470096</v>
      </c>
      <c r="AE489" s="49">
        <f t="shared" si="320"/>
        <v>677.75038719759812</v>
      </c>
      <c r="AF489" s="49">
        <f t="shared" si="321"/>
        <v>676.16461952217264</v>
      </c>
      <c r="AG489" s="49">
        <f t="shared" si="322"/>
        <v>682.48310513094657</v>
      </c>
      <c r="AH489" s="50">
        <f t="shared" si="323"/>
        <v>2490.8939864403565</v>
      </c>
      <c r="AI489" s="49">
        <f t="shared" si="324"/>
        <v>338.2631051309466</v>
      </c>
      <c r="AJ489" s="51">
        <f t="shared" si="325"/>
        <v>8.3370119460416382E-5</v>
      </c>
      <c r="AK489" s="61"/>
      <c r="AL489" s="69">
        <f t="shared" si="326"/>
        <v>344.21999999999997</v>
      </c>
      <c r="AM489" s="69">
        <f t="shared" si="327"/>
        <v>462.52055257255381</v>
      </c>
      <c r="AN489" s="69">
        <f t="shared" si="328"/>
        <v>598.88424951318086</v>
      </c>
      <c r="AO489" s="69">
        <f t="shared" si="329"/>
        <v>756.06912683580231</v>
      </c>
      <c r="AP489" s="69">
        <f t="shared" si="330"/>
        <v>937.25434117980058</v>
      </c>
      <c r="AQ489" s="70">
        <f t="shared" si="331"/>
        <v>2484.442584241554</v>
      </c>
      <c r="AS489" s="74">
        <f t="shared" si="332"/>
        <v>0.34367716161917916</v>
      </c>
      <c r="AT489" s="74">
        <f t="shared" si="333"/>
        <v>0.29482732428249492</v>
      </c>
      <c r="AU489" s="74">
        <f t="shared" si="334"/>
        <v>0.26246286732435092</v>
      </c>
      <c r="AV489" s="74">
        <f t="shared" si="335"/>
        <v>0.23964106972899421</v>
      </c>
      <c r="AW489" s="45"/>
      <c r="AX489" s="42" t="str">
        <f t="shared" si="336"/>
        <v>HPS0090-TA-0310-004-B</v>
      </c>
      <c r="AY489" s="42">
        <f t="shared" si="337"/>
        <v>57.37</v>
      </c>
      <c r="AZ489" s="43">
        <f t="shared" si="338"/>
        <v>77.086758762092302</v>
      </c>
      <c r="BA489" s="43">
        <f t="shared" si="339"/>
        <v>99.814041585530134</v>
      </c>
      <c r="BB489" s="43">
        <f t="shared" si="340"/>
        <v>102.25948560437561</v>
      </c>
      <c r="BC489" s="43">
        <f t="shared" si="341"/>
        <v>104.80362256506417</v>
      </c>
      <c r="BD489" s="43">
        <f t="shared" si="342"/>
        <v>106.38444553092893</v>
      </c>
      <c r="BE489" s="43">
        <f t="shared" si="343"/>
        <v>126.01152113930038</v>
      </c>
      <c r="BF489" s="43">
        <f t="shared" si="344"/>
        <v>129.09880340721324</v>
      </c>
      <c r="BG489" s="43">
        <f t="shared" si="345"/>
        <v>132.31068184946997</v>
      </c>
      <c r="BH489" s="43">
        <f t="shared" si="346"/>
        <v>134.30641214368777</v>
      </c>
      <c r="BI489" s="43">
        <f t="shared" si="347"/>
        <v>136.02149286528117</v>
      </c>
      <c r="BJ489" s="43">
        <f t="shared" si="313"/>
        <v>156.20905686330008</v>
      </c>
    </row>
    <row r="490" spans="1:62" x14ac:dyDescent="0.2">
      <c r="A490" s="26" t="s">
        <v>504</v>
      </c>
      <c r="B490" s="17">
        <f>IF(ISERROR(VLOOKUP('Prices updated for CPI'!A490,Quantities!$A$1:$B$576,2,FALSE)),0,VLOOKUP('Prices updated for CPI'!A490,Quantities!$A$1:$B$576,2,FALSE))</f>
        <v>3313</v>
      </c>
      <c r="C490" s="18">
        <f t="shared" si="314"/>
        <v>1</v>
      </c>
      <c r="D490" s="19">
        <v>4</v>
      </c>
      <c r="E490" s="20">
        <v>60</v>
      </c>
      <c r="F490" s="21">
        <v>0</v>
      </c>
      <c r="G490" s="22">
        <v>0</v>
      </c>
      <c r="H490" s="22">
        <v>0</v>
      </c>
      <c r="I490" s="22">
        <v>77.879465349104166</v>
      </c>
      <c r="J490" s="23">
        <f t="shared" si="315"/>
        <v>77.879465349104166</v>
      </c>
      <c r="K490" s="24">
        <f>IF(ISERROR(VLOOKUP($A490,'14-15 pricing'!$A$1:$D$1208,4,FALSE)),L490,VLOOKUP($A490,'14-15 pricing'!$A$1:$D$1208,4,FALSE))</f>
        <v>43.51</v>
      </c>
      <c r="L490" s="24">
        <f t="shared" si="349"/>
        <v>109.44271523273473</v>
      </c>
      <c r="M490" s="24"/>
      <c r="N490" s="24"/>
      <c r="O490" s="24"/>
      <c r="P490" s="24"/>
      <c r="Q490" s="24"/>
      <c r="R490" s="24"/>
      <c r="S490" s="24"/>
      <c r="T490" s="24"/>
      <c r="U490" s="24">
        <f t="shared" si="348"/>
        <v>109.72735957417621</v>
      </c>
      <c r="V490" s="24">
        <f t="shared" si="348"/>
        <v>109.47062478920324</v>
      </c>
      <c r="W490" s="24">
        <f t="shared" si="348"/>
        <v>110.49358361807967</v>
      </c>
      <c r="X490" s="22">
        <f t="shared" si="350"/>
        <v>109.44271523273473</v>
      </c>
      <c r="Y490" s="22">
        <f t="shared" si="351"/>
        <v>0</v>
      </c>
      <c r="Z490" s="31">
        <f t="shared" si="316"/>
        <v>109.44271523273473</v>
      </c>
      <c r="AA490" s="25">
        <f t="shared" si="317"/>
        <v>0</v>
      </c>
      <c r="AC490" s="49">
        <f t="shared" si="318"/>
        <v>144148.63</v>
      </c>
      <c r="AD490" s="49">
        <f t="shared" si="319"/>
        <v>362583.71556605014</v>
      </c>
      <c r="AE490" s="49">
        <f t="shared" si="320"/>
        <v>363526.74226924579</v>
      </c>
      <c r="AF490" s="49">
        <f t="shared" si="321"/>
        <v>362676.17992663034</v>
      </c>
      <c r="AG490" s="49">
        <f t="shared" si="322"/>
        <v>366065.24252669793</v>
      </c>
      <c r="AH490" s="50">
        <f t="shared" si="323"/>
        <v>1298100.5932403547</v>
      </c>
      <c r="AI490" s="49">
        <f t="shared" si="324"/>
        <v>221916.61252669792</v>
      </c>
      <c r="AJ490" s="51">
        <f t="shared" si="325"/>
        <v>5.4694745646113693E-2</v>
      </c>
      <c r="AK490" s="61"/>
      <c r="AL490" s="69">
        <f t="shared" si="326"/>
        <v>144148.63</v>
      </c>
      <c r="AM490" s="69">
        <f t="shared" si="327"/>
        <v>221759.39360005278</v>
      </c>
      <c r="AN490" s="69">
        <f t="shared" si="328"/>
        <v>311220.43513151561</v>
      </c>
      <c r="AO490" s="69">
        <f t="shared" si="329"/>
        <v>414341.15680276445</v>
      </c>
      <c r="AP490" s="69">
        <f t="shared" si="330"/>
        <v>533207.23589104891</v>
      </c>
      <c r="AQ490" s="70">
        <f t="shared" si="331"/>
        <v>1292135.2704046336</v>
      </c>
      <c r="AS490" s="74">
        <f t="shared" si="332"/>
        <v>0.53840791688448764</v>
      </c>
      <c r="AT490" s="74">
        <f t="shared" si="333"/>
        <v>0.40341489070270231</v>
      </c>
      <c r="AU490" s="74">
        <f t="shared" si="334"/>
        <v>0.33134302902594448</v>
      </c>
      <c r="AV490" s="74">
        <f t="shared" si="335"/>
        <v>0.28687972975097747</v>
      </c>
      <c r="AW490" s="45"/>
      <c r="AX490" s="42" t="str">
        <f t="shared" si="336"/>
        <v>HPS0110-ST-0060-004-B</v>
      </c>
      <c r="AY490" s="42">
        <f t="shared" si="337"/>
        <v>43.51</v>
      </c>
      <c r="AZ490" s="43">
        <f t="shared" si="338"/>
        <v>66.936128463644053</v>
      </c>
      <c r="BA490" s="43">
        <f t="shared" si="339"/>
        <v>93.939159411867067</v>
      </c>
      <c r="BB490" s="43">
        <f t="shared" si="340"/>
        <v>96.240668817457802</v>
      </c>
      <c r="BC490" s="43">
        <f t="shared" si="341"/>
        <v>98.635062268713384</v>
      </c>
      <c r="BD490" s="43">
        <f t="shared" si="342"/>
        <v>100.1228407238625</v>
      </c>
      <c r="BE490" s="43">
        <f t="shared" si="343"/>
        <v>125.06524503554616</v>
      </c>
      <c r="BF490" s="43">
        <f t="shared" si="344"/>
        <v>128.12934353891703</v>
      </c>
      <c r="BG490" s="43">
        <f t="shared" si="345"/>
        <v>131.31710256899152</v>
      </c>
      <c r="BH490" s="43">
        <f t="shared" si="346"/>
        <v>133.2978460439893</v>
      </c>
      <c r="BI490" s="43">
        <f t="shared" si="347"/>
        <v>135.00004746781548</v>
      </c>
      <c r="BJ490" s="43">
        <f t="shared" si="313"/>
        <v>160.94392873258343</v>
      </c>
    </row>
    <row r="491" spans="1:62" x14ac:dyDescent="0.2">
      <c r="A491" s="26" t="s">
        <v>505</v>
      </c>
      <c r="B491" s="17">
        <f>IF(ISERROR(VLOOKUP('Prices updated for CPI'!A491,Quantities!$A$1:$B$576,2,FALSE)),0,VLOOKUP('Prices updated for CPI'!A491,Quantities!$A$1:$B$576,2,FALSE))</f>
        <v>922</v>
      </c>
      <c r="C491" s="18">
        <f t="shared" si="314"/>
        <v>1</v>
      </c>
      <c r="D491" s="19">
        <v>4</v>
      </c>
      <c r="E491" s="20">
        <v>230</v>
      </c>
      <c r="F491" s="21">
        <v>0</v>
      </c>
      <c r="G491" s="22">
        <v>0</v>
      </c>
      <c r="H491" s="22">
        <v>0</v>
      </c>
      <c r="I491" s="22">
        <v>88.689379349104172</v>
      </c>
      <c r="J491" s="23">
        <f t="shared" si="315"/>
        <v>88.689379349104172</v>
      </c>
      <c r="K491" s="24">
        <f>IF(ISERROR(VLOOKUP($A491,'14-15 pricing'!$A$1:$D$1208,4,FALSE)),L491,VLOOKUP($A491,'14-15 pricing'!$A$1:$D$1208,4,FALSE))</f>
        <v>56.03</v>
      </c>
      <c r="L491" s="24">
        <f t="shared" si="349"/>
        <v>124.63370729064259</v>
      </c>
      <c r="M491" s="24"/>
      <c r="N491" s="24"/>
      <c r="O491" s="24"/>
      <c r="P491" s="24"/>
      <c r="Q491" s="24"/>
      <c r="R491" s="24"/>
      <c r="S491" s="24"/>
      <c r="T491" s="24"/>
      <c r="U491" s="24">
        <f t="shared" si="348"/>
        <v>124.95786115924604</v>
      </c>
      <c r="V491" s="24">
        <f t="shared" si="348"/>
        <v>124.66549078106598</v>
      </c>
      <c r="W491" s="24">
        <f t="shared" si="348"/>
        <v>125.83043950312062</v>
      </c>
      <c r="X491" s="22">
        <f t="shared" si="350"/>
        <v>124.63370729064259</v>
      </c>
      <c r="Y491" s="22">
        <f t="shared" si="351"/>
        <v>0</v>
      </c>
      <c r="Z491" s="31">
        <f t="shared" si="316"/>
        <v>124.63370729064259</v>
      </c>
      <c r="AA491" s="25">
        <f t="shared" si="317"/>
        <v>0</v>
      </c>
      <c r="AC491" s="49">
        <f t="shared" si="318"/>
        <v>51659.66</v>
      </c>
      <c r="AD491" s="49">
        <f t="shared" si="319"/>
        <v>114912.27812197247</v>
      </c>
      <c r="AE491" s="49">
        <f t="shared" si="320"/>
        <v>115211.14798882484</v>
      </c>
      <c r="AF491" s="49">
        <f t="shared" si="321"/>
        <v>114941.58250014283</v>
      </c>
      <c r="AG491" s="49">
        <f t="shared" si="322"/>
        <v>116015.66522187721</v>
      </c>
      <c r="AH491" s="50">
        <f t="shared" si="323"/>
        <v>417003.11834209395</v>
      </c>
      <c r="AI491" s="49">
        <f t="shared" si="324"/>
        <v>64356.005221877203</v>
      </c>
      <c r="AJ491" s="51">
        <f t="shared" si="325"/>
        <v>1.5861522471586342E-2</v>
      </c>
      <c r="AK491" s="61"/>
      <c r="AL491" s="69">
        <f t="shared" si="326"/>
        <v>51659.66</v>
      </c>
      <c r="AM491" s="69">
        <f t="shared" si="327"/>
        <v>74166.847049450735</v>
      </c>
      <c r="AN491" s="69">
        <f t="shared" si="328"/>
        <v>100110.62471621172</v>
      </c>
      <c r="AO491" s="69">
        <f t="shared" si="329"/>
        <v>130015.72117022431</v>
      </c>
      <c r="AP491" s="69">
        <f t="shared" si="330"/>
        <v>164486.98458494229</v>
      </c>
      <c r="AQ491" s="70">
        <f t="shared" si="331"/>
        <v>415482.29102687247</v>
      </c>
      <c r="AS491" s="74">
        <f t="shared" si="332"/>
        <v>0.43568205925959885</v>
      </c>
      <c r="AT491" s="74">
        <f t="shared" si="333"/>
        <v>0.3498028930562867</v>
      </c>
      <c r="AU491" s="74">
        <f t="shared" si="334"/>
        <v>0.29872050582828708</v>
      </c>
      <c r="AV491" s="74">
        <f t="shared" si="335"/>
        <v>0.26513150182496892</v>
      </c>
      <c r="AW491" s="45"/>
      <c r="AX491" s="42" t="str">
        <f t="shared" si="336"/>
        <v>HPS0110-ST-0230-004-B</v>
      </c>
      <c r="AY491" s="42">
        <f t="shared" si="337"/>
        <v>56.03</v>
      </c>
      <c r="AZ491" s="43">
        <f t="shared" si="338"/>
        <v>80.441265780315334</v>
      </c>
      <c r="BA491" s="43">
        <f t="shared" si="339"/>
        <v>108.57985327137931</v>
      </c>
      <c r="BB491" s="43">
        <f t="shared" si="340"/>
        <v>111.24005967652809</v>
      </c>
      <c r="BC491" s="43">
        <f t="shared" si="341"/>
        <v>114.00762637862528</v>
      </c>
      <c r="BD491" s="43">
        <f t="shared" si="342"/>
        <v>115.72727947507403</v>
      </c>
      <c r="BE491" s="43">
        <f t="shared" si="343"/>
        <v>141.01488196336692</v>
      </c>
      <c r="BF491" s="43">
        <f t="shared" si="344"/>
        <v>144.46974657146941</v>
      </c>
      <c r="BG491" s="43">
        <f t="shared" si="345"/>
        <v>148.06404219873059</v>
      </c>
      <c r="BH491" s="43">
        <f t="shared" si="346"/>
        <v>150.29739093799969</v>
      </c>
      <c r="BI491" s="43">
        <f t="shared" si="347"/>
        <v>152.21667501080904</v>
      </c>
      <c r="BJ491" s="43">
        <f t="shared" si="313"/>
        <v>178.4023693979851</v>
      </c>
    </row>
    <row r="492" spans="1:62" x14ac:dyDescent="0.2">
      <c r="A492" s="26" t="s">
        <v>506</v>
      </c>
      <c r="B492" s="17">
        <f>IF(ISERROR(VLOOKUP('Prices updated for CPI'!A492,Quantities!$A$1:$B$576,2,FALSE)),0,VLOOKUP('Prices updated for CPI'!A492,Quantities!$A$1:$B$576,2,FALSE))</f>
        <v>2906</v>
      </c>
      <c r="C492" s="18">
        <f t="shared" si="314"/>
        <v>1</v>
      </c>
      <c r="D492" s="19">
        <v>4</v>
      </c>
      <c r="E492" s="20">
        <v>320</v>
      </c>
      <c r="F492" s="21">
        <v>0</v>
      </c>
      <c r="G492" s="22">
        <v>0</v>
      </c>
      <c r="H492" s="22">
        <v>0</v>
      </c>
      <c r="I492" s="22">
        <v>87.754349099104161</v>
      </c>
      <c r="J492" s="23">
        <f t="shared" si="315"/>
        <v>87.754349099104161</v>
      </c>
      <c r="K492" s="24">
        <f>IF(ISERROR(VLOOKUP($A492,'14-15 pricing'!$A$1:$D$1208,4,FALSE)),L492,VLOOKUP($A492,'14-15 pricing'!$A$1:$D$1208,4,FALSE))</f>
        <v>55.07</v>
      </c>
      <c r="L492" s="24">
        <f t="shared" si="349"/>
        <v>123.31972485732686</v>
      </c>
      <c r="M492" s="24"/>
      <c r="N492" s="24"/>
      <c r="O492" s="24"/>
      <c r="P492" s="24"/>
      <c r="Q492" s="24"/>
      <c r="R492" s="24"/>
      <c r="S492" s="24"/>
      <c r="T492" s="24"/>
      <c r="U492" s="24">
        <f t="shared" ref="U492:W511" si="352">IF($D492=1,($I492*(1+U$8)*U$7)+$F492,$J492*(1+U$8)*U$7)</f>
        <v>123.64046125165071</v>
      </c>
      <c r="V492" s="24">
        <f t="shared" si="352"/>
        <v>123.35117326225057</v>
      </c>
      <c r="W492" s="24">
        <f t="shared" si="352"/>
        <v>124.50384021727949</v>
      </c>
      <c r="X492" s="22">
        <f t="shared" si="350"/>
        <v>123.31972485732686</v>
      </c>
      <c r="Y492" s="22">
        <f t="shared" si="351"/>
        <v>0</v>
      </c>
      <c r="Z492" s="31">
        <f t="shared" si="316"/>
        <v>123.31972485732686</v>
      </c>
      <c r="AA492" s="25">
        <f t="shared" si="317"/>
        <v>0</v>
      </c>
      <c r="AC492" s="49">
        <f t="shared" si="318"/>
        <v>160033.42000000001</v>
      </c>
      <c r="AD492" s="49">
        <f t="shared" si="319"/>
        <v>358367.12043539184</v>
      </c>
      <c r="AE492" s="49">
        <f t="shared" si="320"/>
        <v>359299.18039729696</v>
      </c>
      <c r="AF492" s="49">
        <f t="shared" si="321"/>
        <v>358458.50950010016</v>
      </c>
      <c r="AG492" s="49">
        <f t="shared" si="322"/>
        <v>361808.15967141418</v>
      </c>
      <c r="AH492" s="50">
        <f t="shared" si="323"/>
        <v>1299466.0998321369</v>
      </c>
      <c r="AI492" s="49">
        <f t="shared" si="324"/>
        <v>201774.73967141417</v>
      </c>
      <c r="AJ492" s="51">
        <f t="shared" si="325"/>
        <v>4.973047280455898E-2</v>
      </c>
      <c r="AK492" s="61"/>
      <c r="AL492" s="69">
        <f t="shared" si="326"/>
        <v>160033.42000000001</v>
      </c>
      <c r="AM492" s="69">
        <f t="shared" si="327"/>
        <v>230599.97850501654</v>
      </c>
      <c r="AN492" s="69">
        <f t="shared" si="328"/>
        <v>311941.24520974711</v>
      </c>
      <c r="AO492" s="69">
        <f t="shared" si="329"/>
        <v>405702.39509861072</v>
      </c>
      <c r="AP492" s="69">
        <f t="shared" si="330"/>
        <v>513779.80260191282</v>
      </c>
      <c r="AQ492" s="70">
        <f t="shared" si="331"/>
        <v>1294656.8193643643</v>
      </c>
      <c r="AS492" s="74">
        <f t="shared" si="332"/>
        <v>0.44094888745748556</v>
      </c>
      <c r="AT492" s="74">
        <f t="shared" si="333"/>
        <v>0.35273752943112718</v>
      </c>
      <c r="AU492" s="74">
        <f t="shared" si="334"/>
        <v>0.30057310897063089</v>
      </c>
      <c r="AV492" s="74">
        <f t="shared" si="335"/>
        <v>0.26639578372967854</v>
      </c>
      <c r="AW492" s="45"/>
      <c r="AX492" s="42" t="str">
        <f t="shared" si="336"/>
        <v>HPS0110-ST-0320-004-B</v>
      </c>
      <c r="AY492" s="42">
        <f t="shared" si="337"/>
        <v>55.07</v>
      </c>
      <c r="AZ492" s="43">
        <f t="shared" si="338"/>
        <v>79.353055232283737</v>
      </c>
      <c r="BA492" s="43">
        <f t="shared" si="339"/>
        <v>107.34385588773128</v>
      </c>
      <c r="BB492" s="43">
        <f t="shared" si="340"/>
        <v>109.9737803569807</v>
      </c>
      <c r="BC492" s="43">
        <f t="shared" si="341"/>
        <v>112.70984300837416</v>
      </c>
      <c r="BD492" s="43">
        <f t="shared" si="342"/>
        <v>114.40992077234682</v>
      </c>
      <c r="BE492" s="43">
        <f t="shared" si="343"/>
        <v>139.60853238080205</v>
      </c>
      <c r="BF492" s="43">
        <f t="shared" si="344"/>
        <v>143.02894142413169</v>
      </c>
      <c r="BG492" s="43">
        <f t="shared" si="345"/>
        <v>146.58739093299292</v>
      </c>
      <c r="BH492" s="43">
        <f t="shared" si="346"/>
        <v>148.79846635597468</v>
      </c>
      <c r="BI492" s="43">
        <f t="shared" si="347"/>
        <v>150.6986092975996</v>
      </c>
      <c r="BJ492" s="43">
        <f t="shared" si="313"/>
        <v>176.79965677973604</v>
      </c>
    </row>
    <row r="493" spans="1:62" x14ac:dyDescent="0.2">
      <c r="A493" s="26" t="s">
        <v>507</v>
      </c>
      <c r="B493" s="17">
        <f>IF(ISERROR(VLOOKUP('Prices updated for CPI'!A493,Quantities!$A$1:$B$576,2,FALSE)),0,VLOOKUP('Prices updated for CPI'!A493,Quantities!$A$1:$B$576,2,FALSE))</f>
        <v>159</v>
      </c>
      <c r="C493" s="18">
        <f t="shared" si="314"/>
        <v>1</v>
      </c>
      <c r="D493" s="19">
        <v>4</v>
      </c>
      <c r="E493" s="20">
        <v>390</v>
      </c>
      <c r="F493" s="21">
        <v>0</v>
      </c>
      <c r="G493" s="22">
        <v>0</v>
      </c>
      <c r="H493" s="22">
        <v>0</v>
      </c>
      <c r="I493" s="22">
        <v>82.81690722410417</v>
      </c>
      <c r="J493" s="23">
        <f t="shared" si="315"/>
        <v>82.81690722410417</v>
      </c>
      <c r="K493" s="24">
        <f>IF(ISERROR(VLOOKUP($A493,'14-15 pricing'!$A$1:$D$1208,4,FALSE)),L493,VLOOKUP($A493,'14-15 pricing'!$A$1:$D$1208,4,FALSE))</f>
        <v>55.07</v>
      </c>
      <c r="L493" s="24">
        <f t="shared" si="349"/>
        <v>116.3812200450308</v>
      </c>
      <c r="M493" s="24"/>
      <c r="N493" s="24"/>
      <c r="O493" s="24"/>
      <c r="P493" s="24"/>
      <c r="Q493" s="24"/>
      <c r="R493" s="24"/>
      <c r="S493" s="24"/>
      <c r="T493" s="24"/>
      <c r="U493" s="24">
        <f t="shared" si="352"/>
        <v>116.68391041291346</v>
      </c>
      <c r="V493" s="24">
        <f t="shared" si="352"/>
        <v>116.41089902572691</v>
      </c>
      <c r="W493" s="24">
        <f t="shared" si="352"/>
        <v>117.49871191767959</v>
      </c>
      <c r="X493" s="22">
        <f t="shared" si="350"/>
        <v>116.3812200450308</v>
      </c>
      <c r="Y493" s="22">
        <f t="shared" si="351"/>
        <v>0</v>
      </c>
      <c r="Z493" s="31">
        <f t="shared" si="316"/>
        <v>116.3812200450308</v>
      </c>
      <c r="AA493" s="25">
        <f t="shared" si="317"/>
        <v>0</v>
      </c>
      <c r="AC493" s="49">
        <f t="shared" si="318"/>
        <v>8756.1299999999992</v>
      </c>
      <c r="AD493" s="49">
        <f t="shared" si="319"/>
        <v>18504.613987159897</v>
      </c>
      <c r="AE493" s="49">
        <f t="shared" si="320"/>
        <v>18552.741755653242</v>
      </c>
      <c r="AF493" s="49">
        <f t="shared" si="321"/>
        <v>18509.332945090577</v>
      </c>
      <c r="AG493" s="49">
        <f t="shared" si="322"/>
        <v>18682.295194911054</v>
      </c>
      <c r="AH493" s="50">
        <f t="shared" si="323"/>
        <v>67560.929572255438</v>
      </c>
      <c r="AI493" s="49">
        <f t="shared" si="324"/>
        <v>9926.1651949110546</v>
      </c>
      <c r="AJ493" s="51">
        <f t="shared" si="325"/>
        <v>2.446455334711147E-3</v>
      </c>
      <c r="AK493" s="61"/>
      <c r="AL493" s="69">
        <f t="shared" si="326"/>
        <v>8756.1299999999992</v>
      </c>
      <c r="AM493" s="69">
        <f t="shared" si="327"/>
        <v>12227.601791255071</v>
      </c>
      <c r="AN493" s="69">
        <f t="shared" si="328"/>
        <v>16229.127709659519</v>
      </c>
      <c r="AO493" s="69">
        <f t="shared" si="329"/>
        <v>20841.640971613335</v>
      </c>
      <c r="AP493" s="69">
        <f t="shared" si="330"/>
        <v>26158.432372075644</v>
      </c>
      <c r="AQ493" s="70">
        <f t="shared" si="331"/>
        <v>67343.083279705199</v>
      </c>
      <c r="AS493" s="74">
        <f t="shared" si="332"/>
        <v>0.39646188341825345</v>
      </c>
      <c r="AT493" s="74">
        <f t="shared" si="333"/>
        <v>0.32725353562513437</v>
      </c>
      <c r="AU493" s="74">
        <f t="shared" si="334"/>
        <v>0.28421202571524928</v>
      </c>
      <c r="AV493" s="74">
        <f t="shared" si="335"/>
        <v>0.25510426015417254</v>
      </c>
      <c r="AW493" s="45"/>
      <c r="AX493" s="42" t="str">
        <f t="shared" si="336"/>
        <v>HPS0110-ST-0390-004-B</v>
      </c>
      <c r="AY493" s="42">
        <f t="shared" si="337"/>
        <v>55.07</v>
      </c>
      <c r="AZ493" s="43">
        <f t="shared" si="338"/>
        <v>76.903155919843215</v>
      </c>
      <c r="BA493" s="43">
        <f t="shared" si="339"/>
        <v>102.06998559534289</v>
      </c>
      <c r="BB493" s="43">
        <f t="shared" si="340"/>
        <v>104.57070024242879</v>
      </c>
      <c r="BC493" s="43">
        <f t="shared" si="341"/>
        <v>107.17233843686601</v>
      </c>
      <c r="BD493" s="43">
        <f t="shared" si="342"/>
        <v>108.78889032467168</v>
      </c>
      <c r="BE493" s="43">
        <f t="shared" si="343"/>
        <v>131.07950296612159</v>
      </c>
      <c r="BF493" s="43">
        <f t="shared" si="344"/>
        <v>134.29095078879158</v>
      </c>
      <c r="BG493" s="43">
        <f t="shared" si="345"/>
        <v>137.63200584464798</v>
      </c>
      <c r="BH493" s="43">
        <f t="shared" si="346"/>
        <v>139.70800121916071</v>
      </c>
      <c r="BI493" s="43">
        <f t="shared" si="347"/>
        <v>141.49205974413255</v>
      </c>
      <c r="BJ493" s="43">
        <f t="shared" si="313"/>
        <v>164.51844259167072</v>
      </c>
    </row>
    <row r="494" spans="1:62" x14ac:dyDescent="0.2">
      <c r="A494" s="26" t="s">
        <v>508</v>
      </c>
      <c r="B494" s="17">
        <f>IF(ISERROR(VLOOKUP('Prices updated for CPI'!A494,Quantities!$A$1:$B$576,2,FALSE)),0,VLOOKUP('Prices updated for CPI'!A494,Quantities!$A$1:$B$576,2,FALSE))</f>
        <v>4</v>
      </c>
      <c r="C494" s="18">
        <f t="shared" si="314"/>
        <v>1</v>
      </c>
      <c r="D494" s="19">
        <v>4</v>
      </c>
      <c r="E494" s="20">
        <v>430</v>
      </c>
      <c r="F494" s="21">
        <v>0</v>
      </c>
      <c r="G494" s="22">
        <v>0</v>
      </c>
      <c r="H494" s="22">
        <v>0</v>
      </c>
      <c r="I494" s="22">
        <v>81.171093265770836</v>
      </c>
      <c r="J494" s="23">
        <f t="shared" si="315"/>
        <v>81.171093265770836</v>
      </c>
      <c r="K494" s="24">
        <f>IF(ISERROR(VLOOKUP($A494,'14-15 pricing'!$A$1:$D$1208,4,FALSE)),L494,VLOOKUP($A494,'14-15 pricing'!$A$1:$D$1208,4,FALSE))</f>
        <v>55.07</v>
      </c>
      <c r="L494" s="24">
        <f t="shared" si="349"/>
        <v>114.06838510759877</v>
      </c>
      <c r="M494" s="24"/>
      <c r="N494" s="24"/>
      <c r="O494" s="24"/>
      <c r="P494" s="24"/>
      <c r="Q494" s="24"/>
      <c r="R494" s="24"/>
      <c r="S494" s="24"/>
      <c r="T494" s="24"/>
      <c r="U494" s="24">
        <f t="shared" si="352"/>
        <v>114.36506013333438</v>
      </c>
      <c r="V494" s="24">
        <f t="shared" si="352"/>
        <v>114.09747428021902</v>
      </c>
      <c r="W494" s="24">
        <f t="shared" si="352"/>
        <v>115.16366915114629</v>
      </c>
      <c r="X494" s="22">
        <f t="shared" si="350"/>
        <v>114.06838510759877</v>
      </c>
      <c r="Y494" s="22">
        <f t="shared" si="351"/>
        <v>0</v>
      </c>
      <c r="Z494" s="31">
        <f t="shared" si="316"/>
        <v>114.06838510759877</v>
      </c>
      <c r="AA494" s="25">
        <f t="shared" si="317"/>
        <v>0</v>
      </c>
      <c r="AC494" s="49">
        <f t="shared" si="318"/>
        <v>220.28</v>
      </c>
      <c r="AD494" s="49">
        <f t="shared" si="319"/>
        <v>456.27354043039509</v>
      </c>
      <c r="AE494" s="49">
        <f t="shared" si="320"/>
        <v>457.46024053333753</v>
      </c>
      <c r="AF494" s="49">
        <f t="shared" si="321"/>
        <v>456.38989712087607</v>
      </c>
      <c r="AG494" s="49">
        <f t="shared" si="322"/>
        <v>460.65467660458518</v>
      </c>
      <c r="AH494" s="50">
        <f t="shared" si="323"/>
        <v>1669.9725875462966</v>
      </c>
      <c r="AI494" s="49">
        <f t="shared" si="324"/>
        <v>240.37467660458518</v>
      </c>
      <c r="AJ494" s="51">
        <f t="shared" si="325"/>
        <v>5.9244018043367213E-5</v>
      </c>
      <c r="AK494" s="61"/>
      <c r="AL494" s="69">
        <f t="shared" si="326"/>
        <v>220.28</v>
      </c>
      <c r="AM494" s="69">
        <f t="shared" si="327"/>
        <v>304.34609126278548</v>
      </c>
      <c r="AN494" s="69">
        <f t="shared" si="328"/>
        <v>401.2481153248537</v>
      </c>
      <c r="AO494" s="69">
        <f t="shared" si="329"/>
        <v>512.94597264491256</v>
      </c>
      <c r="AP494" s="69">
        <f t="shared" si="330"/>
        <v>641.69881811592927</v>
      </c>
      <c r="AQ494" s="70">
        <f t="shared" si="331"/>
        <v>1664.8719724371592</v>
      </c>
      <c r="AS494" s="74">
        <f t="shared" si="332"/>
        <v>0.38163288207184254</v>
      </c>
      <c r="AT494" s="74">
        <f t="shared" si="333"/>
        <v>0.31839417966567163</v>
      </c>
      <c r="AU494" s="74">
        <f t="shared" si="334"/>
        <v>0.27837602982789683</v>
      </c>
      <c r="AV494" s="74">
        <f t="shared" si="335"/>
        <v>0.25100664073279705</v>
      </c>
      <c r="AW494" s="45"/>
      <c r="AX494" s="42" t="str">
        <f t="shared" si="336"/>
        <v>HPS0110-ST-0430-004-B</v>
      </c>
      <c r="AY494" s="42">
        <f t="shared" si="337"/>
        <v>55.07</v>
      </c>
      <c r="AZ494" s="43">
        <f t="shared" si="338"/>
        <v>76.08652281569637</v>
      </c>
      <c r="BA494" s="43">
        <f t="shared" si="339"/>
        <v>100.31202883121342</v>
      </c>
      <c r="BB494" s="43">
        <f t="shared" si="340"/>
        <v>102.76967353757816</v>
      </c>
      <c r="BC494" s="43">
        <f t="shared" si="341"/>
        <v>105.32650357969663</v>
      </c>
      <c r="BD494" s="43">
        <f t="shared" si="342"/>
        <v>106.91521350877998</v>
      </c>
      <c r="BE494" s="43">
        <f t="shared" si="343"/>
        <v>128.23649316122814</v>
      </c>
      <c r="BF494" s="43">
        <f t="shared" si="344"/>
        <v>131.37828724367822</v>
      </c>
      <c r="BG494" s="43">
        <f t="shared" si="345"/>
        <v>134.64687748186631</v>
      </c>
      <c r="BH494" s="43">
        <f t="shared" si="346"/>
        <v>136.67784617355605</v>
      </c>
      <c r="BI494" s="43">
        <f t="shared" si="347"/>
        <v>138.42320989297687</v>
      </c>
      <c r="BJ494" s="43">
        <f t="shared" si="313"/>
        <v>160.42470452898232</v>
      </c>
    </row>
    <row r="495" spans="1:62" x14ac:dyDescent="0.2">
      <c r="A495" s="26" t="s">
        <v>509</v>
      </c>
      <c r="B495" s="17">
        <f>IF(ISERROR(VLOOKUP('Prices updated for CPI'!A495,Quantities!$A$1:$B$576,2,FALSE)),0,VLOOKUP('Prices updated for CPI'!A495,Quantities!$A$1:$B$576,2,FALSE))</f>
        <v>107</v>
      </c>
      <c r="C495" s="18">
        <f t="shared" si="314"/>
        <v>1</v>
      </c>
      <c r="D495" s="19">
        <v>4</v>
      </c>
      <c r="E495" s="20">
        <v>470</v>
      </c>
      <c r="F495" s="21">
        <v>0</v>
      </c>
      <c r="G495" s="22">
        <v>0</v>
      </c>
      <c r="H495" s="22">
        <v>0</v>
      </c>
      <c r="I495" s="22">
        <v>80.348186286604161</v>
      </c>
      <c r="J495" s="23">
        <f t="shared" si="315"/>
        <v>80.348186286604161</v>
      </c>
      <c r="K495" s="24">
        <f>IF(ISERROR(VLOOKUP($A495,'14-15 pricing'!$A$1:$D$1208,4,FALSE)),L495,VLOOKUP($A495,'14-15 pricing'!$A$1:$D$1208,4,FALSE))</f>
        <v>55.07</v>
      </c>
      <c r="L495" s="24">
        <f t="shared" si="349"/>
        <v>112.91196763888274</v>
      </c>
      <c r="M495" s="24"/>
      <c r="N495" s="24"/>
      <c r="O495" s="24"/>
      <c r="P495" s="24"/>
      <c r="Q495" s="24"/>
      <c r="R495" s="24"/>
      <c r="S495" s="24"/>
      <c r="T495" s="24"/>
      <c r="U495" s="24">
        <f t="shared" si="352"/>
        <v>113.20563499354483</v>
      </c>
      <c r="V495" s="24">
        <f t="shared" si="352"/>
        <v>112.94076190746507</v>
      </c>
      <c r="W495" s="24">
        <f t="shared" si="352"/>
        <v>113.99614776787962</v>
      </c>
      <c r="X495" s="22">
        <f t="shared" si="350"/>
        <v>112.91196763888274</v>
      </c>
      <c r="Y495" s="22">
        <f t="shared" si="351"/>
        <v>0</v>
      </c>
      <c r="Z495" s="31">
        <f t="shared" si="316"/>
        <v>112.91196763888274</v>
      </c>
      <c r="AA495" s="25">
        <f t="shared" si="317"/>
        <v>0</v>
      </c>
      <c r="AC495" s="49">
        <f t="shared" si="318"/>
        <v>5892.49</v>
      </c>
      <c r="AD495" s="49">
        <f t="shared" si="319"/>
        <v>12081.580537360453</v>
      </c>
      <c r="AE495" s="49">
        <f t="shared" si="320"/>
        <v>12113.002944309297</v>
      </c>
      <c r="AF495" s="49">
        <f t="shared" si="321"/>
        <v>12084.661524098763</v>
      </c>
      <c r="AG495" s="49">
        <f t="shared" si="322"/>
        <v>12197.587811163119</v>
      </c>
      <c r="AH495" s="50">
        <f t="shared" si="323"/>
        <v>44274.884464504794</v>
      </c>
      <c r="AI495" s="49">
        <f t="shared" si="324"/>
        <v>6305.0978111631193</v>
      </c>
      <c r="AJ495" s="51">
        <f t="shared" si="325"/>
        <v>1.5539878566501945E-3</v>
      </c>
      <c r="AK495" s="61"/>
      <c r="AL495" s="69">
        <f t="shared" si="326"/>
        <v>5892.49</v>
      </c>
      <c r="AM495" s="69">
        <f t="shared" si="327"/>
        <v>8097.5680702076552</v>
      </c>
      <c r="AN495" s="69">
        <f t="shared" si="328"/>
        <v>10639.336398058909</v>
      </c>
      <c r="AO495" s="69">
        <f t="shared" si="329"/>
        <v>13569.203743689606</v>
      </c>
      <c r="AP495" s="69">
        <f t="shared" si="330"/>
        <v>16946.42839824727</v>
      </c>
      <c r="AQ495" s="70">
        <f t="shared" si="331"/>
        <v>44143.522765335161</v>
      </c>
      <c r="AS495" s="74">
        <f t="shared" si="332"/>
        <v>0.37421838139863717</v>
      </c>
      <c r="AT495" s="74">
        <f t="shared" si="333"/>
        <v>0.31389280161816197</v>
      </c>
      <c r="AU495" s="74">
        <f t="shared" si="334"/>
        <v>0.27538064744012003</v>
      </c>
      <c r="AV495" s="74">
        <f t="shared" si="335"/>
        <v>0.24888893396771722</v>
      </c>
      <c r="AW495" s="45"/>
      <c r="AX495" s="42" t="str">
        <f t="shared" si="336"/>
        <v>HPS0110-ST-0470-004-B</v>
      </c>
      <c r="AY495" s="42">
        <f t="shared" si="337"/>
        <v>55.07</v>
      </c>
      <c r="AZ495" s="43">
        <f t="shared" si="338"/>
        <v>75.67820626362294</v>
      </c>
      <c r="BA495" s="43">
        <f t="shared" si="339"/>
        <v>99.433050449148666</v>
      </c>
      <c r="BB495" s="43">
        <f t="shared" si="340"/>
        <v>101.86916018515281</v>
      </c>
      <c r="BC495" s="43">
        <f t="shared" si="341"/>
        <v>104.40358615111191</v>
      </c>
      <c r="BD495" s="43">
        <f t="shared" si="342"/>
        <v>105.97837510083409</v>
      </c>
      <c r="BE495" s="43">
        <f t="shared" si="343"/>
        <v>126.81498825878133</v>
      </c>
      <c r="BF495" s="43">
        <f t="shared" si="344"/>
        <v>129.92195547112146</v>
      </c>
      <c r="BG495" s="43">
        <f t="shared" si="345"/>
        <v>133.15431330047542</v>
      </c>
      <c r="BH495" s="43">
        <f t="shared" si="346"/>
        <v>135.16276865075363</v>
      </c>
      <c r="BI495" s="43">
        <f t="shared" si="347"/>
        <v>136.88878496739895</v>
      </c>
      <c r="BJ495" s="43">
        <f t="shared" si="313"/>
        <v>158.37783549763799</v>
      </c>
    </row>
    <row r="496" spans="1:62" x14ac:dyDescent="0.2">
      <c r="A496" s="26" t="s">
        <v>510</v>
      </c>
      <c r="B496" s="17">
        <f>IF(ISERROR(VLOOKUP('Prices updated for CPI'!A496,Quantities!$A$1:$B$576,2,FALSE)),0,VLOOKUP('Prices updated for CPI'!A496,Quantities!$A$1:$B$576,2,FALSE))</f>
        <v>27</v>
      </c>
      <c r="C496" s="18">
        <f t="shared" si="314"/>
        <v>1</v>
      </c>
      <c r="D496" s="19">
        <v>4</v>
      </c>
      <c r="E496" s="20">
        <v>550</v>
      </c>
      <c r="F496" s="21">
        <v>0</v>
      </c>
      <c r="G496" s="22">
        <v>0</v>
      </c>
      <c r="H496" s="22">
        <v>0</v>
      </c>
      <c r="I496" s="22">
        <v>81.171093265770836</v>
      </c>
      <c r="J496" s="23">
        <f t="shared" si="315"/>
        <v>81.171093265770836</v>
      </c>
      <c r="K496" s="24">
        <f>IF(ISERROR(VLOOKUP($A496,'14-15 pricing'!$A$1:$D$1208,4,FALSE)),L496,VLOOKUP($A496,'14-15 pricing'!$A$1:$D$1208,4,FALSE))</f>
        <v>55.07</v>
      </c>
      <c r="L496" s="24">
        <f t="shared" si="349"/>
        <v>114.06838510759877</v>
      </c>
      <c r="M496" s="24"/>
      <c r="N496" s="24"/>
      <c r="O496" s="24"/>
      <c r="P496" s="24"/>
      <c r="Q496" s="24"/>
      <c r="R496" s="24"/>
      <c r="S496" s="24"/>
      <c r="T496" s="24"/>
      <c r="U496" s="24">
        <f t="shared" si="352"/>
        <v>114.36506013333438</v>
      </c>
      <c r="V496" s="24">
        <f t="shared" si="352"/>
        <v>114.09747428021902</v>
      </c>
      <c r="W496" s="24">
        <f t="shared" si="352"/>
        <v>115.16366915114629</v>
      </c>
      <c r="X496" s="22">
        <f t="shared" si="350"/>
        <v>114.06838510759877</v>
      </c>
      <c r="Y496" s="22">
        <f t="shared" si="351"/>
        <v>0</v>
      </c>
      <c r="Z496" s="31">
        <f t="shared" si="316"/>
        <v>114.06838510759877</v>
      </c>
      <c r="AA496" s="25">
        <f t="shared" si="317"/>
        <v>0</v>
      </c>
      <c r="AC496" s="49">
        <f t="shared" si="318"/>
        <v>1486.89</v>
      </c>
      <c r="AD496" s="49">
        <f t="shared" si="319"/>
        <v>3079.8463979051667</v>
      </c>
      <c r="AE496" s="49">
        <f t="shared" si="320"/>
        <v>3087.8566236000283</v>
      </c>
      <c r="AF496" s="49">
        <f t="shared" si="321"/>
        <v>3080.6318055659135</v>
      </c>
      <c r="AG496" s="49">
        <f t="shared" si="322"/>
        <v>3109.4190670809498</v>
      </c>
      <c r="AH496" s="50">
        <f t="shared" si="323"/>
        <v>11272.314965937503</v>
      </c>
      <c r="AI496" s="49">
        <f t="shared" si="324"/>
        <v>1622.5290670809497</v>
      </c>
      <c r="AJ496" s="51">
        <f t="shared" si="325"/>
        <v>3.9989712179272865E-4</v>
      </c>
      <c r="AK496" s="61"/>
      <c r="AL496" s="69">
        <f t="shared" si="326"/>
        <v>1486.89</v>
      </c>
      <c r="AM496" s="69">
        <f t="shared" si="327"/>
        <v>2054.3361160238019</v>
      </c>
      <c r="AN496" s="69">
        <f t="shared" si="328"/>
        <v>2708.4247784427621</v>
      </c>
      <c r="AO496" s="69">
        <f t="shared" si="329"/>
        <v>3462.3853153531591</v>
      </c>
      <c r="AP496" s="69">
        <f t="shared" si="330"/>
        <v>4331.4670222825216</v>
      </c>
      <c r="AQ496" s="70">
        <f t="shared" si="331"/>
        <v>11237.885813950825</v>
      </c>
      <c r="AS496" s="74">
        <f t="shared" si="332"/>
        <v>0.38163288207184237</v>
      </c>
      <c r="AT496" s="74">
        <f t="shared" si="333"/>
        <v>0.31839417966567152</v>
      </c>
      <c r="AU496" s="74">
        <f t="shared" si="334"/>
        <v>0.27837602982789672</v>
      </c>
      <c r="AV496" s="74">
        <f t="shared" si="335"/>
        <v>0.25100664073279705</v>
      </c>
      <c r="AW496" s="45"/>
      <c r="AX496" s="42" t="str">
        <f t="shared" si="336"/>
        <v>HPS0110-ST-0550-004-B</v>
      </c>
      <c r="AY496" s="42">
        <f t="shared" si="337"/>
        <v>55.07</v>
      </c>
      <c r="AZ496" s="43">
        <f t="shared" si="338"/>
        <v>76.08652281569637</v>
      </c>
      <c r="BA496" s="43">
        <f t="shared" si="339"/>
        <v>100.31202883121341</v>
      </c>
      <c r="BB496" s="43">
        <f t="shared" si="340"/>
        <v>102.76967353757814</v>
      </c>
      <c r="BC496" s="43">
        <f t="shared" si="341"/>
        <v>105.32650357969662</v>
      </c>
      <c r="BD496" s="43">
        <f t="shared" si="342"/>
        <v>106.91521350877997</v>
      </c>
      <c r="BE496" s="43">
        <f t="shared" si="343"/>
        <v>128.23649316122811</v>
      </c>
      <c r="BF496" s="43">
        <f t="shared" si="344"/>
        <v>131.37828724367819</v>
      </c>
      <c r="BG496" s="43">
        <f t="shared" si="345"/>
        <v>134.64687748186628</v>
      </c>
      <c r="BH496" s="43">
        <f t="shared" si="346"/>
        <v>136.67784617355602</v>
      </c>
      <c r="BI496" s="43">
        <f t="shared" si="347"/>
        <v>138.42320989297684</v>
      </c>
      <c r="BJ496" s="43">
        <f t="shared" si="313"/>
        <v>160.42470452898229</v>
      </c>
    </row>
    <row r="497" spans="1:62" x14ac:dyDescent="0.2">
      <c r="A497" s="26" t="s">
        <v>511</v>
      </c>
      <c r="B497" s="17">
        <f>IF(ISERROR(VLOOKUP('Prices updated for CPI'!A497,Quantities!$A$1:$B$576,2,FALSE)),0,VLOOKUP('Prices updated for CPI'!A497,Quantities!$A$1:$B$576,2,FALSE))</f>
        <v>85</v>
      </c>
      <c r="C497" s="18">
        <f t="shared" si="314"/>
        <v>1</v>
      </c>
      <c r="D497" s="19">
        <v>4</v>
      </c>
      <c r="E497" s="20">
        <v>590</v>
      </c>
      <c r="F497" s="21">
        <v>0</v>
      </c>
      <c r="G497" s="22">
        <v>0</v>
      </c>
      <c r="H497" s="22">
        <v>0</v>
      </c>
      <c r="I497" s="22">
        <v>80.348186286604161</v>
      </c>
      <c r="J497" s="23">
        <f t="shared" si="315"/>
        <v>80.348186286604161</v>
      </c>
      <c r="K497" s="24">
        <f>IF(ISERROR(VLOOKUP($A497,'14-15 pricing'!$A$1:$D$1208,4,FALSE)),L497,VLOOKUP($A497,'14-15 pricing'!$A$1:$D$1208,4,FALSE))</f>
        <v>55.07</v>
      </c>
      <c r="L497" s="24">
        <f t="shared" si="349"/>
        <v>112.91196763888274</v>
      </c>
      <c r="M497" s="24"/>
      <c r="N497" s="24"/>
      <c r="O497" s="24"/>
      <c r="P497" s="24"/>
      <c r="Q497" s="24"/>
      <c r="R497" s="24"/>
      <c r="S497" s="24"/>
      <c r="T497" s="24"/>
      <c r="U497" s="24">
        <f t="shared" si="352"/>
        <v>113.20563499354483</v>
      </c>
      <c r="V497" s="24">
        <f t="shared" si="352"/>
        <v>112.94076190746507</v>
      </c>
      <c r="W497" s="24">
        <f t="shared" si="352"/>
        <v>113.99614776787962</v>
      </c>
      <c r="X497" s="22">
        <f t="shared" si="350"/>
        <v>112.91196763888274</v>
      </c>
      <c r="Y497" s="22">
        <f t="shared" si="351"/>
        <v>0</v>
      </c>
      <c r="Z497" s="31">
        <f t="shared" si="316"/>
        <v>112.91196763888274</v>
      </c>
      <c r="AA497" s="25">
        <f t="shared" si="317"/>
        <v>0</v>
      </c>
      <c r="AC497" s="49">
        <f t="shared" si="318"/>
        <v>4680.95</v>
      </c>
      <c r="AD497" s="49">
        <f t="shared" si="319"/>
        <v>9597.5172493050341</v>
      </c>
      <c r="AE497" s="49">
        <f t="shared" si="320"/>
        <v>9622.4789744513109</v>
      </c>
      <c r="AF497" s="49">
        <f t="shared" si="321"/>
        <v>9599.9647621345321</v>
      </c>
      <c r="AG497" s="49">
        <f t="shared" si="322"/>
        <v>9689.6725602697679</v>
      </c>
      <c r="AH497" s="50">
        <f t="shared" si="323"/>
        <v>35171.637191429043</v>
      </c>
      <c r="AI497" s="49">
        <f t="shared" si="324"/>
        <v>5008.7225602697681</v>
      </c>
      <c r="AJ497" s="51">
        <f t="shared" si="325"/>
        <v>1.2344763347221172E-3</v>
      </c>
      <c r="AK497" s="61"/>
      <c r="AL497" s="69">
        <f t="shared" si="326"/>
        <v>4680.95</v>
      </c>
      <c r="AM497" s="69">
        <f t="shared" si="327"/>
        <v>6432.6475324079502</v>
      </c>
      <c r="AN497" s="69">
        <f t="shared" si="328"/>
        <v>8451.8092881776374</v>
      </c>
      <c r="AO497" s="69">
        <f t="shared" si="329"/>
        <v>10779.274001996415</v>
      </c>
      <c r="AP497" s="69">
        <f t="shared" si="330"/>
        <v>13462.116017299233</v>
      </c>
      <c r="AQ497" s="70">
        <f t="shared" si="331"/>
        <v>35067.284439752235</v>
      </c>
      <c r="AS497" s="74">
        <f t="shared" si="332"/>
        <v>0.37421838139863711</v>
      </c>
      <c r="AT497" s="74">
        <f t="shared" si="333"/>
        <v>0.31389280161816191</v>
      </c>
      <c r="AU497" s="74">
        <f t="shared" si="334"/>
        <v>0.27538064744011997</v>
      </c>
      <c r="AV497" s="74">
        <f t="shared" si="335"/>
        <v>0.24888893396771736</v>
      </c>
      <c r="AW497" s="45"/>
      <c r="AX497" s="42" t="str">
        <f t="shared" si="336"/>
        <v>HPS0110-ST-0590-004-B</v>
      </c>
      <c r="AY497" s="42">
        <f t="shared" si="337"/>
        <v>55.07</v>
      </c>
      <c r="AZ497" s="43">
        <f t="shared" si="338"/>
        <v>75.67820626362294</v>
      </c>
      <c r="BA497" s="43">
        <f t="shared" si="339"/>
        <v>99.433050449148666</v>
      </c>
      <c r="BB497" s="43">
        <f t="shared" si="340"/>
        <v>101.86916018515281</v>
      </c>
      <c r="BC497" s="43">
        <f t="shared" si="341"/>
        <v>104.40358615111191</v>
      </c>
      <c r="BD497" s="43">
        <f t="shared" si="342"/>
        <v>105.97837510083409</v>
      </c>
      <c r="BE497" s="43">
        <f t="shared" si="343"/>
        <v>126.81498825878133</v>
      </c>
      <c r="BF497" s="43">
        <f t="shared" si="344"/>
        <v>129.92195547112146</v>
      </c>
      <c r="BG497" s="43">
        <f t="shared" si="345"/>
        <v>133.15431330047542</v>
      </c>
      <c r="BH497" s="43">
        <f t="shared" si="346"/>
        <v>135.16276865075363</v>
      </c>
      <c r="BI497" s="43">
        <f t="shared" si="347"/>
        <v>136.88878496739895</v>
      </c>
      <c r="BJ497" s="43">
        <f t="shared" si="313"/>
        <v>158.37783549763802</v>
      </c>
    </row>
    <row r="498" spans="1:62" x14ac:dyDescent="0.2">
      <c r="A498" s="26" t="s">
        <v>512</v>
      </c>
      <c r="B498" s="17">
        <f>IF(ISERROR(VLOOKUP('Prices updated for CPI'!A498,Quantities!$A$1:$B$576,2,FALSE)),0,VLOOKUP('Prices updated for CPI'!A498,Quantities!$A$1:$B$576,2,FALSE))</f>
        <v>68</v>
      </c>
      <c r="C498" s="18">
        <f t="shared" si="314"/>
        <v>1</v>
      </c>
      <c r="D498" s="19">
        <v>4</v>
      </c>
      <c r="E498" s="20">
        <v>610</v>
      </c>
      <c r="F498" s="21">
        <v>0</v>
      </c>
      <c r="G498" s="22">
        <v>0</v>
      </c>
      <c r="H498" s="22">
        <v>0</v>
      </c>
      <c r="I498" s="22">
        <v>77.879465349104166</v>
      </c>
      <c r="J498" s="23">
        <f t="shared" si="315"/>
        <v>77.879465349104166</v>
      </c>
      <c r="K498" s="24">
        <f>IF(ISERROR(VLOOKUP($A498,'14-15 pricing'!$A$1:$D$1208,4,FALSE)),L498,VLOOKUP($A498,'14-15 pricing'!$A$1:$D$1208,4,FALSE))</f>
        <v>43.51</v>
      </c>
      <c r="L498" s="24">
        <f t="shared" si="349"/>
        <v>109.44271523273473</v>
      </c>
      <c r="M498" s="24"/>
      <c r="N498" s="24"/>
      <c r="O498" s="24"/>
      <c r="P498" s="24"/>
      <c r="Q498" s="24"/>
      <c r="R498" s="24"/>
      <c r="S498" s="24"/>
      <c r="T498" s="24"/>
      <c r="U498" s="24">
        <f t="shared" si="352"/>
        <v>109.72735957417621</v>
      </c>
      <c r="V498" s="24">
        <f t="shared" si="352"/>
        <v>109.47062478920324</v>
      </c>
      <c r="W498" s="24">
        <f t="shared" si="352"/>
        <v>110.49358361807967</v>
      </c>
      <c r="X498" s="22">
        <f t="shared" si="350"/>
        <v>109.44271523273473</v>
      </c>
      <c r="Y498" s="22">
        <f t="shared" si="351"/>
        <v>0</v>
      </c>
      <c r="Z498" s="31">
        <f t="shared" si="316"/>
        <v>109.44271523273473</v>
      </c>
      <c r="AA498" s="25">
        <f t="shared" si="317"/>
        <v>0</v>
      </c>
      <c r="AC498" s="49">
        <f t="shared" si="318"/>
        <v>2958.68</v>
      </c>
      <c r="AD498" s="49">
        <f t="shared" si="319"/>
        <v>7442.1046358259619</v>
      </c>
      <c r="AE498" s="49">
        <f t="shared" si="320"/>
        <v>7461.4604510439822</v>
      </c>
      <c r="AF498" s="49">
        <f t="shared" si="321"/>
        <v>7444.0024856658201</v>
      </c>
      <c r="AG498" s="49">
        <f t="shared" si="322"/>
        <v>7513.5636860294171</v>
      </c>
      <c r="AH498" s="50">
        <f t="shared" si="323"/>
        <v>26643.779154948421</v>
      </c>
      <c r="AI498" s="49">
        <f t="shared" si="324"/>
        <v>4554.8836860294177</v>
      </c>
      <c r="AJ498" s="51">
        <f t="shared" si="325"/>
        <v>1.1226207980488173E-3</v>
      </c>
      <c r="AK498" s="61"/>
      <c r="AL498" s="69">
        <f t="shared" si="326"/>
        <v>2958.68</v>
      </c>
      <c r="AM498" s="69">
        <f t="shared" si="327"/>
        <v>4551.6567355277966</v>
      </c>
      <c r="AN498" s="69">
        <f t="shared" si="328"/>
        <v>6387.862840006962</v>
      </c>
      <c r="AO498" s="69">
        <f t="shared" si="329"/>
        <v>8504.4366624171416</v>
      </c>
      <c r="AP498" s="69">
        <f t="shared" si="330"/>
        <v>10944.187153815676</v>
      </c>
      <c r="AQ498" s="70">
        <f t="shared" si="331"/>
        <v>26521.339688353492</v>
      </c>
      <c r="AS498" s="74">
        <f t="shared" si="332"/>
        <v>0.53840791688448797</v>
      </c>
      <c r="AT498" s="74">
        <f t="shared" si="333"/>
        <v>0.40341489070270242</v>
      </c>
      <c r="AU498" s="74">
        <f t="shared" si="334"/>
        <v>0.33134302902594459</v>
      </c>
      <c r="AV498" s="74">
        <f t="shared" si="335"/>
        <v>0.28687972975097742</v>
      </c>
      <c r="AW498" s="45"/>
      <c r="AX498" s="42" t="str">
        <f t="shared" si="336"/>
        <v>HPS0110-ST-0610-004-B</v>
      </c>
      <c r="AY498" s="42">
        <f t="shared" si="337"/>
        <v>43.51</v>
      </c>
      <c r="AZ498" s="43">
        <f t="shared" si="338"/>
        <v>66.936128463644067</v>
      </c>
      <c r="BA498" s="43">
        <f t="shared" si="339"/>
        <v>93.939159411867081</v>
      </c>
      <c r="BB498" s="43">
        <f t="shared" si="340"/>
        <v>96.240668817457816</v>
      </c>
      <c r="BC498" s="43">
        <f t="shared" si="341"/>
        <v>98.635062268713398</v>
      </c>
      <c r="BD498" s="43">
        <f t="shared" si="342"/>
        <v>100.12284072386251</v>
      </c>
      <c r="BE498" s="43">
        <f t="shared" si="343"/>
        <v>125.0652450355462</v>
      </c>
      <c r="BF498" s="43">
        <f t="shared" si="344"/>
        <v>128.12934353891708</v>
      </c>
      <c r="BG498" s="43">
        <f t="shared" si="345"/>
        <v>131.31710256899157</v>
      </c>
      <c r="BH498" s="43">
        <f t="shared" si="346"/>
        <v>133.29784604398935</v>
      </c>
      <c r="BI498" s="43">
        <f t="shared" si="347"/>
        <v>135.00004746781553</v>
      </c>
      <c r="BJ498" s="43">
        <f t="shared" si="313"/>
        <v>160.94392873258346</v>
      </c>
    </row>
    <row r="499" spans="1:62" x14ac:dyDescent="0.2">
      <c r="A499" s="26" t="s">
        <v>513</v>
      </c>
      <c r="B499" s="17">
        <f>IF(ISERROR(VLOOKUP('Prices updated for CPI'!A499,Quantities!$A$1:$B$576,2,FALSE)),0,VLOOKUP('Prices updated for CPI'!A499,Quantities!$A$1:$B$576,2,FALSE))</f>
        <v>9</v>
      </c>
      <c r="C499" s="18">
        <f t="shared" si="314"/>
        <v>1</v>
      </c>
      <c r="D499" s="19">
        <v>4</v>
      </c>
      <c r="E499" s="20">
        <v>650</v>
      </c>
      <c r="F499" s="21">
        <v>0</v>
      </c>
      <c r="G499" s="22">
        <v>0</v>
      </c>
      <c r="H499" s="22">
        <v>0</v>
      </c>
      <c r="I499" s="22">
        <v>77.879465349104166</v>
      </c>
      <c r="J499" s="23">
        <f t="shared" si="315"/>
        <v>77.879465349104166</v>
      </c>
      <c r="K499" s="24">
        <f>IF(ISERROR(VLOOKUP($A499,'14-15 pricing'!$A$1:$D$1208,4,FALSE)),L499,VLOOKUP($A499,'14-15 pricing'!$A$1:$D$1208,4,FALSE))</f>
        <v>43.51</v>
      </c>
      <c r="L499" s="24">
        <f t="shared" si="349"/>
        <v>109.44271523273473</v>
      </c>
      <c r="M499" s="24"/>
      <c r="N499" s="24"/>
      <c r="O499" s="24"/>
      <c r="P499" s="24"/>
      <c r="Q499" s="24"/>
      <c r="R499" s="24"/>
      <c r="S499" s="24"/>
      <c r="T499" s="24"/>
      <c r="U499" s="24">
        <f t="shared" si="352"/>
        <v>109.72735957417621</v>
      </c>
      <c r="V499" s="24">
        <f t="shared" si="352"/>
        <v>109.47062478920324</v>
      </c>
      <c r="W499" s="24">
        <f t="shared" si="352"/>
        <v>110.49358361807967</v>
      </c>
      <c r="X499" s="22">
        <f t="shared" si="350"/>
        <v>109.44271523273473</v>
      </c>
      <c r="Y499" s="22">
        <f t="shared" si="351"/>
        <v>0</v>
      </c>
      <c r="Z499" s="31">
        <f t="shared" si="316"/>
        <v>109.44271523273473</v>
      </c>
      <c r="AA499" s="25">
        <f t="shared" si="317"/>
        <v>0</v>
      </c>
      <c r="AC499" s="49">
        <f t="shared" si="318"/>
        <v>391.59</v>
      </c>
      <c r="AD499" s="49">
        <f t="shared" si="319"/>
        <v>984.98443709461253</v>
      </c>
      <c r="AE499" s="49">
        <f t="shared" si="320"/>
        <v>987.5462361675859</v>
      </c>
      <c r="AF499" s="49">
        <f t="shared" si="321"/>
        <v>985.23562310282921</v>
      </c>
      <c r="AG499" s="49">
        <f t="shared" si="322"/>
        <v>994.44225256271704</v>
      </c>
      <c r="AH499" s="50">
        <f t="shared" si="323"/>
        <v>3526.3825352137615</v>
      </c>
      <c r="AI499" s="49">
        <f t="shared" si="324"/>
        <v>602.85225256271701</v>
      </c>
      <c r="AJ499" s="51">
        <f t="shared" si="325"/>
        <v>1.4858216444763758E-4</v>
      </c>
      <c r="AK499" s="61"/>
      <c r="AL499" s="69">
        <f t="shared" si="326"/>
        <v>391.59</v>
      </c>
      <c r="AM499" s="69">
        <f t="shared" si="327"/>
        <v>602.42515617279651</v>
      </c>
      <c r="AN499" s="69">
        <f t="shared" si="328"/>
        <v>845.45243470680373</v>
      </c>
      <c r="AO499" s="69">
        <f t="shared" si="329"/>
        <v>1125.5872053199157</v>
      </c>
      <c r="AP499" s="69">
        <f t="shared" si="330"/>
        <v>1448.4953585932512</v>
      </c>
      <c r="AQ499" s="70">
        <f t="shared" si="331"/>
        <v>3510.1773116938434</v>
      </c>
      <c r="AS499" s="74">
        <f t="shared" si="332"/>
        <v>0.53840791688448775</v>
      </c>
      <c r="AT499" s="74">
        <f t="shared" si="333"/>
        <v>0.40341489070270253</v>
      </c>
      <c r="AU499" s="74">
        <f t="shared" si="334"/>
        <v>0.33134302902594459</v>
      </c>
      <c r="AV499" s="74">
        <f t="shared" si="335"/>
        <v>0.28687972975097759</v>
      </c>
      <c r="AW499" s="45"/>
      <c r="AX499" s="42" t="str">
        <f t="shared" si="336"/>
        <v>HPS0110-ST-0650-004-B</v>
      </c>
      <c r="AY499" s="42">
        <f t="shared" si="337"/>
        <v>43.51</v>
      </c>
      <c r="AZ499" s="43">
        <f t="shared" si="338"/>
        <v>66.936128463644053</v>
      </c>
      <c r="BA499" s="43">
        <f t="shared" si="339"/>
        <v>93.939159411867067</v>
      </c>
      <c r="BB499" s="43">
        <f t="shared" si="340"/>
        <v>96.240668817457802</v>
      </c>
      <c r="BC499" s="43">
        <f t="shared" si="341"/>
        <v>98.635062268713384</v>
      </c>
      <c r="BD499" s="43">
        <f t="shared" si="342"/>
        <v>100.1228407238625</v>
      </c>
      <c r="BE499" s="43">
        <f t="shared" si="343"/>
        <v>125.06524503554618</v>
      </c>
      <c r="BF499" s="43">
        <f t="shared" si="344"/>
        <v>128.12934353891706</v>
      </c>
      <c r="BG499" s="43">
        <f t="shared" si="345"/>
        <v>131.31710256899154</v>
      </c>
      <c r="BH499" s="43">
        <f t="shared" si="346"/>
        <v>133.29784604398932</v>
      </c>
      <c r="BI499" s="43">
        <f t="shared" si="347"/>
        <v>135.00004746781551</v>
      </c>
      <c r="BJ499" s="43">
        <f t="shared" si="313"/>
        <v>160.94392873258346</v>
      </c>
    </row>
    <row r="500" spans="1:62" x14ac:dyDescent="0.2">
      <c r="A500" s="26" t="s">
        <v>514</v>
      </c>
      <c r="B500" s="17">
        <f>IF(ISERROR(VLOOKUP('Prices updated for CPI'!A500,Quantities!$A$1:$B$576,2,FALSE)),0,VLOOKUP('Prices updated for CPI'!A500,Quantities!$A$1:$B$576,2,FALSE))</f>
        <v>20</v>
      </c>
      <c r="C500" s="18">
        <f t="shared" si="314"/>
        <v>1</v>
      </c>
      <c r="D500" s="19">
        <v>4</v>
      </c>
      <c r="E500" s="20">
        <v>760</v>
      </c>
      <c r="F500" s="21">
        <v>0</v>
      </c>
      <c r="G500" s="22">
        <v>0</v>
      </c>
      <c r="H500" s="22">
        <v>0</v>
      </c>
      <c r="I500" s="22">
        <v>83.284422349104162</v>
      </c>
      <c r="J500" s="23">
        <f t="shared" si="315"/>
        <v>83.284422349104162</v>
      </c>
      <c r="K500" s="24">
        <f>IF(ISERROR(VLOOKUP($A500,'14-15 pricing'!$A$1:$D$1208,4,FALSE)),L500,VLOOKUP($A500,'14-15 pricing'!$A$1:$D$1208,4,FALSE))</f>
        <v>56.03</v>
      </c>
      <c r="L500" s="24">
        <f t="shared" si="349"/>
        <v>117.03821126168864</v>
      </c>
      <c r="M500" s="24"/>
      <c r="N500" s="24"/>
      <c r="O500" s="24"/>
      <c r="P500" s="24"/>
      <c r="Q500" s="24"/>
      <c r="R500" s="24"/>
      <c r="S500" s="24"/>
      <c r="T500" s="24"/>
      <c r="U500" s="24">
        <f t="shared" si="352"/>
        <v>117.34261036671111</v>
      </c>
      <c r="V500" s="24">
        <f t="shared" si="352"/>
        <v>117.06805778513461</v>
      </c>
      <c r="W500" s="24">
        <f t="shared" si="352"/>
        <v>118.16201156060012</v>
      </c>
      <c r="X500" s="22">
        <f t="shared" si="350"/>
        <v>117.03821126168864</v>
      </c>
      <c r="Y500" s="22">
        <f t="shared" si="351"/>
        <v>0</v>
      </c>
      <c r="Z500" s="31">
        <f t="shared" si="316"/>
        <v>117.03821126168864</v>
      </c>
      <c r="AA500" s="25">
        <f t="shared" si="317"/>
        <v>0</v>
      </c>
      <c r="AC500" s="49">
        <f t="shared" si="318"/>
        <v>1120.5999999999999</v>
      </c>
      <c r="AD500" s="49">
        <f t="shared" si="319"/>
        <v>2340.7642252337728</v>
      </c>
      <c r="AE500" s="49">
        <f t="shared" si="320"/>
        <v>2346.8522073342224</v>
      </c>
      <c r="AF500" s="49">
        <f t="shared" si="321"/>
        <v>2341.3611557026925</v>
      </c>
      <c r="AG500" s="49">
        <f t="shared" si="322"/>
        <v>2363.2402312120025</v>
      </c>
      <c r="AH500" s="50">
        <f t="shared" si="323"/>
        <v>8558.3735410288118</v>
      </c>
      <c r="AI500" s="49">
        <f t="shared" si="324"/>
        <v>1242.6402312120026</v>
      </c>
      <c r="AJ500" s="51">
        <f t="shared" si="325"/>
        <v>3.0626770389977759E-4</v>
      </c>
      <c r="AK500" s="61"/>
      <c r="AL500" s="69">
        <f t="shared" si="326"/>
        <v>1120.5999999999999</v>
      </c>
      <c r="AM500" s="69">
        <f t="shared" si="327"/>
        <v>1555.1878216436232</v>
      </c>
      <c r="AN500" s="69">
        <f t="shared" si="328"/>
        <v>2056.1322442688083</v>
      </c>
      <c r="AO500" s="69">
        <f t="shared" si="329"/>
        <v>2633.5651636041871</v>
      </c>
      <c r="AP500" s="69">
        <f t="shared" si="330"/>
        <v>3299.1655002340544</v>
      </c>
      <c r="AQ500" s="70">
        <f t="shared" si="331"/>
        <v>8531.6201445101633</v>
      </c>
      <c r="AS500" s="74">
        <f t="shared" si="332"/>
        <v>0.38781708160237671</v>
      </c>
      <c r="AT500" s="74">
        <f t="shared" si="333"/>
        <v>0.32211184761963646</v>
      </c>
      <c r="AU500" s="74">
        <f t="shared" si="334"/>
        <v>0.28083452362798905</v>
      </c>
      <c r="AV500" s="74">
        <f t="shared" si="335"/>
        <v>0.2527373713126409</v>
      </c>
      <c r="AW500" s="45"/>
      <c r="AX500" s="42" t="str">
        <f t="shared" si="336"/>
        <v>HPS0110-ST-0760-004-B</v>
      </c>
      <c r="AY500" s="42">
        <f t="shared" si="337"/>
        <v>56.03</v>
      </c>
      <c r="AZ500" s="43">
        <f t="shared" si="338"/>
        <v>77.759391082181168</v>
      </c>
      <c r="BA500" s="43">
        <f t="shared" si="339"/>
        <v>102.80661221344043</v>
      </c>
      <c r="BB500" s="43">
        <f t="shared" si="340"/>
        <v>105.32537421266971</v>
      </c>
      <c r="BC500" s="43">
        <f t="shared" si="341"/>
        <v>107.94578811216365</v>
      </c>
      <c r="BD500" s="43">
        <f t="shared" si="342"/>
        <v>109.57400645748029</v>
      </c>
      <c r="BE500" s="43">
        <f t="shared" si="343"/>
        <v>131.67825818020938</v>
      </c>
      <c r="BF500" s="43">
        <f t="shared" si="344"/>
        <v>134.9043755056245</v>
      </c>
      <c r="BG500" s="43">
        <f t="shared" si="345"/>
        <v>138.26069209429099</v>
      </c>
      <c r="BH500" s="43">
        <f t="shared" si="346"/>
        <v>140.34617036297698</v>
      </c>
      <c r="BI500" s="43">
        <f t="shared" si="347"/>
        <v>142.13837825012897</v>
      </c>
      <c r="BJ500" s="43">
        <f t="shared" si="313"/>
        <v>164.95827501170274</v>
      </c>
    </row>
    <row r="501" spans="1:62" x14ac:dyDescent="0.2">
      <c r="A501" s="26" t="s">
        <v>515</v>
      </c>
      <c r="B501" s="17">
        <f>IF(ISERROR(VLOOKUP('Prices updated for CPI'!A501,Quantities!$A$1:$B$576,2,FALSE)),0,VLOOKUP('Prices updated for CPI'!A501,Quantities!$A$1:$B$576,2,FALSE))</f>
        <v>63</v>
      </c>
      <c r="C501" s="18">
        <f t="shared" si="314"/>
        <v>1</v>
      </c>
      <c r="D501" s="19">
        <v>4</v>
      </c>
      <c r="E501" s="20">
        <v>960</v>
      </c>
      <c r="F501" s="21">
        <v>0</v>
      </c>
      <c r="G501" s="22">
        <v>0</v>
      </c>
      <c r="H501" s="22">
        <v>0</v>
      </c>
      <c r="I501" s="22">
        <v>77.879465349104166</v>
      </c>
      <c r="J501" s="23">
        <f t="shared" si="315"/>
        <v>77.879465349104166</v>
      </c>
      <c r="K501" s="24">
        <f>IF(ISERROR(VLOOKUP($A501,'14-15 pricing'!$A$1:$D$1208,4,FALSE)),L501,VLOOKUP($A501,'14-15 pricing'!$A$1:$D$1208,4,FALSE))</f>
        <v>43.51</v>
      </c>
      <c r="L501" s="24">
        <f t="shared" si="349"/>
        <v>109.44271523273473</v>
      </c>
      <c r="M501" s="24"/>
      <c r="N501" s="24"/>
      <c r="O501" s="24"/>
      <c r="P501" s="24"/>
      <c r="Q501" s="24"/>
      <c r="R501" s="24"/>
      <c r="S501" s="24"/>
      <c r="T501" s="24"/>
      <c r="U501" s="24">
        <f t="shared" si="352"/>
        <v>109.72735957417621</v>
      </c>
      <c r="V501" s="24">
        <f t="shared" si="352"/>
        <v>109.47062478920324</v>
      </c>
      <c r="W501" s="24">
        <f t="shared" si="352"/>
        <v>110.49358361807967</v>
      </c>
      <c r="X501" s="22">
        <f t="shared" si="350"/>
        <v>109.44271523273473</v>
      </c>
      <c r="Y501" s="22">
        <f t="shared" si="351"/>
        <v>0</v>
      </c>
      <c r="Z501" s="31">
        <f t="shared" si="316"/>
        <v>109.44271523273473</v>
      </c>
      <c r="AA501" s="25">
        <f t="shared" si="317"/>
        <v>0</v>
      </c>
      <c r="AC501" s="49">
        <f t="shared" si="318"/>
        <v>2741.1299999999997</v>
      </c>
      <c r="AD501" s="49">
        <f t="shared" si="319"/>
        <v>6894.8910596622882</v>
      </c>
      <c r="AE501" s="49">
        <f t="shared" si="320"/>
        <v>6912.8236531731009</v>
      </c>
      <c r="AF501" s="49">
        <f t="shared" si="321"/>
        <v>6896.6493617198039</v>
      </c>
      <c r="AG501" s="49">
        <f t="shared" si="322"/>
        <v>6961.0957679390194</v>
      </c>
      <c r="AH501" s="50">
        <f t="shared" si="323"/>
        <v>24684.677746496331</v>
      </c>
      <c r="AI501" s="49">
        <f t="shared" si="324"/>
        <v>4219.9657679390202</v>
      </c>
      <c r="AJ501" s="51">
        <f t="shared" si="325"/>
        <v>1.0400751511334633E-3</v>
      </c>
      <c r="AK501" s="61"/>
      <c r="AL501" s="69">
        <f t="shared" si="326"/>
        <v>2741.1299999999997</v>
      </c>
      <c r="AM501" s="69">
        <f t="shared" si="327"/>
        <v>4216.976093209576</v>
      </c>
      <c r="AN501" s="69">
        <f t="shared" si="328"/>
        <v>5918.1670429476271</v>
      </c>
      <c r="AO501" s="69">
        <f t="shared" si="329"/>
        <v>7879.1104372394111</v>
      </c>
      <c r="AP501" s="69">
        <f t="shared" si="330"/>
        <v>10139.467510152759</v>
      </c>
      <c r="AQ501" s="70">
        <f t="shared" si="331"/>
        <v>24571.241181856905</v>
      </c>
      <c r="AS501" s="74">
        <f t="shared" si="332"/>
        <v>0.53840791688448797</v>
      </c>
      <c r="AT501" s="74">
        <f t="shared" si="333"/>
        <v>0.40341489070270264</v>
      </c>
      <c r="AU501" s="74">
        <f t="shared" si="334"/>
        <v>0.33134302902594454</v>
      </c>
      <c r="AV501" s="74">
        <f t="shared" si="335"/>
        <v>0.28687972975097747</v>
      </c>
      <c r="AW501" s="45"/>
      <c r="AX501" s="42" t="str">
        <f t="shared" si="336"/>
        <v>HPS0110-ST-0960-004-B</v>
      </c>
      <c r="AY501" s="42">
        <f t="shared" si="337"/>
        <v>43.51</v>
      </c>
      <c r="AZ501" s="43">
        <f t="shared" si="338"/>
        <v>66.936128463644067</v>
      </c>
      <c r="BA501" s="43">
        <f t="shared" si="339"/>
        <v>93.939159411867095</v>
      </c>
      <c r="BB501" s="43">
        <f t="shared" si="340"/>
        <v>96.240668817457831</v>
      </c>
      <c r="BC501" s="43">
        <f t="shared" si="341"/>
        <v>98.635062268713412</v>
      </c>
      <c r="BD501" s="43">
        <f t="shared" si="342"/>
        <v>100.12284072386252</v>
      </c>
      <c r="BE501" s="43">
        <f t="shared" si="343"/>
        <v>125.0652450355462</v>
      </c>
      <c r="BF501" s="43">
        <f t="shared" si="344"/>
        <v>128.12934353891708</v>
      </c>
      <c r="BG501" s="43">
        <f t="shared" si="345"/>
        <v>131.31710256899157</v>
      </c>
      <c r="BH501" s="43">
        <f t="shared" si="346"/>
        <v>133.29784604398935</v>
      </c>
      <c r="BI501" s="43">
        <f t="shared" si="347"/>
        <v>135.00004746781553</v>
      </c>
      <c r="BJ501" s="43">
        <f t="shared" si="313"/>
        <v>160.94392873258349</v>
      </c>
    </row>
    <row r="502" spans="1:62" x14ac:dyDescent="0.2">
      <c r="A502" s="26" t="s">
        <v>516</v>
      </c>
      <c r="B502" s="17">
        <f>IF(ISERROR(VLOOKUP('Prices updated for CPI'!A502,Quantities!$A$1:$B$576,2,FALSE)),0,VLOOKUP('Prices updated for CPI'!A502,Quantities!$A$1:$B$576,2,FALSE))</f>
        <v>4</v>
      </c>
      <c r="C502" s="18">
        <f t="shared" si="314"/>
        <v>1</v>
      </c>
      <c r="D502" s="19">
        <v>4</v>
      </c>
      <c r="E502" s="20">
        <v>970</v>
      </c>
      <c r="F502" s="21">
        <v>0</v>
      </c>
      <c r="G502" s="22">
        <v>0</v>
      </c>
      <c r="H502" s="22">
        <v>0</v>
      </c>
      <c r="I502" s="22">
        <v>77.879465349104166</v>
      </c>
      <c r="J502" s="23">
        <f t="shared" si="315"/>
        <v>77.879465349104166</v>
      </c>
      <c r="K502" s="24">
        <f>IF(ISERROR(VLOOKUP($A502,'14-15 pricing'!$A$1:$D$1208,4,FALSE)),L502,VLOOKUP($A502,'14-15 pricing'!$A$1:$D$1208,4,FALSE))</f>
        <v>43.51</v>
      </c>
      <c r="L502" s="24">
        <f t="shared" si="349"/>
        <v>109.44271523273473</v>
      </c>
      <c r="M502" s="24"/>
      <c r="N502" s="24"/>
      <c r="O502" s="24"/>
      <c r="P502" s="24"/>
      <c r="Q502" s="24"/>
      <c r="R502" s="24"/>
      <c r="S502" s="24"/>
      <c r="T502" s="24"/>
      <c r="U502" s="24">
        <f t="shared" si="352"/>
        <v>109.72735957417621</v>
      </c>
      <c r="V502" s="24">
        <f t="shared" si="352"/>
        <v>109.47062478920324</v>
      </c>
      <c r="W502" s="24">
        <f t="shared" si="352"/>
        <v>110.49358361807967</v>
      </c>
      <c r="X502" s="22">
        <f t="shared" si="350"/>
        <v>109.44271523273473</v>
      </c>
      <c r="Y502" s="22">
        <f t="shared" si="351"/>
        <v>0</v>
      </c>
      <c r="Z502" s="31">
        <f t="shared" si="316"/>
        <v>109.44271523273473</v>
      </c>
      <c r="AA502" s="25">
        <f t="shared" si="317"/>
        <v>0</v>
      </c>
      <c r="AC502" s="49">
        <f t="shared" si="318"/>
        <v>174.04</v>
      </c>
      <c r="AD502" s="49">
        <f t="shared" si="319"/>
        <v>437.77086093093891</v>
      </c>
      <c r="AE502" s="49">
        <f t="shared" si="320"/>
        <v>438.90943829670482</v>
      </c>
      <c r="AF502" s="49">
        <f t="shared" si="321"/>
        <v>437.88249915681297</v>
      </c>
      <c r="AG502" s="49">
        <f t="shared" si="322"/>
        <v>441.97433447231867</v>
      </c>
      <c r="AH502" s="50">
        <f t="shared" si="323"/>
        <v>1567.2811267616719</v>
      </c>
      <c r="AI502" s="49">
        <f t="shared" si="324"/>
        <v>267.93433447231871</v>
      </c>
      <c r="AJ502" s="51">
        <f t="shared" si="325"/>
        <v>6.6036517532283375E-5</v>
      </c>
      <c r="AK502" s="61"/>
      <c r="AL502" s="69">
        <f t="shared" si="326"/>
        <v>174.04</v>
      </c>
      <c r="AM502" s="69">
        <f t="shared" si="327"/>
        <v>267.74451385457621</v>
      </c>
      <c r="AN502" s="69">
        <f t="shared" si="328"/>
        <v>375.75663764746832</v>
      </c>
      <c r="AO502" s="69">
        <f t="shared" si="329"/>
        <v>500.26098014218474</v>
      </c>
      <c r="AP502" s="69">
        <f t="shared" si="330"/>
        <v>643.77571493033383</v>
      </c>
      <c r="AQ502" s="70">
        <f t="shared" si="331"/>
        <v>1560.0788051972638</v>
      </c>
      <c r="AS502" s="74">
        <f t="shared" si="332"/>
        <v>0.53840791688448764</v>
      </c>
      <c r="AT502" s="74">
        <f t="shared" si="333"/>
        <v>0.40341489070270264</v>
      </c>
      <c r="AU502" s="74">
        <f t="shared" si="334"/>
        <v>0.33134302902594454</v>
      </c>
      <c r="AV502" s="74">
        <f t="shared" si="335"/>
        <v>0.28687972975097753</v>
      </c>
      <c r="AW502" s="45"/>
      <c r="AX502" s="42" t="str">
        <f t="shared" si="336"/>
        <v>HPS0110-ST-0970-004-B</v>
      </c>
      <c r="AY502" s="42">
        <f t="shared" si="337"/>
        <v>43.51</v>
      </c>
      <c r="AZ502" s="43">
        <f t="shared" si="338"/>
        <v>66.936128463644053</v>
      </c>
      <c r="BA502" s="43">
        <f t="shared" si="339"/>
        <v>93.939159411867081</v>
      </c>
      <c r="BB502" s="43">
        <f t="shared" si="340"/>
        <v>96.240668817457816</v>
      </c>
      <c r="BC502" s="43">
        <f t="shared" si="341"/>
        <v>98.635062268713398</v>
      </c>
      <c r="BD502" s="43">
        <f t="shared" si="342"/>
        <v>100.12284072386251</v>
      </c>
      <c r="BE502" s="43">
        <f t="shared" si="343"/>
        <v>125.06524503554618</v>
      </c>
      <c r="BF502" s="43">
        <f t="shared" si="344"/>
        <v>128.12934353891706</v>
      </c>
      <c r="BG502" s="43">
        <f t="shared" si="345"/>
        <v>131.31710256899154</v>
      </c>
      <c r="BH502" s="43">
        <f t="shared" si="346"/>
        <v>133.29784604398932</v>
      </c>
      <c r="BI502" s="43">
        <f t="shared" si="347"/>
        <v>135.00004746781551</v>
      </c>
      <c r="BJ502" s="43">
        <f t="shared" si="313"/>
        <v>160.94392873258346</v>
      </c>
    </row>
    <row r="503" spans="1:62" x14ac:dyDescent="0.2">
      <c r="A503" s="26" t="s">
        <v>517</v>
      </c>
      <c r="B503" s="17">
        <f>IF(ISERROR(VLOOKUP('Prices updated for CPI'!A503,Quantities!$A$1:$B$576,2,FALSE)),0,VLOOKUP('Prices updated for CPI'!A503,Quantities!$A$1:$B$576,2,FALSE))</f>
        <v>36</v>
      </c>
      <c r="C503" s="18">
        <f t="shared" si="314"/>
        <v>1</v>
      </c>
      <c r="D503" s="19">
        <v>4</v>
      </c>
      <c r="E503" s="20">
        <v>1070</v>
      </c>
      <c r="F503" s="21">
        <v>0</v>
      </c>
      <c r="G503" s="22">
        <v>0</v>
      </c>
      <c r="H503" s="22">
        <v>0</v>
      </c>
      <c r="I503" s="22">
        <v>88.689379349104172</v>
      </c>
      <c r="J503" s="23">
        <f t="shared" si="315"/>
        <v>88.689379349104172</v>
      </c>
      <c r="K503" s="24">
        <f>IF(ISERROR(VLOOKUP($A503,'14-15 pricing'!$A$1:$D$1208,4,FALSE)),L503,VLOOKUP($A503,'14-15 pricing'!$A$1:$D$1208,4,FALSE))</f>
        <v>56.03</v>
      </c>
      <c r="L503" s="24">
        <f t="shared" si="349"/>
        <v>124.63370729064259</v>
      </c>
      <c r="M503" s="24"/>
      <c r="N503" s="24"/>
      <c r="O503" s="24"/>
      <c r="P503" s="24"/>
      <c r="Q503" s="24"/>
      <c r="R503" s="24"/>
      <c r="S503" s="24"/>
      <c r="T503" s="24"/>
      <c r="U503" s="24">
        <f t="shared" si="352"/>
        <v>124.95786115924604</v>
      </c>
      <c r="V503" s="24">
        <f t="shared" si="352"/>
        <v>124.66549078106598</v>
      </c>
      <c r="W503" s="24">
        <f t="shared" si="352"/>
        <v>125.83043950312062</v>
      </c>
      <c r="X503" s="22">
        <f t="shared" si="350"/>
        <v>124.63370729064259</v>
      </c>
      <c r="Y503" s="22">
        <f t="shared" si="351"/>
        <v>0</v>
      </c>
      <c r="Z503" s="31">
        <f t="shared" si="316"/>
        <v>124.63370729064259</v>
      </c>
      <c r="AA503" s="25">
        <f t="shared" si="317"/>
        <v>0</v>
      </c>
      <c r="AC503" s="49">
        <f t="shared" si="318"/>
        <v>2017.08</v>
      </c>
      <c r="AD503" s="49">
        <f t="shared" si="319"/>
        <v>4486.813462463133</v>
      </c>
      <c r="AE503" s="49">
        <f t="shared" si="320"/>
        <v>4498.4830017328577</v>
      </c>
      <c r="AF503" s="49">
        <f t="shared" si="321"/>
        <v>4487.9576681183753</v>
      </c>
      <c r="AG503" s="49">
        <f t="shared" si="322"/>
        <v>4529.8958221123421</v>
      </c>
      <c r="AH503" s="50">
        <f t="shared" si="323"/>
        <v>16282.117418997163</v>
      </c>
      <c r="AI503" s="49">
        <f t="shared" si="324"/>
        <v>2512.8158221123422</v>
      </c>
      <c r="AJ503" s="51">
        <f t="shared" si="325"/>
        <v>6.1932191863026933E-4</v>
      </c>
      <c r="AK503" s="61"/>
      <c r="AL503" s="69">
        <f t="shared" si="326"/>
        <v>2017.08</v>
      </c>
      <c r="AM503" s="69">
        <f t="shared" si="327"/>
        <v>2895.8855680913521</v>
      </c>
      <c r="AN503" s="69">
        <f t="shared" si="328"/>
        <v>3908.874717769655</v>
      </c>
      <c r="AO503" s="69">
        <f t="shared" si="329"/>
        <v>5076.5357506812088</v>
      </c>
      <c r="AP503" s="69">
        <f t="shared" si="330"/>
        <v>6422.4852983274632</v>
      </c>
      <c r="AQ503" s="70">
        <f t="shared" si="331"/>
        <v>16222.7358752358</v>
      </c>
      <c r="AS503" s="74">
        <f t="shared" si="332"/>
        <v>0.43568205925959913</v>
      </c>
      <c r="AT503" s="74">
        <f t="shared" si="333"/>
        <v>0.34980289305628659</v>
      </c>
      <c r="AU503" s="74">
        <f t="shared" si="334"/>
        <v>0.29872050582828696</v>
      </c>
      <c r="AV503" s="74">
        <f t="shared" si="335"/>
        <v>0.26513150182496881</v>
      </c>
      <c r="AW503" s="45"/>
      <c r="AX503" s="42" t="str">
        <f t="shared" si="336"/>
        <v>HPS0110-ST-1070-004-B</v>
      </c>
      <c r="AY503" s="42">
        <f t="shared" si="337"/>
        <v>56.03</v>
      </c>
      <c r="AZ503" s="43">
        <f t="shared" si="338"/>
        <v>80.441265780315348</v>
      </c>
      <c r="BA503" s="43">
        <f t="shared" si="339"/>
        <v>108.57985327137933</v>
      </c>
      <c r="BB503" s="43">
        <f t="shared" si="340"/>
        <v>111.24005967652812</v>
      </c>
      <c r="BC503" s="43">
        <f t="shared" si="341"/>
        <v>114.0076263786253</v>
      </c>
      <c r="BD503" s="43">
        <f t="shared" si="342"/>
        <v>115.72727947507406</v>
      </c>
      <c r="BE503" s="43">
        <f t="shared" si="343"/>
        <v>141.01488196336695</v>
      </c>
      <c r="BF503" s="43">
        <f t="shared" si="344"/>
        <v>144.46974657146944</v>
      </c>
      <c r="BG503" s="43">
        <f t="shared" si="345"/>
        <v>148.06404219873062</v>
      </c>
      <c r="BH503" s="43">
        <f t="shared" si="346"/>
        <v>150.29739093799972</v>
      </c>
      <c r="BI503" s="43">
        <f t="shared" si="347"/>
        <v>152.21667501080907</v>
      </c>
      <c r="BJ503" s="43">
        <f t="shared" si="313"/>
        <v>178.40236939798515</v>
      </c>
    </row>
    <row r="504" spans="1:62" x14ac:dyDescent="0.2">
      <c r="A504" s="26" t="s">
        <v>518</v>
      </c>
      <c r="B504" s="17">
        <f>IF(ISERROR(VLOOKUP('Prices updated for CPI'!A504,Quantities!$A$1:$B$576,2,FALSE)),0,VLOOKUP('Prices updated for CPI'!A504,Quantities!$A$1:$B$576,2,FALSE))</f>
        <v>25</v>
      </c>
      <c r="C504" s="18">
        <f t="shared" si="314"/>
        <v>1</v>
      </c>
      <c r="D504" s="19">
        <v>4</v>
      </c>
      <c r="E504" s="20">
        <v>1120</v>
      </c>
      <c r="F504" s="21">
        <v>0</v>
      </c>
      <c r="G504" s="22">
        <v>0</v>
      </c>
      <c r="H504" s="22">
        <v>0</v>
      </c>
      <c r="I504" s="22">
        <v>87.754349099104161</v>
      </c>
      <c r="J504" s="23">
        <f t="shared" si="315"/>
        <v>87.754349099104161</v>
      </c>
      <c r="K504" s="24">
        <f>IF(ISERROR(VLOOKUP($A504,'14-15 pricing'!$A$1:$D$1208,4,FALSE)),L504,VLOOKUP($A504,'14-15 pricing'!$A$1:$D$1208,4,FALSE))</f>
        <v>55.07</v>
      </c>
      <c r="L504" s="24">
        <f t="shared" si="349"/>
        <v>123.31972485732686</v>
      </c>
      <c r="M504" s="24"/>
      <c r="N504" s="24"/>
      <c r="O504" s="24"/>
      <c r="P504" s="24"/>
      <c r="Q504" s="24"/>
      <c r="R504" s="24"/>
      <c r="S504" s="24"/>
      <c r="T504" s="24"/>
      <c r="U504" s="24">
        <f t="shared" si="352"/>
        <v>123.64046125165071</v>
      </c>
      <c r="V504" s="24">
        <f t="shared" si="352"/>
        <v>123.35117326225057</v>
      </c>
      <c r="W504" s="24">
        <f t="shared" si="352"/>
        <v>124.50384021727949</v>
      </c>
      <c r="X504" s="22">
        <f t="shared" si="350"/>
        <v>123.31972485732686</v>
      </c>
      <c r="Y504" s="22">
        <f t="shared" si="351"/>
        <v>0</v>
      </c>
      <c r="Z504" s="31">
        <f t="shared" si="316"/>
        <v>123.31972485732686</v>
      </c>
      <c r="AA504" s="25">
        <f t="shared" si="317"/>
        <v>0</v>
      </c>
      <c r="AC504" s="49">
        <f t="shared" si="318"/>
        <v>1376.75</v>
      </c>
      <c r="AD504" s="49">
        <f t="shared" si="319"/>
        <v>3082.9931214331714</v>
      </c>
      <c r="AE504" s="49">
        <f t="shared" si="320"/>
        <v>3091.0115312912676</v>
      </c>
      <c r="AF504" s="49">
        <f t="shared" si="321"/>
        <v>3083.7793315562644</v>
      </c>
      <c r="AG504" s="49">
        <f t="shared" si="322"/>
        <v>3112.5960054319871</v>
      </c>
      <c r="AH504" s="50">
        <f t="shared" si="323"/>
        <v>11179.164657881423</v>
      </c>
      <c r="AI504" s="49">
        <f t="shared" si="324"/>
        <v>1735.8460054319871</v>
      </c>
      <c r="AJ504" s="51">
        <f t="shared" si="325"/>
        <v>4.2782581559324659E-4</v>
      </c>
      <c r="AK504" s="61"/>
      <c r="AL504" s="69">
        <f t="shared" si="326"/>
        <v>1376.75</v>
      </c>
      <c r="AM504" s="69">
        <f t="shared" si="327"/>
        <v>1983.8263808070933</v>
      </c>
      <c r="AN504" s="69">
        <f t="shared" si="328"/>
        <v>2683.596397193282</v>
      </c>
      <c r="AO504" s="69">
        <f t="shared" si="329"/>
        <v>3490.2133095200511</v>
      </c>
      <c r="AP504" s="69">
        <f t="shared" si="330"/>
        <v>4419.9914194933999</v>
      </c>
      <c r="AQ504" s="70">
        <f t="shared" si="331"/>
        <v>11137.790944290813</v>
      </c>
      <c r="AS504" s="74">
        <f t="shared" si="332"/>
        <v>0.44094888745748562</v>
      </c>
      <c r="AT504" s="74">
        <f t="shared" si="333"/>
        <v>0.35273752943112724</v>
      </c>
      <c r="AU504" s="74">
        <f t="shared" si="334"/>
        <v>0.300573108970631</v>
      </c>
      <c r="AV504" s="74">
        <f t="shared" si="335"/>
        <v>0.26639578372967848</v>
      </c>
      <c r="AW504" s="45"/>
      <c r="AX504" s="42" t="str">
        <f t="shared" si="336"/>
        <v>HPS0110-ST-1120-004-B</v>
      </c>
      <c r="AY504" s="42">
        <f t="shared" si="337"/>
        <v>55.07</v>
      </c>
      <c r="AZ504" s="43">
        <f t="shared" si="338"/>
        <v>79.353055232283737</v>
      </c>
      <c r="BA504" s="43">
        <f t="shared" si="339"/>
        <v>107.34385588773128</v>
      </c>
      <c r="BB504" s="43">
        <f t="shared" si="340"/>
        <v>109.9737803569807</v>
      </c>
      <c r="BC504" s="43">
        <f t="shared" si="341"/>
        <v>112.70984300837416</v>
      </c>
      <c r="BD504" s="43">
        <f t="shared" si="342"/>
        <v>114.40992077234682</v>
      </c>
      <c r="BE504" s="43">
        <f t="shared" si="343"/>
        <v>139.60853238080205</v>
      </c>
      <c r="BF504" s="43">
        <f t="shared" si="344"/>
        <v>143.02894142413169</v>
      </c>
      <c r="BG504" s="43">
        <f t="shared" si="345"/>
        <v>146.58739093299292</v>
      </c>
      <c r="BH504" s="43">
        <f t="shared" si="346"/>
        <v>148.79846635597468</v>
      </c>
      <c r="BI504" s="43">
        <f t="shared" si="347"/>
        <v>150.6986092975996</v>
      </c>
      <c r="BJ504" s="43">
        <f t="shared" si="313"/>
        <v>176.79965677973598</v>
      </c>
    </row>
    <row r="505" spans="1:62" x14ac:dyDescent="0.2">
      <c r="A505" s="26" t="s">
        <v>519</v>
      </c>
      <c r="B505" s="17">
        <f>IF(ISERROR(VLOOKUP('Prices updated for CPI'!A505,Quantities!$A$1:$B$576,2,FALSE)),0,VLOOKUP('Prices updated for CPI'!A505,Quantities!$A$1:$B$576,2,FALSE))</f>
        <v>3</v>
      </c>
      <c r="C505" s="18">
        <f t="shared" si="314"/>
        <v>1</v>
      </c>
      <c r="D505" s="19">
        <v>4</v>
      </c>
      <c r="E505" s="20">
        <v>1160</v>
      </c>
      <c r="F505" s="21">
        <v>0</v>
      </c>
      <c r="G505" s="22">
        <v>0</v>
      </c>
      <c r="H505" s="22">
        <v>0</v>
      </c>
      <c r="I505" s="22">
        <v>83.284422349104162</v>
      </c>
      <c r="J505" s="23">
        <f t="shared" si="315"/>
        <v>83.284422349104162</v>
      </c>
      <c r="K505" s="24">
        <f>IF(ISERROR(VLOOKUP($A505,'14-15 pricing'!$A$1:$D$1208,4,FALSE)),L505,VLOOKUP($A505,'14-15 pricing'!$A$1:$D$1208,4,FALSE))</f>
        <v>56.03</v>
      </c>
      <c r="L505" s="24">
        <f t="shared" si="349"/>
        <v>117.03821126168864</v>
      </c>
      <c r="M505" s="24"/>
      <c r="N505" s="24"/>
      <c r="O505" s="24"/>
      <c r="P505" s="24"/>
      <c r="Q505" s="24"/>
      <c r="R505" s="24"/>
      <c r="S505" s="24"/>
      <c r="T505" s="24"/>
      <c r="U505" s="24">
        <f t="shared" si="352"/>
        <v>117.34261036671111</v>
      </c>
      <c r="V505" s="24">
        <f t="shared" si="352"/>
        <v>117.06805778513461</v>
      </c>
      <c r="W505" s="24">
        <f t="shared" si="352"/>
        <v>118.16201156060012</v>
      </c>
      <c r="X505" s="22">
        <f t="shared" si="350"/>
        <v>117.03821126168864</v>
      </c>
      <c r="Y505" s="22">
        <f t="shared" si="351"/>
        <v>0</v>
      </c>
      <c r="Z505" s="31">
        <f t="shared" si="316"/>
        <v>117.03821126168864</v>
      </c>
      <c r="AA505" s="25">
        <f t="shared" si="317"/>
        <v>0</v>
      </c>
      <c r="AC505" s="49">
        <f t="shared" si="318"/>
        <v>168.09</v>
      </c>
      <c r="AD505" s="49">
        <f t="shared" si="319"/>
        <v>351.11463378506596</v>
      </c>
      <c r="AE505" s="49">
        <f t="shared" si="320"/>
        <v>352.02783110013331</v>
      </c>
      <c r="AF505" s="49">
        <f t="shared" si="321"/>
        <v>351.20417335540384</v>
      </c>
      <c r="AG505" s="49">
        <f t="shared" si="322"/>
        <v>354.48603468180033</v>
      </c>
      <c r="AH505" s="50">
        <f t="shared" si="323"/>
        <v>1283.7560311543218</v>
      </c>
      <c r="AI505" s="49">
        <f t="shared" si="324"/>
        <v>186.39603468180033</v>
      </c>
      <c r="AJ505" s="51">
        <f t="shared" si="325"/>
        <v>4.594015558496662E-5</v>
      </c>
      <c r="AK505" s="61"/>
      <c r="AL505" s="69">
        <f t="shared" si="326"/>
        <v>168.09</v>
      </c>
      <c r="AM505" s="69">
        <f t="shared" si="327"/>
        <v>233.27817324654347</v>
      </c>
      <c r="AN505" s="69">
        <f t="shared" si="328"/>
        <v>308.41983664032119</v>
      </c>
      <c r="AO505" s="69">
        <f t="shared" si="329"/>
        <v>395.03477454062795</v>
      </c>
      <c r="AP505" s="69">
        <f t="shared" si="330"/>
        <v>494.87482503510802</v>
      </c>
      <c r="AQ505" s="70">
        <f t="shared" si="331"/>
        <v>1279.7430216765242</v>
      </c>
      <c r="AS505" s="74">
        <f t="shared" si="332"/>
        <v>0.38781708160237655</v>
      </c>
      <c r="AT505" s="74">
        <f t="shared" si="333"/>
        <v>0.32211184761963624</v>
      </c>
      <c r="AU505" s="74">
        <f t="shared" si="334"/>
        <v>0.28083452362798889</v>
      </c>
      <c r="AV505" s="74">
        <f t="shared" si="335"/>
        <v>0.2527373713126409</v>
      </c>
      <c r="AW505" s="45"/>
      <c r="AX505" s="42" t="str">
        <f t="shared" si="336"/>
        <v>HPS0110-ST-1160-004-B</v>
      </c>
      <c r="AY505" s="42">
        <f t="shared" si="337"/>
        <v>56.03</v>
      </c>
      <c r="AZ505" s="43">
        <f t="shared" si="338"/>
        <v>77.759391082181153</v>
      </c>
      <c r="BA505" s="43">
        <f t="shared" si="339"/>
        <v>102.80661221344039</v>
      </c>
      <c r="BB505" s="43">
        <f t="shared" si="340"/>
        <v>105.32537421266967</v>
      </c>
      <c r="BC505" s="43">
        <f t="shared" si="341"/>
        <v>107.94578811216361</v>
      </c>
      <c r="BD505" s="43">
        <f t="shared" si="342"/>
        <v>109.57400645748025</v>
      </c>
      <c r="BE505" s="43">
        <f t="shared" si="343"/>
        <v>131.67825818020933</v>
      </c>
      <c r="BF505" s="43">
        <f t="shared" si="344"/>
        <v>134.90437550562444</v>
      </c>
      <c r="BG505" s="43">
        <f t="shared" si="345"/>
        <v>138.26069209429093</v>
      </c>
      <c r="BH505" s="43">
        <f t="shared" si="346"/>
        <v>140.34617036297692</v>
      </c>
      <c r="BI505" s="43">
        <f t="shared" si="347"/>
        <v>142.13837825012891</v>
      </c>
      <c r="BJ505" s="43">
        <f t="shared" si="313"/>
        <v>164.95827501170268</v>
      </c>
    </row>
    <row r="506" spans="1:62" x14ac:dyDescent="0.2">
      <c r="A506" s="26" t="s">
        <v>520</v>
      </c>
      <c r="B506" s="17">
        <f>IF(ISERROR(VLOOKUP('Prices updated for CPI'!A506,Quantities!$A$1:$B$576,2,FALSE)),0,VLOOKUP('Prices updated for CPI'!A506,Quantities!$A$1:$B$576,2,FALSE))</f>
        <v>3</v>
      </c>
      <c r="C506" s="18">
        <f t="shared" si="314"/>
        <v>1</v>
      </c>
      <c r="D506" s="19">
        <v>4</v>
      </c>
      <c r="E506" s="20">
        <v>1380</v>
      </c>
      <c r="F506" s="21">
        <v>0</v>
      </c>
      <c r="G506" s="22">
        <v>0</v>
      </c>
      <c r="H506" s="22">
        <v>0</v>
      </c>
      <c r="I506" s="22">
        <v>81.171093265770836</v>
      </c>
      <c r="J506" s="23">
        <f t="shared" si="315"/>
        <v>81.171093265770836</v>
      </c>
      <c r="K506" s="24">
        <f>IF(ISERROR(VLOOKUP($A506,'14-15 pricing'!$A$1:$D$1208,4,FALSE)),L506,VLOOKUP($A506,'14-15 pricing'!$A$1:$D$1208,4,FALSE))</f>
        <v>55.07</v>
      </c>
      <c r="L506" s="24">
        <f t="shared" si="349"/>
        <v>114.06838510759877</v>
      </c>
      <c r="M506" s="24"/>
      <c r="N506" s="24"/>
      <c r="O506" s="24"/>
      <c r="P506" s="24"/>
      <c r="Q506" s="24"/>
      <c r="R506" s="24"/>
      <c r="S506" s="24"/>
      <c r="T506" s="24"/>
      <c r="U506" s="24">
        <f t="shared" si="352"/>
        <v>114.36506013333438</v>
      </c>
      <c r="V506" s="24">
        <f t="shared" si="352"/>
        <v>114.09747428021902</v>
      </c>
      <c r="W506" s="24">
        <f t="shared" si="352"/>
        <v>115.16366915114629</v>
      </c>
      <c r="X506" s="22">
        <f t="shared" si="350"/>
        <v>114.06838510759877</v>
      </c>
      <c r="Y506" s="22">
        <f t="shared" si="351"/>
        <v>0</v>
      </c>
      <c r="Z506" s="31">
        <f t="shared" si="316"/>
        <v>114.06838510759877</v>
      </c>
      <c r="AA506" s="25">
        <f t="shared" si="317"/>
        <v>0</v>
      </c>
      <c r="AC506" s="49">
        <f t="shared" si="318"/>
        <v>165.21</v>
      </c>
      <c r="AD506" s="49">
        <f t="shared" si="319"/>
        <v>342.20515532279632</v>
      </c>
      <c r="AE506" s="49">
        <f t="shared" si="320"/>
        <v>343.09518040000313</v>
      </c>
      <c r="AF506" s="49">
        <f t="shared" si="321"/>
        <v>342.29242284065708</v>
      </c>
      <c r="AG506" s="49">
        <f t="shared" si="322"/>
        <v>345.4910074534389</v>
      </c>
      <c r="AH506" s="50">
        <f t="shared" si="323"/>
        <v>1252.4794406597225</v>
      </c>
      <c r="AI506" s="49">
        <f t="shared" si="324"/>
        <v>180.28100745343889</v>
      </c>
      <c r="AJ506" s="51">
        <f t="shared" si="325"/>
        <v>4.4433013532525408E-5</v>
      </c>
      <c r="AK506" s="61"/>
      <c r="AL506" s="69">
        <f t="shared" si="326"/>
        <v>165.21</v>
      </c>
      <c r="AM506" s="69">
        <f t="shared" si="327"/>
        <v>228.25956844708912</v>
      </c>
      <c r="AN506" s="69">
        <f t="shared" si="328"/>
        <v>300.93608649364029</v>
      </c>
      <c r="AO506" s="69">
        <f t="shared" si="329"/>
        <v>384.70947948368439</v>
      </c>
      <c r="AP506" s="69">
        <f t="shared" si="330"/>
        <v>481.2741135869469</v>
      </c>
      <c r="AQ506" s="70">
        <f t="shared" si="331"/>
        <v>1248.6539793278696</v>
      </c>
      <c r="AS506" s="74">
        <f t="shared" si="332"/>
        <v>0.38163288207184259</v>
      </c>
      <c r="AT506" s="74">
        <f t="shared" si="333"/>
        <v>0.31839417966567163</v>
      </c>
      <c r="AU506" s="74">
        <f t="shared" si="334"/>
        <v>0.27837602982789666</v>
      </c>
      <c r="AV506" s="74">
        <f t="shared" si="335"/>
        <v>0.25100664073279699</v>
      </c>
      <c r="AW506" s="45"/>
      <c r="AX506" s="42" t="str">
        <f t="shared" si="336"/>
        <v>HPS0110-ST-1380-004-B</v>
      </c>
      <c r="AY506" s="42">
        <f t="shared" si="337"/>
        <v>55.07</v>
      </c>
      <c r="AZ506" s="43">
        <f t="shared" si="338"/>
        <v>76.08652281569637</v>
      </c>
      <c r="BA506" s="43">
        <f t="shared" si="339"/>
        <v>100.31202883121342</v>
      </c>
      <c r="BB506" s="43">
        <f t="shared" si="340"/>
        <v>102.76967353757816</v>
      </c>
      <c r="BC506" s="43">
        <f t="shared" si="341"/>
        <v>105.32650357969663</v>
      </c>
      <c r="BD506" s="43">
        <f t="shared" si="342"/>
        <v>106.91521350877998</v>
      </c>
      <c r="BE506" s="43">
        <f t="shared" si="343"/>
        <v>128.23649316122814</v>
      </c>
      <c r="BF506" s="43">
        <f t="shared" si="344"/>
        <v>131.37828724367822</v>
      </c>
      <c r="BG506" s="43">
        <f t="shared" si="345"/>
        <v>134.64687748186631</v>
      </c>
      <c r="BH506" s="43">
        <f t="shared" si="346"/>
        <v>136.67784617355605</v>
      </c>
      <c r="BI506" s="43">
        <f t="shared" si="347"/>
        <v>138.42320989297687</v>
      </c>
      <c r="BJ506" s="43">
        <f t="shared" si="313"/>
        <v>160.42470452898229</v>
      </c>
    </row>
    <row r="507" spans="1:62" x14ac:dyDescent="0.2">
      <c r="A507" s="26" t="s">
        <v>521</v>
      </c>
      <c r="B507" s="17">
        <f>IF(ISERROR(VLOOKUP('Prices updated for CPI'!A507,Quantities!$A$1:$B$576,2,FALSE)),0,VLOOKUP('Prices updated for CPI'!A507,Quantities!$A$1:$B$576,2,FALSE))</f>
        <v>8</v>
      </c>
      <c r="C507" s="18">
        <f t="shared" si="314"/>
        <v>1</v>
      </c>
      <c r="D507" s="19">
        <v>4</v>
      </c>
      <c r="E507" s="20">
        <v>1450</v>
      </c>
      <c r="F507" s="21">
        <v>0</v>
      </c>
      <c r="G507" s="22">
        <v>0</v>
      </c>
      <c r="H507" s="22">
        <v>0</v>
      </c>
      <c r="I507" s="22">
        <v>80.348186286604161</v>
      </c>
      <c r="J507" s="23">
        <f t="shared" si="315"/>
        <v>80.348186286604161</v>
      </c>
      <c r="K507" s="24">
        <f>IF(ISERROR(VLOOKUP($A507,'14-15 pricing'!$A$1:$D$1208,4,FALSE)),L507,VLOOKUP($A507,'14-15 pricing'!$A$1:$D$1208,4,FALSE))</f>
        <v>55.07</v>
      </c>
      <c r="L507" s="24">
        <f t="shared" si="349"/>
        <v>112.91196763888274</v>
      </c>
      <c r="M507" s="24"/>
      <c r="N507" s="24"/>
      <c r="O507" s="24"/>
      <c r="P507" s="24"/>
      <c r="Q507" s="24"/>
      <c r="R507" s="24"/>
      <c r="S507" s="24"/>
      <c r="T507" s="24"/>
      <c r="U507" s="24">
        <f t="shared" si="352"/>
        <v>113.20563499354483</v>
      </c>
      <c r="V507" s="24">
        <f t="shared" si="352"/>
        <v>112.94076190746507</v>
      </c>
      <c r="W507" s="24">
        <f t="shared" si="352"/>
        <v>113.99614776787962</v>
      </c>
      <c r="X507" s="22">
        <f t="shared" si="350"/>
        <v>112.91196763888274</v>
      </c>
      <c r="Y507" s="22">
        <f t="shared" si="351"/>
        <v>0</v>
      </c>
      <c r="Z507" s="31">
        <f t="shared" si="316"/>
        <v>112.91196763888274</v>
      </c>
      <c r="AA507" s="25">
        <f t="shared" si="317"/>
        <v>0</v>
      </c>
      <c r="AC507" s="49">
        <f t="shared" si="318"/>
        <v>440.56</v>
      </c>
      <c r="AD507" s="49">
        <f t="shared" si="319"/>
        <v>903.29574111106194</v>
      </c>
      <c r="AE507" s="49">
        <f t="shared" si="320"/>
        <v>905.64507994835867</v>
      </c>
      <c r="AF507" s="49">
        <f t="shared" si="321"/>
        <v>903.52609525972059</v>
      </c>
      <c r="AG507" s="49">
        <f t="shared" si="322"/>
        <v>911.96918214303696</v>
      </c>
      <c r="AH507" s="50">
        <f t="shared" si="323"/>
        <v>3310.27173566391</v>
      </c>
      <c r="AI507" s="49">
        <f t="shared" si="324"/>
        <v>471.40918214303696</v>
      </c>
      <c r="AJ507" s="51">
        <f t="shared" si="325"/>
        <v>1.1618600797384632E-4</v>
      </c>
      <c r="AK507" s="61"/>
      <c r="AL507" s="69">
        <f t="shared" si="326"/>
        <v>440.56</v>
      </c>
      <c r="AM507" s="69">
        <f t="shared" si="327"/>
        <v>605.42565010898352</v>
      </c>
      <c r="AN507" s="69">
        <f t="shared" si="328"/>
        <v>795.46440359318933</v>
      </c>
      <c r="AO507" s="69">
        <f t="shared" si="329"/>
        <v>1014.5199060702508</v>
      </c>
      <c r="AP507" s="69">
        <f t="shared" si="330"/>
        <v>1267.0226839811044</v>
      </c>
      <c r="AQ507" s="70">
        <f t="shared" si="331"/>
        <v>3300.4503002119745</v>
      </c>
      <c r="AS507" s="74">
        <f t="shared" si="332"/>
        <v>0.374218381398637</v>
      </c>
      <c r="AT507" s="74">
        <f t="shared" si="333"/>
        <v>0.3138928016181618</v>
      </c>
      <c r="AU507" s="74">
        <f t="shared" si="334"/>
        <v>0.27538064744012014</v>
      </c>
      <c r="AV507" s="74">
        <f t="shared" si="335"/>
        <v>0.24888893396771741</v>
      </c>
      <c r="AW507" s="45"/>
      <c r="AX507" s="42" t="str">
        <f t="shared" si="336"/>
        <v>HPS0110-ST-1450-004-B</v>
      </c>
      <c r="AY507" s="42">
        <f t="shared" si="337"/>
        <v>55.07</v>
      </c>
      <c r="AZ507" s="43">
        <f t="shared" si="338"/>
        <v>75.67820626362294</v>
      </c>
      <c r="BA507" s="43">
        <f t="shared" si="339"/>
        <v>99.433050449148652</v>
      </c>
      <c r="BB507" s="43">
        <f t="shared" si="340"/>
        <v>101.86916018515279</v>
      </c>
      <c r="BC507" s="43">
        <f t="shared" si="341"/>
        <v>104.4035861511119</v>
      </c>
      <c r="BD507" s="43">
        <f t="shared" si="342"/>
        <v>105.97837510083407</v>
      </c>
      <c r="BE507" s="43">
        <f t="shared" si="343"/>
        <v>126.81498825878134</v>
      </c>
      <c r="BF507" s="43">
        <f t="shared" si="344"/>
        <v>129.92195547112149</v>
      </c>
      <c r="BG507" s="43">
        <f t="shared" si="345"/>
        <v>133.15431330047545</v>
      </c>
      <c r="BH507" s="43">
        <f t="shared" si="346"/>
        <v>135.16276865075366</v>
      </c>
      <c r="BI507" s="43">
        <f t="shared" si="347"/>
        <v>136.88878496739898</v>
      </c>
      <c r="BJ507" s="43">
        <f t="shared" si="313"/>
        <v>158.37783549763802</v>
      </c>
    </row>
    <row r="508" spans="1:62" x14ac:dyDescent="0.2">
      <c r="A508" s="26" t="s">
        <v>522</v>
      </c>
      <c r="B508" s="17">
        <f>IF(ISERROR(VLOOKUP('Prices updated for CPI'!A508,Quantities!$A$1:$B$576,2,FALSE)),0,VLOOKUP('Prices updated for CPI'!A508,Quantities!$A$1:$B$576,2,FALSE))</f>
        <v>1</v>
      </c>
      <c r="C508" s="18">
        <f t="shared" si="314"/>
        <v>1</v>
      </c>
      <c r="D508" s="19">
        <v>4</v>
      </c>
      <c r="E508" s="20">
        <v>60</v>
      </c>
      <c r="F508" s="21">
        <v>0</v>
      </c>
      <c r="G508" s="22">
        <v>0</v>
      </c>
      <c r="H508" s="22">
        <v>0</v>
      </c>
      <c r="I508" s="22">
        <v>70.571860082458173</v>
      </c>
      <c r="J508" s="23">
        <f t="shared" si="315"/>
        <v>70.571860082458173</v>
      </c>
      <c r="K508" s="24">
        <f>IF(ISERROR(VLOOKUP($A508,'14-15 pricing'!$A$1:$D$1208,4,FALSE)),L508,VLOOKUP($A508,'14-15 pricing'!$A$1:$D$1208,4,FALSE))</f>
        <v>41.26</v>
      </c>
      <c r="L508" s="24">
        <f t="shared" si="349"/>
        <v>99.173459291573209</v>
      </c>
      <c r="M508" s="24"/>
      <c r="N508" s="24"/>
      <c r="O508" s="24"/>
      <c r="P508" s="24"/>
      <c r="Q508" s="24"/>
      <c r="R508" s="24"/>
      <c r="S508" s="24"/>
      <c r="T508" s="24"/>
      <c r="U508" s="24">
        <f t="shared" si="352"/>
        <v>99.431394814723319</v>
      </c>
      <c r="V508" s="24">
        <f t="shared" si="352"/>
        <v>99.198750031631974</v>
      </c>
      <c r="W508" s="24">
        <f t="shared" si="352"/>
        <v>100.12572233451019</v>
      </c>
      <c r="X508" s="22">
        <f t="shared" si="350"/>
        <v>99.173459291573209</v>
      </c>
      <c r="Y508" s="22">
        <f t="shared" si="351"/>
        <v>0</v>
      </c>
      <c r="Z508" s="31">
        <f t="shared" si="316"/>
        <v>99.173459291573209</v>
      </c>
      <c r="AA508" s="25">
        <f t="shared" si="317"/>
        <v>0</v>
      </c>
      <c r="AC508" s="49">
        <f t="shared" si="318"/>
        <v>41.26</v>
      </c>
      <c r="AD508" s="49">
        <f t="shared" si="319"/>
        <v>99.173459291573209</v>
      </c>
      <c r="AE508" s="49">
        <f t="shared" si="320"/>
        <v>99.431394814723319</v>
      </c>
      <c r="AF508" s="49">
        <f t="shared" si="321"/>
        <v>99.198750031631974</v>
      </c>
      <c r="AG508" s="49">
        <f t="shared" si="322"/>
        <v>100.12572233451019</v>
      </c>
      <c r="AH508" s="50">
        <f t="shared" si="323"/>
        <v>356.7727903334403</v>
      </c>
      <c r="AI508" s="49">
        <f t="shared" si="324"/>
        <v>58.865722334510188</v>
      </c>
      <c r="AJ508" s="51">
        <f t="shared" si="325"/>
        <v>1.4508358223850616E-5</v>
      </c>
      <c r="AK508" s="61"/>
      <c r="AL508" s="69">
        <f t="shared" si="326"/>
        <v>41.26</v>
      </c>
      <c r="AM508" s="69">
        <f t="shared" si="327"/>
        <v>61.847073713106468</v>
      </c>
      <c r="AN508" s="69">
        <f t="shared" si="328"/>
        <v>85.577558648810054</v>
      </c>
      <c r="AO508" s="69">
        <f t="shared" si="329"/>
        <v>112.93141782915308</v>
      </c>
      <c r="AP508" s="69">
        <f t="shared" si="330"/>
        <v>144.4618991524523</v>
      </c>
      <c r="AQ508" s="70">
        <f t="shared" si="331"/>
        <v>355.2545648821756</v>
      </c>
      <c r="AS508" s="74">
        <f t="shared" si="332"/>
        <v>0.49895961495653107</v>
      </c>
      <c r="AT508" s="74">
        <f t="shared" si="333"/>
        <v>0.38369616395730433</v>
      </c>
      <c r="AU508" s="74">
        <f t="shared" si="334"/>
        <v>0.3196382277344082</v>
      </c>
      <c r="AV508" s="74">
        <f t="shared" si="335"/>
        <v>0.27920026091410394</v>
      </c>
      <c r="AW508" s="45"/>
      <c r="AX508" s="42" t="str">
        <f t="shared" si="336"/>
        <v>HPS0110-TA-0060-004-B</v>
      </c>
      <c r="AY508" s="42">
        <f t="shared" si="337"/>
        <v>41.26</v>
      </c>
      <c r="AZ508" s="43">
        <f t="shared" si="338"/>
        <v>61.847073713106475</v>
      </c>
      <c r="BA508" s="43">
        <f t="shared" si="339"/>
        <v>85.577558648810054</v>
      </c>
      <c r="BB508" s="43">
        <f t="shared" si="340"/>
        <v>87.674208835705898</v>
      </c>
      <c r="BC508" s="43">
        <f t="shared" si="341"/>
        <v>89.855475384033838</v>
      </c>
      <c r="BD508" s="43">
        <f t="shared" si="342"/>
        <v>91.210825472315292</v>
      </c>
      <c r="BE508" s="43">
        <f t="shared" si="343"/>
        <v>112.93141782915306</v>
      </c>
      <c r="BF508" s="43">
        <f t="shared" si="344"/>
        <v>115.6982375659673</v>
      </c>
      <c r="BG508" s="43">
        <f t="shared" si="345"/>
        <v>118.57672028801913</v>
      </c>
      <c r="BH508" s="43">
        <f t="shared" si="346"/>
        <v>120.36529207647854</v>
      </c>
      <c r="BI508" s="43">
        <f t="shared" si="347"/>
        <v>121.90234595718582</v>
      </c>
      <c r="BJ508" s="43">
        <f t="shared" si="313"/>
        <v>144.4618991524523</v>
      </c>
    </row>
    <row r="509" spans="1:62" x14ac:dyDescent="0.2">
      <c r="A509" s="26" t="s">
        <v>523</v>
      </c>
      <c r="B509" s="17">
        <f>IF(ISERROR(VLOOKUP('Prices updated for CPI'!A509,Quantities!$A$1:$B$576,2,FALSE)),0,VLOOKUP('Prices updated for CPI'!A509,Quantities!$A$1:$B$576,2,FALSE))</f>
        <v>2</v>
      </c>
      <c r="C509" s="18">
        <f t="shared" si="314"/>
        <v>1</v>
      </c>
      <c r="D509" s="19">
        <v>4</v>
      </c>
      <c r="E509" s="20">
        <v>230</v>
      </c>
      <c r="F509" s="21">
        <v>0</v>
      </c>
      <c r="G509" s="22">
        <v>0</v>
      </c>
      <c r="H509" s="22">
        <v>0</v>
      </c>
      <c r="I509" s="22">
        <v>81.381774082458179</v>
      </c>
      <c r="J509" s="23">
        <f t="shared" si="315"/>
        <v>81.381774082458179</v>
      </c>
      <c r="K509" s="24">
        <f>IF(ISERROR(VLOOKUP($A509,'14-15 pricing'!$A$1:$D$1208,4,FALSE)),L509,VLOOKUP($A509,'14-15 pricing'!$A$1:$D$1208,4,FALSE))</f>
        <v>53.78</v>
      </c>
      <c r="L509" s="24">
        <f t="shared" si="349"/>
        <v>114.36445134948109</v>
      </c>
      <c r="M509" s="24"/>
      <c r="N509" s="24"/>
      <c r="O509" s="24"/>
      <c r="P509" s="24"/>
      <c r="Q509" s="24"/>
      <c r="R509" s="24"/>
      <c r="S509" s="24"/>
      <c r="T509" s="24"/>
      <c r="U509" s="24">
        <f t="shared" si="352"/>
        <v>114.66189639979315</v>
      </c>
      <c r="V509" s="24">
        <f t="shared" si="352"/>
        <v>114.39361602349473</v>
      </c>
      <c r="W509" s="24">
        <f t="shared" si="352"/>
        <v>115.46257821955113</v>
      </c>
      <c r="X509" s="22">
        <f t="shared" si="350"/>
        <v>114.36445134948109</v>
      </c>
      <c r="Y509" s="22">
        <f t="shared" si="351"/>
        <v>0</v>
      </c>
      <c r="Z509" s="31">
        <f t="shared" si="316"/>
        <v>114.36445134948109</v>
      </c>
      <c r="AA509" s="25">
        <f t="shared" si="317"/>
        <v>0</v>
      </c>
      <c r="AC509" s="49">
        <f t="shared" si="318"/>
        <v>107.56</v>
      </c>
      <c r="AD509" s="49">
        <f t="shared" si="319"/>
        <v>228.72890269896217</v>
      </c>
      <c r="AE509" s="49">
        <f t="shared" si="320"/>
        <v>229.3237927995863</v>
      </c>
      <c r="AF509" s="49">
        <f t="shared" si="321"/>
        <v>228.78723204698946</v>
      </c>
      <c r="AG509" s="49">
        <f t="shared" si="322"/>
        <v>230.92515643910227</v>
      </c>
      <c r="AH509" s="50">
        <f t="shared" si="323"/>
        <v>834.4670961192204</v>
      </c>
      <c r="AI509" s="49">
        <f t="shared" si="324"/>
        <v>123.36515643910226</v>
      </c>
      <c r="AJ509" s="51">
        <f t="shared" si="325"/>
        <v>3.0405230938796736E-5</v>
      </c>
      <c r="AK509" s="61"/>
      <c r="AL509" s="69">
        <f t="shared" si="326"/>
        <v>107.56</v>
      </c>
      <c r="AM509" s="69">
        <f t="shared" si="327"/>
        <v>150.7044220595555</v>
      </c>
      <c r="AN509" s="69">
        <f t="shared" si="328"/>
        <v>200.43650501664462</v>
      </c>
      <c r="AO509" s="69">
        <f t="shared" si="329"/>
        <v>257.76210951394768</v>
      </c>
      <c r="AP509" s="69">
        <f t="shared" si="330"/>
        <v>323.84067963570794</v>
      </c>
      <c r="AQ509" s="70">
        <f t="shared" si="331"/>
        <v>831.73283134548626</v>
      </c>
      <c r="AS509" s="74">
        <f t="shared" si="332"/>
        <v>0.40111958032312656</v>
      </c>
      <c r="AT509" s="74">
        <f t="shared" si="333"/>
        <v>0.32999750290960905</v>
      </c>
      <c r="AU509" s="74">
        <f t="shared" si="334"/>
        <v>0.28600381199294328</v>
      </c>
      <c r="AV509" s="74">
        <f t="shared" si="335"/>
        <v>0.25635486242086603</v>
      </c>
      <c r="AW509" s="45"/>
      <c r="AX509" s="42" t="str">
        <f t="shared" si="336"/>
        <v>HPS0110-TA-0230-004-B</v>
      </c>
      <c r="AY509" s="42">
        <f t="shared" si="337"/>
        <v>53.78</v>
      </c>
      <c r="AZ509" s="43">
        <f t="shared" si="338"/>
        <v>75.352211029777749</v>
      </c>
      <c r="BA509" s="43">
        <f t="shared" si="339"/>
        <v>100.21825250832231</v>
      </c>
      <c r="BB509" s="43">
        <f t="shared" si="340"/>
        <v>102.6735996947762</v>
      </c>
      <c r="BC509" s="43">
        <f t="shared" si="341"/>
        <v>105.22803949394574</v>
      </c>
      <c r="BD509" s="43">
        <f t="shared" si="342"/>
        <v>106.81526422352684</v>
      </c>
      <c r="BE509" s="43">
        <f t="shared" si="343"/>
        <v>128.88105475697384</v>
      </c>
      <c r="BF509" s="43">
        <f t="shared" si="344"/>
        <v>132.03864059851969</v>
      </c>
      <c r="BG509" s="43">
        <f t="shared" si="345"/>
        <v>135.32365991775819</v>
      </c>
      <c r="BH509" s="43">
        <f t="shared" si="346"/>
        <v>137.36483697048894</v>
      </c>
      <c r="BI509" s="43">
        <f t="shared" si="347"/>
        <v>139.11897350017941</v>
      </c>
      <c r="BJ509" s="43">
        <f t="shared" si="313"/>
        <v>161.92033981785397</v>
      </c>
    </row>
    <row r="510" spans="1:62" x14ac:dyDescent="0.2">
      <c r="A510" s="26" t="s">
        <v>524</v>
      </c>
      <c r="B510" s="17">
        <f>IF(ISERROR(VLOOKUP('Prices updated for CPI'!A510,Quantities!$A$1:$B$576,2,FALSE)),0,VLOOKUP('Prices updated for CPI'!A510,Quantities!$A$1:$B$576,2,FALSE))</f>
        <v>1</v>
      </c>
      <c r="C510" s="18">
        <f t="shared" si="314"/>
        <v>1</v>
      </c>
      <c r="D510" s="19">
        <v>4</v>
      </c>
      <c r="E510" s="20">
        <v>320</v>
      </c>
      <c r="F510" s="21">
        <v>0</v>
      </c>
      <c r="G510" s="22">
        <v>0</v>
      </c>
      <c r="H510" s="22">
        <v>0</v>
      </c>
      <c r="I510" s="22">
        <v>80.446743832458168</v>
      </c>
      <c r="J510" s="23">
        <f t="shared" si="315"/>
        <v>80.446743832458168</v>
      </c>
      <c r="K510" s="24">
        <f>IF(ISERROR(VLOOKUP($A510,'14-15 pricing'!$A$1:$D$1208,4,FALSE)),L510,VLOOKUP($A510,'14-15 pricing'!$A$1:$D$1208,4,FALSE))</f>
        <v>52.81</v>
      </c>
      <c r="L510" s="24">
        <f t="shared" si="349"/>
        <v>113.05046891616536</v>
      </c>
      <c r="M510" s="24"/>
      <c r="N510" s="24"/>
      <c r="O510" s="24"/>
      <c r="P510" s="24"/>
      <c r="Q510" s="24"/>
      <c r="R510" s="24"/>
      <c r="S510" s="24"/>
      <c r="T510" s="24"/>
      <c r="U510" s="24">
        <f t="shared" si="352"/>
        <v>113.34449649219782</v>
      </c>
      <c r="V510" s="24">
        <f t="shared" si="352"/>
        <v>113.0792985046793</v>
      </c>
      <c r="W510" s="24">
        <f t="shared" si="352"/>
        <v>114.13597893371001</v>
      </c>
      <c r="X510" s="22">
        <f t="shared" si="350"/>
        <v>113.05046891616536</v>
      </c>
      <c r="Y510" s="22">
        <f t="shared" si="351"/>
        <v>0</v>
      </c>
      <c r="Z510" s="31">
        <f t="shared" si="316"/>
        <v>113.05046891616536</v>
      </c>
      <c r="AA510" s="25">
        <f t="shared" si="317"/>
        <v>0</v>
      </c>
      <c r="AC510" s="49">
        <f t="shared" si="318"/>
        <v>52.81</v>
      </c>
      <c r="AD510" s="49">
        <f t="shared" si="319"/>
        <v>113.05046891616536</v>
      </c>
      <c r="AE510" s="49">
        <f t="shared" si="320"/>
        <v>113.34449649219782</v>
      </c>
      <c r="AF510" s="49">
        <f t="shared" si="321"/>
        <v>113.0792985046793</v>
      </c>
      <c r="AG510" s="49">
        <f t="shared" si="322"/>
        <v>114.13597893371001</v>
      </c>
      <c r="AH510" s="50">
        <f t="shared" si="323"/>
        <v>412.10972113000787</v>
      </c>
      <c r="AI510" s="49">
        <f t="shared" si="324"/>
        <v>61.325978933710005</v>
      </c>
      <c r="AJ510" s="51">
        <f t="shared" si="325"/>
        <v>1.5114726117562124E-5</v>
      </c>
      <c r="AK510" s="61"/>
      <c r="AL510" s="69">
        <f t="shared" si="326"/>
        <v>52.81</v>
      </c>
      <c r="AM510" s="69">
        <f t="shared" si="327"/>
        <v>74.257497775739438</v>
      </c>
      <c r="AN510" s="69">
        <f t="shared" si="328"/>
        <v>98.979783709543568</v>
      </c>
      <c r="AO510" s="69">
        <f t="shared" si="329"/>
        <v>127.47688058226717</v>
      </c>
      <c r="AP510" s="69">
        <f t="shared" si="330"/>
        <v>160.32515894729431</v>
      </c>
      <c r="AQ510" s="70">
        <f t="shared" si="331"/>
        <v>410.73650873383582</v>
      </c>
      <c r="AS510" s="74">
        <f t="shared" si="332"/>
        <v>0.40612569164437484</v>
      </c>
      <c r="AT510" s="74">
        <f t="shared" si="333"/>
        <v>0.33292646095437267</v>
      </c>
      <c r="AU510" s="74">
        <f t="shared" si="334"/>
        <v>0.28790825565297662</v>
      </c>
      <c r="AV510" s="74">
        <f t="shared" si="335"/>
        <v>0.2576802806515846</v>
      </c>
      <c r="AW510" s="45"/>
      <c r="AX510" s="42" t="str">
        <f t="shared" si="336"/>
        <v>HPS0110-TA-0320-004-B</v>
      </c>
      <c r="AY510" s="42">
        <f t="shared" si="337"/>
        <v>52.81</v>
      </c>
      <c r="AZ510" s="43">
        <f t="shared" si="338"/>
        <v>74.257497775739438</v>
      </c>
      <c r="BA510" s="43">
        <f t="shared" si="339"/>
        <v>98.979783709543568</v>
      </c>
      <c r="BB510" s="43">
        <f t="shared" si="340"/>
        <v>101.40478841042739</v>
      </c>
      <c r="BC510" s="43">
        <f t="shared" si="341"/>
        <v>103.92766116556602</v>
      </c>
      <c r="BD510" s="43">
        <f t="shared" si="342"/>
        <v>105.49527142118617</v>
      </c>
      <c r="BE510" s="43">
        <f t="shared" si="343"/>
        <v>127.47688058226717</v>
      </c>
      <c r="BF510" s="43">
        <f t="shared" si="344"/>
        <v>130.60006415653271</v>
      </c>
      <c r="BG510" s="43">
        <f t="shared" si="345"/>
        <v>133.84929280583773</v>
      </c>
      <c r="BH510" s="43">
        <f t="shared" si="346"/>
        <v>135.86823099569719</v>
      </c>
      <c r="BI510" s="43">
        <f t="shared" si="347"/>
        <v>137.60325600260762</v>
      </c>
      <c r="BJ510" s="43">
        <f t="shared" si="313"/>
        <v>160.32515894729431</v>
      </c>
    </row>
    <row r="511" spans="1:62" x14ac:dyDescent="0.2">
      <c r="A511" s="26" t="s">
        <v>525</v>
      </c>
      <c r="B511" s="17">
        <f>IF(ISERROR(VLOOKUP('Prices updated for CPI'!A511,Quantities!$A$1:$B$576,2,FALSE)),0,VLOOKUP('Prices updated for CPI'!A511,Quantities!$A$1:$B$576,2,FALSE))</f>
        <v>4</v>
      </c>
      <c r="C511" s="18">
        <f t="shared" si="314"/>
        <v>1</v>
      </c>
      <c r="D511" s="19">
        <v>4</v>
      </c>
      <c r="E511" s="20">
        <v>590</v>
      </c>
      <c r="F511" s="21">
        <v>0</v>
      </c>
      <c r="G511" s="22">
        <v>0</v>
      </c>
      <c r="H511" s="22">
        <v>0</v>
      </c>
      <c r="I511" s="22">
        <v>73.040581019958168</v>
      </c>
      <c r="J511" s="23">
        <f t="shared" si="315"/>
        <v>73.040581019958168</v>
      </c>
      <c r="K511" s="24">
        <f>IF(ISERROR(VLOOKUP($A511,'14-15 pricing'!$A$1:$D$1208,4,FALSE)),L511,VLOOKUP($A511,'14-15 pricing'!$A$1:$D$1208,4,FALSE))</f>
        <v>52.81</v>
      </c>
      <c r="L511" s="24">
        <f t="shared" si="349"/>
        <v>102.64271169772124</v>
      </c>
      <c r="M511" s="24"/>
      <c r="N511" s="24"/>
      <c r="O511" s="24"/>
      <c r="P511" s="24"/>
      <c r="Q511" s="24"/>
      <c r="R511" s="24"/>
      <c r="S511" s="24"/>
      <c r="T511" s="24"/>
      <c r="U511" s="24">
        <f t="shared" si="352"/>
        <v>102.90967023409195</v>
      </c>
      <c r="V511" s="24">
        <f t="shared" si="352"/>
        <v>102.66888714989381</v>
      </c>
      <c r="W511" s="24">
        <f t="shared" si="352"/>
        <v>103.62828648431014</v>
      </c>
      <c r="X511" s="22">
        <f t="shared" si="350"/>
        <v>102.64271169772124</v>
      </c>
      <c r="Y511" s="22">
        <f t="shared" si="351"/>
        <v>0</v>
      </c>
      <c r="Z511" s="31">
        <f t="shared" si="316"/>
        <v>102.64271169772124</v>
      </c>
      <c r="AA511" s="25">
        <f t="shared" si="317"/>
        <v>0</v>
      </c>
      <c r="AC511" s="49">
        <f t="shared" si="318"/>
        <v>211.24</v>
      </c>
      <c r="AD511" s="49">
        <f t="shared" si="319"/>
        <v>410.57084679088496</v>
      </c>
      <c r="AE511" s="49">
        <f t="shared" si="320"/>
        <v>411.63868093636779</v>
      </c>
      <c r="AF511" s="49">
        <f t="shared" si="321"/>
        <v>410.67554859957522</v>
      </c>
      <c r="AG511" s="49">
        <f t="shared" si="322"/>
        <v>414.51314593724055</v>
      </c>
      <c r="AH511" s="50">
        <f t="shared" si="323"/>
        <v>1514.9084070909587</v>
      </c>
      <c r="AI511" s="49">
        <f t="shared" si="324"/>
        <v>203.27314593724054</v>
      </c>
      <c r="AJ511" s="51">
        <f t="shared" si="325"/>
        <v>5.0099777962252198E-5</v>
      </c>
      <c r="AK511" s="61"/>
      <c r="AL511" s="69">
        <f t="shared" si="326"/>
        <v>211.24</v>
      </c>
      <c r="AM511" s="69">
        <f t="shared" si="327"/>
        <v>282.33059522831456</v>
      </c>
      <c r="AN511" s="69">
        <f t="shared" si="328"/>
        <v>364.27591308384382</v>
      </c>
      <c r="AO511" s="69">
        <f t="shared" si="329"/>
        <v>458.73334584098598</v>
      </c>
      <c r="AP511" s="69">
        <f t="shared" si="330"/>
        <v>567.61335066078539</v>
      </c>
      <c r="AQ511" s="70">
        <f t="shared" si="331"/>
        <v>1511.1246339548004</v>
      </c>
      <c r="AS511" s="74">
        <f t="shared" si="332"/>
        <v>0.336539458569942</v>
      </c>
      <c r="AT511" s="74">
        <f t="shared" si="333"/>
        <v>0.29024597135589175</v>
      </c>
      <c r="AU511" s="74">
        <f t="shared" si="334"/>
        <v>0.25930189003575788</v>
      </c>
      <c r="AV511" s="74">
        <f t="shared" si="335"/>
        <v>0.23734922653201074</v>
      </c>
      <c r="AW511" s="45"/>
      <c r="AX511" s="42" t="str">
        <f t="shared" si="336"/>
        <v>HPS0110-TA-0590-004-B</v>
      </c>
      <c r="AY511" s="42">
        <f t="shared" si="337"/>
        <v>52.81</v>
      </c>
      <c r="AZ511" s="43">
        <f t="shared" si="338"/>
        <v>70.582648807078641</v>
      </c>
      <c r="BA511" s="43">
        <f t="shared" si="339"/>
        <v>91.068978270960955</v>
      </c>
      <c r="BB511" s="43">
        <f t="shared" si="340"/>
        <v>93.300168238599497</v>
      </c>
      <c r="BC511" s="43">
        <f t="shared" si="341"/>
        <v>95.621404308303767</v>
      </c>
      <c r="BD511" s="43">
        <f t="shared" si="342"/>
        <v>97.063725749673438</v>
      </c>
      <c r="BE511" s="43">
        <f t="shared" si="343"/>
        <v>114.68333646024648</v>
      </c>
      <c r="BF511" s="43">
        <f t="shared" si="344"/>
        <v>117.49307820352251</v>
      </c>
      <c r="BG511" s="43">
        <f t="shared" si="345"/>
        <v>120.41621517332028</v>
      </c>
      <c r="BH511" s="43">
        <f t="shared" si="346"/>
        <v>122.2325332904762</v>
      </c>
      <c r="BI511" s="43">
        <f t="shared" si="347"/>
        <v>123.79343167240704</v>
      </c>
      <c r="BJ511" s="43">
        <f t="shared" si="313"/>
        <v>141.90333766519632</v>
      </c>
    </row>
    <row r="512" spans="1:62" x14ac:dyDescent="0.2">
      <c r="A512" s="26" t="s">
        <v>526</v>
      </c>
      <c r="B512" s="17">
        <f>IF(ISERROR(VLOOKUP('Prices updated for CPI'!A512,Quantities!$A$1:$B$576,2,FALSE)),0,VLOOKUP('Prices updated for CPI'!A512,Quantities!$A$1:$B$576,2,FALSE))</f>
        <v>3</v>
      </c>
      <c r="C512" s="18">
        <f t="shared" si="314"/>
        <v>1</v>
      </c>
      <c r="D512" s="19">
        <v>4</v>
      </c>
      <c r="E512" s="20">
        <v>860</v>
      </c>
      <c r="F512" s="21">
        <v>0</v>
      </c>
      <c r="G512" s="22">
        <v>0</v>
      </c>
      <c r="H512" s="22">
        <v>0</v>
      </c>
      <c r="I512" s="22">
        <v>92.719428467541348</v>
      </c>
      <c r="J512" s="23">
        <f t="shared" si="315"/>
        <v>92.719428467541348</v>
      </c>
      <c r="K512" s="24">
        <f>IF(ISERROR(VLOOKUP($A512,'14-15 pricing'!$A$1:$D$1208,4,FALSE)),L512,VLOOKUP($A512,'14-15 pricing'!$A$1:$D$1208,4,FALSE))</f>
        <v>72.92</v>
      </c>
      <c r="L512" s="24">
        <f t="shared" si="349"/>
        <v>130.29706817872716</v>
      </c>
      <c r="M512" s="24"/>
      <c r="N512" s="24"/>
      <c r="O512" s="24"/>
      <c r="P512" s="24"/>
      <c r="Q512" s="24"/>
      <c r="R512" s="24"/>
      <c r="S512" s="24"/>
      <c r="T512" s="24"/>
      <c r="U512" s="24">
        <f t="shared" ref="U512:W531" si="353">IF($D512=1,($I512*(1+U$8)*U$7)+$F512,$J512*(1+U$8)*U$7)</f>
        <v>130.63595161271925</v>
      </c>
      <c r="V512" s="24">
        <f t="shared" si="353"/>
        <v>130.33029591228882</v>
      </c>
      <c r="W512" s="24">
        <f t="shared" si="353"/>
        <v>131.54817995314707</v>
      </c>
      <c r="X512" s="22">
        <f t="shared" si="350"/>
        <v>130.29706817872716</v>
      </c>
      <c r="Y512" s="22">
        <f t="shared" si="351"/>
        <v>0</v>
      </c>
      <c r="Z512" s="31">
        <f t="shared" si="316"/>
        <v>130.29706817872716</v>
      </c>
      <c r="AA512" s="25">
        <f t="shared" si="317"/>
        <v>0</v>
      </c>
      <c r="AC512" s="49">
        <f t="shared" si="318"/>
        <v>218.76</v>
      </c>
      <c r="AD512" s="49">
        <f t="shared" si="319"/>
        <v>390.89120453618148</v>
      </c>
      <c r="AE512" s="49">
        <f t="shared" si="320"/>
        <v>391.90785483815773</v>
      </c>
      <c r="AF512" s="49">
        <f t="shared" si="321"/>
        <v>390.99088773686645</v>
      </c>
      <c r="AG512" s="49">
        <f t="shared" si="322"/>
        <v>394.64453985944124</v>
      </c>
      <c r="AH512" s="50">
        <f t="shared" si="323"/>
        <v>1458.8355686756422</v>
      </c>
      <c r="AI512" s="49">
        <f t="shared" si="324"/>
        <v>175.88453985944125</v>
      </c>
      <c r="AJ512" s="51">
        <f t="shared" si="325"/>
        <v>4.3349436804955482E-5</v>
      </c>
      <c r="AK512" s="61"/>
      <c r="AL512" s="69">
        <f t="shared" si="326"/>
        <v>218.76</v>
      </c>
      <c r="AM512" s="69">
        <f t="shared" si="327"/>
        <v>280.27199447627163</v>
      </c>
      <c r="AN512" s="69">
        <f t="shared" si="328"/>
        <v>351.17616855298576</v>
      </c>
      <c r="AO512" s="69">
        <f t="shared" si="329"/>
        <v>432.9066008744465</v>
      </c>
      <c r="AP512" s="69">
        <f t="shared" si="330"/>
        <v>527.11633752867579</v>
      </c>
      <c r="AQ512" s="70">
        <f t="shared" si="331"/>
        <v>1456.3250347360015</v>
      </c>
      <c r="AS512" s="74">
        <f t="shared" si="332"/>
        <v>0.28118483487050483</v>
      </c>
      <c r="AT512" s="74">
        <f t="shared" si="333"/>
        <v>0.25298344277746598</v>
      </c>
      <c r="AU512" s="74">
        <f t="shared" si="334"/>
        <v>0.23273342453227769</v>
      </c>
      <c r="AV512" s="74">
        <f t="shared" si="335"/>
        <v>0.21762139099734451</v>
      </c>
      <c r="AW512" s="45"/>
      <c r="AX512" s="42" t="str">
        <f t="shared" si="336"/>
        <v>HPS0120-ST-0860-004-B</v>
      </c>
      <c r="AY512" s="42">
        <f t="shared" si="337"/>
        <v>72.92</v>
      </c>
      <c r="AZ512" s="43">
        <f t="shared" si="338"/>
        <v>93.423998158757215</v>
      </c>
      <c r="BA512" s="43">
        <f t="shared" si="339"/>
        <v>117.05872285099525</v>
      </c>
      <c r="BB512" s="43">
        <f t="shared" si="340"/>
        <v>119.92666156084464</v>
      </c>
      <c r="BC512" s="43">
        <f t="shared" si="341"/>
        <v>122.91034420354195</v>
      </c>
      <c r="BD512" s="43">
        <f t="shared" si="342"/>
        <v>124.76428293298498</v>
      </c>
      <c r="BE512" s="43">
        <f t="shared" si="343"/>
        <v>144.30220029148217</v>
      </c>
      <c r="BF512" s="43">
        <f t="shared" si="344"/>
        <v>147.83760419862347</v>
      </c>
      <c r="BG512" s="43">
        <f t="shared" si="345"/>
        <v>151.51568952047325</v>
      </c>
      <c r="BH512" s="43">
        <f t="shared" si="346"/>
        <v>153.80110175929255</v>
      </c>
      <c r="BI512" s="43">
        <f t="shared" si="347"/>
        <v>155.76512790202787</v>
      </c>
      <c r="BJ512" s="43">
        <f t="shared" si="313"/>
        <v>175.70544584289195</v>
      </c>
    </row>
    <row r="513" spans="1:62" x14ac:dyDescent="0.2">
      <c r="A513" s="26" t="s">
        <v>527</v>
      </c>
      <c r="B513" s="17">
        <f>IF(ISERROR(VLOOKUP('Prices updated for CPI'!A513,Quantities!$A$1:$B$576,2,FALSE)),0,VLOOKUP('Prices updated for CPI'!A513,Quantities!$A$1:$B$576,2,FALSE))</f>
        <v>170</v>
      </c>
      <c r="C513" s="18">
        <f t="shared" si="314"/>
        <v>1</v>
      </c>
      <c r="D513" s="19">
        <v>4</v>
      </c>
      <c r="E513" s="20">
        <v>70</v>
      </c>
      <c r="F513" s="21">
        <v>0</v>
      </c>
      <c r="G513" s="22">
        <v>0</v>
      </c>
      <c r="H513" s="22">
        <v>0</v>
      </c>
      <c r="I513" s="22">
        <v>81.023554870596826</v>
      </c>
      <c r="J513" s="23">
        <f t="shared" si="315"/>
        <v>81.023554870596826</v>
      </c>
      <c r="K513" s="24">
        <f>IF(ISERROR(VLOOKUP($A513,'14-15 pricing'!$A$1:$D$1208,4,FALSE)),L513,VLOOKUP($A513,'14-15 pricing'!$A$1:$D$1208,4,FALSE))</f>
        <v>47.93</v>
      </c>
      <c r="L513" s="24">
        <f t="shared" si="349"/>
        <v>113.86105185875655</v>
      </c>
      <c r="M513" s="24"/>
      <c r="N513" s="24"/>
      <c r="O513" s="24"/>
      <c r="P513" s="24"/>
      <c r="Q513" s="24"/>
      <c r="R513" s="24"/>
      <c r="S513" s="24"/>
      <c r="T513" s="24"/>
      <c r="U513" s="24">
        <f t="shared" si="353"/>
        <v>114.15718764132784</v>
      </c>
      <c r="V513" s="24">
        <f t="shared" si="353"/>
        <v>113.89008815824585</v>
      </c>
      <c r="W513" s="24">
        <f t="shared" si="353"/>
        <v>114.95434508952155</v>
      </c>
      <c r="X513" s="22">
        <f t="shared" si="350"/>
        <v>113.86105185875655</v>
      </c>
      <c r="Y513" s="22">
        <f t="shared" si="351"/>
        <v>0</v>
      </c>
      <c r="Z513" s="31">
        <f t="shared" si="316"/>
        <v>113.86105185875655</v>
      </c>
      <c r="AA513" s="25">
        <f t="shared" si="317"/>
        <v>0</v>
      </c>
      <c r="AC513" s="49">
        <f t="shared" si="318"/>
        <v>8148.1</v>
      </c>
      <c r="AD513" s="49">
        <f t="shared" si="319"/>
        <v>19356.378815988613</v>
      </c>
      <c r="AE513" s="49">
        <f t="shared" si="320"/>
        <v>19406.721899025732</v>
      </c>
      <c r="AF513" s="49">
        <f t="shared" si="321"/>
        <v>19361.314986901794</v>
      </c>
      <c r="AG513" s="49">
        <f t="shared" si="322"/>
        <v>19542.238665218665</v>
      </c>
      <c r="AH513" s="50">
        <f t="shared" si="323"/>
        <v>69722.986944879405</v>
      </c>
      <c r="AI513" s="49">
        <f t="shared" si="324"/>
        <v>11394.138665218665</v>
      </c>
      <c r="AJ513" s="51">
        <f t="shared" si="325"/>
        <v>2.8082598641672647E-3</v>
      </c>
      <c r="AK513" s="61"/>
      <c r="AL513" s="69">
        <f t="shared" si="326"/>
        <v>8148.1</v>
      </c>
      <c r="AM513" s="69">
        <f t="shared" si="327"/>
        <v>12132.965271256422</v>
      </c>
      <c r="AN513" s="69">
        <f t="shared" si="328"/>
        <v>16726.273995368916</v>
      </c>
      <c r="AO513" s="69">
        <f t="shared" si="329"/>
        <v>22020.928544217855</v>
      </c>
      <c r="AP513" s="69">
        <f t="shared" si="330"/>
        <v>28124.016421696258</v>
      </c>
      <c r="AQ513" s="70">
        <f t="shared" si="331"/>
        <v>69432.548762028833</v>
      </c>
      <c r="AS513" s="74">
        <f t="shared" si="332"/>
        <v>0.48905453679464189</v>
      </c>
      <c r="AT513" s="74">
        <f t="shared" si="333"/>
        <v>0.37858088450926858</v>
      </c>
      <c r="AU513" s="74">
        <f t="shared" si="334"/>
        <v>0.31654716109008474</v>
      </c>
      <c r="AV513" s="74">
        <f t="shared" si="335"/>
        <v>0.27714943378629331</v>
      </c>
      <c r="AW513" s="45"/>
      <c r="AX513" s="42" t="str">
        <f t="shared" si="336"/>
        <v>HPS0170-ST-0070-004-B</v>
      </c>
      <c r="AY513" s="42">
        <f t="shared" si="337"/>
        <v>47.93</v>
      </c>
      <c r="AZ513" s="43">
        <f t="shared" si="338"/>
        <v>71.370383948567195</v>
      </c>
      <c r="BA513" s="43">
        <f t="shared" si="339"/>
        <v>98.389847031581866</v>
      </c>
      <c r="BB513" s="43">
        <f t="shared" si="340"/>
        <v>100.80039828385561</v>
      </c>
      <c r="BC513" s="43">
        <f t="shared" si="341"/>
        <v>103.3082342798066</v>
      </c>
      <c r="BD513" s="43">
        <f t="shared" si="342"/>
        <v>104.86650130641694</v>
      </c>
      <c r="BE513" s="43">
        <f t="shared" si="343"/>
        <v>129.53487378951681</v>
      </c>
      <c r="BF513" s="43">
        <f t="shared" si="344"/>
        <v>132.70847819735997</v>
      </c>
      <c r="BG513" s="43">
        <f t="shared" si="345"/>
        <v>136.01016255830876</v>
      </c>
      <c r="BH513" s="43">
        <f t="shared" si="346"/>
        <v>138.06169458841291</v>
      </c>
      <c r="BI513" s="43">
        <f t="shared" si="347"/>
        <v>139.82472992678362</v>
      </c>
      <c r="BJ513" s="43">
        <f t="shared" si="313"/>
        <v>165.43539071586034</v>
      </c>
    </row>
    <row r="514" spans="1:62" x14ac:dyDescent="0.2">
      <c r="A514" s="26" t="s">
        <v>528</v>
      </c>
      <c r="B514" s="17">
        <f>IF(ISERROR(VLOOKUP('Prices updated for CPI'!A514,Quantities!$A$1:$B$576,2,FALSE)),0,VLOOKUP('Prices updated for CPI'!A514,Quantities!$A$1:$B$576,2,FALSE))</f>
        <v>58</v>
      </c>
      <c r="C514" s="18">
        <f t="shared" si="314"/>
        <v>1</v>
      </c>
      <c r="D514" s="19">
        <v>4</v>
      </c>
      <c r="E514" s="20">
        <v>240</v>
      </c>
      <c r="F514" s="21">
        <v>0</v>
      </c>
      <c r="G514" s="22">
        <v>0</v>
      </c>
      <c r="H514" s="22">
        <v>0</v>
      </c>
      <c r="I514" s="22">
        <v>91.833468870596832</v>
      </c>
      <c r="J514" s="23">
        <f t="shared" si="315"/>
        <v>91.833468870596832</v>
      </c>
      <c r="K514" s="24">
        <f>IF(ISERROR(VLOOKUP($A514,'14-15 pricing'!$A$1:$D$1208,4,FALSE)),L514,VLOOKUP($A514,'14-15 pricing'!$A$1:$D$1208,4,FALSE))</f>
        <v>60.45</v>
      </c>
      <c r="L514" s="24">
        <f t="shared" si="349"/>
        <v>129.05204391666445</v>
      </c>
      <c r="M514" s="24"/>
      <c r="N514" s="24"/>
      <c r="O514" s="24"/>
      <c r="P514" s="24"/>
      <c r="Q514" s="24"/>
      <c r="R514" s="24"/>
      <c r="S514" s="24"/>
      <c r="T514" s="24"/>
      <c r="U514" s="24">
        <f t="shared" si="353"/>
        <v>129.38768922639767</v>
      </c>
      <c r="V514" s="24">
        <f t="shared" si="353"/>
        <v>129.08495415010859</v>
      </c>
      <c r="W514" s="24">
        <f t="shared" si="353"/>
        <v>130.29120097456249</v>
      </c>
      <c r="X514" s="22">
        <f t="shared" si="350"/>
        <v>129.05204391666445</v>
      </c>
      <c r="Y514" s="22">
        <f t="shared" si="351"/>
        <v>0</v>
      </c>
      <c r="Z514" s="31">
        <f t="shared" si="316"/>
        <v>129.05204391666445</v>
      </c>
      <c r="AA514" s="25">
        <f t="shared" si="317"/>
        <v>0</v>
      </c>
      <c r="AC514" s="49">
        <f t="shared" si="318"/>
        <v>3506.1000000000004</v>
      </c>
      <c r="AD514" s="49">
        <f t="shared" si="319"/>
        <v>7485.0185471665382</v>
      </c>
      <c r="AE514" s="49">
        <f t="shared" si="320"/>
        <v>7504.4859751310651</v>
      </c>
      <c r="AF514" s="49">
        <f t="shared" si="321"/>
        <v>7486.9273407062983</v>
      </c>
      <c r="AG514" s="49">
        <f t="shared" si="322"/>
        <v>7556.8896565246241</v>
      </c>
      <c r="AH514" s="50">
        <f t="shared" si="323"/>
        <v>27294.566552841417</v>
      </c>
      <c r="AI514" s="49">
        <f t="shared" si="324"/>
        <v>4050.7896565246238</v>
      </c>
      <c r="AJ514" s="51">
        <f t="shared" si="325"/>
        <v>9.983791091929537E-4</v>
      </c>
      <c r="AK514" s="61"/>
      <c r="AL514" s="69">
        <f t="shared" si="326"/>
        <v>3506.1000000000004</v>
      </c>
      <c r="AM514" s="69">
        <f t="shared" si="327"/>
        <v>4922.7802333838308</v>
      </c>
      <c r="AN514" s="69">
        <f t="shared" si="328"/>
        <v>6555.7713716834569</v>
      </c>
      <c r="AO514" s="69">
        <f t="shared" si="329"/>
        <v>8438.1016216055759</v>
      </c>
      <c r="AP514" s="69">
        <f t="shared" si="330"/>
        <v>10607.842220113194</v>
      </c>
      <c r="AQ514" s="70">
        <f t="shared" si="331"/>
        <v>27204.239276427452</v>
      </c>
      <c r="AS514" s="74">
        <f t="shared" si="332"/>
        <v>0.40406155939186855</v>
      </c>
      <c r="AT514" s="74">
        <f t="shared" si="333"/>
        <v>0.33172131618338307</v>
      </c>
      <c r="AU514" s="74">
        <f t="shared" si="334"/>
        <v>0.28712567037534675</v>
      </c>
      <c r="AV514" s="74">
        <f t="shared" si="335"/>
        <v>0.25713610665129283</v>
      </c>
      <c r="AW514" s="45"/>
      <c r="AX514" s="42" t="str">
        <f t="shared" si="336"/>
        <v>HPS0170-ST-0240-004-B</v>
      </c>
      <c r="AY514" s="42">
        <f t="shared" si="337"/>
        <v>60.45</v>
      </c>
      <c r="AZ514" s="43">
        <f t="shared" si="338"/>
        <v>84.875521265238461</v>
      </c>
      <c r="BA514" s="43">
        <f t="shared" si="339"/>
        <v>113.03054089109408</v>
      </c>
      <c r="BB514" s="43">
        <f t="shared" si="340"/>
        <v>115.79978914292587</v>
      </c>
      <c r="BC514" s="43">
        <f t="shared" si="341"/>
        <v>118.68079838971846</v>
      </c>
      <c r="BD514" s="43">
        <f t="shared" si="342"/>
        <v>120.47094005762844</v>
      </c>
      <c r="BE514" s="43">
        <f t="shared" si="343"/>
        <v>145.48451071733751</v>
      </c>
      <c r="BF514" s="43">
        <f t="shared" si="344"/>
        <v>149.04888122991227</v>
      </c>
      <c r="BG514" s="43">
        <f t="shared" si="345"/>
        <v>152.75710218804775</v>
      </c>
      <c r="BH514" s="43">
        <f t="shared" si="346"/>
        <v>155.06123948242322</v>
      </c>
      <c r="BI514" s="43">
        <f t="shared" si="347"/>
        <v>157.0413574697771</v>
      </c>
      <c r="BJ514" s="43">
        <f t="shared" si="313"/>
        <v>182.89383138126195</v>
      </c>
    </row>
    <row r="515" spans="1:62" x14ac:dyDescent="0.2">
      <c r="A515" s="26" t="s">
        <v>529</v>
      </c>
      <c r="B515" s="17">
        <f>IF(ISERROR(VLOOKUP('Prices updated for CPI'!A515,Quantities!$A$1:$B$576,2,FALSE)),0,VLOOKUP('Prices updated for CPI'!A515,Quantities!$A$1:$B$576,2,FALSE))</f>
        <v>3</v>
      </c>
      <c r="C515" s="18">
        <f t="shared" si="314"/>
        <v>1</v>
      </c>
      <c r="D515" s="19">
        <v>4</v>
      </c>
      <c r="E515" s="20">
        <v>270</v>
      </c>
      <c r="F515" s="21">
        <v>0</v>
      </c>
      <c r="G515" s="22">
        <v>0</v>
      </c>
      <c r="H515" s="22">
        <v>0</v>
      </c>
      <c r="I515" s="22">
        <v>84.315182787263495</v>
      </c>
      <c r="J515" s="23">
        <f t="shared" si="315"/>
        <v>84.315182787263495</v>
      </c>
      <c r="K515" s="24">
        <f>IF(ISERROR(VLOOKUP($A515,'14-15 pricing'!$A$1:$D$1208,4,FALSE)),L515,VLOOKUP($A515,'14-15 pricing'!$A$1:$D$1208,4,FALSE))</f>
        <v>59.49</v>
      </c>
      <c r="L515" s="24">
        <f t="shared" si="349"/>
        <v>118.48672173362063</v>
      </c>
      <c r="M515" s="24"/>
      <c r="N515" s="24"/>
      <c r="O515" s="24"/>
      <c r="P515" s="24"/>
      <c r="Q515" s="24"/>
      <c r="R515" s="24"/>
      <c r="S515" s="24"/>
      <c r="T515" s="24"/>
      <c r="U515" s="24">
        <f t="shared" si="353"/>
        <v>118.79488820048601</v>
      </c>
      <c r="V515" s="24">
        <f t="shared" si="353"/>
        <v>118.51693764926162</v>
      </c>
      <c r="W515" s="24">
        <f t="shared" si="353"/>
        <v>119.62443062258816</v>
      </c>
      <c r="X515" s="22">
        <f t="shared" si="350"/>
        <v>118.48672173362063</v>
      </c>
      <c r="Y515" s="22">
        <f t="shared" si="351"/>
        <v>0</v>
      </c>
      <c r="Z515" s="31">
        <f t="shared" si="316"/>
        <v>118.48672173362063</v>
      </c>
      <c r="AA515" s="25">
        <f t="shared" si="317"/>
        <v>0</v>
      </c>
      <c r="AC515" s="49">
        <f t="shared" si="318"/>
        <v>178.47</v>
      </c>
      <c r="AD515" s="49">
        <f t="shared" si="319"/>
        <v>355.46016520086187</v>
      </c>
      <c r="AE515" s="49">
        <f t="shared" si="320"/>
        <v>356.38466460145804</v>
      </c>
      <c r="AF515" s="49">
        <f t="shared" si="321"/>
        <v>355.55081294778483</v>
      </c>
      <c r="AG515" s="49">
        <f t="shared" si="322"/>
        <v>358.87329186776446</v>
      </c>
      <c r="AH515" s="50">
        <f t="shared" si="323"/>
        <v>1307.4242475569288</v>
      </c>
      <c r="AI515" s="49">
        <f t="shared" si="324"/>
        <v>180.40329186776447</v>
      </c>
      <c r="AJ515" s="51">
        <f t="shared" si="325"/>
        <v>4.44631523980293E-5</v>
      </c>
      <c r="AK515" s="61"/>
      <c r="AL515" s="69">
        <f t="shared" si="326"/>
        <v>178.47</v>
      </c>
      <c r="AM515" s="69">
        <f t="shared" si="327"/>
        <v>241.56233490185849</v>
      </c>
      <c r="AN515" s="69">
        <f t="shared" si="328"/>
        <v>314.28814935278456</v>
      </c>
      <c r="AO515" s="69">
        <f t="shared" si="329"/>
        <v>398.11836574559618</v>
      </c>
      <c r="AP515" s="69">
        <f t="shared" si="330"/>
        <v>494.74849953677744</v>
      </c>
      <c r="AQ515" s="70">
        <f t="shared" si="331"/>
        <v>1303.8751477010182</v>
      </c>
      <c r="AS515" s="74">
        <f t="shared" si="332"/>
        <v>0.35351787360261383</v>
      </c>
      <c r="AT515" s="74">
        <f t="shared" si="333"/>
        <v>0.30106437943014991</v>
      </c>
      <c r="AU515" s="74">
        <f t="shared" si="334"/>
        <v>0.26673044009277375</v>
      </c>
      <c r="AV515" s="74">
        <f t="shared" si="335"/>
        <v>0.24271709648514286</v>
      </c>
      <c r="AW515" s="45"/>
      <c r="AX515" s="42" t="str">
        <f t="shared" si="336"/>
        <v>HPS0170-ST-0270-004-B</v>
      </c>
      <c r="AY515" s="42">
        <f t="shared" si="337"/>
        <v>59.49</v>
      </c>
      <c r="AZ515" s="43">
        <f t="shared" si="338"/>
        <v>80.520778300619497</v>
      </c>
      <c r="BA515" s="43">
        <f t="shared" si="339"/>
        <v>104.7627164509282</v>
      </c>
      <c r="BB515" s="43">
        <f t="shared" si="340"/>
        <v>107.32940300397593</v>
      </c>
      <c r="BC515" s="43">
        <f t="shared" si="341"/>
        <v>109.99967559078981</v>
      </c>
      <c r="BD515" s="43">
        <f t="shared" si="342"/>
        <v>111.65887409133437</v>
      </c>
      <c r="BE515" s="43">
        <f t="shared" si="343"/>
        <v>132.70612191519874</v>
      </c>
      <c r="BF515" s="43">
        <f t="shared" si="344"/>
        <v>135.9574219021211</v>
      </c>
      <c r="BG515" s="43">
        <f t="shared" si="345"/>
        <v>139.3399374711835</v>
      </c>
      <c r="BH515" s="43">
        <f t="shared" si="346"/>
        <v>141.4416947179796</v>
      </c>
      <c r="BI515" s="43">
        <f t="shared" si="347"/>
        <v>143.24789235194496</v>
      </c>
      <c r="BJ515" s="43">
        <f t="shared" si="313"/>
        <v>164.91616651225917</v>
      </c>
    </row>
    <row r="516" spans="1:62" x14ac:dyDescent="0.2">
      <c r="A516" s="26" t="s">
        <v>530</v>
      </c>
      <c r="B516" s="17">
        <f>IF(ISERROR(VLOOKUP('Prices updated for CPI'!A516,Quantities!$A$1:$B$576,2,FALSE)),0,VLOOKUP('Prices updated for CPI'!A516,Quantities!$A$1:$B$576,2,FALSE))</f>
        <v>311</v>
      </c>
      <c r="C516" s="18">
        <f t="shared" si="314"/>
        <v>1</v>
      </c>
      <c r="D516" s="19">
        <v>4</v>
      </c>
      <c r="E516" s="20">
        <v>330</v>
      </c>
      <c r="F516" s="21">
        <v>0</v>
      </c>
      <c r="G516" s="22">
        <v>0</v>
      </c>
      <c r="H516" s="22">
        <v>0</v>
      </c>
      <c r="I516" s="22">
        <v>90.898438620596821</v>
      </c>
      <c r="J516" s="23">
        <f t="shared" si="315"/>
        <v>90.898438620596821</v>
      </c>
      <c r="K516" s="24">
        <f>IF(ISERROR(VLOOKUP($A516,'14-15 pricing'!$A$1:$D$1208,4,FALSE)),L516,VLOOKUP($A516,'14-15 pricing'!$A$1:$D$1208,4,FALSE))</f>
        <v>59.49</v>
      </c>
      <c r="L516" s="24">
        <f t="shared" ref="L516:L547" si="354">IF($D516=1,($I516*(1+L$8)*L$7)+$F516,$J516*(1+L$8)*L$7)</f>
        <v>127.73806148334872</v>
      </c>
      <c r="M516" s="24"/>
      <c r="N516" s="24"/>
      <c r="O516" s="24"/>
      <c r="P516" s="24"/>
      <c r="Q516" s="24"/>
      <c r="R516" s="24"/>
      <c r="S516" s="24"/>
      <c r="T516" s="24"/>
      <c r="U516" s="24">
        <f t="shared" si="353"/>
        <v>128.07028931880234</v>
      </c>
      <c r="V516" s="24">
        <f t="shared" si="353"/>
        <v>127.77063663129316</v>
      </c>
      <c r="W516" s="24">
        <f t="shared" si="353"/>
        <v>128.96460168872139</v>
      </c>
      <c r="X516" s="22">
        <f t="shared" ref="X516:X547" si="355">IF($D516=4,($I516*(1+L$8)*L$7))</f>
        <v>127.73806148334872</v>
      </c>
      <c r="Y516" s="22">
        <f t="shared" ref="Y516:Y547" si="356">IF($D516=4,0)</f>
        <v>0</v>
      </c>
      <c r="Z516" s="31">
        <f t="shared" si="316"/>
        <v>127.73806148334872</v>
      </c>
      <c r="AA516" s="25">
        <f t="shared" si="317"/>
        <v>0</v>
      </c>
      <c r="AC516" s="49">
        <f t="shared" si="318"/>
        <v>18501.39</v>
      </c>
      <c r="AD516" s="49">
        <f t="shared" si="319"/>
        <v>39726.537121321453</v>
      </c>
      <c r="AE516" s="49">
        <f t="shared" si="320"/>
        <v>39829.859978147528</v>
      </c>
      <c r="AF516" s="49">
        <f t="shared" si="321"/>
        <v>39736.667992332172</v>
      </c>
      <c r="AG516" s="49">
        <f t="shared" si="322"/>
        <v>40107.991125192355</v>
      </c>
      <c r="AH516" s="50">
        <f t="shared" si="323"/>
        <v>144764.75332572201</v>
      </c>
      <c r="AI516" s="49">
        <f t="shared" si="324"/>
        <v>21606.601125192356</v>
      </c>
      <c r="AJ516" s="51">
        <f t="shared" si="325"/>
        <v>5.3252775417038951E-3</v>
      </c>
      <c r="AK516" s="61"/>
      <c r="AL516" s="69">
        <f t="shared" si="326"/>
        <v>18501.39</v>
      </c>
      <c r="AM516" s="69">
        <f t="shared" si="327"/>
        <v>26057.853633051338</v>
      </c>
      <c r="AN516" s="69">
        <f t="shared" si="328"/>
        <v>34768.103030815735</v>
      </c>
      <c r="AO516" s="69">
        <f t="shared" si="329"/>
        <v>44808.30811291431</v>
      </c>
      <c r="AP516" s="69">
        <f t="shared" si="330"/>
        <v>56381.537935297027</v>
      </c>
      <c r="AQ516" s="70">
        <f t="shared" si="331"/>
        <v>144278.7138016609</v>
      </c>
      <c r="AS516" s="74">
        <f t="shared" si="332"/>
        <v>0.40842680647515345</v>
      </c>
      <c r="AT516" s="74">
        <f t="shared" si="333"/>
        <v>0.3342658040997078</v>
      </c>
      <c r="AU516" s="74">
        <f t="shared" si="334"/>
        <v>0.28877632677283888</v>
      </c>
      <c r="AV516" s="74">
        <f t="shared" si="335"/>
        <v>0.25828312448706736</v>
      </c>
      <c r="AW516" s="45"/>
      <c r="AX516" s="42" t="str">
        <f t="shared" si="336"/>
        <v>HPS0170-ST-0330-004-B</v>
      </c>
      <c r="AY516" s="42">
        <f t="shared" si="337"/>
        <v>59.49</v>
      </c>
      <c r="AZ516" s="43">
        <f t="shared" si="338"/>
        <v>83.787310717206879</v>
      </c>
      <c r="BA516" s="43">
        <f t="shared" si="339"/>
        <v>111.79454350744609</v>
      </c>
      <c r="BB516" s="43">
        <f t="shared" si="340"/>
        <v>114.53350982337852</v>
      </c>
      <c r="BC516" s="43">
        <f t="shared" si="341"/>
        <v>117.38301501946739</v>
      </c>
      <c r="BD516" s="43">
        <f t="shared" si="342"/>
        <v>119.15358135490128</v>
      </c>
      <c r="BE516" s="43">
        <f t="shared" si="343"/>
        <v>144.0781611347727</v>
      </c>
      <c r="BF516" s="43">
        <f t="shared" si="344"/>
        <v>147.60807608257463</v>
      </c>
      <c r="BG516" s="43">
        <f t="shared" si="345"/>
        <v>151.28045092231017</v>
      </c>
      <c r="BH516" s="43">
        <f t="shared" si="346"/>
        <v>153.56231490039829</v>
      </c>
      <c r="BI516" s="43">
        <f t="shared" si="347"/>
        <v>155.52329175656774</v>
      </c>
      <c r="BJ516" s="43">
        <f t="shared" si="313"/>
        <v>181.29111876301295</v>
      </c>
    </row>
    <row r="517" spans="1:62" x14ac:dyDescent="0.2">
      <c r="A517" s="26" t="s">
        <v>531</v>
      </c>
      <c r="B517" s="17">
        <f>IF(ISERROR(VLOOKUP('Prices updated for CPI'!A517,Quantities!$A$1:$B$576,2,FALSE)),0,VLOOKUP('Prices updated for CPI'!A517,Quantities!$A$1:$B$576,2,FALSE))</f>
        <v>9</v>
      </c>
      <c r="C517" s="18">
        <f t="shared" si="314"/>
        <v>1</v>
      </c>
      <c r="D517" s="19">
        <v>4</v>
      </c>
      <c r="E517" s="20">
        <v>400</v>
      </c>
      <c r="F517" s="21">
        <v>0</v>
      </c>
      <c r="G517" s="22">
        <v>0</v>
      </c>
      <c r="H517" s="22">
        <v>0</v>
      </c>
      <c r="I517" s="22">
        <v>85.96099674559683</v>
      </c>
      <c r="J517" s="23">
        <f t="shared" si="315"/>
        <v>85.96099674559683</v>
      </c>
      <c r="K517" s="24">
        <f>IF(ISERROR(VLOOKUP($A517,'14-15 pricing'!$A$1:$D$1208,4,FALSE)),L517,VLOOKUP($A517,'14-15 pricing'!$A$1:$D$1208,4,FALSE))</f>
        <v>59.49</v>
      </c>
      <c r="L517" s="24">
        <f t="shared" si="354"/>
        <v>120.79955667105266</v>
      </c>
      <c r="M517" s="24"/>
      <c r="N517" s="24"/>
      <c r="O517" s="24"/>
      <c r="P517" s="24"/>
      <c r="Q517" s="24"/>
      <c r="R517" s="24"/>
      <c r="S517" s="24"/>
      <c r="T517" s="24"/>
      <c r="U517" s="24">
        <f t="shared" si="353"/>
        <v>121.11373848006509</v>
      </c>
      <c r="V517" s="24">
        <f t="shared" si="353"/>
        <v>120.83036239476952</v>
      </c>
      <c r="W517" s="24">
        <f t="shared" si="353"/>
        <v>121.95947338912148</v>
      </c>
      <c r="X517" s="22">
        <f t="shared" si="355"/>
        <v>120.79955667105266</v>
      </c>
      <c r="Y517" s="22">
        <f t="shared" si="356"/>
        <v>0</v>
      </c>
      <c r="Z517" s="31">
        <f t="shared" si="316"/>
        <v>120.79955667105266</v>
      </c>
      <c r="AA517" s="25">
        <f t="shared" si="317"/>
        <v>0</v>
      </c>
      <c r="AC517" s="49">
        <f t="shared" si="318"/>
        <v>535.41</v>
      </c>
      <c r="AD517" s="49">
        <f t="shared" si="319"/>
        <v>1087.196010039474</v>
      </c>
      <c r="AE517" s="49">
        <f t="shared" si="320"/>
        <v>1090.0236463205858</v>
      </c>
      <c r="AF517" s="49">
        <f t="shared" si="321"/>
        <v>1087.4732615529258</v>
      </c>
      <c r="AG517" s="49">
        <f t="shared" si="322"/>
        <v>1097.6352605020934</v>
      </c>
      <c r="AH517" s="50">
        <f t="shared" si="323"/>
        <v>3989.0379813853233</v>
      </c>
      <c r="AI517" s="49">
        <f t="shared" si="324"/>
        <v>562.22526050209342</v>
      </c>
      <c r="AJ517" s="51">
        <f t="shared" si="325"/>
        <v>1.3856902044808613E-4</v>
      </c>
      <c r="AK517" s="61"/>
      <c r="AL517" s="69">
        <f t="shared" si="326"/>
        <v>535.41</v>
      </c>
      <c r="AM517" s="69">
        <f t="shared" si="327"/>
        <v>732.03670264289713</v>
      </c>
      <c r="AN517" s="69">
        <f t="shared" si="328"/>
        <v>958.68605893551921</v>
      </c>
      <c r="AO517" s="69">
        <f t="shared" si="329"/>
        <v>1219.9421854808302</v>
      </c>
      <c r="AP517" s="69">
        <f t="shared" si="330"/>
        <v>1521.0891411745288</v>
      </c>
      <c r="AQ517" s="70">
        <f t="shared" si="331"/>
        <v>3977.5361435933278</v>
      </c>
      <c r="AS517" s="74">
        <f t="shared" si="332"/>
        <v>0.3672451068207489</v>
      </c>
      <c r="AT517" s="74">
        <f t="shared" si="333"/>
        <v>0.3096147440071545</v>
      </c>
      <c r="AU517" s="74">
        <f t="shared" si="334"/>
        <v>0.27251478636854043</v>
      </c>
      <c r="AV517" s="74">
        <f t="shared" si="335"/>
        <v>0.24685346508859682</v>
      </c>
      <c r="AW517" s="45"/>
      <c r="AX517" s="42" t="str">
        <f t="shared" si="336"/>
        <v>HPS0170-ST-0400-004-B</v>
      </c>
      <c r="AY517" s="42">
        <f t="shared" si="337"/>
        <v>59.49</v>
      </c>
      <c r="AZ517" s="43">
        <f t="shared" si="338"/>
        <v>81.337411404766357</v>
      </c>
      <c r="BA517" s="43">
        <f t="shared" si="339"/>
        <v>106.5206732150577</v>
      </c>
      <c r="BB517" s="43">
        <f t="shared" si="340"/>
        <v>109.13042970882661</v>
      </c>
      <c r="BC517" s="43">
        <f t="shared" si="341"/>
        <v>111.84551044795924</v>
      </c>
      <c r="BD517" s="43">
        <f t="shared" si="342"/>
        <v>113.53255090722614</v>
      </c>
      <c r="BE517" s="43">
        <f t="shared" si="343"/>
        <v>135.54913172009225</v>
      </c>
      <c r="BF517" s="43">
        <f t="shared" si="344"/>
        <v>138.87008544723452</v>
      </c>
      <c r="BG517" s="43">
        <f t="shared" si="345"/>
        <v>142.3250658339652</v>
      </c>
      <c r="BH517" s="43">
        <f t="shared" si="346"/>
        <v>144.47184976358429</v>
      </c>
      <c r="BI517" s="43">
        <f t="shared" si="347"/>
        <v>146.31674220310066</v>
      </c>
      <c r="BJ517" s="43">
        <f t="shared" si="313"/>
        <v>169.00990457494763</v>
      </c>
    </row>
    <row r="518" spans="1:62" x14ac:dyDescent="0.2">
      <c r="A518" s="26" t="s">
        <v>532</v>
      </c>
      <c r="B518" s="17">
        <f>IF(ISERROR(VLOOKUP('Prices updated for CPI'!A518,Quantities!$A$1:$B$576,2,FALSE)),0,VLOOKUP('Prices updated for CPI'!A518,Quantities!$A$1:$B$576,2,FALSE))</f>
        <v>3</v>
      </c>
      <c r="C518" s="18">
        <f t="shared" si="314"/>
        <v>1</v>
      </c>
      <c r="D518" s="19">
        <v>4</v>
      </c>
      <c r="E518" s="20">
        <v>440</v>
      </c>
      <c r="F518" s="21">
        <v>0</v>
      </c>
      <c r="G518" s="22">
        <v>0</v>
      </c>
      <c r="H518" s="22">
        <v>0</v>
      </c>
      <c r="I518" s="22">
        <v>84.315182787263495</v>
      </c>
      <c r="J518" s="23">
        <f t="shared" si="315"/>
        <v>84.315182787263495</v>
      </c>
      <c r="K518" s="24">
        <f>IF(ISERROR(VLOOKUP($A518,'14-15 pricing'!$A$1:$D$1208,4,FALSE)),L518,VLOOKUP($A518,'14-15 pricing'!$A$1:$D$1208,4,FALSE))</f>
        <v>59.49</v>
      </c>
      <c r="L518" s="24">
        <f t="shared" si="354"/>
        <v>118.48672173362063</v>
      </c>
      <c r="M518" s="24"/>
      <c r="N518" s="24"/>
      <c r="O518" s="24"/>
      <c r="P518" s="24"/>
      <c r="Q518" s="24"/>
      <c r="R518" s="24"/>
      <c r="S518" s="24"/>
      <c r="T518" s="24"/>
      <c r="U518" s="24">
        <f t="shared" si="353"/>
        <v>118.79488820048601</v>
      </c>
      <c r="V518" s="24">
        <f t="shared" si="353"/>
        <v>118.51693764926162</v>
      </c>
      <c r="W518" s="24">
        <f t="shared" si="353"/>
        <v>119.62443062258816</v>
      </c>
      <c r="X518" s="22">
        <f t="shared" si="355"/>
        <v>118.48672173362063</v>
      </c>
      <c r="Y518" s="22">
        <f t="shared" si="356"/>
        <v>0</v>
      </c>
      <c r="Z518" s="31">
        <f t="shared" si="316"/>
        <v>118.48672173362063</v>
      </c>
      <c r="AA518" s="25">
        <f t="shared" si="317"/>
        <v>0</v>
      </c>
      <c r="AC518" s="49">
        <f t="shared" si="318"/>
        <v>178.47</v>
      </c>
      <c r="AD518" s="49">
        <f t="shared" si="319"/>
        <v>355.46016520086187</v>
      </c>
      <c r="AE518" s="49">
        <f t="shared" si="320"/>
        <v>356.38466460145804</v>
      </c>
      <c r="AF518" s="49">
        <f t="shared" si="321"/>
        <v>355.55081294778483</v>
      </c>
      <c r="AG518" s="49">
        <f t="shared" si="322"/>
        <v>358.87329186776446</v>
      </c>
      <c r="AH518" s="50">
        <f t="shared" si="323"/>
        <v>1307.4242475569288</v>
      </c>
      <c r="AI518" s="49">
        <f t="shared" si="324"/>
        <v>180.40329186776447</v>
      </c>
      <c r="AJ518" s="51">
        <f t="shared" si="325"/>
        <v>4.44631523980293E-5</v>
      </c>
      <c r="AK518" s="61"/>
      <c r="AL518" s="69">
        <f t="shared" si="326"/>
        <v>178.47</v>
      </c>
      <c r="AM518" s="69">
        <f t="shared" si="327"/>
        <v>241.56233490185849</v>
      </c>
      <c r="AN518" s="69">
        <f t="shared" si="328"/>
        <v>314.28814935278456</v>
      </c>
      <c r="AO518" s="69">
        <f t="shared" si="329"/>
        <v>398.11836574559618</v>
      </c>
      <c r="AP518" s="69">
        <f t="shared" si="330"/>
        <v>494.74849953677744</v>
      </c>
      <c r="AQ518" s="70">
        <f t="shared" si="331"/>
        <v>1303.8751477010182</v>
      </c>
      <c r="AS518" s="74">
        <f t="shared" si="332"/>
        <v>0.35351787360261383</v>
      </c>
      <c r="AT518" s="74">
        <f t="shared" si="333"/>
        <v>0.30106437943014991</v>
      </c>
      <c r="AU518" s="74">
        <f t="shared" si="334"/>
        <v>0.26673044009277375</v>
      </c>
      <c r="AV518" s="74">
        <f t="shared" si="335"/>
        <v>0.24271709648514286</v>
      </c>
      <c r="AW518" s="45"/>
      <c r="AX518" s="42" t="str">
        <f t="shared" si="336"/>
        <v>HPS0170-ST-0440-004-B</v>
      </c>
      <c r="AY518" s="42">
        <f t="shared" si="337"/>
        <v>59.49</v>
      </c>
      <c r="AZ518" s="43">
        <f t="shared" si="338"/>
        <v>80.520778300619497</v>
      </c>
      <c r="BA518" s="43">
        <f t="shared" si="339"/>
        <v>104.7627164509282</v>
      </c>
      <c r="BB518" s="43">
        <f t="shared" si="340"/>
        <v>107.32940300397593</v>
      </c>
      <c r="BC518" s="43">
        <f t="shared" si="341"/>
        <v>109.99967559078981</v>
      </c>
      <c r="BD518" s="43">
        <f t="shared" si="342"/>
        <v>111.65887409133437</v>
      </c>
      <c r="BE518" s="43">
        <f t="shared" si="343"/>
        <v>132.70612191519874</v>
      </c>
      <c r="BF518" s="43">
        <f t="shared" si="344"/>
        <v>135.9574219021211</v>
      </c>
      <c r="BG518" s="43">
        <f t="shared" si="345"/>
        <v>139.3399374711835</v>
      </c>
      <c r="BH518" s="43">
        <f t="shared" si="346"/>
        <v>141.4416947179796</v>
      </c>
      <c r="BI518" s="43">
        <f t="shared" si="347"/>
        <v>143.24789235194496</v>
      </c>
      <c r="BJ518" s="43">
        <f t="shared" ref="BJ518:BJ581" si="357">IF($B518=0,W518,BE518*(1+AV518))</f>
        <v>164.91616651225917</v>
      </c>
    </row>
    <row r="519" spans="1:62" x14ac:dyDescent="0.2">
      <c r="A519" s="26" t="s">
        <v>533</v>
      </c>
      <c r="B519" s="17">
        <f>IF(ISERROR(VLOOKUP('Prices updated for CPI'!A519,Quantities!$A$1:$B$576,2,FALSE)),0,VLOOKUP('Prices updated for CPI'!A519,Quantities!$A$1:$B$576,2,FALSE))</f>
        <v>12</v>
      </c>
      <c r="C519" s="18">
        <f t="shared" si="314"/>
        <v>1</v>
      </c>
      <c r="D519" s="19">
        <v>4</v>
      </c>
      <c r="E519" s="20">
        <v>480</v>
      </c>
      <c r="F519" s="21">
        <v>0</v>
      </c>
      <c r="G519" s="22">
        <v>0</v>
      </c>
      <c r="H519" s="22">
        <v>0</v>
      </c>
      <c r="I519" s="22">
        <v>83.492275808096821</v>
      </c>
      <c r="J519" s="23">
        <f t="shared" si="315"/>
        <v>83.492275808096821</v>
      </c>
      <c r="K519" s="24">
        <f>IF(ISERROR(VLOOKUP($A519,'14-15 pricing'!$A$1:$D$1208,4,FALSE)),L519,VLOOKUP($A519,'14-15 pricing'!$A$1:$D$1208,4,FALSE))</f>
        <v>59.49</v>
      </c>
      <c r="L519" s="24">
        <f t="shared" si="354"/>
        <v>117.3303042649046</v>
      </c>
      <c r="M519" s="24"/>
      <c r="N519" s="24"/>
      <c r="O519" s="24"/>
      <c r="P519" s="24"/>
      <c r="Q519" s="24"/>
      <c r="R519" s="24"/>
      <c r="S519" s="24"/>
      <c r="T519" s="24"/>
      <c r="U519" s="24">
        <f t="shared" si="353"/>
        <v>117.63546306069647</v>
      </c>
      <c r="V519" s="24">
        <f t="shared" si="353"/>
        <v>117.36022527650766</v>
      </c>
      <c r="W519" s="24">
        <f t="shared" si="353"/>
        <v>118.4569092393215</v>
      </c>
      <c r="X519" s="22">
        <f t="shared" si="355"/>
        <v>117.3303042649046</v>
      </c>
      <c r="Y519" s="22">
        <f t="shared" si="356"/>
        <v>0</v>
      </c>
      <c r="Z519" s="31">
        <f t="shared" si="316"/>
        <v>117.3303042649046</v>
      </c>
      <c r="AA519" s="25">
        <f t="shared" si="317"/>
        <v>0</v>
      </c>
      <c r="AC519" s="49">
        <f t="shared" si="318"/>
        <v>713.88</v>
      </c>
      <c r="AD519" s="49">
        <f t="shared" si="319"/>
        <v>1407.9636511788551</v>
      </c>
      <c r="AE519" s="49">
        <f t="shared" si="320"/>
        <v>1411.6255567283577</v>
      </c>
      <c r="AF519" s="49">
        <f t="shared" si="321"/>
        <v>1408.322703318092</v>
      </c>
      <c r="AG519" s="49">
        <f t="shared" si="322"/>
        <v>1421.4829108718582</v>
      </c>
      <c r="AH519" s="50">
        <f t="shared" si="323"/>
        <v>5185.1868310846903</v>
      </c>
      <c r="AI519" s="49">
        <f t="shared" si="324"/>
        <v>707.60291087185817</v>
      </c>
      <c r="AJ519" s="51">
        <f t="shared" si="325"/>
        <v>1.7439956742278513E-4</v>
      </c>
      <c r="AK519" s="61"/>
      <c r="AL519" s="69">
        <f t="shared" si="326"/>
        <v>713.88</v>
      </c>
      <c r="AM519" s="69">
        <f t="shared" si="327"/>
        <v>961.34954098255298</v>
      </c>
      <c r="AN519" s="69">
        <f t="shared" si="328"/>
        <v>1246.6048568263616</v>
      </c>
      <c r="AO519" s="69">
        <f t="shared" si="329"/>
        <v>1575.4154041530239</v>
      </c>
      <c r="AP519" s="69">
        <f t="shared" si="330"/>
        <v>1954.4315697709794</v>
      </c>
      <c r="AQ519" s="70">
        <f t="shared" si="331"/>
        <v>5171.5601238105592</v>
      </c>
      <c r="AS519" s="74">
        <f t="shared" si="332"/>
        <v>0.34665425699354652</v>
      </c>
      <c r="AT519" s="74">
        <f t="shared" si="333"/>
        <v>0.296723827997319</v>
      </c>
      <c r="AU519" s="74">
        <f t="shared" si="334"/>
        <v>0.26376485341454275</v>
      </c>
      <c r="AV519" s="74">
        <f t="shared" si="335"/>
        <v>0.24058173140799169</v>
      </c>
      <c r="AW519" s="45"/>
      <c r="AX519" s="42" t="str">
        <f t="shared" si="336"/>
        <v>HPS0170-ST-0480-004-B</v>
      </c>
      <c r="AY519" s="42">
        <f t="shared" si="337"/>
        <v>59.49</v>
      </c>
      <c r="AZ519" s="43">
        <f t="shared" si="338"/>
        <v>80.112461748546082</v>
      </c>
      <c r="BA519" s="43">
        <f t="shared" si="339"/>
        <v>103.88373806886347</v>
      </c>
      <c r="BB519" s="43">
        <f t="shared" si="340"/>
        <v>106.42888965155062</v>
      </c>
      <c r="BC519" s="43">
        <f t="shared" si="341"/>
        <v>109.07675816220512</v>
      </c>
      <c r="BD519" s="43">
        <f t="shared" si="342"/>
        <v>110.72203568338853</v>
      </c>
      <c r="BE519" s="43">
        <f t="shared" si="343"/>
        <v>131.28461701275199</v>
      </c>
      <c r="BF519" s="43">
        <f t="shared" si="344"/>
        <v>134.5010901295644</v>
      </c>
      <c r="BG519" s="43">
        <f t="shared" si="345"/>
        <v>137.84737328979267</v>
      </c>
      <c r="BH519" s="43">
        <f t="shared" si="346"/>
        <v>139.92661719517727</v>
      </c>
      <c r="BI519" s="43">
        <f t="shared" si="347"/>
        <v>141.71346742636712</v>
      </c>
      <c r="BJ519" s="43">
        <f t="shared" si="357"/>
        <v>162.86929748091495</v>
      </c>
    </row>
    <row r="520" spans="1:62" x14ac:dyDescent="0.2">
      <c r="A520" s="26" t="s">
        <v>534</v>
      </c>
      <c r="B520" s="17">
        <f>IF(ISERROR(VLOOKUP('Prices updated for CPI'!A520,Quantities!$A$1:$B$576,2,FALSE)),0,VLOOKUP('Prices updated for CPI'!A520,Quantities!$A$1:$B$576,2,FALSE))</f>
        <v>21</v>
      </c>
      <c r="C520" s="18">
        <f t="shared" si="314"/>
        <v>1</v>
      </c>
      <c r="D520" s="19">
        <v>4</v>
      </c>
      <c r="E520" s="20">
        <v>560</v>
      </c>
      <c r="F520" s="21">
        <v>0</v>
      </c>
      <c r="G520" s="22">
        <v>0</v>
      </c>
      <c r="H520" s="22">
        <v>0</v>
      </c>
      <c r="I520" s="22">
        <v>84.315182787263495</v>
      </c>
      <c r="J520" s="23">
        <f t="shared" si="315"/>
        <v>84.315182787263495</v>
      </c>
      <c r="K520" s="24">
        <f>IF(ISERROR(VLOOKUP($A520,'14-15 pricing'!$A$1:$D$1208,4,FALSE)),L520,VLOOKUP($A520,'14-15 pricing'!$A$1:$D$1208,4,FALSE))</f>
        <v>59.49</v>
      </c>
      <c r="L520" s="24">
        <f t="shared" si="354"/>
        <v>118.48672173362063</v>
      </c>
      <c r="M520" s="24"/>
      <c r="N520" s="24"/>
      <c r="O520" s="24"/>
      <c r="P520" s="24"/>
      <c r="Q520" s="24"/>
      <c r="R520" s="24"/>
      <c r="S520" s="24"/>
      <c r="T520" s="24"/>
      <c r="U520" s="24">
        <f t="shared" si="353"/>
        <v>118.79488820048601</v>
      </c>
      <c r="V520" s="24">
        <f t="shared" si="353"/>
        <v>118.51693764926162</v>
      </c>
      <c r="W520" s="24">
        <f t="shared" si="353"/>
        <v>119.62443062258816</v>
      </c>
      <c r="X520" s="22">
        <f t="shared" si="355"/>
        <v>118.48672173362063</v>
      </c>
      <c r="Y520" s="22">
        <f t="shared" si="356"/>
        <v>0</v>
      </c>
      <c r="Z520" s="31">
        <f t="shared" si="316"/>
        <v>118.48672173362063</v>
      </c>
      <c r="AA520" s="25">
        <f t="shared" si="317"/>
        <v>0</v>
      </c>
      <c r="AC520" s="49">
        <f t="shared" si="318"/>
        <v>1249.29</v>
      </c>
      <c r="AD520" s="49">
        <f t="shared" si="319"/>
        <v>2488.2211564060331</v>
      </c>
      <c r="AE520" s="49">
        <f t="shared" si="320"/>
        <v>2494.6926522102062</v>
      </c>
      <c r="AF520" s="49">
        <f t="shared" si="321"/>
        <v>2488.8556906344938</v>
      </c>
      <c r="AG520" s="49">
        <f t="shared" si="322"/>
        <v>2512.1130430743515</v>
      </c>
      <c r="AH520" s="50">
        <f t="shared" si="323"/>
        <v>9151.9697328985021</v>
      </c>
      <c r="AI520" s="49">
        <f t="shared" si="324"/>
        <v>1262.8230430743515</v>
      </c>
      <c r="AJ520" s="51">
        <f t="shared" si="325"/>
        <v>3.1124206678620519E-4</v>
      </c>
      <c r="AK520" s="61"/>
      <c r="AL520" s="69">
        <f t="shared" si="326"/>
        <v>1249.29</v>
      </c>
      <c r="AM520" s="69">
        <f t="shared" si="327"/>
        <v>1690.9363443130094</v>
      </c>
      <c r="AN520" s="69">
        <f t="shared" si="328"/>
        <v>2200.0170454694921</v>
      </c>
      <c r="AO520" s="69">
        <f t="shared" si="329"/>
        <v>2786.8285602191736</v>
      </c>
      <c r="AP520" s="69">
        <f t="shared" si="330"/>
        <v>3463.2394967574428</v>
      </c>
      <c r="AQ520" s="70">
        <f t="shared" si="331"/>
        <v>9127.1260339071287</v>
      </c>
      <c r="AS520" s="74">
        <f t="shared" si="332"/>
        <v>0.35351787360261383</v>
      </c>
      <c r="AT520" s="74">
        <f t="shared" si="333"/>
        <v>0.30106437943015008</v>
      </c>
      <c r="AU520" s="74">
        <f t="shared" si="334"/>
        <v>0.26673044009277375</v>
      </c>
      <c r="AV520" s="74">
        <f t="shared" si="335"/>
        <v>0.24271709648514297</v>
      </c>
      <c r="AW520" s="45"/>
      <c r="AX520" s="42" t="str">
        <f t="shared" si="336"/>
        <v>HPS0170-ST-0560-004-B</v>
      </c>
      <c r="AY520" s="42">
        <f t="shared" si="337"/>
        <v>59.49</v>
      </c>
      <c r="AZ520" s="43">
        <f t="shared" si="338"/>
        <v>80.520778300619497</v>
      </c>
      <c r="BA520" s="43">
        <f t="shared" si="339"/>
        <v>104.76271645092821</v>
      </c>
      <c r="BB520" s="43">
        <f t="shared" si="340"/>
        <v>107.32940300397594</v>
      </c>
      <c r="BC520" s="43">
        <f t="shared" si="341"/>
        <v>109.99967559078982</v>
      </c>
      <c r="BD520" s="43">
        <f t="shared" si="342"/>
        <v>111.65887409133438</v>
      </c>
      <c r="BE520" s="43">
        <f t="shared" si="343"/>
        <v>132.70612191519876</v>
      </c>
      <c r="BF520" s="43">
        <f t="shared" si="344"/>
        <v>135.95742190212113</v>
      </c>
      <c r="BG520" s="43">
        <f t="shared" si="345"/>
        <v>139.33993747118353</v>
      </c>
      <c r="BH520" s="43">
        <f t="shared" si="346"/>
        <v>141.44169471797963</v>
      </c>
      <c r="BI520" s="43">
        <f t="shared" si="347"/>
        <v>143.24789235194498</v>
      </c>
      <c r="BJ520" s="43">
        <f t="shared" si="357"/>
        <v>164.91616651225922</v>
      </c>
    </row>
    <row r="521" spans="1:62" x14ac:dyDescent="0.2">
      <c r="A521" s="26" t="s">
        <v>535</v>
      </c>
      <c r="B521" s="17">
        <f>IF(ISERROR(VLOOKUP('Prices updated for CPI'!A521,Quantities!$A$1:$B$576,2,FALSE)),0,VLOOKUP('Prices updated for CPI'!A521,Quantities!$A$1:$B$576,2,FALSE))</f>
        <v>40</v>
      </c>
      <c r="C521" s="18">
        <f t="shared" si="314"/>
        <v>1</v>
      </c>
      <c r="D521" s="19">
        <v>4</v>
      </c>
      <c r="E521" s="20">
        <v>600</v>
      </c>
      <c r="F521" s="21">
        <v>0</v>
      </c>
      <c r="G521" s="22">
        <v>0</v>
      </c>
      <c r="H521" s="22">
        <v>0</v>
      </c>
      <c r="I521" s="22">
        <v>83.492275808096821</v>
      </c>
      <c r="J521" s="23">
        <f t="shared" si="315"/>
        <v>83.492275808096821</v>
      </c>
      <c r="K521" s="24">
        <f>IF(ISERROR(VLOOKUP($A521,'14-15 pricing'!$A$1:$D$1208,4,FALSE)),L521,VLOOKUP($A521,'14-15 pricing'!$A$1:$D$1208,4,FALSE))</f>
        <v>59.49</v>
      </c>
      <c r="L521" s="24">
        <f t="shared" si="354"/>
        <v>117.3303042649046</v>
      </c>
      <c r="M521" s="24"/>
      <c r="N521" s="24"/>
      <c r="O521" s="24"/>
      <c r="P521" s="24"/>
      <c r="Q521" s="24"/>
      <c r="R521" s="24"/>
      <c r="S521" s="24"/>
      <c r="T521" s="24"/>
      <c r="U521" s="24">
        <f t="shared" si="353"/>
        <v>117.63546306069647</v>
      </c>
      <c r="V521" s="24">
        <f t="shared" si="353"/>
        <v>117.36022527650766</v>
      </c>
      <c r="W521" s="24">
        <f t="shared" si="353"/>
        <v>118.4569092393215</v>
      </c>
      <c r="X521" s="22">
        <f t="shared" si="355"/>
        <v>117.3303042649046</v>
      </c>
      <c r="Y521" s="22">
        <f t="shared" si="356"/>
        <v>0</v>
      </c>
      <c r="Z521" s="31">
        <f t="shared" si="316"/>
        <v>117.3303042649046</v>
      </c>
      <c r="AA521" s="25">
        <f t="shared" si="317"/>
        <v>0</v>
      </c>
      <c r="AC521" s="49">
        <f t="shared" si="318"/>
        <v>2379.6</v>
      </c>
      <c r="AD521" s="49">
        <f t="shared" si="319"/>
        <v>4693.2121705961836</v>
      </c>
      <c r="AE521" s="49">
        <f t="shared" si="320"/>
        <v>4705.418522427859</v>
      </c>
      <c r="AF521" s="49">
        <f t="shared" si="321"/>
        <v>4694.4090110603065</v>
      </c>
      <c r="AG521" s="49">
        <f t="shared" si="322"/>
        <v>4738.2763695728599</v>
      </c>
      <c r="AH521" s="50">
        <f t="shared" si="323"/>
        <v>17283.956103615641</v>
      </c>
      <c r="AI521" s="49">
        <f t="shared" si="324"/>
        <v>2358.67636957286</v>
      </c>
      <c r="AJ521" s="51">
        <f t="shared" si="325"/>
        <v>5.8133189140928366E-4</v>
      </c>
      <c r="AK521" s="61"/>
      <c r="AL521" s="69">
        <f t="shared" si="326"/>
        <v>2379.6</v>
      </c>
      <c r="AM521" s="69">
        <f t="shared" si="327"/>
        <v>3204.4984699418428</v>
      </c>
      <c r="AN521" s="69">
        <f t="shared" si="328"/>
        <v>4155.3495227545382</v>
      </c>
      <c r="AO521" s="69">
        <f t="shared" si="329"/>
        <v>5251.3846805100793</v>
      </c>
      <c r="AP521" s="69">
        <f t="shared" si="330"/>
        <v>6514.7718992365972</v>
      </c>
      <c r="AQ521" s="70">
        <f t="shared" si="331"/>
        <v>17238.533746035195</v>
      </c>
      <c r="AS521" s="74">
        <f t="shared" si="332"/>
        <v>0.34665425699354635</v>
      </c>
      <c r="AT521" s="74">
        <f t="shared" si="333"/>
        <v>0.296723827997319</v>
      </c>
      <c r="AU521" s="74">
        <f t="shared" si="334"/>
        <v>0.26376485341454281</v>
      </c>
      <c r="AV521" s="74">
        <f t="shared" si="335"/>
        <v>0.24058173140799163</v>
      </c>
      <c r="AW521" s="45"/>
      <c r="AX521" s="42" t="str">
        <f t="shared" si="336"/>
        <v>HPS0170-ST-0600-004-B</v>
      </c>
      <c r="AY521" s="42">
        <f t="shared" si="337"/>
        <v>59.49</v>
      </c>
      <c r="AZ521" s="43">
        <f t="shared" si="338"/>
        <v>80.112461748546082</v>
      </c>
      <c r="BA521" s="43">
        <f t="shared" si="339"/>
        <v>103.88373806886347</v>
      </c>
      <c r="BB521" s="43">
        <f t="shared" si="340"/>
        <v>106.42888965155062</v>
      </c>
      <c r="BC521" s="43">
        <f t="shared" si="341"/>
        <v>109.07675816220512</v>
      </c>
      <c r="BD521" s="43">
        <f t="shared" si="342"/>
        <v>110.72203568338853</v>
      </c>
      <c r="BE521" s="43">
        <f t="shared" si="343"/>
        <v>131.28461701275199</v>
      </c>
      <c r="BF521" s="43">
        <f t="shared" si="344"/>
        <v>134.5010901295644</v>
      </c>
      <c r="BG521" s="43">
        <f t="shared" si="345"/>
        <v>137.84737328979267</v>
      </c>
      <c r="BH521" s="43">
        <f t="shared" si="346"/>
        <v>139.92661719517727</v>
      </c>
      <c r="BI521" s="43">
        <f t="shared" si="347"/>
        <v>141.71346742636712</v>
      </c>
      <c r="BJ521" s="43">
        <f t="shared" si="357"/>
        <v>162.86929748091495</v>
      </c>
    </row>
    <row r="522" spans="1:62" x14ac:dyDescent="0.2">
      <c r="A522" s="26" t="s">
        <v>536</v>
      </c>
      <c r="B522" s="17">
        <f>IF(ISERROR(VLOOKUP('Prices updated for CPI'!A522,Quantities!$A$1:$B$576,2,FALSE)),0,VLOOKUP('Prices updated for CPI'!A522,Quantities!$A$1:$B$576,2,FALSE))</f>
        <v>48</v>
      </c>
      <c r="C522" s="18">
        <f t="shared" si="314"/>
        <v>1</v>
      </c>
      <c r="D522" s="19">
        <v>4</v>
      </c>
      <c r="E522" s="20">
        <v>620</v>
      </c>
      <c r="F522" s="21">
        <v>0</v>
      </c>
      <c r="G522" s="22">
        <v>0</v>
      </c>
      <c r="H522" s="22">
        <v>0</v>
      </c>
      <c r="I522" s="22">
        <v>81.023554870596826</v>
      </c>
      <c r="J522" s="23">
        <f t="shared" si="315"/>
        <v>81.023554870596826</v>
      </c>
      <c r="K522" s="24">
        <f>IF(ISERROR(VLOOKUP($A522,'14-15 pricing'!$A$1:$D$1208,4,FALSE)),L522,VLOOKUP($A522,'14-15 pricing'!$A$1:$D$1208,4,FALSE))</f>
        <v>47.93</v>
      </c>
      <c r="L522" s="24">
        <f t="shared" si="354"/>
        <v>113.86105185875655</v>
      </c>
      <c r="M522" s="24"/>
      <c r="N522" s="24"/>
      <c r="O522" s="24"/>
      <c r="P522" s="24"/>
      <c r="Q522" s="24"/>
      <c r="R522" s="24"/>
      <c r="S522" s="24"/>
      <c r="T522" s="24"/>
      <c r="U522" s="24">
        <f t="shared" si="353"/>
        <v>114.15718764132784</v>
      </c>
      <c r="V522" s="24">
        <f t="shared" si="353"/>
        <v>113.89008815824585</v>
      </c>
      <c r="W522" s="24">
        <f t="shared" si="353"/>
        <v>114.95434508952155</v>
      </c>
      <c r="X522" s="22">
        <f t="shared" si="355"/>
        <v>113.86105185875655</v>
      </c>
      <c r="Y522" s="22">
        <f t="shared" si="356"/>
        <v>0</v>
      </c>
      <c r="Z522" s="31">
        <f t="shared" si="316"/>
        <v>113.86105185875655</v>
      </c>
      <c r="AA522" s="25">
        <f t="shared" si="317"/>
        <v>0</v>
      </c>
      <c r="AC522" s="49">
        <f t="shared" si="318"/>
        <v>2300.64</v>
      </c>
      <c r="AD522" s="49">
        <f t="shared" si="319"/>
        <v>5465.3304892203141</v>
      </c>
      <c r="AE522" s="49">
        <f t="shared" si="320"/>
        <v>5479.5450067837364</v>
      </c>
      <c r="AF522" s="49">
        <f t="shared" si="321"/>
        <v>5466.724231595801</v>
      </c>
      <c r="AG522" s="49">
        <f t="shared" si="322"/>
        <v>5517.8085642970345</v>
      </c>
      <c r="AH522" s="50">
        <f t="shared" si="323"/>
        <v>19686.490431495364</v>
      </c>
      <c r="AI522" s="49">
        <f t="shared" si="324"/>
        <v>3217.1685642970347</v>
      </c>
      <c r="AJ522" s="51">
        <f t="shared" si="325"/>
        <v>7.9292043223546293E-4</v>
      </c>
      <c r="AK522" s="61"/>
      <c r="AL522" s="69">
        <f t="shared" si="326"/>
        <v>2300.64</v>
      </c>
      <c r="AM522" s="69">
        <f t="shared" si="327"/>
        <v>3425.7784295312249</v>
      </c>
      <c r="AN522" s="69">
        <f t="shared" si="328"/>
        <v>4722.7126575159291</v>
      </c>
      <c r="AO522" s="69">
        <f t="shared" si="329"/>
        <v>6217.6739418968064</v>
      </c>
      <c r="AP522" s="69">
        <f t="shared" si="330"/>
        <v>7940.8987543612966</v>
      </c>
      <c r="AQ522" s="70">
        <f t="shared" si="331"/>
        <v>19604.484356337558</v>
      </c>
      <c r="AS522" s="74">
        <f t="shared" si="332"/>
        <v>0.48905453679464195</v>
      </c>
      <c r="AT522" s="74">
        <f t="shared" si="333"/>
        <v>0.37858088450926858</v>
      </c>
      <c r="AU522" s="74">
        <f t="shared" si="334"/>
        <v>0.31654716109008479</v>
      </c>
      <c r="AV522" s="74">
        <f t="shared" si="335"/>
        <v>0.27714943378629331</v>
      </c>
      <c r="AW522" s="45"/>
      <c r="AX522" s="42" t="str">
        <f t="shared" si="336"/>
        <v>HPS0170-ST-0620-004-B</v>
      </c>
      <c r="AY522" s="42">
        <f t="shared" si="337"/>
        <v>47.93</v>
      </c>
      <c r="AZ522" s="43">
        <f t="shared" si="338"/>
        <v>71.370383948567195</v>
      </c>
      <c r="BA522" s="43">
        <f t="shared" si="339"/>
        <v>98.389847031581866</v>
      </c>
      <c r="BB522" s="43">
        <f t="shared" si="340"/>
        <v>100.80039828385561</v>
      </c>
      <c r="BC522" s="43">
        <f t="shared" si="341"/>
        <v>103.3082342798066</v>
      </c>
      <c r="BD522" s="43">
        <f t="shared" si="342"/>
        <v>104.86650130641694</v>
      </c>
      <c r="BE522" s="43">
        <f t="shared" si="343"/>
        <v>129.53487378951681</v>
      </c>
      <c r="BF522" s="43">
        <f t="shared" si="344"/>
        <v>132.70847819735997</v>
      </c>
      <c r="BG522" s="43">
        <f t="shared" si="345"/>
        <v>136.01016255830876</v>
      </c>
      <c r="BH522" s="43">
        <f t="shared" si="346"/>
        <v>138.06169458841291</v>
      </c>
      <c r="BI522" s="43">
        <f t="shared" si="347"/>
        <v>139.82472992678362</v>
      </c>
      <c r="BJ522" s="43">
        <f t="shared" si="357"/>
        <v>165.43539071586034</v>
      </c>
    </row>
    <row r="523" spans="1:62" x14ac:dyDescent="0.2">
      <c r="A523" s="26" t="s">
        <v>537</v>
      </c>
      <c r="B523" s="17">
        <f>IF(ISERROR(VLOOKUP('Prices updated for CPI'!A523,Quantities!$A$1:$B$576,2,FALSE)),0,VLOOKUP('Prices updated for CPI'!A523,Quantities!$A$1:$B$576,2,FALSE))</f>
        <v>16</v>
      </c>
      <c r="C523" s="18">
        <f t="shared" si="314"/>
        <v>1</v>
      </c>
      <c r="D523" s="19">
        <v>4</v>
      </c>
      <c r="E523" s="20">
        <v>660</v>
      </c>
      <c r="F523" s="21">
        <v>0</v>
      </c>
      <c r="G523" s="22">
        <v>0</v>
      </c>
      <c r="H523" s="22">
        <v>0</v>
      </c>
      <c r="I523" s="22">
        <v>81.023554870596826</v>
      </c>
      <c r="J523" s="23">
        <f t="shared" si="315"/>
        <v>81.023554870596826</v>
      </c>
      <c r="K523" s="24">
        <f>IF(ISERROR(VLOOKUP($A523,'14-15 pricing'!$A$1:$D$1208,4,FALSE)),L523,VLOOKUP($A523,'14-15 pricing'!$A$1:$D$1208,4,FALSE))</f>
        <v>47.93</v>
      </c>
      <c r="L523" s="24">
        <f t="shared" si="354"/>
        <v>113.86105185875655</v>
      </c>
      <c r="M523" s="24"/>
      <c r="N523" s="24"/>
      <c r="O523" s="24"/>
      <c r="P523" s="24"/>
      <c r="Q523" s="24"/>
      <c r="R523" s="24"/>
      <c r="S523" s="24"/>
      <c r="T523" s="24"/>
      <c r="U523" s="24">
        <f t="shared" si="353"/>
        <v>114.15718764132784</v>
      </c>
      <c r="V523" s="24">
        <f t="shared" si="353"/>
        <v>113.89008815824585</v>
      </c>
      <c r="W523" s="24">
        <f t="shared" si="353"/>
        <v>114.95434508952155</v>
      </c>
      <c r="X523" s="22">
        <f t="shared" si="355"/>
        <v>113.86105185875655</v>
      </c>
      <c r="Y523" s="22">
        <f t="shared" si="356"/>
        <v>0</v>
      </c>
      <c r="Z523" s="31">
        <f t="shared" si="316"/>
        <v>113.86105185875655</v>
      </c>
      <c r="AA523" s="25">
        <f t="shared" si="317"/>
        <v>0</v>
      </c>
      <c r="AC523" s="49">
        <f t="shared" si="318"/>
        <v>766.88</v>
      </c>
      <c r="AD523" s="49">
        <f t="shared" si="319"/>
        <v>1821.7768297401049</v>
      </c>
      <c r="AE523" s="49">
        <f t="shared" si="320"/>
        <v>1826.5150022612454</v>
      </c>
      <c r="AF523" s="49">
        <f t="shared" si="321"/>
        <v>1822.2414105319335</v>
      </c>
      <c r="AG523" s="49">
        <f t="shared" si="322"/>
        <v>1839.2695214323448</v>
      </c>
      <c r="AH523" s="50">
        <f t="shared" si="323"/>
        <v>6562.1634771651206</v>
      </c>
      <c r="AI523" s="49">
        <f t="shared" si="324"/>
        <v>1072.3895214323447</v>
      </c>
      <c r="AJ523" s="51">
        <f t="shared" si="325"/>
        <v>2.6430681074515429E-4</v>
      </c>
      <c r="AK523" s="61"/>
      <c r="AL523" s="69">
        <f t="shared" si="326"/>
        <v>766.88</v>
      </c>
      <c r="AM523" s="69">
        <f t="shared" si="327"/>
        <v>1141.9261431770751</v>
      </c>
      <c r="AN523" s="69">
        <f t="shared" si="328"/>
        <v>1574.2375525053098</v>
      </c>
      <c r="AO523" s="69">
        <f t="shared" si="329"/>
        <v>2072.5579806322689</v>
      </c>
      <c r="AP523" s="69">
        <f t="shared" si="330"/>
        <v>2646.9662514537654</v>
      </c>
      <c r="AQ523" s="70">
        <f t="shared" si="331"/>
        <v>6534.8281187791854</v>
      </c>
      <c r="AS523" s="74">
        <f t="shared" si="332"/>
        <v>0.48905453679464211</v>
      </c>
      <c r="AT523" s="74">
        <f t="shared" si="333"/>
        <v>0.37858088450926852</v>
      </c>
      <c r="AU523" s="74">
        <f t="shared" si="334"/>
        <v>0.31654716109008474</v>
      </c>
      <c r="AV523" s="74">
        <f t="shared" si="335"/>
        <v>0.27714943378629314</v>
      </c>
      <c r="AW523" s="45"/>
      <c r="AX523" s="42" t="str">
        <f t="shared" si="336"/>
        <v>HPS0170-ST-0660-004-B</v>
      </c>
      <c r="AY523" s="42">
        <f t="shared" si="337"/>
        <v>47.93</v>
      </c>
      <c r="AZ523" s="43">
        <f t="shared" si="338"/>
        <v>71.370383948567195</v>
      </c>
      <c r="BA523" s="43">
        <f t="shared" si="339"/>
        <v>98.389847031581851</v>
      </c>
      <c r="BB523" s="43">
        <f t="shared" si="340"/>
        <v>100.8003982838556</v>
      </c>
      <c r="BC523" s="43">
        <f t="shared" si="341"/>
        <v>103.30823427980658</v>
      </c>
      <c r="BD523" s="43">
        <f t="shared" si="342"/>
        <v>104.86650130641692</v>
      </c>
      <c r="BE523" s="43">
        <f t="shared" si="343"/>
        <v>129.53487378951678</v>
      </c>
      <c r="BF523" s="43">
        <f t="shared" si="344"/>
        <v>132.70847819735994</v>
      </c>
      <c r="BG523" s="43">
        <f t="shared" si="345"/>
        <v>136.01016255830874</v>
      </c>
      <c r="BH523" s="43">
        <f t="shared" si="346"/>
        <v>138.06169458841288</v>
      </c>
      <c r="BI523" s="43">
        <f t="shared" si="347"/>
        <v>139.82472992678359</v>
      </c>
      <c r="BJ523" s="43">
        <f t="shared" si="357"/>
        <v>165.43539071586031</v>
      </c>
    </row>
    <row r="524" spans="1:62" x14ac:dyDescent="0.2">
      <c r="A524" s="26" t="s">
        <v>538</v>
      </c>
      <c r="B524" s="17">
        <f>IF(ISERROR(VLOOKUP('Prices updated for CPI'!A524,Quantities!$A$1:$B$576,2,FALSE)),0,VLOOKUP('Prices updated for CPI'!A524,Quantities!$A$1:$B$576,2,FALSE))</f>
        <v>2</v>
      </c>
      <c r="C524" s="18">
        <f t="shared" ref="C524:C587" si="358">I524/J524</f>
        <v>1</v>
      </c>
      <c r="D524" s="19">
        <v>4</v>
      </c>
      <c r="E524" s="20">
        <v>900</v>
      </c>
      <c r="F524" s="21">
        <v>0</v>
      </c>
      <c r="G524" s="22">
        <v>0</v>
      </c>
      <c r="H524" s="22">
        <v>0</v>
      </c>
      <c r="I524" s="22">
        <v>86.428511870596822</v>
      </c>
      <c r="J524" s="23">
        <f t="shared" ref="J524:J587" si="359">SUM(F524:I524)</f>
        <v>86.428511870596822</v>
      </c>
      <c r="K524" s="24">
        <f>IF(ISERROR(VLOOKUP($A524,'14-15 pricing'!$A$1:$D$1208,4,FALSE)),L524,VLOOKUP($A524,'14-15 pricing'!$A$1:$D$1208,4,FALSE))</f>
        <v>60.45</v>
      </c>
      <c r="L524" s="24">
        <f t="shared" si="354"/>
        <v>121.45654788771049</v>
      </c>
      <c r="M524" s="24"/>
      <c r="N524" s="24"/>
      <c r="O524" s="24"/>
      <c r="P524" s="24"/>
      <c r="Q524" s="24"/>
      <c r="R524" s="24"/>
      <c r="S524" s="24"/>
      <c r="T524" s="24"/>
      <c r="U524" s="24">
        <f t="shared" si="353"/>
        <v>121.77243843386275</v>
      </c>
      <c r="V524" s="24">
        <f t="shared" si="353"/>
        <v>121.4875211541772</v>
      </c>
      <c r="W524" s="24">
        <f t="shared" si="353"/>
        <v>122.62277303204202</v>
      </c>
      <c r="X524" s="22">
        <f t="shared" si="355"/>
        <v>121.45654788771049</v>
      </c>
      <c r="Y524" s="22">
        <f t="shared" si="356"/>
        <v>0</v>
      </c>
      <c r="Z524" s="31">
        <f t="shared" ref="Z524:Z587" si="360">SUM(X524:Y524)</f>
        <v>121.45654788771049</v>
      </c>
      <c r="AA524" s="25">
        <f t="shared" ref="AA524:AA587" si="361">Z524-L524</f>
        <v>0</v>
      </c>
      <c r="AC524" s="49">
        <f t="shared" ref="AC524:AC587" si="362">K524*$B524</f>
        <v>120.9</v>
      </c>
      <c r="AD524" s="49">
        <f t="shared" ref="AD524:AD587" si="363">L524*$B524</f>
        <v>242.91309577542097</v>
      </c>
      <c r="AE524" s="49">
        <f t="shared" ref="AE524:AE587" si="364">U524*$B524</f>
        <v>243.54487686772549</v>
      </c>
      <c r="AF524" s="49">
        <f t="shared" ref="AF524:AF587" si="365">V524*$B524</f>
        <v>242.9750423083544</v>
      </c>
      <c r="AG524" s="49">
        <f t="shared" ref="AG524:AG587" si="366">W524*$B524</f>
        <v>245.24554606408404</v>
      </c>
      <c r="AH524" s="50">
        <f t="shared" ref="AH524:AH587" si="367">NPV($AC$3,AC524:AG524)</f>
        <v>892.46722536768539</v>
      </c>
      <c r="AI524" s="49">
        <f t="shared" ref="AI524:AI587" si="368">AG524-AC524</f>
        <v>124.34554606408403</v>
      </c>
      <c r="AJ524" s="51">
        <f t="shared" ref="AJ524:AJ587" si="369">AI524/($AG$9-$AC$9)</f>
        <v>3.0646862966980364E-5</v>
      </c>
      <c r="AK524" s="61"/>
      <c r="AL524" s="69">
        <f t="shared" ref="AL524:AL587" si="370">AC524</f>
        <v>120.9</v>
      </c>
      <c r="AM524" s="69">
        <f t="shared" ref="AM524:AM587" si="371">AL524+($AJ524*AD$6)</f>
        <v>164.38729313420859</v>
      </c>
      <c r="AN524" s="69">
        <f t="shared" ref="AN524:AN587" si="372">AM524+($AJ524*AE$6)</f>
        <v>214.5145996663104</v>
      </c>
      <c r="AO524" s="69">
        <f t="shared" ref="AO524:AO587" si="373">AN524+($AJ524*AF$6)</f>
        <v>272.29577386835996</v>
      </c>
      <c r="AP524" s="69">
        <f t="shared" ref="AP524:AP587" si="374">AO524+($AJ524*AG$6)</f>
        <v>338.89947398995923</v>
      </c>
      <c r="AQ524" s="70">
        <f t="shared" ref="AQ524:AQ587" si="375">NPV($AC$3,AL524:AP524)</f>
        <v>889.97612669978253</v>
      </c>
      <c r="AS524" s="74">
        <f t="shared" ref="AS524:AS587" si="376">IF(AL524=0,0,(AM524-AL524)/AL524)</f>
        <v>0.35969638655259373</v>
      </c>
      <c r="AT524" s="74">
        <f t="shared" ref="AT524:AT587" si="377">IF(AM524=0,0,(AN524-AM524)/AM524)</f>
        <v>0.30493419276134087</v>
      </c>
      <c r="AU524" s="74">
        <f t="shared" ref="AU524:AU587" si="378">IF(AN524=0,0,(AO524-AN524)/AN524)</f>
        <v>0.26935777001626671</v>
      </c>
      <c r="AV524" s="74">
        <f t="shared" ref="AV524:AV587" si="379">IF(AO524=0,0,(AP524-AO524)/AO524)</f>
        <v>0.24460056494963636</v>
      </c>
      <c r="AW524" s="45"/>
      <c r="AX524" s="42" t="str">
        <f t="shared" ref="AX524:AX587" si="380">A524</f>
        <v>HPS0170-ST-0900-004-B</v>
      </c>
      <c r="AY524" s="42">
        <f t="shared" ref="AY524:AY587" si="381">K524</f>
        <v>60.45</v>
      </c>
      <c r="AZ524" s="43">
        <f t="shared" ref="AZ524:AZ587" si="382">IF($B524=0,L524,AY524*(1+AS524))</f>
        <v>82.193646567104295</v>
      </c>
      <c r="BA524" s="43">
        <f t="shared" ref="BA524:BA587" si="383">IF($B524=0,U524,AZ524*(1+AT524))</f>
        <v>107.2572998331552</v>
      </c>
      <c r="BB524" s="43">
        <f t="shared" ref="BB524:BB587" si="384">BA524*(1+$AY$3)</f>
        <v>109.8851036790675</v>
      </c>
      <c r="BC524" s="43">
        <f t="shared" ref="BC524:BC587" si="385">BB524*(1+$AZ$3)</f>
        <v>112.61896012325684</v>
      </c>
      <c r="BD524" s="43">
        <f t="shared" ref="BD524:BD587" si="386">BC524*(1+$BA$3)</f>
        <v>114.31766704003471</v>
      </c>
      <c r="BE524" s="43">
        <f t="shared" ref="BE524:BE587" si="387">IF($B524=0,V524,BA524*(1+AU524))</f>
        <v>136.14788693417998</v>
      </c>
      <c r="BF524" s="43">
        <f t="shared" ref="BF524:BF587" si="388">BE524*(1+$AY$3)</f>
        <v>139.48351016406738</v>
      </c>
      <c r="BG524" s="43">
        <f t="shared" ref="BG524:BG587" si="389">BF524*(1+$AZ$3)</f>
        <v>142.95375208360818</v>
      </c>
      <c r="BH524" s="43">
        <f t="shared" ref="BH524:BH587" si="390">BG524*(1+$BA$3)</f>
        <v>145.11001890740053</v>
      </c>
      <c r="BI524" s="43">
        <f t="shared" ref="BI524:BI587" si="391">BH524*(1+$BB$3)</f>
        <v>146.96306070909705</v>
      </c>
      <c r="BJ524" s="43">
        <f t="shared" si="357"/>
        <v>169.44973699497962</v>
      </c>
    </row>
    <row r="525" spans="1:62" x14ac:dyDescent="0.2">
      <c r="A525" s="26" t="s">
        <v>539</v>
      </c>
      <c r="B525" s="17">
        <f>IF(ISERROR(VLOOKUP('Prices updated for CPI'!A525,Quantities!$A$1:$B$576,2,FALSE)),0,VLOOKUP('Prices updated for CPI'!A525,Quantities!$A$1:$B$576,2,FALSE))</f>
        <v>2</v>
      </c>
      <c r="C525" s="18">
        <f t="shared" si="358"/>
        <v>1</v>
      </c>
      <c r="D525" s="19">
        <v>4</v>
      </c>
      <c r="E525" s="20">
        <v>1030</v>
      </c>
      <c r="F525" s="21">
        <v>0</v>
      </c>
      <c r="G525" s="22">
        <v>0</v>
      </c>
      <c r="H525" s="22">
        <v>0</v>
      </c>
      <c r="I525" s="22">
        <v>81.023554870596826</v>
      </c>
      <c r="J525" s="23">
        <f t="shared" si="359"/>
        <v>81.023554870596826</v>
      </c>
      <c r="K525" s="24">
        <f>IF(ISERROR(VLOOKUP($A525,'14-15 pricing'!$A$1:$D$1208,4,FALSE)),L525,VLOOKUP($A525,'14-15 pricing'!$A$1:$D$1208,4,FALSE))</f>
        <v>47.93</v>
      </c>
      <c r="L525" s="24">
        <f t="shared" si="354"/>
        <v>113.86105185875655</v>
      </c>
      <c r="M525" s="24"/>
      <c r="N525" s="24"/>
      <c r="O525" s="24"/>
      <c r="P525" s="24"/>
      <c r="Q525" s="24"/>
      <c r="R525" s="24"/>
      <c r="S525" s="24"/>
      <c r="T525" s="24"/>
      <c r="U525" s="24">
        <f t="shared" si="353"/>
        <v>114.15718764132784</v>
      </c>
      <c r="V525" s="24">
        <f t="shared" si="353"/>
        <v>113.89008815824585</v>
      </c>
      <c r="W525" s="24">
        <f t="shared" si="353"/>
        <v>114.95434508952155</v>
      </c>
      <c r="X525" s="22">
        <f t="shared" si="355"/>
        <v>113.86105185875655</v>
      </c>
      <c r="Y525" s="22">
        <f t="shared" si="356"/>
        <v>0</v>
      </c>
      <c r="Z525" s="31">
        <f t="shared" si="360"/>
        <v>113.86105185875655</v>
      </c>
      <c r="AA525" s="25">
        <f t="shared" si="361"/>
        <v>0</v>
      </c>
      <c r="AC525" s="49">
        <f t="shared" si="362"/>
        <v>95.86</v>
      </c>
      <c r="AD525" s="49">
        <f t="shared" si="363"/>
        <v>227.72210371751311</v>
      </c>
      <c r="AE525" s="49">
        <f t="shared" si="364"/>
        <v>228.31437528265567</v>
      </c>
      <c r="AF525" s="49">
        <f t="shared" si="365"/>
        <v>227.78017631649169</v>
      </c>
      <c r="AG525" s="49">
        <f t="shared" si="366"/>
        <v>229.90869017904311</v>
      </c>
      <c r="AH525" s="50">
        <f t="shared" si="367"/>
        <v>820.27043464564008</v>
      </c>
      <c r="AI525" s="49">
        <f t="shared" si="368"/>
        <v>134.04869017904309</v>
      </c>
      <c r="AJ525" s="51">
        <f t="shared" si="369"/>
        <v>3.3038351343144287E-5</v>
      </c>
      <c r="AK525" s="61"/>
      <c r="AL525" s="69">
        <f t="shared" si="370"/>
        <v>95.86</v>
      </c>
      <c r="AM525" s="69">
        <f t="shared" si="371"/>
        <v>142.74076789713439</v>
      </c>
      <c r="AN525" s="69">
        <f t="shared" si="372"/>
        <v>196.77969406316373</v>
      </c>
      <c r="AO525" s="69">
        <f t="shared" si="373"/>
        <v>259.06974757903362</v>
      </c>
      <c r="AP525" s="69">
        <f t="shared" si="374"/>
        <v>330.87078143172067</v>
      </c>
      <c r="AQ525" s="70">
        <f t="shared" si="375"/>
        <v>816.85351484739817</v>
      </c>
      <c r="AS525" s="74">
        <f t="shared" si="376"/>
        <v>0.48905453679464211</v>
      </c>
      <c r="AT525" s="74">
        <f t="shared" si="377"/>
        <v>0.37858088450926852</v>
      </c>
      <c r="AU525" s="74">
        <f t="shared" si="378"/>
        <v>0.31654716109008474</v>
      </c>
      <c r="AV525" s="74">
        <f t="shared" si="379"/>
        <v>0.27714943378629314</v>
      </c>
      <c r="AW525" s="45"/>
      <c r="AX525" s="42" t="str">
        <f t="shared" si="380"/>
        <v>HPS0170-ST-1030-004-B</v>
      </c>
      <c r="AY525" s="42">
        <f t="shared" si="381"/>
        <v>47.93</v>
      </c>
      <c r="AZ525" s="43">
        <f t="shared" si="382"/>
        <v>71.370383948567195</v>
      </c>
      <c r="BA525" s="43">
        <f t="shared" si="383"/>
        <v>98.389847031581851</v>
      </c>
      <c r="BB525" s="43">
        <f t="shared" si="384"/>
        <v>100.8003982838556</v>
      </c>
      <c r="BC525" s="43">
        <f t="shared" si="385"/>
        <v>103.30823427980658</v>
      </c>
      <c r="BD525" s="43">
        <f t="shared" si="386"/>
        <v>104.86650130641692</v>
      </c>
      <c r="BE525" s="43">
        <f t="shared" si="387"/>
        <v>129.53487378951678</v>
      </c>
      <c r="BF525" s="43">
        <f t="shared" si="388"/>
        <v>132.70847819735994</v>
      </c>
      <c r="BG525" s="43">
        <f t="shared" si="389"/>
        <v>136.01016255830874</v>
      </c>
      <c r="BH525" s="43">
        <f t="shared" si="390"/>
        <v>138.06169458841288</v>
      </c>
      <c r="BI525" s="43">
        <f t="shared" si="391"/>
        <v>139.82472992678359</v>
      </c>
      <c r="BJ525" s="43">
        <f t="shared" si="357"/>
        <v>165.43539071586031</v>
      </c>
    </row>
    <row r="526" spans="1:62" x14ac:dyDescent="0.2">
      <c r="A526" s="26" t="s">
        <v>540</v>
      </c>
      <c r="B526" s="17">
        <f>IF(ISERROR(VLOOKUP('Prices updated for CPI'!A526,Quantities!$A$1:$B$576,2,FALSE)),0,VLOOKUP('Prices updated for CPI'!A526,Quantities!$A$1:$B$576,2,FALSE))</f>
        <v>13</v>
      </c>
      <c r="C526" s="18">
        <f t="shared" si="358"/>
        <v>1</v>
      </c>
      <c r="D526" s="19">
        <v>4</v>
      </c>
      <c r="E526" s="20">
        <v>1130</v>
      </c>
      <c r="F526" s="21">
        <v>0</v>
      </c>
      <c r="G526" s="22">
        <v>0</v>
      </c>
      <c r="H526" s="22">
        <v>0</v>
      </c>
      <c r="I526" s="22">
        <v>85.96099674559683</v>
      </c>
      <c r="J526" s="23">
        <f t="shared" si="359"/>
        <v>85.96099674559683</v>
      </c>
      <c r="K526" s="24">
        <f>IF(ISERROR(VLOOKUP($A526,'14-15 pricing'!$A$1:$D$1208,4,FALSE)),L526,VLOOKUP($A526,'14-15 pricing'!$A$1:$D$1208,4,FALSE))</f>
        <v>59.49</v>
      </c>
      <c r="L526" s="24">
        <f t="shared" si="354"/>
        <v>120.79955667105266</v>
      </c>
      <c r="M526" s="24"/>
      <c r="N526" s="24"/>
      <c r="O526" s="24"/>
      <c r="P526" s="24"/>
      <c r="Q526" s="24"/>
      <c r="R526" s="24"/>
      <c r="S526" s="24"/>
      <c r="T526" s="24"/>
      <c r="U526" s="24">
        <f t="shared" si="353"/>
        <v>121.11373848006509</v>
      </c>
      <c r="V526" s="24">
        <f t="shared" si="353"/>
        <v>120.83036239476952</v>
      </c>
      <c r="W526" s="24">
        <f t="shared" si="353"/>
        <v>121.95947338912148</v>
      </c>
      <c r="X526" s="22">
        <f t="shared" si="355"/>
        <v>120.79955667105266</v>
      </c>
      <c r="Y526" s="22">
        <f t="shared" si="356"/>
        <v>0</v>
      </c>
      <c r="Z526" s="31">
        <f t="shared" si="360"/>
        <v>120.79955667105266</v>
      </c>
      <c r="AA526" s="25">
        <f t="shared" si="361"/>
        <v>0</v>
      </c>
      <c r="AC526" s="49">
        <f t="shared" si="362"/>
        <v>773.37</v>
      </c>
      <c r="AD526" s="49">
        <f t="shared" si="363"/>
        <v>1570.3942367236846</v>
      </c>
      <c r="AE526" s="49">
        <f t="shared" si="364"/>
        <v>1574.4786002408462</v>
      </c>
      <c r="AF526" s="49">
        <f t="shared" si="365"/>
        <v>1570.7947111320038</v>
      </c>
      <c r="AG526" s="49">
        <f t="shared" si="366"/>
        <v>1585.4731540585792</v>
      </c>
      <c r="AH526" s="50">
        <f t="shared" si="367"/>
        <v>5761.9437508899109</v>
      </c>
      <c r="AI526" s="49">
        <f t="shared" si="368"/>
        <v>812.10315405857921</v>
      </c>
      <c r="AJ526" s="51">
        <f t="shared" si="369"/>
        <v>2.0015525175834658E-4</v>
      </c>
      <c r="AK526" s="61"/>
      <c r="AL526" s="69">
        <f t="shared" si="370"/>
        <v>773.37</v>
      </c>
      <c r="AM526" s="69">
        <f t="shared" si="371"/>
        <v>1057.3863482619624</v>
      </c>
      <c r="AN526" s="69">
        <f t="shared" si="372"/>
        <v>1384.7687517957497</v>
      </c>
      <c r="AO526" s="69">
        <f t="shared" si="373"/>
        <v>1762.1387123611989</v>
      </c>
      <c r="AP526" s="69">
        <f t="shared" si="374"/>
        <v>2197.1287594743189</v>
      </c>
      <c r="AQ526" s="70">
        <f t="shared" si="375"/>
        <v>5745.3299851903612</v>
      </c>
      <c r="AS526" s="74">
        <f t="shared" si="376"/>
        <v>0.36724510682074873</v>
      </c>
      <c r="AT526" s="74">
        <f t="shared" si="377"/>
        <v>0.30961474400715439</v>
      </c>
      <c r="AU526" s="74">
        <f t="shared" si="378"/>
        <v>0.27251478636854048</v>
      </c>
      <c r="AV526" s="74">
        <f t="shared" si="379"/>
        <v>0.24685346508859671</v>
      </c>
      <c r="AW526" s="45"/>
      <c r="AX526" s="42" t="str">
        <f t="shared" si="380"/>
        <v>HPS0170-ST-1130-004-B</v>
      </c>
      <c r="AY526" s="42">
        <f t="shared" si="381"/>
        <v>59.49</v>
      </c>
      <c r="AZ526" s="43">
        <f t="shared" si="382"/>
        <v>81.337411404766343</v>
      </c>
      <c r="BA526" s="43">
        <f t="shared" si="383"/>
        <v>106.52067321505767</v>
      </c>
      <c r="BB526" s="43">
        <f t="shared" si="384"/>
        <v>109.13042970882658</v>
      </c>
      <c r="BC526" s="43">
        <f t="shared" si="385"/>
        <v>111.84551044795921</v>
      </c>
      <c r="BD526" s="43">
        <f t="shared" si="386"/>
        <v>113.53255090722611</v>
      </c>
      <c r="BE526" s="43">
        <f t="shared" si="387"/>
        <v>135.54913172009222</v>
      </c>
      <c r="BF526" s="43">
        <f t="shared" si="388"/>
        <v>138.87008544723449</v>
      </c>
      <c r="BG526" s="43">
        <f t="shared" si="389"/>
        <v>142.32506583396517</v>
      </c>
      <c r="BH526" s="43">
        <f t="shared" si="390"/>
        <v>144.47184976358426</v>
      </c>
      <c r="BI526" s="43">
        <f t="shared" si="391"/>
        <v>146.31674220310063</v>
      </c>
      <c r="BJ526" s="43">
        <f t="shared" si="357"/>
        <v>169.0099045749476</v>
      </c>
    </row>
    <row r="527" spans="1:62" x14ac:dyDescent="0.2">
      <c r="A527" s="26" t="s">
        <v>541</v>
      </c>
      <c r="B527" s="17">
        <f>IF(ISERROR(VLOOKUP('Prices updated for CPI'!A527,Quantities!$A$1:$B$576,2,FALSE)),0,VLOOKUP('Prices updated for CPI'!A527,Quantities!$A$1:$B$576,2,FALSE))</f>
        <v>33</v>
      </c>
      <c r="C527" s="18">
        <f t="shared" si="358"/>
        <v>1</v>
      </c>
      <c r="D527" s="19">
        <v>4</v>
      </c>
      <c r="E527" s="20">
        <v>1170</v>
      </c>
      <c r="F527" s="21">
        <v>0</v>
      </c>
      <c r="G527" s="22">
        <v>0</v>
      </c>
      <c r="H527" s="22">
        <v>0</v>
      </c>
      <c r="I527" s="22">
        <v>90.898438620596821</v>
      </c>
      <c r="J527" s="23">
        <f t="shared" si="359"/>
        <v>90.898438620596821</v>
      </c>
      <c r="K527" s="24">
        <f>IF(ISERROR(VLOOKUP($A527,'14-15 pricing'!$A$1:$D$1208,4,FALSE)),L527,VLOOKUP($A527,'14-15 pricing'!$A$1:$D$1208,4,FALSE))</f>
        <v>59.49</v>
      </c>
      <c r="L527" s="24">
        <f t="shared" si="354"/>
        <v>127.73806148334872</v>
      </c>
      <c r="M527" s="24"/>
      <c r="N527" s="24"/>
      <c r="O527" s="24"/>
      <c r="P527" s="24"/>
      <c r="Q527" s="24"/>
      <c r="R527" s="24"/>
      <c r="S527" s="24"/>
      <c r="T527" s="24"/>
      <c r="U527" s="24">
        <f t="shared" si="353"/>
        <v>128.07028931880234</v>
      </c>
      <c r="V527" s="24">
        <f t="shared" si="353"/>
        <v>127.77063663129316</v>
      </c>
      <c r="W527" s="24">
        <f t="shared" si="353"/>
        <v>128.96460168872139</v>
      </c>
      <c r="X527" s="22">
        <f t="shared" si="355"/>
        <v>127.73806148334872</v>
      </c>
      <c r="Y527" s="22">
        <f t="shared" si="356"/>
        <v>0</v>
      </c>
      <c r="Z527" s="31">
        <f t="shared" si="360"/>
        <v>127.73806148334872</v>
      </c>
      <c r="AA527" s="25">
        <f t="shared" si="361"/>
        <v>0</v>
      </c>
      <c r="AC527" s="49">
        <f t="shared" si="362"/>
        <v>1963.17</v>
      </c>
      <c r="AD527" s="49">
        <f t="shared" si="363"/>
        <v>4215.3560289505076</v>
      </c>
      <c r="AE527" s="49">
        <f t="shared" si="364"/>
        <v>4226.3195475204775</v>
      </c>
      <c r="AF527" s="49">
        <f t="shared" si="365"/>
        <v>4216.4310088326738</v>
      </c>
      <c r="AG527" s="49">
        <f t="shared" si="366"/>
        <v>4255.8318557278062</v>
      </c>
      <c r="AH527" s="50">
        <f t="shared" si="367"/>
        <v>15360.890224272756</v>
      </c>
      <c r="AI527" s="49">
        <f t="shared" si="368"/>
        <v>2292.6618557278061</v>
      </c>
      <c r="AJ527" s="51">
        <f t="shared" si="369"/>
        <v>5.6506160410362872E-4</v>
      </c>
      <c r="AK527" s="61"/>
      <c r="AL527" s="69">
        <f t="shared" si="370"/>
        <v>1963.17</v>
      </c>
      <c r="AM527" s="69">
        <f t="shared" si="371"/>
        <v>2764.9812536678269</v>
      </c>
      <c r="AN527" s="69">
        <f t="shared" si="372"/>
        <v>3689.2199357457212</v>
      </c>
      <c r="AO527" s="69">
        <f t="shared" si="373"/>
        <v>4754.5793174474993</v>
      </c>
      <c r="AP527" s="69">
        <f t="shared" si="374"/>
        <v>5982.6069191794277</v>
      </c>
      <c r="AQ527" s="70">
        <f t="shared" si="375"/>
        <v>15309.316898568524</v>
      </c>
      <c r="AS527" s="74">
        <f t="shared" si="376"/>
        <v>0.40842680647515334</v>
      </c>
      <c r="AT527" s="74">
        <f t="shared" si="377"/>
        <v>0.3342658040997078</v>
      </c>
      <c r="AU527" s="74">
        <f t="shared" si="378"/>
        <v>0.28877632677283893</v>
      </c>
      <c r="AV527" s="74">
        <f t="shared" si="379"/>
        <v>0.25828312448706742</v>
      </c>
      <c r="AW527" s="45"/>
      <c r="AX527" s="42" t="str">
        <f t="shared" si="380"/>
        <v>HPS0170-ST-1170-004-B</v>
      </c>
      <c r="AY527" s="42">
        <f t="shared" si="381"/>
        <v>59.49</v>
      </c>
      <c r="AZ527" s="43">
        <f t="shared" si="382"/>
        <v>83.787310717206879</v>
      </c>
      <c r="BA527" s="43">
        <f t="shared" si="383"/>
        <v>111.79454350744609</v>
      </c>
      <c r="BB527" s="43">
        <f t="shared" si="384"/>
        <v>114.53350982337852</v>
      </c>
      <c r="BC527" s="43">
        <f t="shared" si="385"/>
        <v>117.38301501946739</v>
      </c>
      <c r="BD527" s="43">
        <f t="shared" si="386"/>
        <v>119.15358135490128</v>
      </c>
      <c r="BE527" s="43">
        <f t="shared" si="387"/>
        <v>144.0781611347727</v>
      </c>
      <c r="BF527" s="43">
        <f t="shared" si="388"/>
        <v>147.60807608257463</v>
      </c>
      <c r="BG527" s="43">
        <f t="shared" si="389"/>
        <v>151.28045092231017</v>
      </c>
      <c r="BH527" s="43">
        <f t="shared" si="390"/>
        <v>153.56231490039829</v>
      </c>
      <c r="BI527" s="43">
        <f t="shared" si="391"/>
        <v>155.52329175656774</v>
      </c>
      <c r="BJ527" s="43">
        <f t="shared" si="357"/>
        <v>181.29111876301295</v>
      </c>
    </row>
    <row r="528" spans="1:62" x14ac:dyDescent="0.2">
      <c r="A528" s="26" t="s">
        <v>542</v>
      </c>
      <c r="B528" s="17">
        <f>IF(ISERROR(VLOOKUP('Prices updated for CPI'!A528,Quantities!$A$1:$B$576,2,FALSE)),0,VLOOKUP('Prices updated for CPI'!A528,Quantities!$A$1:$B$576,2,FALSE))</f>
        <v>1</v>
      </c>
      <c r="C528" s="18">
        <f t="shared" si="358"/>
        <v>1</v>
      </c>
      <c r="D528" s="19">
        <v>4</v>
      </c>
      <c r="E528" s="20">
        <v>1470</v>
      </c>
      <c r="F528" s="21">
        <v>0</v>
      </c>
      <c r="G528" s="22">
        <v>0</v>
      </c>
      <c r="H528" s="22">
        <v>0</v>
      </c>
      <c r="I528" s="22">
        <v>116.59489525130188</v>
      </c>
      <c r="J528" s="23">
        <f t="shared" si="359"/>
        <v>116.59489525130188</v>
      </c>
      <c r="K528" s="24">
        <f>IF(ISERROR(VLOOKUP($A528,'14-15 pricing'!$A$1:$D$1208,4,FALSE)),L528,VLOOKUP($A528,'14-15 pricing'!$A$1:$D$1208,4,FALSE))</f>
        <v>104.02</v>
      </c>
      <c r="L528" s="24">
        <f t="shared" si="354"/>
        <v>163.84886389985402</v>
      </c>
      <c r="M528" s="24"/>
      <c r="N528" s="24"/>
      <c r="O528" s="24"/>
      <c r="P528" s="24"/>
      <c r="Q528" s="24"/>
      <c r="R528" s="24"/>
      <c r="S528" s="24"/>
      <c r="T528" s="24"/>
      <c r="U528" s="24">
        <f t="shared" si="353"/>
        <v>164.27501060008461</v>
      </c>
      <c r="V528" s="24">
        <f t="shared" si="353"/>
        <v>163.89064785148199</v>
      </c>
      <c r="W528" s="24">
        <f t="shared" si="353"/>
        <v>165.42213984317183</v>
      </c>
      <c r="X528" s="22">
        <f t="shared" si="355"/>
        <v>163.84886389985402</v>
      </c>
      <c r="Y528" s="22">
        <f t="shared" si="356"/>
        <v>0</v>
      </c>
      <c r="Z528" s="31">
        <f t="shared" si="360"/>
        <v>163.84886389985402</v>
      </c>
      <c r="AA528" s="25">
        <f t="shared" si="361"/>
        <v>0</v>
      </c>
      <c r="AC528" s="49">
        <f t="shared" si="362"/>
        <v>104.02</v>
      </c>
      <c r="AD528" s="49">
        <f t="shared" si="363"/>
        <v>163.84886389985402</v>
      </c>
      <c r="AE528" s="49">
        <f t="shared" si="364"/>
        <v>164.27501060008461</v>
      </c>
      <c r="AF528" s="49">
        <f t="shared" si="365"/>
        <v>163.89064785148199</v>
      </c>
      <c r="AG528" s="49">
        <f t="shared" si="366"/>
        <v>165.42213984317183</v>
      </c>
      <c r="AH528" s="50">
        <f t="shared" si="367"/>
        <v>623.04766922950694</v>
      </c>
      <c r="AI528" s="49">
        <f t="shared" si="368"/>
        <v>61.402139843171838</v>
      </c>
      <c r="AJ528" s="51">
        <f t="shared" si="369"/>
        <v>1.5133497139360642E-5</v>
      </c>
      <c r="AK528" s="61"/>
      <c r="AL528" s="69">
        <f t="shared" si="370"/>
        <v>104.02</v>
      </c>
      <c r="AM528" s="69">
        <f t="shared" si="371"/>
        <v>125.49413348485785</v>
      </c>
      <c r="AN528" s="69">
        <f t="shared" si="372"/>
        <v>150.24712209660424</v>
      </c>
      <c r="AO528" s="69">
        <f t="shared" si="373"/>
        <v>178.77960959582228</v>
      </c>
      <c r="AP528" s="69">
        <f t="shared" si="374"/>
        <v>211.66868233214254</v>
      </c>
      <c r="AQ528" s="70">
        <f t="shared" si="375"/>
        <v>622.75786878716747</v>
      </c>
      <c r="AS528" s="74">
        <f t="shared" si="376"/>
        <v>0.20644235228665506</v>
      </c>
      <c r="AT528" s="74">
        <f t="shared" si="377"/>
        <v>0.19724418922525241</v>
      </c>
      <c r="AU528" s="74">
        <f t="shared" si="378"/>
        <v>0.18990372062416297</v>
      </c>
      <c r="AV528" s="74">
        <f t="shared" si="379"/>
        <v>0.18396433916974395</v>
      </c>
      <c r="AW528" s="45"/>
      <c r="AX528" s="42" t="str">
        <f t="shared" si="380"/>
        <v>HPS0190-ST-1470-004-B</v>
      </c>
      <c r="AY528" s="42">
        <f t="shared" si="381"/>
        <v>104.02</v>
      </c>
      <c r="AZ528" s="43">
        <f t="shared" si="382"/>
        <v>125.49413348485784</v>
      </c>
      <c r="BA528" s="43">
        <f t="shared" si="383"/>
        <v>150.24712209660422</v>
      </c>
      <c r="BB528" s="43">
        <f t="shared" si="384"/>
        <v>153.92817658797102</v>
      </c>
      <c r="BC528" s="43">
        <f t="shared" si="385"/>
        <v>157.75779064317896</v>
      </c>
      <c r="BD528" s="43">
        <f t="shared" si="386"/>
        <v>160.1373566580655</v>
      </c>
      <c r="BE528" s="43">
        <f t="shared" si="387"/>
        <v>178.77960959582225</v>
      </c>
      <c r="BF528" s="43">
        <f t="shared" si="388"/>
        <v>183.15971003091988</v>
      </c>
      <c r="BG528" s="43">
        <f t="shared" si="389"/>
        <v>187.71658204376641</v>
      </c>
      <c r="BH528" s="43">
        <f t="shared" si="390"/>
        <v>190.54803649835071</v>
      </c>
      <c r="BI528" s="43">
        <f t="shared" si="391"/>
        <v>192.98131767025905</v>
      </c>
      <c r="BJ528" s="43">
        <f t="shared" si="357"/>
        <v>211.66868233214248</v>
      </c>
    </row>
    <row r="529" spans="1:62" x14ac:dyDescent="0.2">
      <c r="A529" s="26" t="s">
        <v>543</v>
      </c>
      <c r="B529" s="17">
        <f>IF(ISERROR(VLOOKUP('Prices updated for CPI'!A529,Quantities!$A$1:$B$576,2,FALSE)),0,VLOOKUP('Prices updated for CPI'!A529,Quantities!$A$1:$B$576,2,FALSE))</f>
        <v>4</v>
      </c>
      <c r="C529" s="18">
        <f t="shared" si="358"/>
        <v>1</v>
      </c>
      <c r="D529" s="19">
        <v>4</v>
      </c>
      <c r="E529" s="20">
        <v>1050</v>
      </c>
      <c r="F529" s="21">
        <v>0</v>
      </c>
      <c r="G529" s="22">
        <v>0</v>
      </c>
      <c r="H529" s="22">
        <v>0</v>
      </c>
      <c r="I529" s="22">
        <v>71.742303825215515</v>
      </c>
      <c r="J529" s="23">
        <f t="shared" si="359"/>
        <v>71.742303825215515</v>
      </c>
      <c r="K529" s="24">
        <f>IF(ISERROR(VLOOKUP($A529,'14-15 pricing'!$A$1:$D$1208,4,FALSE)),L529,VLOOKUP($A529,'14-15 pricing'!$A$1:$D$1208,4,FALSE))</f>
        <v>200.83</v>
      </c>
      <c r="L529" s="24">
        <f t="shared" si="354"/>
        <v>100.81826438442175</v>
      </c>
      <c r="M529" s="24"/>
      <c r="N529" s="24"/>
      <c r="O529" s="24"/>
      <c r="P529" s="24"/>
      <c r="Q529" s="24"/>
      <c r="R529" s="24"/>
      <c r="S529" s="24"/>
      <c r="T529" s="24"/>
      <c r="U529" s="24">
        <f t="shared" si="353"/>
        <v>101.0804778027379</v>
      </c>
      <c r="V529" s="24">
        <f t="shared" si="353"/>
        <v>100.84397457478858</v>
      </c>
      <c r="W529" s="24">
        <f t="shared" si="353"/>
        <v>101.78632083734908</v>
      </c>
      <c r="X529" s="22">
        <f t="shared" si="355"/>
        <v>100.81826438442175</v>
      </c>
      <c r="Y529" s="22">
        <f t="shared" si="356"/>
        <v>0</v>
      </c>
      <c r="Z529" s="31">
        <f t="shared" si="360"/>
        <v>100.81826438442175</v>
      </c>
      <c r="AA529" s="25">
        <f t="shared" si="361"/>
        <v>0</v>
      </c>
      <c r="AC529" s="49">
        <f t="shared" si="362"/>
        <v>803.32</v>
      </c>
      <c r="AD529" s="49">
        <f t="shared" si="363"/>
        <v>403.27305753768701</v>
      </c>
      <c r="AE529" s="49">
        <f t="shared" si="364"/>
        <v>404.32191121095161</v>
      </c>
      <c r="AF529" s="49">
        <f t="shared" si="365"/>
        <v>403.3758982991543</v>
      </c>
      <c r="AG529" s="49">
        <f t="shared" si="366"/>
        <v>407.14528334939632</v>
      </c>
      <c r="AH529" s="50">
        <f t="shared" si="367"/>
        <v>2046.506556013944</v>
      </c>
      <c r="AI529" s="49">
        <f t="shared" si="368"/>
        <v>-396.17471665060373</v>
      </c>
      <c r="AJ529" s="51">
        <f t="shared" si="369"/>
        <v>-9.7643322471043303E-5</v>
      </c>
      <c r="AK529" s="61"/>
      <c r="AL529" s="69">
        <f t="shared" si="370"/>
        <v>803.32</v>
      </c>
      <c r="AM529" s="69">
        <f t="shared" si="371"/>
        <v>664.76605431651137</v>
      </c>
      <c r="AN529" s="69">
        <f t="shared" si="372"/>
        <v>505.05650226244296</v>
      </c>
      <c r="AO529" s="69">
        <f t="shared" si="373"/>
        <v>320.96112416632218</v>
      </c>
      <c r="AP529" s="69">
        <f t="shared" si="374"/>
        <v>108.75648267512275</v>
      </c>
      <c r="AQ529" s="70">
        <f t="shared" si="375"/>
        <v>2079.6598381652489</v>
      </c>
      <c r="AS529" s="74">
        <f t="shared" si="376"/>
        <v>-0.1724766539903011</v>
      </c>
      <c r="AT529" s="74">
        <f t="shared" si="377"/>
        <v>-0.24024925914467166</v>
      </c>
      <c r="AU529" s="74">
        <f t="shared" si="378"/>
        <v>-0.36450452032881486</v>
      </c>
      <c r="AV529" s="74">
        <f t="shared" si="379"/>
        <v>-0.66115372085136048</v>
      </c>
      <c r="AW529" s="45"/>
      <c r="AX529" s="42" t="str">
        <f t="shared" si="380"/>
        <v>HPS0250-ST-1050-004-B</v>
      </c>
      <c r="AY529" s="42">
        <f t="shared" si="381"/>
        <v>200.83</v>
      </c>
      <c r="AZ529" s="43">
        <f t="shared" si="382"/>
        <v>166.19151357912784</v>
      </c>
      <c r="BA529" s="43">
        <f t="shared" si="383"/>
        <v>126.26412556561074</v>
      </c>
      <c r="BB529" s="43">
        <f t="shared" si="384"/>
        <v>129.3575966419682</v>
      </c>
      <c r="BC529" s="43">
        <f t="shared" si="385"/>
        <v>132.57591365987221</v>
      </c>
      <c r="BD529" s="43">
        <f t="shared" si="386"/>
        <v>134.57564462245338</v>
      </c>
      <c r="BE529" s="43">
        <f t="shared" si="387"/>
        <v>80.240281041580545</v>
      </c>
      <c r="BF529" s="43">
        <f t="shared" si="388"/>
        <v>82.206167927099258</v>
      </c>
      <c r="BG529" s="43">
        <f t="shared" si="389"/>
        <v>84.251393844126113</v>
      </c>
      <c r="BH529" s="43">
        <f t="shared" si="390"/>
        <v>85.522213831404954</v>
      </c>
      <c r="BI529" s="43">
        <f t="shared" si="391"/>
        <v>86.614324757972696</v>
      </c>
      <c r="BJ529" s="43">
        <f t="shared" si="357"/>
        <v>27.189120668780689</v>
      </c>
    </row>
    <row r="530" spans="1:62" x14ac:dyDescent="0.2">
      <c r="A530" s="26" t="s">
        <v>544</v>
      </c>
      <c r="B530" s="17">
        <f>IF(ISERROR(VLOOKUP('Prices updated for CPI'!A530,Quantities!$A$1:$B$576,2,FALSE)),0,VLOOKUP('Prices updated for CPI'!A530,Quantities!$A$1:$B$576,2,FALSE))</f>
        <v>7</v>
      </c>
      <c r="C530" s="18">
        <f t="shared" si="358"/>
        <v>1</v>
      </c>
      <c r="D530" s="19">
        <v>4</v>
      </c>
      <c r="E530" s="20">
        <v>40</v>
      </c>
      <c r="F530" s="21">
        <v>0</v>
      </c>
      <c r="G530" s="22">
        <v>0</v>
      </c>
      <c r="H530" s="22">
        <v>0</v>
      </c>
      <c r="I530" s="22">
        <v>48.54921928230219</v>
      </c>
      <c r="J530" s="23">
        <f t="shared" si="359"/>
        <v>48.54921928230219</v>
      </c>
      <c r="K530" s="24">
        <f>IF(ISERROR(VLOOKUP($A530,'14-15 pricing'!$A$1:$D$1208,4,FALSE)),L530,VLOOKUP($A530,'14-15 pricing'!$A$1:$D$1208,4,FALSE))</f>
        <v>67.41</v>
      </c>
      <c r="L530" s="24">
        <f t="shared" si="354"/>
        <v>68.225409058303327</v>
      </c>
      <c r="M530" s="24"/>
      <c r="N530" s="24"/>
      <c r="O530" s="24"/>
      <c r="P530" s="24"/>
      <c r="Q530" s="24"/>
      <c r="R530" s="24"/>
      <c r="S530" s="24"/>
      <c r="T530" s="24"/>
      <c r="U530" s="24">
        <f t="shared" si="353"/>
        <v>68.402853272746285</v>
      </c>
      <c r="V530" s="24">
        <f t="shared" si="353"/>
        <v>68.242807574985335</v>
      </c>
      <c r="W530" s="24">
        <f t="shared" si="353"/>
        <v>68.88050908304352</v>
      </c>
      <c r="X530" s="22">
        <f t="shared" si="355"/>
        <v>68.225409058303327</v>
      </c>
      <c r="Y530" s="22">
        <f t="shared" si="356"/>
        <v>0</v>
      </c>
      <c r="Z530" s="31">
        <f t="shared" si="360"/>
        <v>68.225409058303327</v>
      </c>
      <c r="AA530" s="25">
        <f t="shared" si="361"/>
        <v>0</v>
      </c>
      <c r="AC530" s="49">
        <f t="shared" si="362"/>
        <v>471.87</v>
      </c>
      <c r="AD530" s="49">
        <f t="shared" si="363"/>
        <v>477.57786340812328</v>
      </c>
      <c r="AE530" s="49">
        <f t="shared" si="364"/>
        <v>478.81997290922402</v>
      </c>
      <c r="AF530" s="49">
        <f t="shared" si="365"/>
        <v>477.69965302489732</v>
      </c>
      <c r="AG530" s="49">
        <f t="shared" si="366"/>
        <v>482.16356358130463</v>
      </c>
      <c r="AH530" s="50">
        <f t="shared" si="367"/>
        <v>1974.1418128360706</v>
      </c>
      <c r="AI530" s="49">
        <f t="shared" si="368"/>
        <v>10.293563581304625</v>
      </c>
      <c r="AJ530" s="51">
        <f t="shared" si="369"/>
        <v>2.5370062901614578E-6</v>
      </c>
      <c r="AK530" s="61"/>
      <c r="AL530" s="69">
        <f t="shared" si="370"/>
        <v>471.87</v>
      </c>
      <c r="AM530" s="69">
        <f t="shared" si="371"/>
        <v>475.46996180824289</v>
      </c>
      <c r="AN530" s="69">
        <f t="shared" si="372"/>
        <v>479.61959670294038</v>
      </c>
      <c r="AO530" s="69">
        <f t="shared" si="373"/>
        <v>484.40283349169283</v>
      </c>
      <c r="AP530" s="69">
        <f t="shared" si="374"/>
        <v>489.9164159532512</v>
      </c>
      <c r="AQ530" s="70">
        <f t="shared" si="375"/>
        <v>1983.7347900838733</v>
      </c>
      <c r="AS530" s="74">
        <f t="shared" si="376"/>
        <v>7.629138975232333E-3</v>
      </c>
      <c r="AT530" s="74">
        <f t="shared" si="377"/>
        <v>8.7274385934206448E-3</v>
      </c>
      <c r="AU530" s="74">
        <f t="shared" si="378"/>
        <v>9.972980298624071E-3</v>
      </c>
      <c r="AV530" s="74">
        <f t="shared" si="379"/>
        <v>1.1382225867291351E-2</v>
      </c>
      <c r="AW530" s="45"/>
      <c r="AX530" s="42" t="str">
        <f t="shared" si="380"/>
        <v>MHR0010-ST-0040-004-B</v>
      </c>
      <c r="AY530" s="42">
        <f t="shared" si="381"/>
        <v>67.41</v>
      </c>
      <c r="AZ530" s="43">
        <f t="shared" si="382"/>
        <v>67.924280258320408</v>
      </c>
      <c r="BA530" s="43">
        <f t="shared" si="383"/>
        <v>68.517085243277194</v>
      </c>
      <c r="BB530" s="43">
        <f t="shared" si="384"/>
        <v>70.195753831737477</v>
      </c>
      <c r="BC530" s="43">
        <f t="shared" si="385"/>
        <v>71.942169929483597</v>
      </c>
      <c r="BD530" s="43">
        <f t="shared" si="386"/>
        <v>73.027321679539455</v>
      </c>
      <c r="BE530" s="43">
        <f t="shared" si="387"/>
        <v>69.200404784527549</v>
      </c>
      <c r="BF530" s="43">
        <f t="shared" si="388"/>
        <v>70.895814701748478</v>
      </c>
      <c r="BG530" s="43">
        <f t="shared" si="389"/>
        <v>72.65964777283061</v>
      </c>
      <c r="BH530" s="43">
        <f t="shared" si="390"/>
        <v>73.755621719910792</v>
      </c>
      <c r="BI530" s="43">
        <f t="shared" si="391"/>
        <v>74.697474330682809</v>
      </c>
      <c r="BJ530" s="43">
        <f t="shared" si="357"/>
        <v>69.988059421893027</v>
      </c>
    </row>
    <row r="531" spans="1:62" x14ac:dyDescent="0.2">
      <c r="A531" s="26" t="s">
        <v>545</v>
      </c>
      <c r="B531" s="17">
        <f>IF(ISERROR(VLOOKUP('Prices updated for CPI'!A531,Quantities!$A$1:$B$576,2,FALSE)),0,VLOOKUP('Prices updated for CPI'!A531,Quantities!$A$1:$B$576,2,FALSE))</f>
        <v>17</v>
      </c>
      <c r="C531" s="18">
        <f t="shared" si="358"/>
        <v>1</v>
      </c>
      <c r="D531" s="19">
        <v>4</v>
      </c>
      <c r="E531" s="20">
        <v>360</v>
      </c>
      <c r="F531" s="21">
        <v>0</v>
      </c>
      <c r="G531" s="22">
        <v>0</v>
      </c>
      <c r="H531" s="22">
        <v>0</v>
      </c>
      <c r="I531" s="22">
        <v>58.424103032302192</v>
      </c>
      <c r="J531" s="23">
        <f t="shared" si="359"/>
        <v>58.424103032302192</v>
      </c>
      <c r="K531" s="24">
        <f>IF(ISERROR(VLOOKUP($A531,'14-15 pricing'!$A$1:$D$1208,4,FALSE)),L531,VLOOKUP($A531,'14-15 pricing'!$A$1:$D$1208,4,FALSE))</f>
        <v>78.959999999999994</v>
      </c>
      <c r="L531" s="24">
        <f t="shared" si="354"/>
        <v>82.10241868289549</v>
      </c>
      <c r="M531" s="24"/>
      <c r="N531" s="24"/>
      <c r="O531" s="24"/>
      <c r="P531" s="24"/>
      <c r="Q531" s="24"/>
      <c r="R531" s="24"/>
      <c r="S531" s="24"/>
      <c r="T531" s="24"/>
      <c r="U531" s="24">
        <f t="shared" si="353"/>
        <v>82.315954950220814</v>
      </c>
      <c r="V531" s="24">
        <f t="shared" si="353"/>
        <v>82.123356048032676</v>
      </c>
      <c r="W531" s="24">
        <f t="shared" si="353"/>
        <v>82.890765682243355</v>
      </c>
      <c r="X531" s="22">
        <f t="shared" si="355"/>
        <v>82.10241868289549</v>
      </c>
      <c r="Y531" s="22">
        <f t="shared" si="356"/>
        <v>0</v>
      </c>
      <c r="Z531" s="31">
        <f t="shared" si="360"/>
        <v>82.10241868289549</v>
      </c>
      <c r="AA531" s="25">
        <f t="shared" si="361"/>
        <v>0</v>
      </c>
      <c r="AC531" s="49">
        <f t="shared" si="362"/>
        <v>1342.32</v>
      </c>
      <c r="AD531" s="49">
        <f t="shared" si="363"/>
        <v>1395.7411176092232</v>
      </c>
      <c r="AE531" s="49">
        <f t="shared" si="364"/>
        <v>1399.3712341537539</v>
      </c>
      <c r="AF531" s="49">
        <f t="shared" si="365"/>
        <v>1396.0970528165556</v>
      </c>
      <c r="AG531" s="49">
        <f t="shared" si="366"/>
        <v>1409.1430165981371</v>
      </c>
      <c r="AH531" s="50">
        <f t="shared" si="367"/>
        <v>5735.0722261435367</v>
      </c>
      <c r="AI531" s="49">
        <f t="shared" si="368"/>
        <v>66.823016598137201</v>
      </c>
      <c r="AJ531" s="51">
        <f t="shared" si="369"/>
        <v>1.6469555183487874E-5</v>
      </c>
      <c r="AK531" s="61"/>
      <c r="AL531" s="69">
        <f t="shared" si="370"/>
        <v>1342.32</v>
      </c>
      <c r="AM531" s="69">
        <f t="shared" si="371"/>
        <v>1365.6899734562076</v>
      </c>
      <c r="AN531" s="69">
        <f t="shared" si="372"/>
        <v>1392.6282751681822</v>
      </c>
      <c r="AO531" s="69">
        <f t="shared" si="373"/>
        <v>1423.6797481399083</v>
      </c>
      <c r="AP531" s="69">
        <f t="shared" si="374"/>
        <v>1459.472426684496</v>
      </c>
      <c r="AQ531" s="70">
        <f t="shared" si="375"/>
        <v>5760.8346785390613</v>
      </c>
      <c r="AS531" s="74">
        <f t="shared" si="376"/>
        <v>1.7410135777018609E-2</v>
      </c>
      <c r="AT531" s="74">
        <f t="shared" si="377"/>
        <v>1.9725049048870721E-2</v>
      </c>
      <c r="AU531" s="74">
        <f t="shared" si="378"/>
        <v>2.2297028952665856E-2</v>
      </c>
      <c r="AV531" s="74">
        <f t="shared" si="379"/>
        <v>2.5140962067734834E-2</v>
      </c>
      <c r="AW531" s="45"/>
      <c r="AX531" s="42" t="str">
        <f t="shared" si="380"/>
        <v>MHR0010-ST-0360-004-B</v>
      </c>
      <c r="AY531" s="42">
        <f t="shared" si="381"/>
        <v>78.959999999999994</v>
      </c>
      <c r="AZ531" s="43">
        <f t="shared" si="382"/>
        <v>80.334704320953392</v>
      </c>
      <c r="BA531" s="43">
        <f t="shared" si="383"/>
        <v>81.919310304010722</v>
      </c>
      <c r="BB531" s="43">
        <f t="shared" si="384"/>
        <v>83.92633340645898</v>
      </c>
      <c r="BC531" s="43">
        <f t="shared" si="385"/>
        <v>86.014355711015796</v>
      </c>
      <c r="BD531" s="43">
        <f t="shared" si="386"/>
        <v>87.311767628410337</v>
      </c>
      <c r="BE531" s="43">
        <f t="shared" si="387"/>
        <v>83.745867537641672</v>
      </c>
      <c r="BF531" s="43">
        <f t="shared" si="388"/>
        <v>85.797641292313884</v>
      </c>
      <c r="BG531" s="43">
        <f t="shared" si="389"/>
        <v>87.932220290649212</v>
      </c>
      <c r="BH531" s="43">
        <f t="shared" si="390"/>
        <v>89.258560639129442</v>
      </c>
      <c r="BI531" s="43">
        <f t="shared" si="391"/>
        <v>90.398384376104616</v>
      </c>
      <c r="BJ531" s="43">
        <f t="shared" si="357"/>
        <v>85.851319216735064</v>
      </c>
    </row>
    <row r="532" spans="1:62" x14ac:dyDescent="0.2">
      <c r="A532" s="26" t="s">
        <v>546</v>
      </c>
      <c r="B532" s="17">
        <f>IF(ISERROR(VLOOKUP('Prices updated for CPI'!A532,Quantities!$A$1:$B$576,2,FALSE)),0,VLOOKUP('Prices updated for CPI'!A532,Quantities!$A$1:$B$576,2,FALSE))</f>
        <v>7</v>
      </c>
      <c r="C532" s="18">
        <f t="shared" si="358"/>
        <v>1</v>
      </c>
      <c r="D532" s="19">
        <v>4</v>
      </c>
      <c r="E532" s="20">
        <v>60</v>
      </c>
      <c r="F532" s="21">
        <v>0</v>
      </c>
      <c r="G532" s="22">
        <v>0</v>
      </c>
      <c r="H532" s="22">
        <v>0</v>
      </c>
      <c r="I532" s="22">
        <v>64.507956806776306</v>
      </c>
      <c r="J532" s="23">
        <f t="shared" si="359"/>
        <v>64.507956806776306</v>
      </c>
      <c r="K532" s="24">
        <f>IF(ISERROR(VLOOKUP($A532,'14-15 pricing'!$A$1:$D$1208,4,FALSE)),L532,VLOOKUP($A532,'14-15 pricing'!$A$1:$D$1208,4,FALSE))</f>
        <v>71.930000000000007</v>
      </c>
      <c r="L532" s="24">
        <f t="shared" si="354"/>
        <v>90.651957039029412</v>
      </c>
      <c r="M532" s="24"/>
      <c r="N532" s="24"/>
      <c r="O532" s="24"/>
      <c r="P532" s="24"/>
      <c r="Q532" s="24"/>
      <c r="R532" s="24"/>
      <c r="S532" s="24"/>
      <c r="T532" s="24"/>
      <c r="U532" s="24">
        <f t="shared" ref="U532:W553" si="392">IF($D532=1,($I532*(1+U$8)*U$7)+$F532,$J532*(1+U$8)*U$7)</f>
        <v>90.887729393149868</v>
      </c>
      <c r="V532" s="24">
        <f t="shared" si="392"/>
        <v>90.675074666443734</v>
      </c>
      <c r="W532" s="24">
        <f t="shared" si="392"/>
        <v>91.522396661432623</v>
      </c>
      <c r="X532" s="22">
        <f t="shared" si="355"/>
        <v>90.651957039029412</v>
      </c>
      <c r="Y532" s="22">
        <f t="shared" si="356"/>
        <v>0</v>
      </c>
      <c r="Z532" s="31">
        <f t="shared" si="360"/>
        <v>90.651957039029412</v>
      </c>
      <c r="AA532" s="25">
        <f t="shared" si="361"/>
        <v>0</v>
      </c>
      <c r="AC532" s="49">
        <f t="shared" si="362"/>
        <v>503.51000000000005</v>
      </c>
      <c r="AD532" s="49">
        <f t="shared" si="363"/>
        <v>634.56369927320588</v>
      </c>
      <c r="AE532" s="49">
        <f t="shared" si="364"/>
        <v>636.21410575204914</v>
      </c>
      <c r="AF532" s="49">
        <f t="shared" si="365"/>
        <v>634.72552266510615</v>
      </c>
      <c r="AG532" s="49">
        <f t="shared" si="366"/>
        <v>640.65677663002839</v>
      </c>
      <c r="AH532" s="50">
        <f t="shared" si="367"/>
        <v>2507.3287233296605</v>
      </c>
      <c r="AI532" s="49">
        <f t="shared" si="368"/>
        <v>137.14677663002834</v>
      </c>
      <c r="AJ532" s="51">
        <f t="shared" si="369"/>
        <v>3.3801922165972717E-5</v>
      </c>
      <c r="AK532" s="61"/>
      <c r="AL532" s="69">
        <f t="shared" si="370"/>
        <v>503.51000000000005</v>
      </c>
      <c r="AM532" s="69">
        <f t="shared" si="371"/>
        <v>551.47425981070626</v>
      </c>
      <c r="AN532" s="69">
        <f t="shared" si="372"/>
        <v>606.76211474103127</v>
      </c>
      <c r="AO532" s="69">
        <f t="shared" si="373"/>
        <v>670.49179419111135</v>
      </c>
      <c r="AP532" s="69">
        <f t="shared" si="374"/>
        <v>743.9522684295913</v>
      </c>
      <c r="AQ532" s="70">
        <f t="shared" si="375"/>
        <v>2512.4348283835066</v>
      </c>
      <c r="AS532" s="74">
        <f t="shared" si="376"/>
        <v>9.5259795854513718E-2</v>
      </c>
      <c r="AT532" s="74">
        <f t="shared" si="377"/>
        <v>0.10025464279928965</v>
      </c>
      <c r="AU532" s="74">
        <f t="shared" si="378"/>
        <v>0.10503239721431881</v>
      </c>
      <c r="AV532" s="74">
        <f t="shared" si="379"/>
        <v>0.10956207797755894</v>
      </c>
      <c r="AW532" s="45"/>
      <c r="AX532" s="42" t="str">
        <f t="shared" si="380"/>
        <v>MHR0060-ST-0060-004-B</v>
      </c>
      <c r="AY532" s="42">
        <f t="shared" si="381"/>
        <v>71.930000000000007</v>
      </c>
      <c r="AZ532" s="43">
        <f t="shared" si="382"/>
        <v>78.782037115815186</v>
      </c>
      <c r="BA532" s="43">
        <f t="shared" si="383"/>
        <v>86.680302105861614</v>
      </c>
      <c r="BB532" s="43">
        <f t="shared" si="384"/>
        <v>88.803969507455221</v>
      </c>
      <c r="BC532" s="43">
        <f t="shared" si="385"/>
        <v>91.013343628051317</v>
      </c>
      <c r="BD532" s="43">
        <f t="shared" si="386"/>
        <v>92.386158615606192</v>
      </c>
      <c r="BE532" s="43">
        <f t="shared" si="387"/>
        <v>95.784542027301626</v>
      </c>
      <c r="BF532" s="43">
        <f t="shared" si="388"/>
        <v>98.13126330697051</v>
      </c>
      <c r="BG532" s="43">
        <f t="shared" si="389"/>
        <v>100.57269328779608</v>
      </c>
      <c r="BH532" s="43">
        <f t="shared" si="390"/>
        <v>102.0896983244256</v>
      </c>
      <c r="BI532" s="43">
        <f t="shared" si="391"/>
        <v>103.39337452777906</v>
      </c>
      <c r="BJ532" s="43">
        <f t="shared" si="357"/>
        <v>106.27889548994162</v>
      </c>
    </row>
    <row r="533" spans="1:62" x14ac:dyDescent="0.2">
      <c r="A533" s="26" t="s">
        <v>547</v>
      </c>
      <c r="B533" s="17">
        <f>IF(ISERROR(VLOOKUP('Prices updated for CPI'!A533,Quantities!$A$1:$B$576,2,FALSE)),0,VLOOKUP('Prices updated for CPI'!A533,Quantities!$A$1:$B$576,2,FALSE))</f>
        <v>51</v>
      </c>
      <c r="C533" s="18">
        <f t="shared" si="358"/>
        <v>1</v>
      </c>
      <c r="D533" s="19">
        <v>4</v>
      </c>
      <c r="E533" s="20">
        <v>320</v>
      </c>
      <c r="F533" s="21">
        <v>0</v>
      </c>
      <c r="G533" s="22">
        <v>0</v>
      </c>
      <c r="H533" s="22">
        <v>0</v>
      </c>
      <c r="I533" s="22">
        <v>74.382840556776301</v>
      </c>
      <c r="J533" s="23">
        <f t="shared" si="359"/>
        <v>74.382840556776301</v>
      </c>
      <c r="K533" s="24">
        <f>IF(ISERROR(VLOOKUP($A533,'14-15 pricing'!$A$1:$D$1208,4,FALSE)),L533,VLOOKUP($A533,'14-15 pricing'!$A$1:$D$1208,4,FALSE))</f>
        <v>83.49</v>
      </c>
      <c r="L533" s="24">
        <f t="shared" si="354"/>
        <v>104.52896666362156</v>
      </c>
      <c r="M533" s="24"/>
      <c r="N533" s="24"/>
      <c r="O533" s="24"/>
      <c r="P533" s="24"/>
      <c r="Q533" s="24"/>
      <c r="R533" s="24"/>
      <c r="S533" s="24"/>
      <c r="T533" s="24"/>
      <c r="U533" s="24">
        <f t="shared" si="392"/>
        <v>104.80083107062437</v>
      </c>
      <c r="V533" s="24">
        <f t="shared" si="392"/>
        <v>104.55562313949108</v>
      </c>
      <c r="W533" s="24">
        <f t="shared" si="392"/>
        <v>105.53265326063246</v>
      </c>
      <c r="X533" s="22">
        <f t="shared" si="355"/>
        <v>104.52896666362156</v>
      </c>
      <c r="Y533" s="22">
        <f t="shared" si="356"/>
        <v>0</v>
      </c>
      <c r="Z533" s="31">
        <f t="shared" si="360"/>
        <v>104.52896666362156</v>
      </c>
      <c r="AA533" s="25">
        <f t="shared" si="361"/>
        <v>0</v>
      </c>
      <c r="AC533" s="49">
        <f t="shared" si="362"/>
        <v>4257.99</v>
      </c>
      <c r="AD533" s="49">
        <f t="shared" si="363"/>
        <v>5330.9772998446997</v>
      </c>
      <c r="AE533" s="49">
        <f t="shared" si="364"/>
        <v>5344.8423846018432</v>
      </c>
      <c r="AF533" s="49">
        <f t="shared" si="365"/>
        <v>5332.3367801140448</v>
      </c>
      <c r="AG533" s="49">
        <f t="shared" si="366"/>
        <v>5382.1653162922557</v>
      </c>
      <c r="AH533" s="50">
        <f t="shared" si="367"/>
        <v>21090.34223441147</v>
      </c>
      <c r="AI533" s="49">
        <f t="shared" si="368"/>
        <v>1124.175316292256</v>
      </c>
      <c r="AJ533" s="51">
        <f t="shared" si="369"/>
        <v>2.7707021248284038E-4</v>
      </c>
      <c r="AK533" s="61"/>
      <c r="AL533" s="69">
        <f t="shared" si="370"/>
        <v>4257.99</v>
      </c>
      <c r="AM533" s="69">
        <f t="shared" si="371"/>
        <v>4651.1471581071983</v>
      </c>
      <c r="AN533" s="69">
        <f t="shared" si="372"/>
        <v>5104.3349276680183</v>
      </c>
      <c r="AO533" s="69">
        <f t="shared" si="373"/>
        <v>5626.7192980004347</v>
      </c>
      <c r="AP533" s="69">
        <f t="shared" si="374"/>
        <v>6228.8658003918072</v>
      </c>
      <c r="AQ533" s="70">
        <f t="shared" si="375"/>
        <v>21134.971081167987</v>
      </c>
      <c r="AS533" s="74">
        <f t="shared" si="376"/>
        <v>9.2333978733439612E-2</v>
      </c>
      <c r="AT533" s="74">
        <f t="shared" si="377"/>
        <v>9.7435697937634486E-2</v>
      </c>
      <c r="AU533" s="74">
        <f t="shared" si="378"/>
        <v>0.10234131923844475</v>
      </c>
      <c r="AV533" s="74">
        <f t="shared" si="379"/>
        <v>0.10701555746798264</v>
      </c>
      <c r="AW533" s="45"/>
      <c r="AX533" s="42" t="str">
        <f t="shared" si="380"/>
        <v>MHR0060-ST-0320-004-B</v>
      </c>
      <c r="AY533" s="42">
        <f t="shared" si="381"/>
        <v>83.49</v>
      </c>
      <c r="AZ533" s="43">
        <f t="shared" si="382"/>
        <v>91.198963884454869</v>
      </c>
      <c r="BA533" s="43">
        <f t="shared" si="383"/>
        <v>100.08499858172586</v>
      </c>
      <c r="BB533" s="43">
        <f t="shared" si="384"/>
        <v>102.53708104697813</v>
      </c>
      <c r="BC533" s="43">
        <f t="shared" si="385"/>
        <v>105.08812436771211</v>
      </c>
      <c r="BD533" s="43">
        <f t="shared" si="386"/>
        <v>106.67323866409053</v>
      </c>
      <c r="BE533" s="43">
        <f t="shared" si="387"/>
        <v>110.32782937255756</v>
      </c>
      <c r="BF533" s="43">
        <f t="shared" si="388"/>
        <v>113.03086119218521</v>
      </c>
      <c r="BG533" s="43">
        <f t="shared" si="389"/>
        <v>115.84298165179753</v>
      </c>
      <c r="BH533" s="43">
        <f t="shared" si="390"/>
        <v>117.59031863641104</v>
      </c>
      <c r="BI533" s="43">
        <f t="shared" si="391"/>
        <v>119.09193635756324</v>
      </c>
      <c r="BJ533" s="43">
        <f t="shared" si="357"/>
        <v>122.13462353709426</v>
      </c>
    </row>
    <row r="534" spans="1:62" x14ac:dyDescent="0.2">
      <c r="A534" s="26" t="s">
        <v>548</v>
      </c>
      <c r="B534" s="17">
        <f>IF(ISERROR(VLOOKUP('Prices updated for CPI'!A534,Quantities!$A$1:$B$576,2,FALSE)),0,VLOOKUP('Prices updated for CPI'!A534,Quantities!$A$1:$B$576,2,FALSE))</f>
        <v>1</v>
      </c>
      <c r="C534" s="18">
        <f t="shared" si="358"/>
        <v>1</v>
      </c>
      <c r="D534" s="19">
        <v>4</v>
      </c>
      <c r="E534" s="20">
        <v>390</v>
      </c>
      <c r="F534" s="21">
        <v>0</v>
      </c>
      <c r="G534" s="22">
        <v>0</v>
      </c>
      <c r="H534" s="22">
        <v>0</v>
      </c>
      <c r="I534" s="22">
        <v>69.445398681776311</v>
      </c>
      <c r="J534" s="23">
        <f t="shared" si="359"/>
        <v>69.445398681776311</v>
      </c>
      <c r="K534" s="24">
        <f>IF(ISERROR(VLOOKUP($A534,'14-15 pricing'!$A$1:$D$1208,4,FALSE)),L534,VLOOKUP($A534,'14-15 pricing'!$A$1:$D$1208,4,FALSE))</f>
        <v>83.49</v>
      </c>
      <c r="L534" s="24">
        <f t="shared" si="354"/>
        <v>97.590461851325486</v>
      </c>
      <c r="M534" s="24"/>
      <c r="N534" s="24"/>
      <c r="O534" s="24"/>
      <c r="P534" s="24"/>
      <c r="Q534" s="24"/>
      <c r="R534" s="24"/>
      <c r="S534" s="24"/>
      <c r="T534" s="24"/>
      <c r="U534" s="24">
        <f t="shared" si="392"/>
        <v>97.844280231887126</v>
      </c>
      <c r="V534" s="24">
        <f t="shared" si="392"/>
        <v>97.615348902967412</v>
      </c>
      <c r="W534" s="24">
        <f t="shared" si="392"/>
        <v>98.527524961032555</v>
      </c>
      <c r="X534" s="22">
        <f t="shared" si="355"/>
        <v>97.590461851325486</v>
      </c>
      <c r="Y534" s="22">
        <f t="shared" si="356"/>
        <v>0</v>
      </c>
      <c r="Z534" s="31">
        <f t="shared" si="360"/>
        <v>97.590461851325486</v>
      </c>
      <c r="AA534" s="25">
        <f t="shared" si="361"/>
        <v>0</v>
      </c>
      <c r="AC534" s="49">
        <f t="shared" si="362"/>
        <v>83.49</v>
      </c>
      <c r="AD534" s="49">
        <f t="shared" si="363"/>
        <v>97.590461851325486</v>
      </c>
      <c r="AE534" s="49">
        <f t="shared" si="364"/>
        <v>97.844280231887126</v>
      </c>
      <c r="AF534" s="49">
        <f t="shared" si="365"/>
        <v>97.615348902967412</v>
      </c>
      <c r="AG534" s="49">
        <f t="shared" si="366"/>
        <v>98.527524961032555</v>
      </c>
      <c r="AH534" s="50">
        <f t="shared" si="367"/>
        <v>391.28104267184989</v>
      </c>
      <c r="AI534" s="49">
        <f t="shared" si="368"/>
        <v>15.03752496103256</v>
      </c>
      <c r="AJ534" s="51">
        <f t="shared" si="369"/>
        <v>3.7062281797033694E-6</v>
      </c>
      <c r="AK534" s="61"/>
      <c r="AL534" s="69">
        <f t="shared" si="370"/>
        <v>83.49</v>
      </c>
      <c r="AM534" s="69">
        <f t="shared" si="371"/>
        <v>88.749064572014333</v>
      </c>
      <c r="AN534" s="69">
        <f t="shared" si="372"/>
        <v>94.811128289337432</v>
      </c>
      <c r="AO534" s="69">
        <f t="shared" si="373"/>
        <v>101.79879995787707</v>
      </c>
      <c r="AP534" s="69">
        <f t="shared" si="374"/>
        <v>109.85340934902892</v>
      </c>
      <c r="AQ534" s="70">
        <f t="shared" si="375"/>
        <v>392.44096417320333</v>
      </c>
      <c r="AS534" s="74">
        <f t="shared" si="376"/>
        <v>6.2990353000531074E-2</v>
      </c>
      <c r="AT534" s="74">
        <f t="shared" si="377"/>
        <v>6.830566323776982E-2</v>
      </c>
      <c r="AU534" s="74">
        <f t="shared" si="378"/>
        <v>7.3700965220192136E-2</v>
      </c>
      <c r="AV534" s="74">
        <f t="shared" si="379"/>
        <v>7.9122832435006535E-2</v>
      </c>
      <c r="AW534" s="45"/>
      <c r="AX534" s="42" t="str">
        <f t="shared" si="380"/>
        <v>MHR0060-ST-0390-004-B</v>
      </c>
      <c r="AY534" s="42">
        <f t="shared" si="381"/>
        <v>83.49</v>
      </c>
      <c r="AZ534" s="43">
        <f t="shared" si="382"/>
        <v>88.749064572014333</v>
      </c>
      <c r="BA534" s="43">
        <f t="shared" si="383"/>
        <v>94.811128289337432</v>
      </c>
      <c r="BB534" s="43">
        <f t="shared" si="384"/>
        <v>97.13400093242619</v>
      </c>
      <c r="BC534" s="43">
        <f t="shared" si="385"/>
        <v>99.550619796203932</v>
      </c>
      <c r="BD534" s="43">
        <f t="shared" si="386"/>
        <v>101.05220821641537</v>
      </c>
      <c r="BE534" s="43">
        <f t="shared" si="387"/>
        <v>101.79879995787707</v>
      </c>
      <c r="BF534" s="43">
        <f t="shared" si="388"/>
        <v>104.29287055684505</v>
      </c>
      <c r="BG534" s="43">
        <f t="shared" si="389"/>
        <v>106.88759656345253</v>
      </c>
      <c r="BH534" s="43">
        <f t="shared" si="390"/>
        <v>108.49985349959701</v>
      </c>
      <c r="BI534" s="43">
        <f t="shared" si="391"/>
        <v>109.88538680409614</v>
      </c>
      <c r="BJ534" s="43">
        <f t="shared" si="357"/>
        <v>109.85340934902894</v>
      </c>
    </row>
    <row r="535" spans="1:62" x14ac:dyDescent="0.2">
      <c r="A535" s="26" t="s">
        <v>549</v>
      </c>
      <c r="B535" s="17">
        <f>IF(ISERROR(VLOOKUP('Prices updated for CPI'!A535,Quantities!$A$1:$B$576,2,FALSE)),0,VLOOKUP('Prices updated for CPI'!A535,Quantities!$A$1:$B$576,2,FALSE))</f>
        <v>9</v>
      </c>
      <c r="C535" s="18">
        <f t="shared" si="358"/>
        <v>1</v>
      </c>
      <c r="D535" s="19">
        <v>4</v>
      </c>
      <c r="E535" s="20">
        <v>610</v>
      </c>
      <c r="F535" s="21">
        <v>0</v>
      </c>
      <c r="G535" s="22">
        <v>0</v>
      </c>
      <c r="H535" s="22">
        <v>0</v>
      </c>
      <c r="I535" s="22">
        <v>64.507956806776306</v>
      </c>
      <c r="J535" s="23">
        <f t="shared" si="359"/>
        <v>64.507956806776306</v>
      </c>
      <c r="K535" s="24">
        <f>IF(ISERROR(VLOOKUP($A535,'14-15 pricing'!$A$1:$D$1208,4,FALSE)),L535,VLOOKUP($A535,'14-15 pricing'!$A$1:$D$1208,4,FALSE))</f>
        <v>71.930000000000007</v>
      </c>
      <c r="L535" s="24">
        <f t="shared" si="354"/>
        <v>90.651957039029412</v>
      </c>
      <c r="M535" s="24"/>
      <c r="N535" s="24"/>
      <c r="O535" s="24"/>
      <c r="P535" s="24"/>
      <c r="Q535" s="24"/>
      <c r="R535" s="24"/>
      <c r="S535" s="24"/>
      <c r="T535" s="24"/>
      <c r="U535" s="24">
        <f t="shared" si="392"/>
        <v>90.887729393149868</v>
      </c>
      <c r="V535" s="24">
        <f t="shared" si="392"/>
        <v>90.675074666443734</v>
      </c>
      <c r="W535" s="24">
        <f t="shared" si="392"/>
        <v>91.522396661432623</v>
      </c>
      <c r="X535" s="22">
        <f t="shared" si="355"/>
        <v>90.651957039029412</v>
      </c>
      <c r="Y535" s="22">
        <f t="shared" si="356"/>
        <v>0</v>
      </c>
      <c r="Z535" s="31">
        <f t="shared" si="360"/>
        <v>90.651957039029412</v>
      </c>
      <c r="AA535" s="25">
        <f t="shared" si="361"/>
        <v>0</v>
      </c>
      <c r="AC535" s="49">
        <f t="shared" si="362"/>
        <v>647.37000000000012</v>
      </c>
      <c r="AD535" s="49">
        <f t="shared" si="363"/>
        <v>815.86761335126471</v>
      </c>
      <c r="AE535" s="49">
        <f t="shared" si="364"/>
        <v>817.98956453834876</v>
      </c>
      <c r="AF535" s="49">
        <f t="shared" si="365"/>
        <v>816.0756719979936</v>
      </c>
      <c r="AG535" s="49">
        <f t="shared" si="366"/>
        <v>823.70156995289358</v>
      </c>
      <c r="AH535" s="50">
        <f t="shared" si="367"/>
        <v>3223.7083585667069</v>
      </c>
      <c r="AI535" s="49">
        <f t="shared" si="368"/>
        <v>176.33156995289346</v>
      </c>
      <c r="AJ535" s="51">
        <f t="shared" si="369"/>
        <v>4.3459614213393469E-5</v>
      </c>
      <c r="AK535" s="61"/>
      <c r="AL535" s="69">
        <f t="shared" si="370"/>
        <v>647.37000000000012</v>
      </c>
      <c r="AM535" s="69">
        <f t="shared" si="371"/>
        <v>709.03833404233671</v>
      </c>
      <c r="AN535" s="69">
        <f t="shared" si="372"/>
        <v>780.12271895275455</v>
      </c>
      <c r="AO535" s="69">
        <f t="shared" si="373"/>
        <v>862.06087824571466</v>
      </c>
      <c r="AP535" s="69">
        <f t="shared" si="374"/>
        <v>956.51005940947459</v>
      </c>
      <c r="AQ535" s="70">
        <f t="shared" si="375"/>
        <v>3230.2733507787943</v>
      </c>
      <c r="AS535" s="74">
        <f t="shared" si="376"/>
        <v>9.5259795854513774E-2</v>
      </c>
      <c r="AT535" s="74">
        <f t="shared" si="377"/>
        <v>0.10025464279928958</v>
      </c>
      <c r="AU535" s="74">
        <f t="shared" si="378"/>
        <v>0.1050323972143188</v>
      </c>
      <c r="AV535" s="74">
        <f t="shared" si="379"/>
        <v>0.10956207797755894</v>
      </c>
      <c r="AW535" s="45"/>
      <c r="AX535" s="42" t="str">
        <f t="shared" si="380"/>
        <v>MHR0060-ST-0610-004-B</v>
      </c>
      <c r="AY535" s="42">
        <f t="shared" si="381"/>
        <v>71.930000000000007</v>
      </c>
      <c r="AZ535" s="43">
        <f t="shared" si="382"/>
        <v>78.782037115815186</v>
      </c>
      <c r="BA535" s="43">
        <f t="shared" si="383"/>
        <v>86.680302105861614</v>
      </c>
      <c r="BB535" s="43">
        <f t="shared" si="384"/>
        <v>88.803969507455221</v>
      </c>
      <c r="BC535" s="43">
        <f t="shared" si="385"/>
        <v>91.013343628051317</v>
      </c>
      <c r="BD535" s="43">
        <f t="shared" si="386"/>
        <v>92.386158615606192</v>
      </c>
      <c r="BE535" s="43">
        <f t="shared" si="387"/>
        <v>95.784542027301626</v>
      </c>
      <c r="BF535" s="43">
        <f t="shared" si="388"/>
        <v>98.13126330697051</v>
      </c>
      <c r="BG535" s="43">
        <f t="shared" si="389"/>
        <v>100.57269328779608</v>
      </c>
      <c r="BH535" s="43">
        <f t="shared" si="390"/>
        <v>102.0896983244256</v>
      </c>
      <c r="BI535" s="43">
        <f t="shared" si="391"/>
        <v>103.39337452777906</v>
      </c>
      <c r="BJ535" s="43">
        <f t="shared" si="357"/>
        <v>106.27889548994162</v>
      </c>
    </row>
    <row r="536" spans="1:62" x14ac:dyDescent="0.2">
      <c r="A536" s="26" t="s">
        <v>550</v>
      </c>
      <c r="B536" s="17">
        <f>IF(ISERROR(VLOOKUP('Prices updated for CPI'!A536,Quantities!$A$1:$B$576,2,FALSE)),0,VLOOKUP('Prices updated for CPI'!A536,Quantities!$A$1:$B$576,2,FALSE))</f>
        <v>3</v>
      </c>
      <c r="C536" s="18">
        <f t="shared" si="358"/>
        <v>1</v>
      </c>
      <c r="D536" s="19">
        <v>4</v>
      </c>
      <c r="E536" s="20">
        <v>60</v>
      </c>
      <c r="F536" s="21">
        <v>0</v>
      </c>
      <c r="G536" s="22">
        <v>0</v>
      </c>
      <c r="H536" s="22">
        <v>0</v>
      </c>
      <c r="I536" s="22">
        <v>64.750981198176305</v>
      </c>
      <c r="J536" s="23">
        <f t="shared" si="359"/>
        <v>64.750981198176305</v>
      </c>
      <c r="K536" s="24">
        <f>IF(ISERROR(VLOOKUP($A536,'14-15 pricing'!$A$1:$D$1208,4,FALSE)),L536,VLOOKUP($A536,'14-15 pricing'!$A$1:$D$1208,4,FALSE))</f>
        <v>76.34</v>
      </c>
      <c r="L536" s="24">
        <f t="shared" si="354"/>
        <v>90.993475167632042</v>
      </c>
      <c r="M536" s="24"/>
      <c r="N536" s="24"/>
      <c r="O536" s="24"/>
      <c r="P536" s="24"/>
      <c r="Q536" s="24"/>
      <c r="R536" s="24"/>
      <c r="S536" s="24"/>
      <c r="T536" s="24"/>
      <c r="U536" s="24">
        <f t="shared" si="392"/>
        <v>91.230135759974644</v>
      </c>
      <c r="V536" s="24">
        <f t="shared" si="392"/>
        <v>91.01667988736196</v>
      </c>
      <c r="W536" s="24">
        <f t="shared" si="392"/>
        <v>91.867194045338877</v>
      </c>
      <c r="X536" s="22">
        <f t="shared" si="355"/>
        <v>90.993475167632042</v>
      </c>
      <c r="Y536" s="22">
        <f t="shared" si="356"/>
        <v>0</v>
      </c>
      <c r="Z536" s="31">
        <f t="shared" si="360"/>
        <v>90.993475167632042</v>
      </c>
      <c r="AA536" s="25">
        <f t="shared" si="361"/>
        <v>0</v>
      </c>
      <c r="AC536" s="49">
        <f t="shared" si="362"/>
        <v>229.02</v>
      </c>
      <c r="AD536" s="49">
        <f t="shared" si="363"/>
        <v>272.98042550289614</v>
      </c>
      <c r="AE536" s="49">
        <f t="shared" si="364"/>
        <v>273.69040727992393</v>
      </c>
      <c r="AF536" s="49">
        <f t="shared" si="365"/>
        <v>273.05003966208585</v>
      </c>
      <c r="AG536" s="49">
        <f t="shared" si="366"/>
        <v>275.60158213601665</v>
      </c>
      <c r="AH536" s="50">
        <f t="shared" si="367"/>
        <v>1090.2572600673332</v>
      </c>
      <c r="AI536" s="49">
        <f t="shared" si="368"/>
        <v>46.581582136016635</v>
      </c>
      <c r="AJ536" s="51">
        <f t="shared" si="369"/>
        <v>1.1480743860113092E-5</v>
      </c>
      <c r="AK536" s="61"/>
      <c r="AL536" s="69">
        <f t="shared" si="370"/>
        <v>229.02</v>
      </c>
      <c r="AM536" s="69">
        <f t="shared" si="371"/>
        <v>245.31094874021608</v>
      </c>
      <c r="AN536" s="69">
        <f t="shared" si="372"/>
        <v>264.08933944573431</v>
      </c>
      <c r="AO536" s="69">
        <f t="shared" si="373"/>
        <v>285.73497611872875</v>
      </c>
      <c r="AP536" s="69">
        <f t="shared" si="374"/>
        <v>310.68565449829822</v>
      </c>
      <c r="AQ536" s="70">
        <f t="shared" si="375"/>
        <v>1093.2221921524135</v>
      </c>
      <c r="AS536" s="74">
        <f t="shared" si="376"/>
        <v>7.113330163398858E-2</v>
      </c>
      <c r="AT536" s="74">
        <f t="shared" si="377"/>
        <v>7.6549337899322709E-2</v>
      </c>
      <c r="AU536" s="74">
        <f t="shared" si="378"/>
        <v>8.1963311046269013E-2</v>
      </c>
      <c r="AV536" s="74">
        <f t="shared" si="379"/>
        <v>8.7321050850988388E-2</v>
      </c>
      <c r="AW536" s="45"/>
      <c r="AX536" s="42" t="str">
        <f t="shared" si="380"/>
        <v>MHR0070-ST-0060-004-B</v>
      </c>
      <c r="AY536" s="42">
        <f t="shared" si="381"/>
        <v>76.34</v>
      </c>
      <c r="AZ536" s="43">
        <f t="shared" si="382"/>
        <v>81.770316246738687</v>
      </c>
      <c r="BA536" s="43">
        <f t="shared" si="383"/>
        <v>88.029779815244765</v>
      </c>
      <c r="BB536" s="43">
        <f t="shared" si="384"/>
        <v>90.186509420718252</v>
      </c>
      <c r="BC536" s="43">
        <f t="shared" si="385"/>
        <v>92.43028006572645</v>
      </c>
      <c r="BD536" s="43">
        <f t="shared" si="386"/>
        <v>93.824467650974285</v>
      </c>
      <c r="BE536" s="43">
        <f t="shared" si="387"/>
        <v>95.244992039576246</v>
      </c>
      <c r="BF536" s="43">
        <f t="shared" si="388"/>
        <v>97.578494344545859</v>
      </c>
      <c r="BG536" s="43">
        <f t="shared" si="389"/>
        <v>100.00617186084735</v>
      </c>
      <c r="BH536" s="43">
        <f t="shared" si="390"/>
        <v>101.51463167680168</v>
      </c>
      <c r="BI536" s="43">
        <f t="shared" si="391"/>
        <v>102.81096433113743</v>
      </c>
      <c r="BJ536" s="43">
        <f t="shared" si="357"/>
        <v>103.56188483276605</v>
      </c>
    </row>
    <row r="537" spans="1:62" x14ac:dyDescent="0.2">
      <c r="A537" s="26" t="s">
        <v>551</v>
      </c>
      <c r="B537" s="17">
        <f>IF(ISERROR(VLOOKUP('Prices updated for CPI'!A537,Quantities!$A$1:$B$576,2,FALSE)),0,VLOOKUP('Prices updated for CPI'!A537,Quantities!$A$1:$B$576,2,FALSE))</f>
        <v>6</v>
      </c>
      <c r="C537" s="18">
        <f t="shared" si="358"/>
        <v>1</v>
      </c>
      <c r="D537" s="19">
        <v>4</v>
      </c>
      <c r="E537" s="20">
        <v>320</v>
      </c>
      <c r="F537" s="21">
        <v>0</v>
      </c>
      <c r="G537" s="22">
        <v>0</v>
      </c>
      <c r="H537" s="22">
        <v>0</v>
      </c>
      <c r="I537" s="22">
        <v>74.6258649481763</v>
      </c>
      <c r="J537" s="23">
        <f t="shared" si="359"/>
        <v>74.6258649481763</v>
      </c>
      <c r="K537" s="24">
        <f>IF(ISERROR(VLOOKUP($A537,'14-15 pricing'!$A$1:$D$1208,4,FALSE)),L537,VLOOKUP($A537,'14-15 pricing'!$A$1:$D$1208,4,FALSE))</f>
        <v>87.9</v>
      </c>
      <c r="L537" s="24">
        <f t="shared" si="354"/>
        <v>104.87048479222418</v>
      </c>
      <c r="M537" s="24"/>
      <c r="N537" s="24"/>
      <c r="O537" s="24"/>
      <c r="P537" s="24"/>
      <c r="Q537" s="24"/>
      <c r="R537" s="24"/>
      <c r="S537" s="24"/>
      <c r="T537" s="24"/>
      <c r="U537" s="24">
        <f t="shared" si="392"/>
        <v>105.14323743744916</v>
      </c>
      <c r="V537" s="24">
        <f t="shared" si="392"/>
        <v>104.89722836040929</v>
      </c>
      <c r="W537" s="24">
        <f t="shared" si="392"/>
        <v>105.8774506445387</v>
      </c>
      <c r="X537" s="22">
        <f t="shared" si="355"/>
        <v>104.87048479222418</v>
      </c>
      <c r="Y537" s="22">
        <f t="shared" si="356"/>
        <v>0</v>
      </c>
      <c r="Z537" s="31">
        <f t="shared" si="360"/>
        <v>104.87048479222418</v>
      </c>
      <c r="AA537" s="25">
        <f t="shared" si="361"/>
        <v>0</v>
      </c>
      <c r="AC537" s="49">
        <f t="shared" si="362"/>
        <v>527.40000000000009</v>
      </c>
      <c r="AD537" s="49">
        <f t="shared" si="363"/>
        <v>629.22290875334511</v>
      </c>
      <c r="AE537" s="49">
        <f t="shared" si="364"/>
        <v>630.85942462469495</v>
      </c>
      <c r="AF537" s="49">
        <f t="shared" si="365"/>
        <v>629.38337016245578</v>
      </c>
      <c r="AG537" s="49">
        <f t="shared" si="366"/>
        <v>635.26470386723213</v>
      </c>
      <c r="AH537" s="50">
        <f t="shared" si="367"/>
        <v>2512.5923478837012</v>
      </c>
      <c r="AI537" s="49">
        <f t="shared" si="368"/>
        <v>107.86470386723204</v>
      </c>
      <c r="AJ537" s="51">
        <f t="shared" si="369"/>
        <v>2.6584907164180287E-5</v>
      </c>
      <c r="AK537" s="61"/>
      <c r="AL537" s="69">
        <f t="shared" si="370"/>
        <v>527.40000000000009</v>
      </c>
      <c r="AM537" s="69">
        <f t="shared" si="371"/>
        <v>565.1234580922702</v>
      </c>
      <c r="AN537" s="69">
        <f t="shared" si="372"/>
        <v>608.60685774665376</v>
      </c>
      <c r="AO537" s="69">
        <f t="shared" si="373"/>
        <v>658.72967630899257</v>
      </c>
      <c r="AP537" s="69">
        <f t="shared" si="374"/>
        <v>716.50567727951159</v>
      </c>
      <c r="AQ537" s="70">
        <f t="shared" si="375"/>
        <v>2519.3960031387273</v>
      </c>
      <c r="AS537" s="74">
        <f t="shared" si="376"/>
        <v>7.1527224293269062E-2</v>
      </c>
      <c r="AT537" s="74">
        <f t="shared" si="377"/>
        <v>7.6944956065306061E-2</v>
      </c>
      <c r="AU537" s="74">
        <f t="shared" si="378"/>
        <v>8.2356644399172299E-2</v>
      </c>
      <c r="AV537" s="74">
        <f t="shared" si="379"/>
        <v>8.7708210284756991E-2</v>
      </c>
      <c r="AW537" s="45"/>
      <c r="AX537" s="42" t="str">
        <f t="shared" si="380"/>
        <v>MHR0070-ST-0320-004-B</v>
      </c>
      <c r="AY537" s="42">
        <f t="shared" si="381"/>
        <v>87.9</v>
      </c>
      <c r="AZ537" s="43">
        <f t="shared" si="382"/>
        <v>94.187243015378343</v>
      </c>
      <c r="BA537" s="43">
        <f t="shared" si="383"/>
        <v>101.43447629110895</v>
      </c>
      <c r="BB537" s="43">
        <f t="shared" si="384"/>
        <v>103.91962096024112</v>
      </c>
      <c r="BC537" s="43">
        <f t="shared" si="385"/>
        <v>106.5050608053872</v>
      </c>
      <c r="BD537" s="43">
        <f t="shared" si="386"/>
        <v>108.11154769945857</v>
      </c>
      <c r="BE537" s="43">
        <f t="shared" si="387"/>
        <v>109.78827938483209</v>
      </c>
      <c r="BF537" s="43">
        <f t="shared" si="388"/>
        <v>112.47809222976048</v>
      </c>
      <c r="BG537" s="43">
        <f t="shared" si="389"/>
        <v>115.27646022484871</v>
      </c>
      <c r="BH537" s="43">
        <f t="shared" si="390"/>
        <v>117.01525198878704</v>
      </c>
      <c r="BI537" s="43">
        <f t="shared" si="391"/>
        <v>118.50952616092152</v>
      </c>
      <c r="BJ537" s="43">
        <f t="shared" si="357"/>
        <v>119.41761287991861</v>
      </c>
    </row>
    <row r="538" spans="1:62" x14ac:dyDescent="0.2">
      <c r="A538" s="26" t="s">
        <v>552</v>
      </c>
      <c r="B538" s="17">
        <f>IF(ISERROR(VLOOKUP('Prices updated for CPI'!A538,Quantities!$A$1:$B$576,2,FALSE)),0,VLOOKUP('Prices updated for CPI'!A538,Quantities!$A$1:$B$576,2,FALSE))</f>
        <v>11</v>
      </c>
      <c r="C538" s="18">
        <f t="shared" si="358"/>
        <v>1</v>
      </c>
      <c r="D538" s="19">
        <v>4</v>
      </c>
      <c r="E538" s="20">
        <v>620</v>
      </c>
      <c r="F538" s="21">
        <v>0</v>
      </c>
      <c r="G538" s="22">
        <v>0</v>
      </c>
      <c r="H538" s="22">
        <v>0</v>
      </c>
      <c r="I538" s="22">
        <v>64.750981198176305</v>
      </c>
      <c r="J538" s="23">
        <f t="shared" si="359"/>
        <v>64.750981198176305</v>
      </c>
      <c r="K538" s="24">
        <f>IF(ISERROR(VLOOKUP($A538,'14-15 pricing'!$A$1:$D$1208,4,FALSE)),L538,VLOOKUP($A538,'14-15 pricing'!$A$1:$D$1208,4,FALSE))</f>
        <v>76.34</v>
      </c>
      <c r="L538" s="24">
        <f t="shared" si="354"/>
        <v>90.993475167632042</v>
      </c>
      <c r="M538" s="24"/>
      <c r="N538" s="24"/>
      <c r="O538" s="24"/>
      <c r="P538" s="24"/>
      <c r="Q538" s="24"/>
      <c r="R538" s="24"/>
      <c r="S538" s="24"/>
      <c r="T538" s="24"/>
      <c r="U538" s="24">
        <f t="shared" si="392"/>
        <v>91.230135759974644</v>
      </c>
      <c r="V538" s="24">
        <f t="shared" si="392"/>
        <v>91.01667988736196</v>
      </c>
      <c r="W538" s="24">
        <f t="shared" si="392"/>
        <v>91.867194045338877</v>
      </c>
      <c r="X538" s="22">
        <f t="shared" si="355"/>
        <v>90.993475167632042</v>
      </c>
      <c r="Y538" s="22">
        <f t="shared" si="356"/>
        <v>0</v>
      </c>
      <c r="Z538" s="31">
        <f t="shared" si="360"/>
        <v>90.993475167632042</v>
      </c>
      <c r="AA538" s="25">
        <f t="shared" si="361"/>
        <v>0</v>
      </c>
      <c r="AC538" s="49">
        <f t="shared" si="362"/>
        <v>839.74</v>
      </c>
      <c r="AD538" s="49">
        <f t="shared" si="363"/>
        <v>1000.9282268439524</v>
      </c>
      <c r="AE538" s="49">
        <f t="shared" si="364"/>
        <v>1003.531493359721</v>
      </c>
      <c r="AF538" s="49">
        <f t="shared" si="365"/>
        <v>1001.1834787609815</v>
      </c>
      <c r="AG538" s="49">
        <f t="shared" si="366"/>
        <v>1010.5391344987277</v>
      </c>
      <c r="AH538" s="50">
        <f t="shared" si="367"/>
        <v>3997.6099535802218</v>
      </c>
      <c r="AI538" s="49">
        <f t="shared" si="368"/>
        <v>170.79913449872765</v>
      </c>
      <c r="AJ538" s="51">
        <f t="shared" si="369"/>
        <v>4.2096060820414668E-5</v>
      </c>
      <c r="AK538" s="61"/>
      <c r="AL538" s="69">
        <f t="shared" si="370"/>
        <v>839.74</v>
      </c>
      <c r="AM538" s="69">
        <f t="shared" si="371"/>
        <v>899.47347871412558</v>
      </c>
      <c r="AN538" s="69">
        <f t="shared" si="372"/>
        <v>968.32757796769238</v>
      </c>
      <c r="AO538" s="69">
        <f t="shared" si="373"/>
        <v>1047.6949124353387</v>
      </c>
      <c r="AP538" s="69">
        <f t="shared" si="374"/>
        <v>1139.1807331604266</v>
      </c>
      <c r="AQ538" s="70">
        <f t="shared" si="375"/>
        <v>4008.4813712255159</v>
      </c>
      <c r="AS538" s="74">
        <f t="shared" si="376"/>
        <v>7.113330163398858E-2</v>
      </c>
      <c r="AT538" s="74">
        <f t="shared" si="377"/>
        <v>7.6549337899322653E-2</v>
      </c>
      <c r="AU538" s="74">
        <f t="shared" si="378"/>
        <v>8.1963311046269027E-2</v>
      </c>
      <c r="AV538" s="74">
        <f t="shared" si="379"/>
        <v>8.7321050850988291E-2</v>
      </c>
      <c r="AW538" s="45"/>
      <c r="AX538" s="42" t="str">
        <f t="shared" si="380"/>
        <v>MHR0070-ST-0620-004-B</v>
      </c>
      <c r="AY538" s="42">
        <f t="shared" si="381"/>
        <v>76.34</v>
      </c>
      <c r="AZ538" s="43">
        <f t="shared" si="382"/>
        <v>81.770316246738687</v>
      </c>
      <c r="BA538" s="43">
        <f t="shared" si="383"/>
        <v>88.029779815244765</v>
      </c>
      <c r="BB538" s="43">
        <f t="shared" si="384"/>
        <v>90.186509420718252</v>
      </c>
      <c r="BC538" s="43">
        <f t="shared" si="385"/>
        <v>92.43028006572645</v>
      </c>
      <c r="BD538" s="43">
        <f t="shared" si="386"/>
        <v>93.824467650974285</v>
      </c>
      <c r="BE538" s="43">
        <f t="shared" si="387"/>
        <v>95.244992039576246</v>
      </c>
      <c r="BF538" s="43">
        <f t="shared" si="388"/>
        <v>97.578494344545859</v>
      </c>
      <c r="BG538" s="43">
        <f t="shared" si="389"/>
        <v>100.00617186084735</v>
      </c>
      <c r="BH538" s="43">
        <f t="shared" si="390"/>
        <v>101.51463167680168</v>
      </c>
      <c r="BI538" s="43">
        <f t="shared" si="391"/>
        <v>102.81096433113743</v>
      </c>
      <c r="BJ538" s="43">
        <f t="shared" si="357"/>
        <v>103.56188483276605</v>
      </c>
    </row>
    <row r="539" spans="1:62" x14ac:dyDescent="0.2">
      <c r="A539" s="26" t="s">
        <v>553</v>
      </c>
      <c r="B539" s="17">
        <f>IF(ISERROR(VLOOKUP('Prices updated for CPI'!A539,Quantities!$A$1:$B$576,2,FALSE)),0,VLOOKUP('Prices updated for CPI'!A539,Quantities!$A$1:$B$576,2,FALSE))</f>
        <v>1</v>
      </c>
      <c r="C539" s="18">
        <f t="shared" si="358"/>
        <v>1</v>
      </c>
      <c r="D539" s="19">
        <v>4</v>
      </c>
      <c r="E539" s="20">
        <v>1170</v>
      </c>
      <c r="F539" s="21">
        <v>0</v>
      </c>
      <c r="G539" s="22">
        <v>0</v>
      </c>
      <c r="H539" s="22">
        <v>0</v>
      </c>
      <c r="I539" s="22">
        <v>74.6258649481763</v>
      </c>
      <c r="J539" s="23">
        <f t="shared" si="359"/>
        <v>74.6258649481763</v>
      </c>
      <c r="K539" s="24">
        <f>IF(ISERROR(VLOOKUP($A539,'14-15 pricing'!$A$1:$D$1208,4,FALSE)),L539,VLOOKUP($A539,'14-15 pricing'!$A$1:$D$1208,4,FALSE))</f>
        <v>87.9</v>
      </c>
      <c r="L539" s="24">
        <f t="shared" si="354"/>
        <v>104.87048479222418</v>
      </c>
      <c r="M539" s="24"/>
      <c r="N539" s="24"/>
      <c r="O539" s="24"/>
      <c r="P539" s="24"/>
      <c r="Q539" s="24"/>
      <c r="R539" s="24"/>
      <c r="S539" s="24"/>
      <c r="T539" s="24"/>
      <c r="U539" s="24">
        <f t="shared" si="392"/>
        <v>105.14323743744916</v>
      </c>
      <c r="V539" s="24">
        <f t="shared" si="392"/>
        <v>104.89722836040929</v>
      </c>
      <c r="W539" s="24">
        <f t="shared" si="392"/>
        <v>105.8774506445387</v>
      </c>
      <c r="X539" s="22">
        <f t="shared" si="355"/>
        <v>104.87048479222418</v>
      </c>
      <c r="Y539" s="22">
        <f t="shared" si="356"/>
        <v>0</v>
      </c>
      <c r="Z539" s="31">
        <f t="shared" si="360"/>
        <v>104.87048479222418</v>
      </c>
      <c r="AA539" s="25">
        <f t="shared" si="361"/>
        <v>0</v>
      </c>
      <c r="AC539" s="49">
        <f t="shared" si="362"/>
        <v>87.9</v>
      </c>
      <c r="AD539" s="49">
        <f t="shared" si="363"/>
        <v>104.87048479222418</v>
      </c>
      <c r="AE539" s="49">
        <f t="shared" si="364"/>
        <v>105.14323743744916</v>
      </c>
      <c r="AF539" s="49">
        <f t="shared" si="365"/>
        <v>104.89722836040929</v>
      </c>
      <c r="AG539" s="49">
        <f t="shared" si="366"/>
        <v>105.8774506445387</v>
      </c>
      <c r="AH539" s="50">
        <f t="shared" si="367"/>
        <v>418.76539131395015</v>
      </c>
      <c r="AI539" s="49">
        <f t="shared" si="368"/>
        <v>17.977450644538692</v>
      </c>
      <c r="AJ539" s="51">
        <f t="shared" si="369"/>
        <v>4.4308178606967193E-6</v>
      </c>
      <c r="AK539" s="61"/>
      <c r="AL539" s="69">
        <f t="shared" si="370"/>
        <v>87.9</v>
      </c>
      <c r="AM539" s="69">
        <f t="shared" si="371"/>
        <v>94.187243015378371</v>
      </c>
      <c r="AN539" s="69">
        <f t="shared" si="372"/>
        <v>101.43447629110898</v>
      </c>
      <c r="AO539" s="69">
        <f t="shared" si="373"/>
        <v>109.78827938483212</v>
      </c>
      <c r="AP539" s="69">
        <f t="shared" si="374"/>
        <v>119.41761287991864</v>
      </c>
      <c r="AQ539" s="70">
        <f t="shared" si="375"/>
        <v>419.89933385645458</v>
      </c>
      <c r="AS539" s="74">
        <f t="shared" si="376"/>
        <v>7.1527224293269229E-2</v>
      </c>
      <c r="AT539" s="74">
        <f t="shared" si="377"/>
        <v>7.6944956065306214E-2</v>
      </c>
      <c r="AU539" s="74">
        <f t="shared" si="378"/>
        <v>8.2356644399172382E-2</v>
      </c>
      <c r="AV539" s="74">
        <f t="shared" si="379"/>
        <v>8.7708210284757046E-2</v>
      </c>
      <c r="AW539" s="45"/>
      <c r="AX539" s="42" t="str">
        <f t="shared" si="380"/>
        <v>MHR0070-ST-1170-004-B</v>
      </c>
      <c r="AY539" s="42">
        <f t="shared" si="381"/>
        <v>87.9</v>
      </c>
      <c r="AZ539" s="43">
        <f t="shared" si="382"/>
        <v>94.187243015378371</v>
      </c>
      <c r="BA539" s="43">
        <f t="shared" si="383"/>
        <v>101.43447629110898</v>
      </c>
      <c r="BB539" s="43">
        <f t="shared" si="384"/>
        <v>103.91962096024115</v>
      </c>
      <c r="BC539" s="43">
        <f t="shared" si="385"/>
        <v>106.50506080538723</v>
      </c>
      <c r="BD539" s="43">
        <f t="shared" si="386"/>
        <v>108.1115476994586</v>
      </c>
      <c r="BE539" s="43">
        <f t="shared" si="387"/>
        <v>109.78827938483212</v>
      </c>
      <c r="BF539" s="43">
        <f t="shared" si="388"/>
        <v>112.47809222976051</v>
      </c>
      <c r="BG539" s="43">
        <f t="shared" si="389"/>
        <v>115.27646022484873</v>
      </c>
      <c r="BH539" s="43">
        <f t="shared" si="390"/>
        <v>117.01525198878707</v>
      </c>
      <c r="BI539" s="43">
        <f t="shared" si="391"/>
        <v>118.50952616092155</v>
      </c>
      <c r="BJ539" s="43">
        <f t="shared" si="357"/>
        <v>119.41761287991864</v>
      </c>
    </row>
    <row r="540" spans="1:62" x14ac:dyDescent="0.2">
      <c r="A540" s="26" t="s">
        <v>554</v>
      </c>
      <c r="B540" s="17">
        <f>IF(ISERROR(VLOOKUP('Prices updated for CPI'!A540,Quantities!$A$1:$B$576,2,FALSE)),0,VLOOKUP('Prices updated for CPI'!A540,Quantities!$A$1:$B$576,2,FALSE))</f>
        <v>1</v>
      </c>
      <c r="C540" s="18">
        <f t="shared" si="358"/>
        <v>1</v>
      </c>
      <c r="D540" s="19">
        <v>4</v>
      </c>
      <c r="E540" s="20">
        <v>120</v>
      </c>
      <c r="F540" s="21">
        <v>0</v>
      </c>
      <c r="G540" s="22">
        <v>0</v>
      </c>
      <c r="H540" s="22">
        <v>0</v>
      </c>
      <c r="I540" s="22">
        <v>69.122192117776308</v>
      </c>
      <c r="J540" s="23">
        <f t="shared" si="359"/>
        <v>69.122192117776308</v>
      </c>
      <c r="K540" s="24">
        <f>IF(ISERROR(VLOOKUP($A540,'14-15 pricing'!$A$1:$D$1208,4,FALSE)),L540,VLOOKUP($A540,'14-15 pricing'!$A$1:$D$1208,4,FALSE))</f>
        <v>188.12</v>
      </c>
      <c r="L540" s="24">
        <f t="shared" si="354"/>
        <v>97.136265051352083</v>
      </c>
      <c r="M540" s="24"/>
      <c r="N540" s="24"/>
      <c r="O540" s="24"/>
      <c r="P540" s="24"/>
      <c r="Q540" s="24"/>
      <c r="R540" s="24"/>
      <c r="S540" s="24"/>
      <c r="T540" s="24"/>
      <c r="U540" s="24">
        <f t="shared" si="392"/>
        <v>97.388902133106043</v>
      </c>
      <c r="V540" s="24">
        <f t="shared" si="392"/>
        <v>97.161036275903911</v>
      </c>
      <c r="W540" s="24">
        <f t="shared" si="392"/>
        <v>98.068966965736081</v>
      </c>
      <c r="X540" s="32">
        <f t="shared" si="355"/>
        <v>97.136265051352083</v>
      </c>
      <c r="Y540" s="32">
        <f t="shared" si="356"/>
        <v>0</v>
      </c>
      <c r="Z540" s="33">
        <f t="shared" si="360"/>
        <v>97.136265051352083</v>
      </c>
      <c r="AA540" s="34">
        <f t="shared" si="361"/>
        <v>0</v>
      </c>
      <c r="AC540" s="49">
        <f t="shared" si="362"/>
        <v>188.12</v>
      </c>
      <c r="AD540" s="49">
        <f t="shared" si="363"/>
        <v>97.136265051352083</v>
      </c>
      <c r="AE540" s="49">
        <f t="shared" si="364"/>
        <v>97.388902133106043</v>
      </c>
      <c r="AF540" s="49">
        <f t="shared" si="365"/>
        <v>97.161036275903911</v>
      </c>
      <c r="AG540" s="49">
        <f t="shared" si="366"/>
        <v>98.068966965736081</v>
      </c>
      <c r="AH540" s="50">
        <f t="shared" si="367"/>
        <v>487.90258307056956</v>
      </c>
      <c r="AI540" s="49">
        <f t="shared" si="368"/>
        <v>-90.051033034263924</v>
      </c>
      <c r="AJ540" s="51">
        <f t="shared" si="369"/>
        <v>-2.2194455344735856E-5</v>
      </c>
      <c r="AK540" s="61"/>
      <c r="AL540" s="69">
        <f t="shared" si="370"/>
        <v>188.12</v>
      </c>
      <c r="AM540" s="69">
        <f t="shared" si="371"/>
        <v>156.62650630798544</v>
      </c>
      <c r="AN540" s="69">
        <f t="shared" si="372"/>
        <v>120.3243155233265</v>
      </c>
      <c r="AO540" s="69">
        <f t="shared" si="373"/>
        <v>78.479194475358142</v>
      </c>
      <c r="AP540" s="69">
        <f t="shared" si="374"/>
        <v>30.244800967099387</v>
      </c>
      <c r="AQ540" s="70">
        <f t="shared" si="375"/>
        <v>495.55557541296957</v>
      </c>
      <c r="AS540" s="74">
        <f t="shared" si="376"/>
        <v>-0.16741172492034109</v>
      </c>
      <c r="AT540" s="74">
        <f t="shared" si="377"/>
        <v>-0.23177552535887794</v>
      </c>
      <c r="AU540" s="74">
        <f t="shared" si="378"/>
        <v>-0.34776945013957811</v>
      </c>
      <c r="AV540" s="74">
        <f t="shared" si="379"/>
        <v>-0.61461376904682652</v>
      </c>
      <c r="AW540" s="45"/>
      <c r="AX540" s="42" t="str">
        <f t="shared" si="380"/>
        <v>MHR0100-ST-0120-004-B</v>
      </c>
      <c r="AY540" s="42">
        <f t="shared" si="381"/>
        <v>188.12</v>
      </c>
      <c r="AZ540" s="43">
        <f t="shared" si="382"/>
        <v>156.62650630798544</v>
      </c>
      <c r="BA540" s="43">
        <f t="shared" si="383"/>
        <v>120.3243155233265</v>
      </c>
      <c r="BB540" s="43">
        <f t="shared" si="384"/>
        <v>123.272261253648</v>
      </c>
      <c r="BC540" s="43">
        <f t="shared" si="385"/>
        <v>126.3391798307315</v>
      </c>
      <c r="BD540" s="43">
        <f t="shared" si="386"/>
        <v>128.24483797571543</v>
      </c>
      <c r="BE540" s="43">
        <f t="shared" si="387"/>
        <v>78.479194475358156</v>
      </c>
      <c r="BF540" s="43">
        <f t="shared" si="388"/>
        <v>80.401934740004435</v>
      </c>
      <c r="BG540" s="43">
        <f t="shared" si="389"/>
        <v>82.402272729912752</v>
      </c>
      <c r="BH540" s="43">
        <f t="shared" si="390"/>
        <v>83.64520118966162</v>
      </c>
      <c r="BI540" s="43">
        <f t="shared" si="391"/>
        <v>84.713342834758294</v>
      </c>
      <c r="BJ540" s="43">
        <f t="shared" si="357"/>
        <v>30.244800967099394</v>
      </c>
    </row>
    <row r="541" spans="1:62" x14ac:dyDescent="0.2">
      <c r="A541" s="26" t="s">
        <v>555</v>
      </c>
      <c r="B541" s="17">
        <f>IF(ISERROR(VLOOKUP('Prices updated for CPI'!A541,Quantities!$A$1:$B$576,2,FALSE)),0,VLOOKUP('Prices updated for CPI'!A541,Quantities!$A$1:$B$576,2,FALSE))</f>
        <v>52</v>
      </c>
      <c r="C541" s="18">
        <f t="shared" si="358"/>
        <v>1</v>
      </c>
      <c r="D541" s="19">
        <v>4</v>
      </c>
      <c r="E541" s="20">
        <v>10</v>
      </c>
      <c r="F541" s="21">
        <v>0</v>
      </c>
      <c r="G541" s="22">
        <v>0</v>
      </c>
      <c r="H541" s="22">
        <v>0</v>
      </c>
      <c r="I541" s="22">
        <v>36.914815117404132</v>
      </c>
      <c r="J541" s="23">
        <f t="shared" si="359"/>
        <v>36.914815117404132</v>
      </c>
      <c r="K541" s="24">
        <f>IF(ISERROR(VLOOKUP($A541,'14-15 pricing'!$A$1:$D$1208,4,FALSE)),L541,VLOOKUP($A541,'14-15 pricing'!$A$1:$D$1208,4,FALSE))</f>
        <v>35.61</v>
      </c>
      <c r="L541" s="24">
        <f t="shared" si="354"/>
        <v>51.875774707145993</v>
      </c>
      <c r="M541" s="24"/>
      <c r="N541" s="24"/>
      <c r="O541" s="24"/>
      <c r="P541" s="24"/>
      <c r="Q541" s="24"/>
      <c r="R541" s="24"/>
      <c r="S541" s="24"/>
      <c r="T541" s="24"/>
      <c r="U541" s="24">
        <f t="shared" si="392"/>
        <v>52.010695936913386</v>
      </c>
      <c r="V541" s="24">
        <f t="shared" si="392"/>
        <v>51.889003818471124</v>
      </c>
      <c r="W541" s="24">
        <f t="shared" si="392"/>
        <v>52.373885627448814</v>
      </c>
      <c r="X541" s="32">
        <f t="shared" si="355"/>
        <v>51.875774707145993</v>
      </c>
      <c r="Y541" s="32">
        <f t="shared" si="356"/>
        <v>0</v>
      </c>
      <c r="Z541" s="33">
        <f t="shared" si="360"/>
        <v>51.875774707145993</v>
      </c>
      <c r="AA541" s="34">
        <f t="shared" si="361"/>
        <v>0</v>
      </c>
      <c r="AC541" s="49">
        <f t="shared" si="362"/>
        <v>1851.72</v>
      </c>
      <c r="AD541" s="49">
        <f t="shared" si="363"/>
        <v>2697.5402847715918</v>
      </c>
      <c r="AE541" s="49">
        <f t="shared" si="364"/>
        <v>2704.5561887194963</v>
      </c>
      <c r="AF541" s="49">
        <f t="shared" si="365"/>
        <v>2698.2281985604986</v>
      </c>
      <c r="AG541" s="49">
        <f t="shared" si="366"/>
        <v>2723.4420526273384</v>
      </c>
      <c r="AH541" s="50">
        <f t="shared" si="367"/>
        <v>10388.063105978399</v>
      </c>
      <c r="AI541" s="49">
        <f t="shared" si="368"/>
        <v>871.72205262733837</v>
      </c>
      <c r="AJ541" s="51">
        <f t="shared" si="369"/>
        <v>2.1484924179267733E-4</v>
      </c>
      <c r="AK541" s="61"/>
      <c r="AL541" s="69">
        <f t="shared" si="370"/>
        <v>1851.72</v>
      </c>
      <c r="AM541" s="69">
        <f t="shared" si="371"/>
        <v>2156.5868298470614</v>
      </c>
      <c r="AN541" s="69">
        <f t="shared" si="372"/>
        <v>2508.0033455646681</v>
      </c>
      <c r="AO541" s="69">
        <f t="shared" si="373"/>
        <v>2913.077152974462</v>
      </c>
      <c r="AP541" s="69">
        <f t="shared" si="374"/>
        <v>3380.0011081972239</v>
      </c>
      <c r="AQ541" s="70">
        <f t="shared" si="375"/>
        <v>10391.904149416085</v>
      </c>
      <c r="AS541" s="74">
        <f t="shared" si="376"/>
        <v>0.16463981047191872</v>
      </c>
      <c r="AT541" s="74">
        <f t="shared" si="377"/>
        <v>0.16295032078190336</v>
      </c>
      <c r="AU541" s="74">
        <f t="shared" si="378"/>
        <v>0.16151246692958179</v>
      </c>
      <c r="AV541" s="74">
        <f t="shared" si="379"/>
        <v>0.16028547501599769</v>
      </c>
      <c r="AW541" s="45"/>
      <c r="AX541" s="42" t="str">
        <f t="shared" si="380"/>
        <v>MVA0010-ST-0010-004-B</v>
      </c>
      <c r="AY541" s="42">
        <f t="shared" si="381"/>
        <v>35.61</v>
      </c>
      <c r="AZ541" s="43">
        <f t="shared" si="382"/>
        <v>41.472823650905021</v>
      </c>
      <c r="BA541" s="43">
        <f t="shared" si="383"/>
        <v>48.230833568551304</v>
      </c>
      <c r="BB541" s="43">
        <f t="shared" si="384"/>
        <v>49.412488990980812</v>
      </c>
      <c r="BC541" s="43">
        <f t="shared" si="385"/>
        <v>50.641833523848199</v>
      </c>
      <c r="BD541" s="43">
        <f t="shared" si="386"/>
        <v>51.405698087959983</v>
      </c>
      <c r="BE541" s="43">
        <f t="shared" si="387"/>
        <v>56.020714480278109</v>
      </c>
      <c r="BF541" s="43">
        <f t="shared" si="388"/>
        <v>57.393221985044917</v>
      </c>
      <c r="BG541" s="43">
        <f t="shared" si="389"/>
        <v>58.821120986122111</v>
      </c>
      <c r="BH541" s="43">
        <f t="shared" si="390"/>
        <v>59.708359200383683</v>
      </c>
      <c r="BI541" s="43">
        <f t="shared" si="391"/>
        <v>60.470829540764704</v>
      </c>
      <c r="BJ541" s="43">
        <f t="shared" si="357"/>
        <v>65.000021311485057</v>
      </c>
    </row>
    <row r="542" spans="1:62" x14ac:dyDescent="0.2">
      <c r="A542" s="26" t="s">
        <v>556</v>
      </c>
      <c r="B542" s="17">
        <f>IF(ISERROR(VLOOKUP('Prices updated for CPI'!A542,Quantities!$A$1:$B$576,2,FALSE)),0,VLOOKUP('Prices updated for CPI'!A542,Quantities!$A$1:$B$576,2,FALSE))</f>
        <v>46</v>
      </c>
      <c r="C542" s="18">
        <f t="shared" si="358"/>
        <v>1</v>
      </c>
      <c r="D542" s="19">
        <v>4</v>
      </c>
      <c r="E542" s="20">
        <v>990</v>
      </c>
      <c r="F542" s="21">
        <v>0</v>
      </c>
      <c r="G542" s="22">
        <v>0</v>
      </c>
      <c r="H542" s="22">
        <v>0</v>
      </c>
      <c r="I542" s="22">
        <v>46.789698867404134</v>
      </c>
      <c r="J542" s="23">
        <f t="shared" si="359"/>
        <v>46.789698867404134</v>
      </c>
      <c r="K542" s="24">
        <f>IF(ISERROR(VLOOKUP($A542,'14-15 pricing'!$A$1:$D$1208,4,FALSE)),L542,VLOOKUP($A542,'14-15 pricing'!$A$1:$D$1208,4,FALSE))</f>
        <v>47.17</v>
      </c>
      <c r="L542" s="24">
        <f t="shared" si="354"/>
        <v>65.752784331738155</v>
      </c>
      <c r="M542" s="24"/>
      <c r="N542" s="24"/>
      <c r="O542" s="24"/>
      <c r="P542" s="24"/>
      <c r="Q542" s="24"/>
      <c r="R542" s="24"/>
      <c r="S542" s="24"/>
      <c r="T542" s="24"/>
      <c r="U542" s="24">
        <f t="shared" si="392"/>
        <v>65.923797614387908</v>
      </c>
      <c r="V542" s="24">
        <f t="shared" si="392"/>
        <v>65.769552291518451</v>
      </c>
      <c r="W542" s="24">
        <f t="shared" si="392"/>
        <v>66.384142226648649</v>
      </c>
      <c r="X542" s="32">
        <f t="shared" si="355"/>
        <v>65.752784331738155</v>
      </c>
      <c r="Y542" s="32">
        <f t="shared" si="356"/>
        <v>0</v>
      </c>
      <c r="Z542" s="33">
        <f t="shared" si="360"/>
        <v>65.752784331738155</v>
      </c>
      <c r="AA542" s="34">
        <f t="shared" si="361"/>
        <v>0</v>
      </c>
      <c r="AC542" s="49">
        <f t="shared" si="362"/>
        <v>2169.8200000000002</v>
      </c>
      <c r="AD542" s="49">
        <f t="shared" si="363"/>
        <v>3024.628079259955</v>
      </c>
      <c r="AE542" s="49">
        <f t="shared" si="364"/>
        <v>3032.494690261844</v>
      </c>
      <c r="AF542" s="49">
        <f t="shared" si="365"/>
        <v>3025.3994054098489</v>
      </c>
      <c r="AG542" s="49">
        <f t="shared" si="366"/>
        <v>3053.670542425838</v>
      </c>
      <c r="AH542" s="50">
        <f t="shared" si="367"/>
        <v>11735.370452646568</v>
      </c>
      <c r="AI542" s="49">
        <f t="shared" si="368"/>
        <v>883.85054242583783</v>
      </c>
      <c r="AJ542" s="51">
        <f t="shared" si="369"/>
        <v>2.1783849373306825E-4</v>
      </c>
      <c r="AK542" s="61"/>
      <c r="AL542" s="69">
        <f t="shared" si="370"/>
        <v>2169.8200000000002</v>
      </c>
      <c r="AM542" s="69">
        <f t="shared" si="371"/>
        <v>2478.9285192990569</v>
      </c>
      <c r="AN542" s="69">
        <f t="shared" si="372"/>
        <v>2835.2343820431147</v>
      </c>
      <c r="AO542" s="69">
        <f t="shared" si="373"/>
        <v>3245.9440839745644</v>
      </c>
      <c r="AP542" s="69">
        <f t="shared" si="374"/>
        <v>3719.3644704973326</v>
      </c>
      <c r="AQ542" s="70">
        <f t="shared" si="375"/>
        <v>11745.467363748492</v>
      </c>
      <c r="AS542" s="74">
        <f t="shared" si="376"/>
        <v>0.14245813906179164</v>
      </c>
      <c r="AT542" s="74">
        <f t="shared" si="377"/>
        <v>0.14373381885364206</v>
      </c>
      <c r="AU542" s="74">
        <f t="shared" si="378"/>
        <v>0.14485917091464084</v>
      </c>
      <c r="AV542" s="74">
        <f t="shared" si="379"/>
        <v>0.14584982805467145</v>
      </c>
      <c r="AW542" s="45"/>
      <c r="AX542" s="42" t="str">
        <f t="shared" si="380"/>
        <v>MVA0010-ST-0990-004-B</v>
      </c>
      <c r="AY542" s="42">
        <f t="shared" si="381"/>
        <v>47.17</v>
      </c>
      <c r="AZ542" s="43">
        <f t="shared" si="382"/>
        <v>53.889750419544711</v>
      </c>
      <c r="BA542" s="43">
        <f t="shared" si="383"/>
        <v>61.635530044415532</v>
      </c>
      <c r="BB542" s="43">
        <f t="shared" si="384"/>
        <v>63.145600530503714</v>
      </c>
      <c r="BC542" s="43">
        <f t="shared" si="385"/>
        <v>64.716614263508987</v>
      </c>
      <c r="BD542" s="43">
        <f t="shared" si="386"/>
        <v>65.692778136444318</v>
      </c>
      <c r="BE542" s="43">
        <f t="shared" si="387"/>
        <v>70.564001825534007</v>
      </c>
      <c r="BF542" s="43">
        <f t="shared" si="388"/>
        <v>72.292819870259592</v>
      </c>
      <c r="BG542" s="43">
        <f t="shared" si="389"/>
        <v>74.091409350123527</v>
      </c>
      <c r="BH542" s="43">
        <f t="shared" si="390"/>
        <v>75.208979512369098</v>
      </c>
      <c r="BI542" s="43">
        <f t="shared" si="391"/>
        <v>76.169391370548865</v>
      </c>
      <c r="BJ542" s="43">
        <f t="shared" si="357"/>
        <v>80.855749358637667</v>
      </c>
    </row>
    <row r="543" spans="1:62" x14ac:dyDescent="0.2">
      <c r="A543" s="26" t="s">
        <v>557</v>
      </c>
      <c r="B543" s="17">
        <f>IF(ISERROR(VLOOKUP('Prices updated for CPI'!A543,Quantities!$A$1:$B$576,2,FALSE)),0,VLOOKUP('Prices updated for CPI'!A543,Quantities!$A$1:$B$576,2,FALSE))</f>
        <v>757</v>
      </c>
      <c r="C543" s="18">
        <f t="shared" si="358"/>
        <v>1</v>
      </c>
      <c r="D543" s="19">
        <v>4</v>
      </c>
      <c r="E543" s="20">
        <v>10</v>
      </c>
      <c r="F543" s="21">
        <v>0</v>
      </c>
      <c r="G543" s="22">
        <v>0</v>
      </c>
      <c r="H543" s="22">
        <v>0</v>
      </c>
      <c r="I543" s="22">
        <v>36.918448633003393</v>
      </c>
      <c r="J543" s="23">
        <f t="shared" si="359"/>
        <v>36.918448633003393</v>
      </c>
      <c r="K543" s="24">
        <f>IF(ISERROR(VLOOKUP($A543,'14-15 pricing'!$A$1:$D$1208,4,FALSE)),L543,VLOOKUP($A543,'14-15 pricing'!$A$1:$D$1208,4,FALSE))</f>
        <v>35.94</v>
      </c>
      <c r="L543" s="24">
        <f t="shared" si="354"/>
        <v>51.880880826085587</v>
      </c>
      <c r="M543" s="24"/>
      <c r="N543" s="24"/>
      <c r="O543" s="24"/>
      <c r="P543" s="24"/>
      <c r="Q543" s="24"/>
      <c r="R543" s="24"/>
      <c r="S543" s="24"/>
      <c r="T543" s="24"/>
      <c r="U543" s="24">
        <f t="shared" si="392"/>
        <v>52.015815336114336</v>
      </c>
      <c r="V543" s="24">
        <f t="shared" si="392"/>
        <v>51.894111239548671</v>
      </c>
      <c r="W543" s="24">
        <f t="shared" si="392"/>
        <v>52.379040775316035</v>
      </c>
      <c r="X543" s="32">
        <f t="shared" si="355"/>
        <v>51.880880826085587</v>
      </c>
      <c r="Y543" s="32">
        <f t="shared" si="356"/>
        <v>0</v>
      </c>
      <c r="Z543" s="33">
        <f t="shared" si="360"/>
        <v>51.880880826085587</v>
      </c>
      <c r="AA543" s="34">
        <f t="shared" si="361"/>
        <v>0</v>
      </c>
      <c r="AC543" s="49">
        <f t="shared" si="362"/>
        <v>27206.579999999998</v>
      </c>
      <c r="AD543" s="49">
        <f t="shared" si="363"/>
        <v>39273.826785346791</v>
      </c>
      <c r="AE543" s="49">
        <f t="shared" si="364"/>
        <v>39375.972209438551</v>
      </c>
      <c r="AF543" s="49">
        <f t="shared" si="365"/>
        <v>39283.842208338341</v>
      </c>
      <c r="AG543" s="49">
        <f t="shared" si="366"/>
        <v>39650.933866914238</v>
      </c>
      <c r="AH543" s="50">
        <f t="shared" si="367"/>
        <v>151472.79192900832</v>
      </c>
      <c r="AI543" s="49">
        <f t="shared" si="368"/>
        <v>12444.35386691424</v>
      </c>
      <c r="AJ543" s="51">
        <f t="shared" si="369"/>
        <v>3.0671014744298175E-3</v>
      </c>
      <c r="AK543" s="61"/>
      <c r="AL543" s="69">
        <f t="shared" si="370"/>
        <v>27206.579999999998</v>
      </c>
      <c r="AM543" s="69">
        <f t="shared" si="371"/>
        <v>31558.736402911429</v>
      </c>
      <c r="AN543" s="69">
        <f t="shared" si="372"/>
        <v>36575.417423068495</v>
      </c>
      <c r="AO543" s="69">
        <f t="shared" si="373"/>
        <v>42358.088386172742</v>
      </c>
      <c r="AP543" s="69">
        <f t="shared" si="374"/>
        <v>49023.707215269045</v>
      </c>
      <c r="AQ543" s="70">
        <f t="shared" si="375"/>
        <v>151544.00802680902</v>
      </c>
      <c r="AS543" s="74">
        <f t="shared" si="376"/>
        <v>0.15996705219514656</v>
      </c>
      <c r="AT543" s="74">
        <f t="shared" si="377"/>
        <v>0.15896330436393061</v>
      </c>
      <c r="AU543" s="74">
        <f t="shared" si="378"/>
        <v>0.15810266486410779</v>
      </c>
      <c r="AV543" s="74">
        <f t="shared" si="379"/>
        <v>0.1573635421959271</v>
      </c>
      <c r="AW543" s="45"/>
      <c r="AX543" s="42" t="str">
        <f t="shared" si="380"/>
        <v>MVA0020-ST-0010-004-B</v>
      </c>
      <c r="AY543" s="42">
        <f t="shared" si="381"/>
        <v>35.94</v>
      </c>
      <c r="AZ543" s="43">
        <f t="shared" si="382"/>
        <v>41.689215855893565</v>
      </c>
      <c r="BA543" s="43">
        <f t="shared" si="383"/>
        <v>48.31627136468758</v>
      </c>
      <c r="BB543" s="43">
        <f t="shared" si="384"/>
        <v>49.500020013122423</v>
      </c>
      <c r="BC543" s="43">
        <f t="shared" si="385"/>
        <v>50.731542250163869</v>
      </c>
      <c r="BD543" s="43">
        <f t="shared" si="386"/>
        <v>51.496759950849828</v>
      </c>
      <c r="BE543" s="43">
        <f t="shared" si="387"/>
        <v>55.955202623742068</v>
      </c>
      <c r="BF543" s="43">
        <f t="shared" si="388"/>
        <v>57.326105088023745</v>
      </c>
      <c r="BG543" s="43">
        <f t="shared" si="389"/>
        <v>58.752334272580846</v>
      </c>
      <c r="BH543" s="43">
        <f t="shared" si="390"/>
        <v>59.638534930946435</v>
      </c>
      <c r="BI543" s="43">
        <f t="shared" si="391"/>
        <v>60.400113621729353</v>
      </c>
      <c r="BJ543" s="43">
        <f t="shared" si="357"/>
        <v>64.760511512904955</v>
      </c>
    </row>
    <row r="544" spans="1:62" x14ac:dyDescent="0.2">
      <c r="A544" s="26" t="s">
        <v>558</v>
      </c>
      <c r="B544" s="17">
        <f>IF(ISERROR(VLOOKUP('Prices updated for CPI'!A544,Quantities!$A$1:$B$576,2,FALSE)),0,VLOOKUP('Prices updated for CPI'!A544,Quantities!$A$1:$B$576,2,FALSE))</f>
        <v>1</v>
      </c>
      <c r="C544" s="18">
        <f t="shared" si="358"/>
        <v>1</v>
      </c>
      <c r="D544" s="19">
        <v>4</v>
      </c>
      <c r="E544" s="20">
        <v>740</v>
      </c>
      <c r="F544" s="21">
        <v>0</v>
      </c>
      <c r="G544" s="22">
        <v>0</v>
      </c>
      <c r="H544" s="22">
        <v>0</v>
      </c>
      <c r="I544" s="22">
        <v>36.918448633003393</v>
      </c>
      <c r="J544" s="23">
        <f t="shared" si="359"/>
        <v>36.918448633003393</v>
      </c>
      <c r="K544" s="24">
        <f>IF(ISERROR(VLOOKUP($A544,'14-15 pricing'!$A$1:$D$1208,4,FALSE)),L544,VLOOKUP($A544,'14-15 pricing'!$A$1:$D$1208,4,FALSE))</f>
        <v>35.94</v>
      </c>
      <c r="L544" s="24">
        <f t="shared" si="354"/>
        <v>51.880880826085587</v>
      </c>
      <c r="M544" s="24"/>
      <c r="N544" s="24"/>
      <c r="O544" s="24"/>
      <c r="P544" s="24"/>
      <c r="Q544" s="24"/>
      <c r="R544" s="24"/>
      <c r="S544" s="24"/>
      <c r="T544" s="24"/>
      <c r="U544" s="24">
        <f t="shared" si="392"/>
        <v>52.015815336114336</v>
      </c>
      <c r="V544" s="24">
        <f t="shared" si="392"/>
        <v>51.894111239548671</v>
      </c>
      <c r="W544" s="24">
        <f t="shared" si="392"/>
        <v>52.379040775316035</v>
      </c>
      <c r="X544" s="32">
        <f t="shared" si="355"/>
        <v>51.880880826085587</v>
      </c>
      <c r="Y544" s="32">
        <f t="shared" si="356"/>
        <v>0</v>
      </c>
      <c r="Z544" s="33">
        <f t="shared" si="360"/>
        <v>51.880880826085587</v>
      </c>
      <c r="AA544" s="34">
        <f t="shared" si="361"/>
        <v>0</v>
      </c>
      <c r="AC544" s="49">
        <f t="shared" si="362"/>
        <v>35.94</v>
      </c>
      <c r="AD544" s="49">
        <f t="shared" si="363"/>
        <v>51.880880826085587</v>
      </c>
      <c r="AE544" s="49">
        <f t="shared" si="364"/>
        <v>52.015815336114336</v>
      </c>
      <c r="AF544" s="49">
        <f t="shared" si="365"/>
        <v>51.894111239548671</v>
      </c>
      <c r="AG544" s="49">
        <f t="shared" si="366"/>
        <v>52.379040775316035</v>
      </c>
      <c r="AH544" s="50">
        <f t="shared" si="367"/>
        <v>200.0961584266953</v>
      </c>
      <c r="AI544" s="49">
        <f t="shared" si="368"/>
        <v>16.439040775316037</v>
      </c>
      <c r="AJ544" s="51">
        <f t="shared" si="369"/>
        <v>4.0516532026813973E-6</v>
      </c>
      <c r="AK544" s="61"/>
      <c r="AL544" s="69">
        <f t="shared" si="370"/>
        <v>35.94</v>
      </c>
      <c r="AM544" s="69">
        <f t="shared" si="371"/>
        <v>41.689215855893565</v>
      </c>
      <c r="AN544" s="69">
        <f t="shared" si="372"/>
        <v>48.316271364687573</v>
      </c>
      <c r="AO544" s="69">
        <f t="shared" si="373"/>
        <v>55.955202623742068</v>
      </c>
      <c r="AP544" s="69">
        <f t="shared" si="374"/>
        <v>64.760511512904955</v>
      </c>
      <c r="AQ544" s="70">
        <f t="shared" si="375"/>
        <v>200.19023517412026</v>
      </c>
      <c r="AS544" s="74">
        <f t="shared" si="376"/>
        <v>0.15996705219514656</v>
      </c>
      <c r="AT544" s="74">
        <f t="shared" si="377"/>
        <v>0.15896330436393055</v>
      </c>
      <c r="AU544" s="74">
        <f t="shared" si="378"/>
        <v>0.15810266486410796</v>
      </c>
      <c r="AV544" s="74">
        <f t="shared" si="379"/>
        <v>0.15736354219592713</v>
      </c>
      <c r="AW544" s="45"/>
      <c r="AX544" s="42" t="str">
        <f t="shared" si="380"/>
        <v>MVA0020-ST-0740-004-B</v>
      </c>
      <c r="AY544" s="42">
        <f t="shared" si="381"/>
        <v>35.94</v>
      </c>
      <c r="AZ544" s="43">
        <f t="shared" si="382"/>
        <v>41.689215855893565</v>
      </c>
      <c r="BA544" s="43">
        <f t="shared" si="383"/>
        <v>48.316271364687573</v>
      </c>
      <c r="BB544" s="43">
        <f t="shared" si="384"/>
        <v>49.500020013122416</v>
      </c>
      <c r="BC544" s="43">
        <f t="shared" si="385"/>
        <v>50.731542250163862</v>
      </c>
      <c r="BD544" s="43">
        <f t="shared" si="386"/>
        <v>51.496759950849821</v>
      </c>
      <c r="BE544" s="43">
        <f t="shared" si="387"/>
        <v>55.955202623742068</v>
      </c>
      <c r="BF544" s="43">
        <f t="shared" si="388"/>
        <v>57.326105088023745</v>
      </c>
      <c r="BG544" s="43">
        <f t="shared" si="389"/>
        <v>58.752334272580846</v>
      </c>
      <c r="BH544" s="43">
        <f t="shared" si="390"/>
        <v>59.638534930946435</v>
      </c>
      <c r="BI544" s="43">
        <f t="shared" si="391"/>
        <v>60.400113621729353</v>
      </c>
      <c r="BJ544" s="43">
        <f t="shared" si="357"/>
        <v>64.760511512904955</v>
      </c>
    </row>
    <row r="545" spans="1:62" x14ac:dyDescent="0.2">
      <c r="A545" s="26" t="s">
        <v>559</v>
      </c>
      <c r="B545" s="17">
        <f>IF(ISERROR(VLOOKUP('Prices updated for CPI'!A545,Quantities!$A$1:$B$576,2,FALSE)),0,VLOOKUP('Prices updated for CPI'!A545,Quantities!$A$1:$B$576,2,FALSE))</f>
        <v>159</v>
      </c>
      <c r="C545" s="18">
        <f t="shared" si="358"/>
        <v>1</v>
      </c>
      <c r="D545" s="19">
        <v>4</v>
      </c>
      <c r="E545" s="20">
        <v>810</v>
      </c>
      <c r="F545" s="21">
        <v>0</v>
      </c>
      <c r="G545" s="22">
        <v>0</v>
      </c>
      <c r="H545" s="22">
        <v>0</v>
      </c>
      <c r="I545" s="22">
        <v>47.728362633003393</v>
      </c>
      <c r="J545" s="23">
        <f t="shared" si="359"/>
        <v>47.728362633003393</v>
      </c>
      <c r="K545" s="24">
        <f>IF(ISERROR(VLOOKUP($A545,'14-15 pricing'!$A$1:$D$1208,4,FALSE)),L545,VLOOKUP($A545,'14-15 pricing'!$A$1:$D$1208,4,FALSE))</f>
        <v>48.46</v>
      </c>
      <c r="L545" s="24">
        <f t="shared" si="354"/>
        <v>67.07187288399345</v>
      </c>
      <c r="M545" s="24"/>
      <c r="N545" s="24"/>
      <c r="O545" s="24"/>
      <c r="P545" s="24"/>
      <c r="Q545" s="24"/>
      <c r="R545" s="24"/>
      <c r="S545" s="24"/>
      <c r="T545" s="24"/>
      <c r="U545" s="24">
        <f t="shared" si="392"/>
        <v>67.24631692118416</v>
      </c>
      <c r="V545" s="24">
        <f t="shared" si="392"/>
        <v>67.088977231411405</v>
      </c>
      <c r="W545" s="24">
        <f t="shared" si="392"/>
        <v>67.715896660356975</v>
      </c>
      <c r="X545" s="32">
        <f t="shared" si="355"/>
        <v>67.07187288399345</v>
      </c>
      <c r="Y545" s="32">
        <f t="shared" si="356"/>
        <v>0</v>
      </c>
      <c r="Z545" s="33">
        <f t="shared" si="360"/>
        <v>67.07187288399345</v>
      </c>
      <c r="AA545" s="34">
        <f t="shared" si="361"/>
        <v>0</v>
      </c>
      <c r="AC545" s="49">
        <f t="shared" si="362"/>
        <v>7705.14</v>
      </c>
      <c r="AD545" s="49">
        <f t="shared" si="363"/>
        <v>10664.427788554958</v>
      </c>
      <c r="AE545" s="49">
        <f t="shared" si="364"/>
        <v>10692.164390468282</v>
      </c>
      <c r="AF545" s="49">
        <f t="shared" si="365"/>
        <v>10667.147379794413</v>
      </c>
      <c r="AG545" s="49">
        <f t="shared" si="366"/>
        <v>10766.82756899676</v>
      </c>
      <c r="AH545" s="50">
        <f t="shared" si="367"/>
        <v>41428.549668305561</v>
      </c>
      <c r="AI545" s="49">
        <f t="shared" si="368"/>
        <v>3061.6875689967592</v>
      </c>
      <c r="AJ545" s="51">
        <f t="shared" si="369"/>
        <v>7.5459976126843436E-4</v>
      </c>
      <c r="AK545" s="61"/>
      <c r="AL545" s="69">
        <f t="shared" si="370"/>
        <v>7705.14</v>
      </c>
      <c r="AM545" s="69">
        <f t="shared" si="371"/>
        <v>8775.9021544378102</v>
      </c>
      <c r="AN545" s="69">
        <f t="shared" si="372"/>
        <v>10010.15747064777</v>
      </c>
      <c r="AO545" s="69">
        <f t="shared" si="373"/>
        <v>11432.869488698487</v>
      </c>
      <c r="AP545" s="69">
        <f t="shared" si="374"/>
        <v>13072.81339635075</v>
      </c>
      <c r="AQ545" s="70">
        <f t="shared" si="375"/>
        <v>41467.531668385353</v>
      </c>
      <c r="AS545" s="74">
        <f t="shared" si="376"/>
        <v>0.13896725490228728</v>
      </c>
      <c r="AT545" s="74">
        <f t="shared" si="377"/>
        <v>0.14064141720014728</v>
      </c>
      <c r="AU545" s="74">
        <f t="shared" si="378"/>
        <v>0.14212683688767702</v>
      </c>
      <c r="AV545" s="74">
        <f t="shared" si="379"/>
        <v>0.14344114653572887</v>
      </c>
      <c r="AW545" s="45"/>
      <c r="AX545" s="42" t="str">
        <f t="shared" si="380"/>
        <v>MVA0020-ST-0810-004-B</v>
      </c>
      <c r="AY545" s="42">
        <f t="shared" si="381"/>
        <v>48.46</v>
      </c>
      <c r="AZ545" s="43">
        <f t="shared" si="382"/>
        <v>55.194353172564846</v>
      </c>
      <c r="BA545" s="43">
        <f t="shared" si="383"/>
        <v>62.956965224199813</v>
      </c>
      <c r="BB545" s="43">
        <f t="shared" si="384"/>
        <v>64.499410872192712</v>
      </c>
      <c r="BC545" s="43">
        <f t="shared" si="385"/>
        <v>66.104106360075761</v>
      </c>
      <c r="BD545" s="43">
        <f t="shared" si="386"/>
        <v>67.101198702061353</v>
      </c>
      <c r="BE545" s="43">
        <f t="shared" si="387"/>
        <v>71.904839551562816</v>
      </c>
      <c r="BF545" s="43">
        <f t="shared" si="388"/>
        <v>73.666508120576097</v>
      </c>
      <c r="BG545" s="43">
        <f t="shared" si="389"/>
        <v>75.499273902319885</v>
      </c>
      <c r="BH545" s="43">
        <f t="shared" si="390"/>
        <v>76.638079824956819</v>
      </c>
      <c r="BI545" s="43">
        <f t="shared" si="391"/>
        <v>77.616741164722924</v>
      </c>
      <c r="BJ545" s="43">
        <f t="shared" si="357"/>
        <v>82.218952178306608</v>
      </c>
    </row>
    <row r="546" spans="1:62" x14ac:dyDescent="0.2">
      <c r="A546" s="26" t="s">
        <v>560</v>
      </c>
      <c r="B546" s="17">
        <f>IF(ISERROR(VLOOKUP('Prices updated for CPI'!A546,Quantities!$A$1:$B$576,2,FALSE)),0,VLOOKUP('Prices updated for CPI'!A546,Quantities!$A$1:$B$576,2,FALSE))</f>
        <v>1009</v>
      </c>
      <c r="C546" s="18">
        <f t="shared" si="358"/>
        <v>1</v>
      </c>
      <c r="D546" s="19">
        <v>4</v>
      </c>
      <c r="E546" s="20">
        <v>990</v>
      </c>
      <c r="F546" s="21">
        <v>0</v>
      </c>
      <c r="G546" s="22">
        <v>0</v>
      </c>
      <c r="H546" s="22">
        <v>0</v>
      </c>
      <c r="I546" s="22">
        <v>46.793332383003396</v>
      </c>
      <c r="J546" s="23">
        <f t="shared" si="359"/>
        <v>46.793332383003396</v>
      </c>
      <c r="K546" s="24">
        <f>IF(ISERROR(VLOOKUP($A546,'14-15 pricing'!$A$1:$D$1208,4,FALSE)),L546,VLOOKUP($A546,'14-15 pricing'!$A$1:$D$1208,4,FALSE))</f>
        <v>47.5</v>
      </c>
      <c r="L546" s="24">
        <f t="shared" si="354"/>
        <v>65.757890450677735</v>
      </c>
      <c r="M546" s="24"/>
      <c r="N546" s="24"/>
      <c r="O546" s="24"/>
      <c r="P546" s="24"/>
      <c r="Q546" s="24"/>
      <c r="R546" s="24"/>
      <c r="S546" s="24"/>
      <c r="T546" s="24"/>
      <c r="U546" s="24">
        <f t="shared" si="392"/>
        <v>65.928917013588844</v>
      </c>
      <c r="V546" s="24">
        <f t="shared" si="392"/>
        <v>65.774659712596005</v>
      </c>
      <c r="W546" s="24">
        <f t="shared" si="392"/>
        <v>66.389297374515863</v>
      </c>
      <c r="X546" s="32">
        <f t="shared" si="355"/>
        <v>65.757890450677735</v>
      </c>
      <c r="Y546" s="32">
        <f t="shared" si="356"/>
        <v>0</v>
      </c>
      <c r="Z546" s="33">
        <f t="shared" si="360"/>
        <v>65.757890450677735</v>
      </c>
      <c r="AA546" s="34">
        <f t="shared" si="361"/>
        <v>0</v>
      </c>
      <c r="AC546" s="49">
        <f t="shared" si="362"/>
        <v>47927.5</v>
      </c>
      <c r="AD546" s="49">
        <f t="shared" si="363"/>
        <v>66349.711464733831</v>
      </c>
      <c r="AE546" s="49">
        <f t="shared" si="364"/>
        <v>66522.277266711142</v>
      </c>
      <c r="AF546" s="49">
        <f t="shared" si="365"/>
        <v>66366.631650009367</v>
      </c>
      <c r="AG546" s="49">
        <f t="shared" si="366"/>
        <v>66986.801050886512</v>
      </c>
      <c r="AH546" s="50">
        <f t="shared" si="367"/>
        <v>257741.44521899821</v>
      </c>
      <c r="AI546" s="49">
        <f t="shared" si="368"/>
        <v>19059.301050886512</v>
      </c>
      <c r="AJ546" s="51">
        <f t="shared" si="369"/>
        <v>4.6974564513304869E-3</v>
      </c>
      <c r="AK546" s="61"/>
      <c r="AL546" s="69">
        <f t="shared" si="370"/>
        <v>47927.5</v>
      </c>
      <c r="AM546" s="69">
        <f t="shared" si="371"/>
        <v>54593.09790815405</v>
      </c>
      <c r="AN546" s="69">
        <f t="shared" si="372"/>
        <v>62276.45655111676</v>
      </c>
      <c r="AO546" s="69">
        <f t="shared" si="373"/>
        <v>71132.976378718929</v>
      </c>
      <c r="AP546" s="69">
        <f t="shared" si="374"/>
        <v>81341.785716098049</v>
      </c>
      <c r="AQ546" s="70">
        <f t="shared" si="375"/>
        <v>257983.31119125491</v>
      </c>
      <c r="AS546" s="74">
        <f t="shared" si="376"/>
        <v>0.13907668683227897</v>
      </c>
      <c r="AT546" s="74">
        <f t="shared" si="377"/>
        <v>0.14073864531170194</v>
      </c>
      <c r="AU546" s="74">
        <f t="shared" si="378"/>
        <v>0.14221296968514421</v>
      </c>
      <c r="AV546" s="74">
        <f t="shared" si="379"/>
        <v>0.14351725257532344</v>
      </c>
      <c r="AW546" s="45"/>
      <c r="AX546" s="42" t="str">
        <f t="shared" si="380"/>
        <v>MVA0020-ST-0990-004-B</v>
      </c>
      <c r="AY546" s="42">
        <f t="shared" si="381"/>
        <v>47.5</v>
      </c>
      <c r="AZ546" s="43">
        <f t="shared" si="382"/>
        <v>54.106142624533256</v>
      </c>
      <c r="BA546" s="43">
        <f t="shared" si="383"/>
        <v>61.720967840551793</v>
      </c>
      <c r="BB546" s="43">
        <f t="shared" si="384"/>
        <v>63.233131552645311</v>
      </c>
      <c r="BC546" s="43">
        <f t="shared" si="385"/>
        <v>64.806322989824636</v>
      </c>
      <c r="BD546" s="43">
        <f t="shared" si="386"/>
        <v>65.783839999334134</v>
      </c>
      <c r="BE546" s="43">
        <f t="shared" si="387"/>
        <v>70.498489968997944</v>
      </c>
      <c r="BF546" s="43">
        <f t="shared" si="388"/>
        <v>72.225702973238398</v>
      </c>
      <c r="BG546" s="43">
        <f t="shared" si="389"/>
        <v>74.022622636582241</v>
      </c>
      <c r="BH546" s="43">
        <f t="shared" si="390"/>
        <v>75.139155242931835</v>
      </c>
      <c r="BI546" s="43">
        <f t="shared" si="391"/>
        <v>76.0986754515135</v>
      </c>
      <c r="BJ546" s="43">
        <f t="shared" si="357"/>
        <v>80.616239560057522</v>
      </c>
    </row>
    <row r="547" spans="1:62" x14ac:dyDescent="0.2">
      <c r="A547" s="26" t="s">
        <v>561</v>
      </c>
      <c r="B547" s="17">
        <f>IF(ISERROR(VLOOKUP('Prices updated for CPI'!A547,Quantities!$A$1:$B$576,2,FALSE)),0,VLOOKUP('Prices updated for CPI'!A547,Quantities!$A$1:$B$576,2,FALSE))</f>
        <v>5</v>
      </c>
      <c r="C547" s="18">
        <f t="shared" si="358"/>
        <v>1</v>
      </c>
      <c r="D547" s="19">
        <v>4</v>
      </c>
      <c r="E547" s="20">
        <v>1000</v>
      </c>
      <c r="F547" s="21">
        <v>0</v>
      </c>
      <c r="G547" s="22">
        <v>0</v>
      </c>
      <c r="H547" s="22">
        <v>0</v>
      </c>
      <c r="I547" s="22">
        <v>41.855890508003391</v>
      </c>
      <c r="J547" s="23">
        <f t="shared" si="359"/>
        <v>41.855890508003391</v>
      </c>
      <c r="K547" s="24">
        <f>IF(ISERROR(VLOOKUP($A547,'14-15 pricing'!$A$1:$D$1208,4,FALSE)),L547,VLOOKUP($A547,'14-15 pricing'!$A$1:$D$1208,4,FALSE))</f>
        <v>47.5</v>
      </c>
      <c r="L547" s="24">
        <f t="shared" si="354"/>
        <v>58.819385638381654</v>
      </c>
      <c r="M547" s="24"/>
      <c r="N547" s="24"/>
      <c r="O547" s="24"/>
      <c r="P547" s="24"/>
      <c r="Q547" s="24"/>
      <c r="R547" s="24"/>
      <c r="S547" s="24"/>
      <c r="T547" s="24"/>
      <c r="U547" s="24">
        <f t="shared" si="392"/>
        <v>58.972366174851587</v>
      </c>
      <c r="V547" s="24">
        <f t="shared" si="392"/>
        <v>58.834385476072327</v>
      </c>
      <c r="W547" s="24">
        <f t="shared" si="392"/>
        <v>59.384169074915945</v>
      </c>
      <c r="X547" s="32">
        <f t="shared" si="355"/>
        <v>58.819385638381654</v>
      </c>
      <c r="Y547" s="32">
        <f t="shared" si="356"/>
        <v>0</v>
      </c>
      <c r="Z547" s="33">
        <f t="shared" si="360"/>
        <v>58.819385638381654</v>
      </c>
      <c r="AA547" s="34">
        <f t="shared" si="361"/>
        <v>0</v>
      </c>
      <c r="AC547" s="49">
        <f t="shared" si="362"/>
        <v>237.5</v>
      </c>
      <c r="AD547" s="49">
        <f t="shared" si="363"/>
        <v>294.09692819190826</v>
      </c>
      <c r="AE547" s="49">
        <f t="shared" si="364"/>
        <v>294.86183087425792</v>
      </c>
      <c r="AF547" s="49">
        <f t="shared" si="365"/>
        <v>294.17192738036164</v>
      </c>
      <c r="AG547" s="49">
        <f t="shared" si="366"/>
        <v>296.9208453745797</v>
      </c>
      <c r="AH547" s="50">
        <f t="shared" si="367"/>
        <v>1165.936917400111</v>
      </c>
      <c r="AI547" s="49">
        <f t="shared" si="368"/>
        <v>59.420845374579699</v>
      </c>
      <c r="AJ547" s="51">
        <f t="shared" si="369"/>
        <v>1.4645176793371844E-5</v>
      </c>
      <c r="AK547" s="61"/>
      <c r="AL547" s="69">
        <f t="shared" si="370"/>
        <v>237.5</v>
      </c>
      <c r="AM547" s="69">
        <f t="shared" si="371"/>
        <v>258.28121656046358</v>
      </c>
      <c r="AN547" s="69">
        <f t="shared" si="372"/>
        <v>282.23548774081684</v>
      </c>
      <c r="AO547" s="69">
        <f t="shared" si="373"/>
        <v>309.84730277158735</v>
      </c>
      <c r="AP547" s="69">
        <f t="shared" si="374"/>
        <v>341.67512685996098</v>
      </c>
      <c r="AQ547" s="70">
        <f t="shared" si="375"/>
        <v>1168.5596907483987</v>
      </c>
      <c r="AS547" s="74">
        <f t="shared" si="376"/>
        <v>8.7499859201951899E-2</v>
      </c>
      <c r="AT547" s="74">
        <f t="shared" si="377"/>
        <v>9.2744921598840194E-2</v>
      </c>
      <c r="AU547" s="74">
        <f t="shared" si="378"/>
        <v>9.7832541371009524E-2</v>
      </c>
      <c r="AV547" s="74">
        <f t="shared" si="379"/>
        <v>0.10272099774202781</v>
      </c>
      <c r="AW547" s="45"/>
      <c r="AX547" s="42" t="str">
        <f t="shared" si="380"/>
        <v>MVA0020-ST-1000-004-B</v>
      </c>
      <c r="AY547" s="42">
        <f t="shared" si="381"/>
        <v>47.5</v>
      </c>
      <c r="AZ547" s="43">
        <f t="shared" si="382"/>
        <v>51.656243312092712</v>
      </c>
      <c r="BA547" s="43">
        <f t="shared" si="383"/>
        <v>56.44709754816337</v>
      </c>
      <c r="BB547" s="43">
        <f t="shared" si="384"/>
        <v>57.830051438093371</v>
      </c>
      <c r="BC547" s="43">
        <f t="shared" si="385"/>
        <v>59.268818418316457</v>
      </c>
      <c r="BD547" s="43">
        <f t="shared" si="386"/>
        <v>60.162809551658967</v>
      </c>
      <c r="BE547" s="43">
        <f t="shared" si="387"/>
        <v>61.969460554317472</v>
      </c>
      <c r="BF547" s="43">
        <f t="shared" si="388"/>
        <v>63.487712337898245</v>
      </c>
      <c r="BG547" s="43">
        <f t="shared" si="389"/>
        <v>65.067237548237244</v>
      </c>
      <c r="BH547" s="43">
        <f t="shared" si="390"/>
        <v>66.048690106117803</v>
      </c>
      <c r="BI547" s="43">
        <f t="shared" si="391"/>
        <v>66.892125898046402</v>
      </c>
      <c r="BJ547" s="43">
        <f t="shared" si="357"/>
        <v>68.335025371992202</v>
      </c>
    </row>
    <row r="548" spans="1:62" x14ac:dyDescent="0.2">
      <c r="A548" s="26" t="s">
        <v>562</v>
      </c>
      <c r="B548" s="17">
        <f>IF(ISERROR(VLOOKUP('Prices updated for CPI'!A548,Quantities!$A$1:$B$576,2,FALSE)),0,VLOOKUP('Prices updated for CPI'!A548,Quantities!$A$1:$B$576,2,FALSE))</f>
        <v>77</v>
      </c>
      <c r="C548" s="18">
        <f t="shared" si="358"/>
        <v>1</v>
      </c>
      <c r="D548" s="19">
        <v>4</v>
      </c>
      <c r="E548" s="20">
        <v>20</v>
      </c>
      <c r="F548" s="21">
        <v>0</v>
      </c>
      <c r="G548" s="22">
        <v>0</v>
      </c>
      <c r="H548" s="22">
        <v>0</v>
      </c>
      <c r="I548" s="22">
        <v>45.205405811559004</v>
      </c>
      <c r="J548" s="23">
        <f t="shared" si="359"/>
        <v>45.205405811559004</v>
      </c>
      <c r="K548" s="24">
        <f>IF(ISERROR(VLOOKUP($A548,'14-15 pricing'!$A$1:$D$1208,4,FALSE)),L548,VLOOKUP($A548,'14-15 pricing'!$A$1:$D$1208,4,FALSE))</f>
        <v>47.37</v>
      </c>
      <c r="L548" s="24">
        <f t="shared" ref="L548:L553" si="393">IF($D548=1,($I548*(1+L$8)*L$7)+$F548,$J548*(1+L$8)*L$7)</f>
        <v>63.526403693673693</v>
      </c>
      <c r="M548" s="24"/>
      <c r="N548" s="24"/>
      <c r="O548" s="24"/>
      <c r="P548" s="24"/>
      <c r="Q548" s="24"/>
      <c r="R548" s="24"/>
      <c r="S548" s="24"/>
      <c r="T548" s="24"/>
      <c r="U548" s="24">
        <f t="shared" si="392"/>
        <v>63.69162648904274</v>
      </c>
      <c r="V548" s="24">
        <f t="shared" si="392"/>
        <v>63.542603892539006</v>
      </c>
      <c r="W548" s="24">
        <f t="shared" si="392"/>
        <v>64.136383893218067</v>
      </c>
      <c r="X548" s="32">
        <f t="shared" ref="X548:X553" si="394">IF($D548=4,($I548*(1+L$8)*L$7))</f>
        <v>63.526403693673693</v>
      </c>
      <c r="Y548" s="32">
        <f t="shared" ref="Y548:Y553" si="395">IF($D548=4,0)</f>
        <v>0</v>
      </c>
      <c r="Z548" s="33">
        <f t="shared" si="360"/>
        <v>63.526403693673693</v>
      </c>
      <c r="AA548" s="34">
        <f t="shared" si="361"/>
        <v>0</v>
      </c>
      <c r="AC548" s="49">
        <f t="shared" si="362"/>
        <v>3647.49</v>
      </c>
      <c r="AD548" s="49">
        <f t="shared" si="363"/>
        <v>4891.5330844128739</v>
      </c>
      <c r="AE548" s="49">
        <f t="shared" si="364"/>
        <v>4904.2552396562905</v>
      </c>
      <c r="AF548" s="49">
        <f t="shared" si="365"/>
        <v>4892.7804997255034</v>
      </c>
      <c r="AG548" s="49">
        <f t="shared" si="366"/>
        <v>4938.501559777791</v>
      </c>
      <c r="AH548" s="50">
        <f t="shared" si="367"/>
        <v>19108.563756463318</v>
      </c>
      <c r="AI548" s="49">
        <f t="shared" si="368"/>
        <v>1291.0115597777913</v>
      </c>
      <c r="AJ548" s="51">
        <f t="shared" si="369"/>
        <v>3.1818955816002192E-4</v>
      </c>
      <c r="AK548" s="61"/>
      <c r="AL548" s="69">
        <f t="shared" si="370"/>
        <v>3647.49</v>
      </c>
      <c r="AM548" s="69">
        <f t="shared" si="371"/>
        <v>4098.9946973276747</v>
      </c>
      <c r="AN548" s="69">
        <f t="shared" si="372"/>
        <v>4619.4390095036497</v>
      </c>
      <c r="AO548" s="69">
        <f t="shared" si="373"/>
        <v>5219.3492289974429</v>
      </c>
      <c r="AP548" s="69">
        <f t="shared" si="374"/>
        <v>5910.8588930158339</v>
      </c>
      <c r="AQ548" s="70">
        <f t="shared" si="375"/>
        <v>19133.455808485978</v>
      </c>
      <c r="AS548" s="74">
        <f t="shared" si="376"/>
        <v>0.12378504048747903</v>
      </c>
      <c r="AT548" s="74">
        <f t="shared" si="377"/>
        <v>0.12696876932172585</v>
      </c>
      <c r="AU548" s="74">
        <f t="shared" si="378"/>
        <v>0.12986646609243846</v>
      </c>
      <c r="AV548" s="74">
        <f t="shared" si="379"/>
        <v>0.13248963303251113</v>
      </c>
      <c r="AW548" s="45"/>
      <c r="AX548" s="42" t="str">
        <f t="shared" si="380"/>
        <v>MVA0190-ST-0020-004-B</v>
      </c>
      <c r="AY548" s="42">
        <f t="shared" si="381"/>
        <v>47.37</v>
      </c>
      <c r="AZ548" s="43">
        <f t="shared" si="382"/>
        <v>53.233697367891878</v>
      </c>
      <c r="BA548" s="43">
        <f t="shared" si="383"/>
        <v>59.992714409138308</v>
      </c>
      <c r="BB548" s="43">
        <f t="shared" si="384"/>
        <v>61.462535912162195</v>
      </c>
      <c r="BC548" s="43">
        <f t="shared" si="385"/>
        <v>62.991676298382643</v>
      </c>
      <c r="BD548" s="43">
        <f t="shared" si="386"/>
        <v>63.941821781082744</v>
      </c>
      <c r="BE548" s="43">
        <f t="shared" si="387"/>
        <v>67.783756220746014</v>
      </c>
      <c r="BF548" s="43">
        <f t="shared" si="388"/>
        <v>69.444458248154291</v>
      </c>
      <c r="BG548" s="43">
        <f t="shared" si="389"/>
        <v>71.172182692492413</v>
      </c>
      <c r="BH548" s="43">
        <f t="shared" si="390"/>
        <v>72.245720211304473</v>
      </c>
      <c r="BI548" s="43">
        <f t="shared" si="391"/>
        <v>73.168291516533571</v>
      </c>
      <c r="BJ548" s="43">
        <f t="shared" si="357"/>
        <v>76.764401207997849</v>
      </c>
    </row>
    <row r="549" spans="1:62" x14ac:dyDescent="0.2">
      <c r="A549" s="26" t="s">
        <v>563</v>
      </c>
      <c r="B549" s="17">
        <f>IF(ISERROR(VLOOKUP('Prices updated for CPI'!A549,Quantities!$A$1:$B$576,2,FALSE)),0,VLOOKUP('Prices updated for CPI'!A549,Quantities!$A$1:$B$576,2,FALSE))</f>
        <v>45</v>
      </c>
      <c r="C549" s="18">
        <f t="shared" si="358"/>
        <v>1</v>
      </c>
      <c r="D549" s="19">
        <v>4</v>
      </c>
      <c r="E549" s="20">
        <v>200</v>
      </c>
      <c r="F549" s="21">
        <v>0</v>
      </c>
      <c r="G549" s="22">
        <v>0</v>
      </c>
      <c r="H549" s="22">
        <v>0</v>
      </c>
      <c r="I549" s="22">
        <v>56.015319811559003</v>
      </c>
      <c r="J549" s="23">
        <f t="shared" si="359"/>
        <v>56.015319811559003</v>
      </c>
      <c r="K549" s="24">
        <f>IF(ISERROR(VLOOKUP($A549,'14-15 pricing'!$A$1:$D$1208,4,FALSE)),L549,VLOOKUP($A549,'14-15 pricing'!$A$1:$D$1208,4,FALSE))</f>
        <v>59.89</v>
      </c>
      <c r="L549" s="24">
        <f t="shared" si="393"/>
        <v>78.717395751581563</v>
      </c>
      <c r="M549" s="24"/>
      <c r="N549" s="24"/>
      <c r="O549" s="24"/>
      <c r="P549" s="24"/>
      <c r="Q549" s="24"/>
      <c r="R549" s="24"/>
      <c r="S549" s="24"/>
      <c r="T549" s="24"/>
      <c r="U549" s="24">
        <f t="shared" si="392"/>
        <v>78.922128074112564</v>
      </c>
      <c r="V549" s="24">
        <f t="shared" si="392"/>
        <v>78.737469884401747</v>
      </c>
      <c r="W549" s="24">
        <f t="shared" si="392"/>
        <v>79.473239778259014</v>
      </c>
      <c r="X549" s="32">
        <f t="shared" si="394"/>
        <v>78.717395751581563</v>
      </c>
      <c r="Y549" s="32">
        <f t="shared" si="395"/>
        <v>0</v>
      </c>
      <c r="Z549" s="33">
        <f t="shared" si="360"/>
        <v>78.717395751581563</v>
      </c>
      <c r="AA549" s="34">
        <f t="shared" si="361"/>
        <v>0</v>
      </c>
      <c r="AC549" s="49">
        <f t="shared" si="362"/>
        <v>2695.05</v>
      </c>
      <c r="AD549" s="49">
        <f t="shared" si="363"/>
        <v>3542.2828088211704</v>
      </c>
      <c r="AE549" s="49">
        <f t="shared" si="364"/>
        <v>3551.4957633350655</v>
      </c>
      <c r="AF549" s="49">
        <f t="shared" si="365"/>
        <v>3543.1861447980787</v>
      </c>
      <c r="AG549" s="49">
        <f t="shared" si="366"/>
        <v>3576.2957900216556</v>
      </c>
      <c r="AH549" s="50">
        <f t="shared" si="367"/>
        <v>13888.07655275361</v>
      </c>
      <c r="AI549" s="49">
        <f t="shared" si="368"/>
        <v>881.24579002165547</v>
      </c>
      <c r="AJ549" s="51">
        <f t="shared" si="369"/>
        <v>2.1719651263667458E-4</v>
      </c>
      <c r="AK549" s="61"/>
      <c r="AL549" s="69">
        <f t="shared" si="370"/>
        <v>2695.05</v>
      </c>
      <c r="AM549" s="69">
        <f t="shared" si="371"/>
        <v>3003.2475608053419</v>
      </c>
      <c r="AN549" s="69">
        <f t="shared" si="372"/>
        <v>3358.5033720892743</v>
      </c>
      <c r="AO549" s="69">
        <f t="shared" si="373"/>
        <v>3768.002691685504</v>
      </c>
      <c r="AP549" s="69">
        <f t="shared" si="374"/>
        <v>4240.0278843029773</v>
      </c>
      <c r="AQ549" s="70">
        <f t="shared" si="375"/>
        <v>13909.423043781628</v>
      </c>
      <c r="AS549" s="74">
        <f t="shared" si="376"/>
        <v>0.11435689905765818</v>
      </c>
      <c r="AT549" s="74">
        <f t="shared" si="377"/>
        <v>0.1182905518413767</v>
      </c>
      <c r="AU549" s="74">
        <f t="shared" si="378"/>
        <v>0.12192910776846604</v>
      </c>
      <c r="AV549" s="74">
        <f t="shared" si="379"/>
        <v>0.12527198923160185</v>
      </c>
      <c r="AW549" s="45"/>
      <c r="AX549" s="42" t="str">
        <f t="shared" si="380"/>
        <v>MVA0190-ST-0200-004-B</v>
      </c>
      <c r="AY549" s="42">
        <f t="shared" si="381"/>
        <v>59.89</v>
      </c>
      <c r="AZ549" s="43">
        <f t="shared" si="382"/>
        <v>66.738834684563145</v>
      </c>
      <c r="BA549" s="43">
        <f t="shared" si="383"/>
        <v>74.633408268650527</v>
      </c>
      <c r="BB549" s="43">
        <f t="shared" si="384"/>
        <v>76.461926771232456</v>
      </c>
      <c r="BC549" s="43">
        <f t="shared" si="385"/>
        <v>78.364240408294506</v>
      </c>
      <c r="BD549" s="43">
        <f t="shared" si="386"/>
        <v>79.546260532294241</v>
      </c>
      <c r="BE549" s="43">
        <f t="shared" si="387"/>
        <v>83.733393148566748</v>
      </c>
      <c r="BF549" s="43">
        <f t="shared" si="388"/>
        <v>85.784861280706636</v>
      </c>
      <c r="BG549" s="43">
        <f t="shared" si="389"/>
        <v>87.919122322231445</v>
      </c>
      <c r="BH549" s="43">
        <f t="shared" si="390"/>
        <v>89.245265105314843</v>
      </c>
      <c r="BI549" s="43">
        <f t="shared" si="391"/>
        <v>90.384919059527121</v>
      </c>
      <c r="BJ549" s="43">
        <f t="shared" si="357"/>
        <v>94.222841873399489</v>
      </c>
    </row>
    <row r="550" spans="1:62" x14ac:dyDescent="0.2">
      <c r="A550" s="26" t="s">
        <v>564</v>
      </c>
      <c r="B550" s="17">
        <f>IF(ISERROR(VLOOKUP('Prices updated for CPI'!A550,Quantities!$A$1:$B$576,2,FALSE)),0,VLOOKUP('Prices updated for CPI'!A550,Quantities!$A$1:$B$576,2,FALSE))</f>
        <v>28</v>
      </c>
      <c r="C550" s="18">
        <f t="shared" si="358"/>
        <v>1</v>
      </c>
      <c r="D550" s="19">
        <v>4</v>
      </c>
      <c r="E550" s="20">
        <v>290</v>
      </c>
      <c r="F550" s="21">
        <v>0</v>
      </c>
      <c r="G550" s="22">
        <v>0</v>
      </c>
      <c r="H550" s="22">
        <v>0</v>
      </c>
      <c r="I550" s="22">
        <v>55.080289561559006</v>
      </c>
      <c r="J550" s="23">
        <f t="shared" si="359"/>
        <v>55.080289561559006</v>
      </c>
      <c r="K550" s="24">
        <f>IF(ISERROR(VLOOKUP($A550,'14-15 pricing'!$A$1:$D$1208,4,FALSE)),L550,VLOOKUP($A550,'14-15 pricing'!$A$1:$D$1208,4,FALSE))</f>
        <v>58.92</v>
      </c>
      <c r="L550" s="24">
        <f t="shared" si="393"/>
        <v>77.403413318265848</v>
      </c>
      <c r="M550" s="24"/>
      <c r="N550" s="24"/>
      <c r="O550" s="24"/>
      <c r="P550" s="24"/>
      <c r="Q550" s="24"/>
      <c r="R550" s="24"/>
      <c r="S550" s="24"/>
      <c r="T550" s="24"/>
      <c r="U550" s="24">
        <f t="shared" si="392"/>
        <v>77.604728166517262</v>
      </c>
      <c r="V550" s="24">
        <f t="shared" si="392"/>
        <v>77.423152365586333</v>
      </c>
      <c r="W550" s="24">
        <f t="shared" si="392"/>
        <v>78.146640492417916</v>
      </c>
      <c r="X550" s="32">
        <f t="shared" si="394"/>
        <v>77.403413318265848</v>
      </c>
      <c r="Y550" s="32">
        <f t="shared" si="395"/>
        <v>0</v>
      </c>
      <c r="Z550" s="33">
        <f t="shared" si="360"/>
        <v>77.403413318265848</v>
      </c>
      <c r="AA550" s="34">
        <f t="shared" si="361"/>
        <v>0</v>
      </c>
      <c r="AC550" s="49">
        <f t="shared" si="362"/>
        <v>1649.76</v>
      </c>
      <c r="AD550" s="49">
        <f t="shared" si="363"/>
        <v>2167.2955729114437</v>
      </c>
      <c r="AE550" s="49">
        <f t="shared" si="364"/>
        <v>2172.9323886624834</v>
      </c>
      <c r="AF550" s="49">
        <f t="shared" si="365"/>
        <v>2167.8482662364172</v>
      </c>
      <c r="AG550" s="49">
        <f t="shared" si="366"/>
        <v>2188.1059337877018</v>
      </c>
      <c r="AH550" s="50">
        <f t="shared" si="367"/>
        <v>8498.0027010178273</v>
      </c>
      <c r="AI550" s="49">
        <f t="shared" si="368"/>
        <v>538.34593378770182</v>
      </c>
      <c r="AJ550" s="51">
        <f t="shared" si="369"/>
        <v>1.326835949002941E-4</v>
      </c>
      <c r="AK550" s="61"/>
      <c r="AL550" s="69">
        <f t="shared" si="370"/>
        <v>1649.76</v>
      </c>
      <c r="AM550" s="69">
        <f t="shared" si="371"/>
        <v>1838.0354000546959</v>
      </c>
      <c r="AN550" s="69">
        <f t="shared" si="372"/>
        <v>2055.0583051564113</v>
      </c>
      <c r="AO550" s="69">
        <f t="shared" si="373"/>
        <v>2305.2181312680837</v>
      </c>
      <c r="AP550" s="69">
        <f t="shared" si="374"/>
        <v>2593.5745080795168</v>
      </c>
      <c r="AQ550" s="70">
        <f t="shared" si="375"/>
        <v>8511.1147218413917</v>
      </c>
      <c r="AS550" s="74">
        <f t="shared" si="376"/>
        <v>0.11412290275839872</v>
      </c>
      <c r="AT550" s="74">
        <f t="shared" si="377"/>
        <v>0.118073299945832</v>
      </c>
      <c r="AU550" s="74">
        <f t="shared" si="378"/>
        <v>0.12172882174874966</v>
      </c>
      <c r="AV550" s="74">
        <f t="shared" si="379"/>
        <v>0.12508854277178985</v>
      </c>
      <c r="AW550" s="45"/>
      <c r="AX550" s="42" t="str">
        <f t="shared" si="380"/>
        <v>MVA0190-ST-0290-004-B</v>
      </c>
      <c r="AY550" s="42">
        <f t="shared" si="381"/>
        <v>58.92</v>
      </c>
      <c r="AZ550" s="43">
        <f t="shared" si="382"/>
        <v>65.644121430524862</v>
      </c>
      <c r="BA550" s="43">
        <f t="shared" si="383"/>
        <v>73.394939469871844</v>
      </c>
      <c r="BB550" s="43">
        <f t="shared" si="384"/>
        <v>75.193115486883698</v>
      </c>
      <c r="BC550" s="43">
        <f t="shared" si="385"/>
        <v>77.063862079914855</v>
      </c>
      <c r="BD550" s="43">
        <f t="shared" si="386"/>
        <v>78.226267729953648</v>
      </c>
      <c r="BE550" s="43">
        <f t="shared" si="387"/>
        <v>82.329218973860137</v>
      </c>
      <c r="BF550" s="43">
        <f t="shared" si="388"/>
        <v>84.346284838719711</v>
      </c>
      <c r="BG550" s="43">
        <f t="shared" si="389"/>
        <v>86.44475521031103</v>
      </c>
      <c r="BH550" s="43">
        <f t="shared" si="390"/>
        <v>87.748659130523137</v>
      </c>
      <c r="BI550" s="43">
        <f t="shared" si="391"/>
        <v>88.869201561955393</v>
      </c>
      <c r="BJ550" s="43">
        <f t="shared" si="357"/>
        <v>92.627661002839886</v>
      </c>
    </row>
    <row r="551" spans="1:62" x14ac:dyDescent="0.2">
      <c r="A551" s="26" t="s">
        <v>565</v>
      </c>
      <c r="B551" s="17">
        <f>IF(ISERROR(VLOOKUP('Prices updated for CPI'!A551,Quantities!$A$1:$B$576,2,FALSE)),0,VLOOKUP('Prices updated for CPI'!A551,Quantities!$A$1:$B$576,2,FALSE))</f>
        <v>3</v>
      </c>
      <c r="C551" s="18">
        <f t="shared" si="358"/>
        <v>1</v>
      </c>
      <c r="D551" s="19">
        <v>4</v>
      </c>
      <c r="E551" s="20">
        <v>570</v>
      </c>
      <c r="F551" s="21">
        <v>0</v>
      </c>
      <c r="G551" s="22">
        <v>0</v>
      </c>
      <c r="H551" s="22">
        <v>0</v>
      </c>
      <c r="I551" s="22">
        <v>47.674126749059006</v>
      </c>
      <c r="J551" s="23">
        <f t="shared" si="359"/>
        <v>47.674126749059006</v>
      </c>
      <c r="K551" s="24">
        <f>IF(ISERROR(VLOOKUP($A551,'14-15 pricing'!$A$1:$D$1208,4,FALSE)),L551,VLOOKUP($A551,'14-15 pricing'!$A$1:$D$1208,4,FALSE))</f>
        <v>58.92</v>
      </c>
      <c r="L551" s="24">
        <f t="shared" si="393"/>
        <v>66.99565609982173</v>
      </c>
      <c r="M551" s="24"/>
      <c r="N551" s="24"/>
      <c r="O551" s="24"/>
      <c r="P551" s="24"/>
      <c r="Q551" s="24"/>
      <c r="R551" s="24"/>
      <c r="S551" s="24"/>
      <c r="T551" s="24"/>
      <c r="U551" s="24">
        <f t="shared" si="392"/>
        <v>67.169901908411376</v>
      </c>
      <c r="V551" s="24">
        <f t="shared" si="392"/>
        <v>67.012741010800838</v>
      </c>
      <c r="W551" s="24">
        <f t="shared" si="392"/>
        <v>67.638948043018033</v>
      </c>
      <c r="X551" s="32">
        <f t="shared" si="394"/>
        <v>66.99565609982173</v>
      </c>
      <c r="Y551" s="32">
        <f t="shared" si="395"/>
        <v>0</v>
      </c>
      <c r="Z551" s="33">
        <f t="shared" si="360"/>
        <v>66.99565609982173</v>
      </c>
      <c r="AA551" s="34">
        <f t="shared" si="361"/>
        <v>0</v>
      </c>
      <c r="AC551" s="49">
        <f t="shared" si="362"/>
        <v>176.76</v>
      </c>
      <c r="AD551" s="49">
        <f t="shared" si="363"/>
        <v>200.98696829946519</v>
      </c>
      <c r="AE551" s="49">
        <f t="shared" si="364"/>
        <v>201.50970572523414</v>
      </c>
      <c r="AF551" s="49">
        <f t="shared" si="365"/>
        <v>201.03822303240253</v>
      </c>
      <c r="AG551" s="49">
        <f t="shared" si="366"/>
        <v>202.91684412905408</v>
      </c>
      <c r="AH551" s="50">
        <f t="shared" si="367"/>
        <v>810.3524313229625</v>
      </c>
      <c r="AI551" s="49">
        <f t="shared" si="368"/>
        <v>26.156844129054093</v>
      </c>
      <c r="AJ551" s="51">
        <f t="shared" si="369"/>
        <v>6.4467545726056936E-6</v>
      </c>
      <c r="AK551" s="61"/>
      <c r="AL551" s="69">
        <f t="shared" si="370"/>
        <v>176.76</v>
      </c>
      <c r="AM551" s="69">
        <f t="shared" si="371"/>
        <v>185.90781738559215</v>
      </c>
      <c r="AN551" s="69">
        <f t="shared" si="372"/>
        <v>196.45240209386762</v>
      </c>
      <c r="AO551" s="69">
        <f t="shared" si="373"/>
        <v>208.60702455551828</v>
      </c>
      <c r="AP551" s="69">
        <f t="shared" si="374"/>
        <v>222.61751916222565</v>
      </c>
      <c r="AQ551" s="70">
        <f t="shared" si="375"/>
        <v>813.03909803331294</v>
      </c>
      <c r="AS551" s="74">
        <f t="shared" si="376"/>
        <v>5.1752757329668268E-2</v>
      </c>
      <c r="AT551" s="74">
        <f t="shared" si="377"/>
        <v>5.6719426092797912E-2</v>
      </c>
      <c r="AU551" s="74">
        <f t="shared" si="378"/>
        <v>6.1870571864237209E-2</v>
      </c>
      <c r="AV551" s="74">
        <f t="shared" si="379"/>
        <v>6.7162142006290115E-2</v>
      </c>
      <c r="AW551" s="45"/>
      <c r="AX551" s="42" t="str">
        <f t="shared" si="380"/>
        <v>MVA0190-ST-0570-004-B</v>
      </c>
      <c r="AY551" s="42">
        <f t="shared" si="381"/>
        <v>58.92</v>
      </c>
      <c r="AZ551" s="43">
        <f t="shared" si="382"/>
        <v>61.969272461864058</v>
      </c>
      <c r="BA551" s="43">
        <f t="shared" si="383"/>
        <v>65.484134031289216</v>
      </c>
      <c r="BB551" s="43">
        <f t="shared" si="384"/>
        <v>67.088495315055795</v>
      </c>
      <c r="BC551" s="43">
        <f t="shared" si="385"/>
        <v>68.757605222652586</v>
      </c>
      <c r="BD551" s="43">
        <f t="shared" si="386"/>
        <v>69.794722058440897</v>
      </c>
      <c r="BE551" s="43">
        <f t="shared" si="387"/>
        <v>69.535674851839431</v>
      </c>
      <c r="BF551" s="43">
        <f t="shared" si="388"/>
        <v>71.239298885709502</v>
      </c>
      <c r="BG551" s="43">
        <f t="shared" si="389"/>
        <v>73.011677577793563</v>
      </c>
      <c r="BH551" s="43">
        <f t="shared" si="390"/>
        <v>74.112961425302117</v>
      </c>
      <c r="BI551" s="43">
        <f t="shared" si="391"/>
        <v>75.059377231754766</v>
      </c>
      <c r="BJ551" s="43">
        <f t="shared" si="357"/>
        <v>74.205839720741878</v>
      </c>
    </row>
    <row r="552" spans="1:62" x14ac:dyDescent="0.2">
      <c r="A552" s="26" t="s">
        <v>566</v>
      </c>
      <c r="B552" s="17">
        <f>IF(ISERROR(VLOOKUP('Prices updated for CPI'!A552,Quantities!$A$1:$B$576,2,FALSE)),0,VLOOKUP('Prices updated for CPI'!A552,Quantities!$A$1:$B$576,2,FALSE))</f>
        <v>69</v>
      </c>
      <c r="C552" s="18">
        <f t="shared" si="358"/>
        <v>1</v>
      </c>
      <c r="D552" s="19">
        <v>4</v>
      </c>
      <c r="E552" s="20">
        <v>30</v>
      </c>
      <c r="F552" s="21">
        <v>0</v>
      </c>
      <c r="G552" s="22">
        <v>0</v>
      </c>
      <c r="H552" s="22">
        <v>0</v>
      </c>
      <c r="I552" s="22">
        <v>53.715688950765824</v>
      </c>
      <c r="J552" s="23">
        <f t="shared" si="359"/>
        <v>53.715688950765824</v>
      </c>
      <c r="K552" s="24">
        <f>IF(ISERROR(VLOOKUP($A552,'14-15 pricing'!$A$1:$D$1208,4,FALSE)),L552,VLOOKUP($A552,'14-15 pricing'!$A$1:$D$1208,4,FALSE))</f>
        <v>65.42</v>
      </c>
      <c r="L552" s="24">
        <f t="shared" si="393"/>
        <v>75.485762813296475</v>
      </c>
      <c r="M552" s="24"/>
      <c r="N552" s="24"/>
      <c r="O552" s="24"/>
      <c r="P552" s="24"/>
      <c r="Q552" s="24"/>
      <c r="R552" s="24"/>
      <c r="S552" s="24"/>
      <c r="T552" s="24"/>
      <c r="U552" s="24">
        <f t="shared" si="392"/>
        <v>75.682090135754677</v>
      </c>
      <c r="V552" s="24">
        <f t="shared" si="392"/>
        <v>75.505012830580185</v>
      </c>
      <c r="W552" s="24">
        <f t="shared" si="392"/>
        <v>76.21057671722285</v>
      </c>
      <c r="X552" s="32">
        <f t="shared" si="394"/>
        <v>75.485762813296475</v>
      </c>
      <c r="Y552" s="32">
        <f t="shared" si="395"/>
        <v>0</v>
      </c>
      <c r="Z552" s="33">
        <f t="shared" si="360"/>
        <v>75.485762813296475</v>
      </c>
      <c r="AA552" s="34">
        <f t="shared" si="361"/>
        <v>0</v>
      </c>
      <c r="AC552" s="49">
        <f t="shared" si="362"/>
        <v>4513.9800000000005</v>
      </c>
      <c r="AD552" s="49">
        <f t="shared" si="363"/>
        <v>5208.5176341174565</v>
      </c>
      <c r="AE552" s="49">
        <f t="shared" si="364"/>
        <v>5222.0642193670728</v>
      </c>
      <c r="AF552" s="49">
        <f t="shared" si="365"/>
        <v>5209.8458853100328</v>
      </c>
      <c r="AG552" s="49">
        <f t="shared" si="366"/>
        <v>5258.5297934883765</v>
      </c>
      <c r="AH552" s="50">
        <f t="shared" si="367"/>
        <v>20937.516568323987</v>
      </c>
      <c r="AI552" s="49">
        <f t="shared" si="368"/>
        <v>744.54979348837605</v>
      </c>
      <c r="AJ552" s="51">
        <f t="shared" si="369"/>
        <v>1.8350569212484706E-4</v>
      </c>
      <c r="AK552" s="61"/>
      <c r="AL552" s="69">
        <f t="shared" si="370"/>
        <v>4513.9800000000005</v>
      </c>
      <c r="AM552" s="69">
        <f t="shared" si="371"/>
        <v>4774.3709520471011</v>
      </c>
      <c r="AN552" s="69">
        <f t="shared" si="372"/>
        <v>5074.5206309698196</v>
      </c>
      <c r="AO552" s="69">
        <f t="shared" si="373"/>
        <v>5420.4997406476214</v>
      </c>
      <c r="AP552" s="69">
        <f t="shared" si="374"/>
        <v>5819.3059121653478</v>
      </c>
      <c r="AQ552" s="70">
        <f t="shared" si="375"/>
        <v>21003.01321158756</v>
      </c>
      <c r="AS552" s="74">
        <f t="shared" si="376"/>
        <v>5.7685446556497953E-2</v>
      </c>
      <c r="AT552" s="74">
        <f t="shared" si="377"/>
        <v>6.2866853442551149E-2</v>
      </c>
      <c r="AU552" s="74">
        <f t="shared" si="378"/>
        <v>6.8179663625030876E-2</v>
      </c>
      <c r="AV552" s="74">
        <f t="shared" si="379"/>
        <v>7.3573690729496932E-2</v>
      </c>
      <c r="AW552" s="45"/>
      <c r="AX552" s="42" t="str">
        <f t="shared" si="380"/>
        <v>MVA0220-ST-0030-004-B</v>
      </c>
      <c r="AY552" s="42">
        <f t="shared" si="381"/>
        <v>65.42</v>
      </c>
      <c r="AZ552" s="43">
        <f t="shared" si="382"/>
        <v>69.193781913726099</v>
      </c>
      <c r="BA552" s="43">
        <f t="shared" si="383"/>
        <v>73.543777260432165</v>
      </c>
      <c r="BB552" s="43">
        <f t="shared" si="384"/>
        <v>75.345599803312751</v>
      </c>
      <c r="BC552" s="43">
        <f t="shared" si="385"/>
        <v>77.220140088274391</v>
      </c>
      <c r="BD552" s="43">
        <f t="shared" si="386"/>
        <v>78.384902983784556</v>
      </c>
      <c r="BE552" s="43">
        <f t="shared" si="387"/>
        <v>78.557967255762634</v>
      </c>
      <c r="BF552" s="43">
        <f t="shared" si="388"/>
        <v>80.48263745352881</v>
      </c>
      <c r="BG552" s="43">
        <f t="shared" si="389"/>
        <v>82.484983264570701</v>
      </c>
      <c r="BH552" s="43">
        <f t="shared" si="390"/>
        <v>83.729159302499653</v>
      </c>
      <c r="BI552" s="43">
        <f t="shared" si="391"/>
        <v>84.798373085094838</v>
      </c>
      <c r="BJ552" s="43">
        <f t="shared" si="357"/>
        <v>84.337766842976052</v>
      </c>
    </row>
    <row r="553" spans="1:62" x14ac:dyDescent="0.2">
      <c r="A553" s="26" t="s">
        <v>567</v>
      </c>
      <c r="B553" s="17">
        <f>IF(ISERROR(VLOOKUP('Prices updated for CPI'!A553,Quantities!$A$1:$B$576,2,FALSE)),0,VLOOKUP('Prices updated for CPI'!A553,Quantities!$A$1:$B$576,2,FALSE))</f>
        <v>47</v>
      </c>
      <c r="C553" s="18">
        <f t="shared" si="358"/>
        <v>1</v>
      </c>
      <c r="D553" s="19">
        <v>4</v>
      </c>
      <c r="E553" s="20">
        <v>210</v>
      </c>
      <c r="F553" s="21">
        <v>0</v>
      </c>
      <c r="G553" s="22">
        <v>0</v>
      </c>
      <c r="H553" s="22">
        <v>0</v>
      </c>
      <c r="I553" s="22">
        <v>64.52560295076583</v>
      </c>
      <c r="J553" s="23">
        <f t="shared" si="359"/>
        <v>64.52560295076583</v>
      </c>
      <c r="K553" s="24">
        <f>IF(ISERROR(VLOOKUP($A553,'14-15 pricing'!$A$1:$D$1208,4,FALSE)),L553,VLOOKUP($A553,'14-15 pricing'!$A$1:$D$1208,4,FALSE))</f>
        <v>77.95</v>
      </c>
      <c r="L553" s="24">
        <f t="shared" si="393"/>
        <v>90.676754871204352</v>
      </c>
      <c r="M553" s="24"/>
      <c r="N553" s="24"/>
      <c r="O553" s="24"/>
      <c r="P553" s="24"/>
      <c r="Q553" s="24"/>
      <c r="R553" s="24"/>
      <c r="S553" s="24"/>
      <c r="T553" s="24"/>
      <c r="U553" s="24">
        <f t="shared" si="392"/>
        <v>90.912591720824508</v>
      </c>
      <c r="V553" s="24">
        <f t="shared" si="392"/>
        <v>90.69987882244294</v>
      </c>
      <c r="W553" s="24">
        <f t="shared" si="392"/>
        <v>91.547432602263783</v>
      </c>
      <c r="X553" s="32">
        <f t="shared" si="394"/>
        <v>90.676754871204352</v>
      </c>
      <c r="Y553" s="32">
        <f t="shared" si="395"/>
        <v>0</v>
      </c>
      <c r="Z553" s="33">
        <f t="shared" si="360"/>
        <v>90.676754871204352</v>
      </c>
      <c r="AA553" s="34">
        <f t="shared" si="361"/>
        <v>0</v>
      </c>
      <c r="AC553" s="49">
        <f t="shared" si="362"/>
        <v>3663.65</v>
      </c>
      <c r="AD553" s="49">
        <f t="shared" si="363"/>
        <v>4261.8074789466045</v>
      </c>
      <c r="AE553" s="49">
        <f t="shared" si="364"/>
        <v>4272.891810878752</v>
      </c>
      <c r="AF553" s="49">
        <f t="shared" si="365"/>
        <v>4262.8943046548184</v>
      </c>
      <c r="AG553" s="49">
        <f t="shared" si="366"/>
        <v>4302.7293323063977</v>
      </c>
      <c r="AH553" s="50">
        <f t="shared" si="367"/>
        <v>17103.882831047547</v>
      </c>
      <c r="AI553" s="49">
        <f t="shared" si="368"/>
        <v>639.07933230639765</v>
      </c>
      <c r="AJ553" s="51">
        <f t="shared" si="369"/>
        <v>1.5751088271492687E-4</v>
      </c>
      <c r="AK553" s="61"/>
      <c r="AL553" s="69">
        <f t="shared" si="370"/>
        <v>3663.65</v>
      </c>
      <c r="AM553" s="69">
        <f t="shared" si="371"/>
        <v>3887.154831010992</v>
      </c>
      <c r="AN553" s="69">
        <f t="shared" si="372"/>
        <v>4144.786299148529</v>
      </c>
      <c r="AO553" s="69">
        <f t="shared" si="373"/>
        <v>4441.7551524590808</v>
      </c>
      <c r="AP553" s="69">
        <f t="shared" si="374"/>
        <v>4784.0677607523476</v>
      </c>
      <c r="AQ553" s="70">
        <f t="shared" si="375"/>
        <v>17155.62694387267</v>
      </c>
      <c r="AS553" s="74">
        <f t="shared" si="376"/>
        <v>6.1006054347711135E-2</v>
      </c>
      <c r="AT553" s="74">
        <f t="shared" si="377"/>
        <v>6.6277645048301526E-2</v>
      </c>
      <c r="AU553" s="74">
        <f t="shared" si="378"/>
        <v>7.1648773151841066E-2</v>
      </c>
      <c r="AV553" s="74">
        <f t="shared" si="379"/>
        <v>7.7066969372175512E-2</v>
      </c>
      <c r="AW553" s="45"/>
      <c r="AX553" s="42" t="str">
        <f t="shared" si="380"/>
        <v>MVA0220-ST-0210-004-B</v>
      </c>
      <c r="AY553" s="42">
        <f t="shared" si="381"/>
        <v>77.95</v>
      </c>
      <c r="AZ553" s="43">
        <f t="shared" si="382"/>
        <v>82.705421936404079</v>
      </c>
      <c r="BA553" s="43">
        <f t="shared" si="383"/>
        <v>88.18694253507509</v>
      </c>
      <c r="BB553" s="43">
        <f t="shared" si="384"/>
        <v>90.347522627184432</v>
      </c>
      <c r="BC553" s="43">
        <f t="shared" si="385"/>
        <v>92.595299156314852</v>
      </c>
      <c r="BD553" s="43">
        <f t="shared" si="386"/>
        <v>93.991975834609505</v>
      </c>
      <c r="BE553" s="43">
        <f t="shared" si="387"/>
        <v>94.505428775725136</v>
      </c>
      <c r="BF553" s="43">
        <f t="shared" si="388"/>
        <v>96.820811780730395</v>
      </c>
      <c r="BG553" s="43">
        <f t="shared" si="389"/>
        <v>99.229638740492518</v>
      </c>
      <c r="BH553" s="43">
        <f t="shared" si="390"/>
        <v>100.72638558927677</v>
      </c>
      <c r="BI553" s="43">
        <f t="shared" si="391"/>
        <v>102.01265241245072</v>
      </c>
      <c r="BJ553" s="43">
        <f t="shared" si="357"/>
        <v>101.78867576068826</v>
      </c>
    </row>
    <row r="554" spans="1:62" x14ac:dyDescent="0.2">
      <c r="A554" s="17" t="s">
        <v>568</v>
      </c>
      <c r="B554" s="17">
        <f>IF(ISERROR(VLOOKUP('Prices updated for CPI'!A554,Quantities!$A$1:$B$576,2,FALSE)),0,VLOOKUP('Prices updated for CPI'!A554,Quantities!$A$1:$B$576,2,FALSE))</f>
        <v>0</v>
      </c>
      <c r="C554" s="18">
        <f t="shared" si="358"/>
        <v>0.37189189832404002</v>
      </c>
      <c r="D554" s="19">
        <v>5</v>
      </c>
      <c r="E554" s="20">
        <v>1620</v>
      </c>
      <c r="F554" s="21">
        <v>0</v>
      </c>
      <c r="G554" s="22">
        <v>0</v>
      </c>
      <c r="H554" s="22">
        <v>73.704808793558669</v>
      </c>
      <c r="I554" s="22">
        <v>43.639337217127348</v>
      </c>
      <c r="J554" s="23">
        <f t="shared" si="359"/>
        <v>117.34414601068602</v>
      </c>
      <c r="K554" s="24">
        <f>IF(ISERROR(VLOOKUP($A554,'14-15 pricing'!$A$1:$D$1208,4,FALSE)),L554,VLOOKUP($A554,'14-15 pricing'!$A$1:$D$1208,4,FALSE))</f>
        <v>71.680000000000007</v>
      </c>
      <c r="L554" s="24">
        <f t="shared" ref="L554:L585" si="396">IF($D554=5,($I554*(1+L$8)*L$7)+$H554,$J554*(1+L$8)*L$7)</f>
        <v>135.03044238118432</v>
      </c>
      <c r="M554" s="24"/>
      <c r="N554" s="24"/>
      <c r="O554" s="24"/>
      <c r="P554" s="24"/>
      <c r="Q554" s="24"/>
      <c r="R554" s="24"/>
      <c r="S554" s="24"/>
      <c r="T554" s="24"/>
      <c r="U554" s="24">
        <f t="shared" ref="U554:W573" si="397">IF($D554=5,($I554*(1+U$8)*U$7)+$H554,$J554*(1+U$8)*U$7)</f>
        <v>135.18994129848465</v>
      </c>
      <c r="V554" s="24">
        <f t="shared" si="397"/>
        <v>135.04608135020973</v>
      </c>
      <c r="W554" s="24">
        <f t="shared" si="397"/>
        <v>135.61929079755848</v>
      </c>
      <c r="X554" s="32">
        <f t="shared" ref="X554:X585" si="398">IF($D554=5,($I554*(1+L$8)*L$7))</f>
        <v>61.325633587625646</v>
      </c>
      <c r="Y554" s="32">
        <f t="shared" ref="Y554:Y585" si="399">IF($D554=5,$H554,$J554*(1+L$8)*L$7)</f>
        <v>73.704808793558669</v>
      </c>
      <c r="Z554" s="33">
        <f t="shared" si="360"/>
        <v>135.03044238118432</v>
      </c>
      <c r="AA554" s="34">
        <f t="shared" si="361"/>
        <v>0</v>
      </c>
      <c r="AB554" s="25"/>
      <c r="AC554" s="49">
        <f t="shared" si="362"/>
        <v>0</v>
      </c>
      <c r="AD554" s="49">
        <f t="shared" si="363"/>
        <v>0</v>
      </c>
      <c r="AE554" s="49">
        <f t="shared" si="364"/>
        <v>0</v>
      </c>
      <c r="AF554" s="49">
        <f t="shared" si="365"/>
        <v>0</v>
      </c>
      <c r="AG554" s="49">
        <f t="shared" si="366"/>
        <v>0</v>
      </c>
      <c r="AH554" s="50">
        <f t="shared" si="367"/>
        <v>0</v>
      </c>
      <c r="AI554" s="49">
        <f t="shared" si="368"/>
        <v>0</v>
      </c>
      <c r="AJ554" s="51">
        <f t="shared" si="369"/>
        <v>0</v>
      </c>
      <c r="AK554" s="61"/>
      <c r="AL554" s="69">
        <f t="shared" si="370"/>
        <v>0</v>
      </c>
      <c r="AM554" s="69">
        <f t="shared" si="371"/>
        <v>0</v>
      </c>
      <c r="AN554" s="69">
        <f t="shared" si="372"/>
        <v>0</v>
      </c>
      <c r="AO554" s="69">
        <f t="shared" si="373"/>
        <v>0</v>
      </c>
      <c r="AP554" s="69">
        <f t="shared" si="374"/>
        <v>0</v>
      </c>
      <c r="AQ554" s="70">
        <f t="shared" si="375"/>
        <v>0</v>
      </c>
      <c r="AS554" s="74">
        <f t="shared" si="376"/>
        <v>0</v>
      </c>
      <c r="AT554" s="74">
        <f t="shared" si="377"/>
        <v>0</v>
      </c>
      <c r="AU554" s="74">
        <f t="shared" si="378"/>
        <v>0</v>
      </c>
      <c r="AV554" s="74">
        <f t="shared" si="379"/>
        <v>0</v>
      </c>
      <c r="AW554" s="45"/>
      <c r="AX554" s="42" t="str">
        <f t="shared" si="380"/>
        <v>FLU0350-ST-1620-005-B</v>
      </c>
      <c r="AY554" s="42">
        <f t="shared" si="381"/>
        <v>71.680000000000007</v>
      </c>
      <c r="AZ554" s="43">
        <f t="shared" si="382"/>
        <v>135.03044238118432</v>
      </c>
      <c r="BA554" s="43">
        <f t="shared" si="383"/>
        <v>135.18994129848465</v>
      </c>
      <c r="BB554" s="43">
        <f t="shared" si="384"/>
        <v>138.50209486029752</v>
      </c>
      <c r="BC554" s="43">
        <f t="shared" si="385"/>
        <v>141.94791992566238</v>
      </c>
      <c r="BD554" s="43">
        <f t="shared" si="386"/>
        <v>144.08901511190854</v>
      </c>
      <c r="BE554" s="43">
        <f t="shared" si="387"/>
        <v>135.04608135020973</v>
      </c>
      <c r="BF554" s="43">
        <f t="shared" si="388"/>
        <v>138.35471034328987</v>
      </c>
      <c r="BG554" s="43">
        <f t="shared" si="389"/>
        <v>141.79686859579198</v>
      </c>
      <c r="BH554" s="43">
        <f t="shared" si="390"/>
        <v>143.93568537404576</v>
      </c>
      <c r="BI554" s="43">
        <f t="shared" si="391"/>
        <v>145.77373104285758</v>
      </c>
      <c r="BJ554" s="43">
        <f t="shared" si="357"/>
        <v>135.61929079755848</v>
      </c>
    </row>
    <row r="555" spans="1:62" x14ac:dyDescent="0.2">
      <c r="A555" s="26" t="s">
        <v>569</v>
      </c>
      <c r="B555" s="17">
        <f>IF(ISERROR(VLOOKUP('Prices updated for CPI'!A555,Quantities!$A$1:$B$576,2,FALSE)),0,VLOOKUP('Prices updated for CPI'!A555,Quantities!$A$1:$B$576,2,FALSE))</f>
        <v>0</v>
      </c>
      <c r="C555" s="18">
        <f t="shared" si="358"/>
        <v>0.40837420305370542</v>
      </c>
      <c r="D555" s="19">
        <v>5</v>
      </c>
      <c r="E555" s="20">
        <v>40</v>
      </c>
      <c r="F555" s="21">
        <v>0</v>
      </c>
      <c r="G555" s="22">
        <v>0</v>
      </c>
      <c r="H555" s="22">
        <v>72.401109107494534</v>
      </c>
      <c r="I555" s="22">
        <v>49.975415853378351</v>
      </c>
      <c r="J555" s="23">
        <f t="shared" si="359"/>
        <v>122.37652496087289</v>
      </c>
      <c r="K555" s="24">
        <f>IF(ISERROR(VLOOKUP($A555,'14-15 pricing'!$A$1:$D$1208,4,FALSE)),L555,VLOOKUP($A555,'14-15 pricing'!$A$1:$D$1208,4,FALSE))</f>
        <v>142.63072844760339</v>
      </c>
      <c r="L555" s="24">
        <f t="shared" si="396"/>
        <v>142.63072844760339</v>
      </c>
      <c r="M555" s="24"/>
      <c r="N555" s="24"/>
      <c r="O555" s="24"/>
      <c r="P555" s="24"/>
      <c r="Q555" s="24"/>
      <c r="R555" s="24"/>
      <c r="S555" s="24"/>
      <c r="T555" s="24"/>
      <c r="U555" s="24">
        <f t="shared" si="397"/>
        <v>142.81338531703722</v>
      </c>
      <c r="V555" s="24">
        <f t="shared" si="397"/>
        <v>142.64863806838142</v>
      </c>
      <c r="W555" s="24">
        <f t="shared" si="397"/>
        <v>143.30507288909854</v>
      </c>
      <c r="X555" s="32">
        <f t="shared" si="398"/>
        <v>70.229619340108854</v>
      </c>
      <c r="Y555" s="32">
        <f t="shared" si="399"/>
        <v>72.401109107494534</v>
      </c>
      <c r="Z555" s="33">
        <f t="shared" si="360"/>
        <v>142.63072844760339</v>
      </c>
      <c r="AA555" s="34">
        <f t="shared" si="361"/>
        <v>0</v>
      </c>
      <c r="AC555" s="49">
        <f t="shared" si="362"/>
        <v>0</v>
      </c>
      <c r="AD555" s="49">
        <f t="shared" si="363"/>
        <v>0</v>
      </c>
      <c r="AE555" s="49">
        <f t="shared" si="364"/>
        <v>0</v>
      </c>
      <c r="AF555" s="49">
        <f t="shared" si="365"/>
        <v>0</v>
      </c>
      <c r="AG555" s="49">
        <f t="shared" si="366"/>
        <v>0</v>
      </c>
      <c r="AH555" s="50">
        <f t="shared" si="367"/>
        <v>0</v>
      </c>
      <c r="AI555" s="49">
        <f t="shared" si="368"/>
        <v>0</v>
      </c>
      <c r="AJ555" s="51">
        <f t="shared" si="369"/>
        <v>0</v>
      </c>
      <c r="AK555" s="61"/>
      <c r="AL555" s="69">
        <f t="shared" si="370"/>
        <v>0</v>
      </c>
      <c r="AM555" s="69">
        <f t="shared" si="371"/>
        <v>0</v>
      </c>
      <c r="AN555" s="69">
        <f t="shared" si="372"/>
        <v>0</v>
      </c>
      <c r="AO555" s="69">
        <f t="shared" si="373"/>
        <v>0</v>
      </c>
      <c r="AP555" s="69">
        <f t="shared" si="374"/>
        <v>0</v>
      </c>
      <c r="AQ555" s="70">
        <f t="shared" si="375"/>
        <v>0</v>
      </c>
      <c r="AS555" s="74">
        <f t="shared" si="376"/>
        <v>0</v>
      </c>
      <c r="AT555" s="74">
        <f t="shared" si="377"/>
        <v>0</v>
      </c>
      <c r="AU555" s="74">
        <f t="shared" si="378"/>
        <v>0</v>
      </c>
      <c r="AV555" s="74">
        <f t="shared" si="379"/>
        <v>0</v>
      </c>
      <c r="AW555" s="45"/>
      <c r="AX555" s="42" t="str">
        <f t="shared" si="380"/>
        <v>HPS0010-ST-0040-005-B</v>
      </c>
      <c r="AY555" s="42">
        <f t="shared" si="381"/>
        <v>142.63072844760339</v>
      </c>
      <c r="AZ555" s="43">
        <f t="shared" si="382"/>
        <v>142.63072844760339</v>
      </c>
      <c r="BA555" s="43">
        <f t="shared" si="383"/>
        <v>142.81338531703722</v>
      </c>
      <c r="BB555" s="43">
        <f t="shared" si="384"/>
        <v>146.31231325730462</v>
      </c>
      <c r="BC555" s="43">
        <f t="shared" si="385"/>
        <v>149.95245051950323</v>
      </c>
      <c r="BD555" s="43">
        <f t="shared" si="386"/>
        <v>152.21428338145191</v>
      </c>
      <c r="BE555" s="43">
        <f t="shared" si="387"/>
        <v>142.64863806838142</v>
      </c>
      <c r="BF555" s="43">
        <f t="shared" si="388"/>
        <v>146.14352970105676</v>
      </c>
      <c r="BG555" s="43">
        <f t="shared" si="389"/>
        <v>149.77946775883666</v>
      </c>
      <c r="BH555" s="43">
        <f t="shared" si="390"/>
        <v>152.03869140638923</v>
      </c>
      <c r="BI555" s="43">
        <f t="shared" si="391"/>
        <v>153.98021172850471</v>
      </c>
      <c r="BJ555" s="43">
        <f t="shared" si="357"/>
        <v>143.30507288909854</v>
      </c>
    </row>
    <row r="556" spans="1:62" x14ac:dyDescent="0.2">
      <c r="A556" s="26" t="s">
        <v>570</v>
      </c>
      <c r="B556" s="17">
        <f>IF(ISERROR(VLOOKUP('Prices updated for CPI'!A556,Quantities!$A$1:$B$576,2,FALSE)),0,VLOOKUP('Prices updated for CPI'!A556,Quantities!$A$1:$B$576,2,FALSE))</f>
        <v>0</v>
      </c>
      <c r="C556" s="18">
        <f t="shared" si="358"/>
        <v>0.23646908859062821</v>
      </c>
      <c r="D556" s="19">
        <v>5</v>
      </c>
      <c r="E556" s="20">
        <v>360</v>
      </c>
      <c r="F556" s="21">
        <v>0</v>
      </c>
      <c r="G556" s="22">
        <v>0</v>
      </c>
      <c r="H556" s="22">
        <v>193.24958740549116</v>
      </c>
      <c r="I556" s="22">
        <v>59.850299603378353</v>
      </c>
      <c r="J556" s="23">
        <f t="shared" si="359"/>
        <v>253.0998870088695</v>
      </c>
      <c r="K556" s="24">
        <f>IF(ISERROR(VLOOKUP($A556,'14-15 pricing'!$A$1:$D$1208,4,FALSE)),L556,VLOOKUP($A556,'14-15 pricing'!$A$1:$D$1208,4,FALSE))</f>
        <v>277.35621637019216</v>
      </c>
      <c r="L556" s="24">
        <f t="shared" si="396"/>
        <v>277.35621637019216</v>
      </c>
      <c r="M556" s="24"/>
      <c r="N556" s="24"/>
      <c r="O556" s="24"/>
      <c r="P556" s="24"/>
      <c r="Q556" s="24"/>
      <c r="R556" s="24"/>
      <c r="S556" s="24"/>
      <c r="T556" s="24"/>
      <c r="U556" s="24">
        <f t="shared" si="397"/>
        <v>277.57496529250835</v>
      </c>
      <c r="V556" s="24">
        <f t="shared" si="397"/>
        <v>277.37766483942539</v>
      </c>
      <c r="W556" s="24">
        <f t="shared" si="397"/>
        <v>278.16380778629497</v>
      </c>
      <c r="X556" s="32">
        <f t="shared" si="398"/>
        <v>84.106628964701002</v>
      </c>
      <c r="Y556" s="32">
        <f t="shared" si="399"/>
        <v>193.24958740549116</v>
      </c>
      <c r="Z556" s="33">
        <f t="shared" si="360"/>
        <v>277.35621637019216</v>
      </c>
      <c r="AA556" s="34">
        <f t="shared" si="361"/>
        <v>0</v>
      </c>
      <c r="AC556" s="49">
        <f t="shared" si="362"/>
        <v>0</v>
      </c>
      <c r="AD556" s="49">
        <f t="shared" si="363"/>
        <v>0</v>
      </c>
      <c r="AE556" s="49">
        <f t="shared" si="364"/>
        <v>0</v>
      </c>
      <c r="AF556" s="49">
        <f t="shared" si="365"/>
        <v>0</v>
      </c>
      <c r="AG556" s="49">
        <f t="shared" si="366"/>
        <v>0</v>
      </c>
      <c r="AH556" s="50">
        <f t="shared" si="367"/>
        <v>0</v>
      </c>
      <c r="AI556" s="49">
        <f t="shared" si="368"/>
        <v>0</v>
      </c>
      <c r="AJ556" s="51">
        <f t="shared" si="369"/>
        <v>0</v>
      </c>
      <c r="AK556" s="61"/>
      <c r="AL556" s="69">
        <f t="shared" si="370"/>
        <v>0</v>
      </c>
      <c r="AM556" s="69">
        <f t="shared" si="371"/>
        <v>0</v>
      </c>
      <c r="AN556" s="69">
        <f t="shared" si="372"/>
        <v>0</v>
      </c>
      <c r="AO556" s="69">
        <f t="shared" si="373"/>
        <v>0</v>
      </c>
      <c r="AP556" s="69">
        <f t="shared" si="374"/>
        <v>0</v>
      </c>
      <c r="AQ556" s="70">
        <f t="shared" si="375"/>
        <v>0</v>
      </c>
      <c r="AS556" s="74">
        <f t="shared" si="376"/>
        <v>0</v>
      </c>
      <c r="AT556" s="74">
        <f t="shared" si="377"/>
        <v>0</v>
      </c>
      <c r="AU556" s="74">
        <f t="shared" si="378"/>
        <v>0</v>
      </c>
      <c r="AV556" s="74">
        <f t="shared" si="379"/>
        <v>0</v>
      </c>
      <c r="AW556" s="45"/>
      <c r="AX556" s="42" t="str">
        <f t="shared" si="380"/>
        <v>HPS0010-ST-0360-005-B</v>
      </c>
      <c r="AY556" s="42">
        <f t="shared" si="381"/>
        <v>277.35621637019216</v>
      </c>
      <c r="AZ556" s="43">
        <f t="shared" si="382"/>
        <v>277.35621637019216</v>
      </c>
      <c r="BA556" s="43">
        <f t="shared" si="383"/>
        <v>277.57496529250835</v>
      </c>
      <c r="BB556" s="43">
        <f t="shared" si="384"/>
        <v>284.37555194217481</v>
      </c>
      <c r="BC556" s="43">
        <f t="shared" si="385"/>
        <v>291.45059586730616</v>
      </c>
      <c r="BD556" s="43">
        <f t="shared" si="386"/>
        <v>295.84673966544608</v>
      </c>
      <c r="BE556" s="43">
        <f t="shared" si="387"/>
        <v>277.37766483942539</v>
      </c>
      <c r="BF556" s="43">
        <f t="shared" si="388"/>
        <v>284.17341762799128</v>
      </c>
      <c r="BG556" s="43">
        <f t="shared" si="389"/>
        <v>291.24343260762487</v>
      </c>
      <c r="BH556" s="43">
        <f t="shared" si="390"/>
        <v>295.63645162409625</v>
      </c>
      <c r="BI556" s="43">
        <f t="shared" si="391"/>
        <v>299.41170234137633</v>
      </c>
      <c r="BJ556" s="43">
        <f t="shared" si="357"/>
        <v>278.16380778629497</v>
      </c>
    </row>
    <row r="557" spans="1:62" x14ac:dyDescent="0.2">
      <c r="A557" s="26" t="s">
        <v>571</v>
      </c>
      <c r="B557" s="17">
        <f>IF(ISERROR(VLOOKUP('Prices updated for CPI'!A557,Quantities!$A$1:$B$576,2,FALSE)),0,VLOOKUP('Prices updated for CPI'!A557,Quantities!$A$1:$B$576,2,FALSE))</f>
        <v>0</v>
      </c>
      <c r="C557" s="18">
        <f t="shared" si="358"/>
        <v>0.41921201909615552</v>
      </c>
      <c r="D557" s="19">
        <v>5</v>
      </c>
      <c r="E557" s="20">
        <v>40</v>
      </c>
      <c r="F557" s="21">
        <v>0</v>
      </c>
      <c r="G557" s="22">
        <v>0</v>
      </c>
      <c r="H557" s="22">
        <v>72.401109107494534</v>
      </c>
      <c r="I557" s="22">
        <v>52.259027617134578</v>
      </c>
      <c r="J557" s="23">
        <f t="shared" si="359"/>
        <v>124.66013672462911</v>
      </c>
      <c r="K557" s="24">
        <f>IF(ISERROR(VLOOKUP($A557,'14-15 pricing'!$A$1:$D$1208,4,FALSE)),L557,VLOOKUP($A557,'14-15 pricing'!$A$1:$D$1208,4,FALSE))</f>
        <v>70.83</v>
      </c>
      <c r="L557" s="24">
        <f t="shared" si="396"/>
        <v>145.83985001569039</v>
      </c>
      <c r="M557" s="24"/>
      <c r="N557" s="24"/>
      <c r="O557" s="24"/>
      <c r="P557" s="24"/>
      <c r="Q557" s="24"/>
      <c r="R557" s="24"/>
      <c r="S557" s="24"/>
      <c r="T557" s="24"/>
      <c r="U557" s="24">
        <f t="shared" si="397"/>
        <v>146.03085333644731</v>
      </c>
      <c r="V557" s="24">
        <f t="shared" si="397"/>
        <v>145.85857801126321</v>
      </c>
      <c r="W557" s="24">
        <f t="shared" si="397"/>
        <v>146.54500842587646</v>
      </c>
      <c r="X557" s="32">
        <f t="shared" si="398"/>
        <v>73.438740908195868</v>
      </c>
      <c r="Y557" s="32">
        <f t="shared" si="399"/>
        <v>72.401109107494534</v>
      </c>
      <c r="Z557" s="33">
        <f t="shared" si="360"/>
        <v>145.83985001569039</v>
      </c>
      <c r="AA557" s="34">
        <f t="shared" si="361"/>
        <v>0</v>
      </c>
      <c r="AC557" s="49">
        <f t="shared" si="362"/>
        <v>0</v>
      </c>
      <c r="AD557" s="49">
        <f t="shared" si="363"/>
        <v>0</v>
      </c>
      <c r="AE557" s="49">
        <f t="shared" si="364"/>
        <v>0</v>
      </c>
      <c r="AF557" s="49">
        <f t="shared" si="365"/>
        <v>0</v>
      </c>
      <c r="AG557" s="49">
        <f t="shared" si="366"/>
        <v>0</v>
      </c>
      <c r="AH557" s="50">
        <f t="shared" si="367"/>
        <v>0</v>
      </c>
      <c r="AI557" s="49">
        <f t="shared" si="368"/>
        <v>0</v>
      </c>
      <c r="AJ557" s="51">
        <f t="shared" si="369"/>
        <v>0</v>
      </c>
      <c r="AK557" s="61"/>
      <c r="AL557" s="69">
        <f t="shared" si="370"/>
        <v>0</v>
      </c>
      <c r="AM557" s="69">
        <f t="shared" si="371"/>
        <v>0</v>
      </c>
      <c r="AN557" s="69">
        <f t="shared" si="372"/>
        <v>0</v>
      </c>
      <c r="AO557" s="69">
        <f t="shared" si="373"/>
        <v>0</v>
      </c>
      <c r="AP557" s="69">
        <f t="shared" si="374"/>
        <v>0</v>
      </c>
      <c r="AQ557" s="70">
        <f t="shared" si="375"/>
        <v>0</v>
      </c>
      <c r="AS557" s="74">
        <f t="shared" si="376"/>
        <v>0</v>
      </c>
      <c r="AT557" s="74">
        <f t="shared" si="377"/>
        <v>0</v>
      </c>
      <c r="AU557" s="74">
        <f t="shared" si="378"/>
        <v>0</v>
      </c>
      <c r="AV557" s="74">
        <f t="shared" si="379"/>
        <v>0</v>
      </c>
      <c r="AW557" s="45"/>
      <c r="AX557" s="42" t="str">
        <f t="shared" si="380"/>
        <v>HPS0020-ST-0040-005-B</v>
      </c>
      <c r="AY557" s="42">
        <f t="shared" si="381"/>
        <v>70.83</v>
      </c>
      <c r="AZ557" s="43">
        <f t="shared" si="382"/>
        <v>145.83985001569039</v>
      </c>
      <c r="BA557" s="43">
        <f t="shared" si="383"/>
        <v>146.03085333644731</v>
      </c>
      <c r="BB557" s="43">
        <f t="shared" si="384"/>
        <v>149.60860924319027</v>
      </c>
      <c r="BC557" s="43">
        <f t="shared" si="385"/>
        <v>153.3307558016561</v>
      </c>
      <c r="BD557" s="43">
        <f t="shared" si="386"/>
        <v>155.64354589623684</v>
      </c>
      <c r="BE557" s="43">
        <f t="shared" si="387"/>
        <v>145.85857801126321</v>
      </c>
      <c r="BF557" s="43">
        <f t="shared" si="388"/>
        <v>149.43211317253915</v>
      </c>
      <c r="BG557" s="43">
        <f t="shared" si="389"/>
        <v>153.14986864518926</v>
      </c>
      <c r="BH557" s="43">
        <f t="shared" si="390"/>
        <v>155.4599302980981</v>
      </c>
      <c r="BI557" s="43">
        <f t="shared" si="391"/>
        <v>157.44513953106659</v>
      </c>
      <c r="BJ557" s="43">
        <f t="shared" si="357"/>
        <v>146.54500842587646</v>
      </c>
    </row>
    <row r="558" spans="1:62" x14ac:dyDescent="0.2">
      <c r="A558" s="26" t="s">
        <v>572</v>
      </c>
      <c r="B558" s="17">
        <f>IF(ISERROR(VLOOKUP('Prices updated for CPI'!A558,Quantities!$A$1:$B$576,2,FALSE)),0,VLOOKUP('Prices updated for CPI'!A558,Quantities!$A$1:$B$576,2,FALSE))</f>
        <v>0</v>
      </c>
      <c r="C558" s="18">
        <f t="shared" si="358"/>
        <v>0.28423940108218543</v>
      </c>
      <c r="D558" s="19">
        <v>5</v>
      </c>
      <c r="E558" s="20">
        <v>350</v>
      </c>
      <c r="F558" s="21">
        <v>0</v>
      </c>
      <c r="G558" s="22">
        <v>0</v>
      </c>
      <c r="H558" s="22">
        <v>158.81775451651905</v>
      </c>
      <c r="I558" s="22">
        <v>63.068941617134577</v>
      </c>
      <c r="J558" s="23">
        <f t="shared" si="359"/>
        <v>221.88669613365363</v>
      </c>
      <c r="K558" s="24">
        <f>IF(ISERROR(VLOOKUP($A558,'14-15 pricing'!$A$1:$D$1208,4,FALSE)),L558,VLOOKUP($A558,'14-15 pricing'!$A$1:$D$1208,4,FALSE))</f>
        <v>217.86</v>
      </c>
      <c r="L558" s="24">
        <f t="shared" si="396"/>
        <v>247.44748748262276</v>
      </c>
      <c r="M558" s="24"/>
      <c r="N558" s="24"/>
      <c r="O558" s="24"/>
      <c r="P558" s="24"/>
      <c r="Q558" s="24"/>
      <c r="R558" s="24"/>
      <c r="S558" s="24"/>
      <c r="T558" s="24"/>
      <c r="U558" s="24">
        <f t="shared" si="397"/>
        <v>247.67800033054164</v>
      </c>
      <c r="V558" s="24">
        <f t="shared" si="397"/>
        <v>247.47008941215046</v>
      </c>
      <c r="W558" s="24">
        <f t="shared" si="397"/>
        <v>248.29850971994193</v>
      </c>
      <c r="X558" s="32">
        <f t="shared" si="398"/>
        <v>88.629732966103731</v>
      </c>
      <c r="Y558" s="32">
        <f t="shared" si="399"/>
        <v>158.81775451651905</v>
      </c>
      <c r="Z558" s="33">
        <f t="shared" si="360"/>
        <v>247.44748748262276</v>
      </c>
      <c r="AA558" s="34">
        <f t="shared" si="361"/>
        <v>0</v>
      </c>
      <c r="AC558" s="49">
        <f t="shared" si="362"/>
        <v>0</v>
      </c>
      <c r="AD558" s="49">
        <f t="shared" si="363"/>
        <v>0</v>
      </c>
      <c r="AE558" s="49">
        <f t="shared" si="364"/>
        <v>0</v>
      </c>
      <c r="AF558" s="49">
        <f t="shared" si="365"/>
        <v>0</v>
      </c>
      <c r="AG558" s="49">
        <f t="shared" si="366"/>
        <v>0</v>
      </c>
      <c r="AH558" s="50">
        <f t="shared" si="367"/>
        <v>0</v>
      </c>
      <c r="AI558" s="49">
        <f t="shared" si="368"/>
        <v>0</v>
      </c>
      <c r="AJ558" s="51">
        <f t="shared" si="369"/>
        <v>0</v>
      </c>
      <c r="AK558" s="61"/>
      <c r="AL558" s="69">
        <f t="shared" si="370"/>
        <v>0</v>
      </c>
      <c r="AM558" s="69">
        <f t="shared" si="371"/>
        <v>0</v>
      </c>
      <c r="AN558" s="69">
        <f t="shared" si="372"/>
        <v>0</v>
      </c>
      <c r="AO558" s="69">
        <f t="shared" si="373"/>
        <v>0</v>
      </c>
      <c r="AP558" s="69">
        <f t="shared" si="374"/>
        <v>0</v>
      </c>
      <c r="AQ558" s="70">
        <f t="shared" si="375"/>
        <v>0</v>
      </c>
      <c r="AS558" s="74">
        <f t="shared" si="376"/>
        <v>0</v>
      </c>
      <c r="AT558" s="74">
        <f t="shared" si="377"/>
        <v>0</v>
      </c>
      <c r="AU558" s="74">
        <f t="shared" si="378"/>
        <v>0</v>
      </c>
      <c r="AV558" s="74">
        <f t="shared" si="379"/>
        <v>0</v>
      </c>
      <c r="AW558" s="45"/>
      <c r="AX558" s="42" t="str">
        <f t="shared" si="380"/>
        <v>HPS0020-ST-0350-005-B</v>
      </c>
      <c r="AY558" s="42">
        <f t="shared" si="381"/>
        <v>217.86</v>
      </c>
      <c r="AZ558" s="43">
        <f t="shared" si="382"/>
        <v>247.44748748262276</v>
      </c>
      <c r="BA558" s="43">
        <f t="shared" si="383"/>
        <v>247.67800033054164</v>
      </c>
      <c r="BB558" s="43">
        <f t="shared" si="384"/>
        <v>253.74611133863991</v>
      </c>
      <c r="BC558" s="43">
        <f t="shared" si="385"/>
        <v>260.05911845648524</v>
      </c>
      <c r="BD558" s="43">
        <f t="shared" si="386"/>
        <v>263.9817636559232</v>
      </c>
      <c r="BE558" s="43">
        <f t="shared" si="387"/>
        <v>247.47008941215046</v>
      </c>
      <c r="BF558" s="43">
        <f t="shared" si="388"/>
        <v>253.53310660274815</v>
      </c>
      <c r="BG558" s="43">
        <f t="shared" si="389"/>
        <v>259.84081432740584</v>
      </c>
      <c r="BH558" s="43">
        <f t="shared" si="390"/>
        <v>263.76016670000871</v>
      </c>
      <c r="BI558" s="43">
        <f t="shared" si="391"/>
        <v>267.12836014521429</v>
      </c>
      <c r="BJ558" s="43">
        <f t="shared" si="357"/>
        <v>248.29850971994193</v>
      </c>
    </row>
    <row r="559" spans="1:62" x14ac:dyDescent="0.2">
      <c r="A559" s="26" t="s">
        <v>573</v>
      </c>
      <c r="B559" s="17">
        <f>IF(ISERROR(VLOOKUP('Prices updated for CPI'!A559,Quantities!$A$1:$B$576,2,FALSE)),0,VLOOKUP('Prices updated for CPI'!A559,Quantities!$A$1:$B$576,2,FALSE))</f>
        <v>0</v>
      </c>
      <c r="C559" s="18">
        <f t="shared" si="358"/>
        <v>0.24329649983554319</v>
      </c>
      <c r="D559" s="19">
        <v>5</v>
      </c>
      <c r="E559" s="20">
        <v>360</v>
      </c>
      <c r="F559" s="21">
        <v>0</v>
      </c>
      <c r="G559" s="22">
        <v>0</v>
      </c>
      <c r="H559" s="22">
        <v>193.24958740549116</v>
      </c>
      <c r="I559" s="22">
        <v>62.13391136713458</v>
      </c>
      <c r="J559" s="23">
        <f t="shared" si="359"/>
        <v>255.38349877262573</v>
      </c>
      <c r="K559" s="24">
        <f>IF(ISERROR(VLOOKUP($A559,'14-15 pricing'!$A$1:$D$1208,4,FALSE)),L559,VLOOKUP($A559,'14-15 pricing'!$A$1:$D$1208,4,FALSE))</f>
        <v>326.3</v>
      </c>
      <c r="L559" s="24">
        <f t="shared" si="396"/>
        <v>280.56533793827919</v>
      </c>
      <c r="M559" s="24"/>
      <c r="N559" s="24"/>
      <c r="O559" s="24"/>
      <c r="P559" s="24"/>
      <c r="Q559" s="24"/>
      <c r="R559" s="24"/>
      <c r="S559" s="24"/>
      <c r="T559" s="24"/>
      <c r="U559" s="24">
        <f t="shared" si="397"/>
        <v>280.79243331191844</v>
      </c>
      <c r="V559" s="24">
        <f t="shared" si="397"/>
        <v>280.58760478230715</v>
      </c>
      <c r="W559" s="24">
        <f t="shared" si="397"/>
        <v>281.40374332307294</v>
      </c>
      <c r="X559" s="32">
        <f t="shared" si="398"/>
        <v>87.31575053278803</v>
      </c>
      <c r="Y559" s="32">
        <f t="shared" si="399"/>
        <v>193.24958740549116</v>
      </c>
      <c r="Z559" s="33">
        <f t="shared" si="360"/>
        <v>280.56533793827919</v>
      </c>
      <c r="AA559" s="34">
        <f t="shared" si="361"/>
        <v>0</v>
      </c>
      <c r="AC559" s="49">
        <f t="shared" si="362"/>
        <v>0</v>
      </c>
      <c r="AD559" s="49">
        <f t="shared" si="363"/>
        <v>0</v>
      </c>
      <c r="AE559" s="49">
        <f t="shared" si="364"/>
        <v>0</v>
      </c>
      <c r="AF559" s="49">
        <f t="shared" si="365"/>
        <v>0</v>
      </c>
      <c r="AG559" s="49">
        <f t="shared" si="366"/>
        <v>0</v>
      </c>
      <c r="AH559" s="50">
        <f t="shared" si="367"/>
        <v>0</v>
      </c>
      <c r="AI559" s="49">
        <f t="shared" si="368"/>
        <v>0</v>
      </c>
      <c r="AJ559" s="51">
        <f t="shared" si="369"/>
        <v>0</v>
      </c>
      <c r="AK559" s="61"/>
      <c r="AL559" s="69">
        <f t="shared" si="370"/>
        <v>0</v>
      </c>
      <c r="AM559" s="69">
        <f t="shared" si="371"/>
        <v>0</v>
      </c>
      <c r="AN559" s="69">
        <f t="shared" si="372"/>
        <v>0</v>
      </c>
      <c r="AO559" s="69">
        <f t="shared" si="373"/>
        <v>0</v>
      </c>
      <c r="AP559" s="69">
        <f t="shared" si="374"/>
        <v>0</v>
      </c>
      <c r="AQ559" s="70">
        <f t="shared" si="375"/>
        <v>0</v>
      </c>
      <c r="AS559" s="74">
        <f t="shared" si="376"/>
        <v>0</v>
      </c>
      <c r="AT559" s="74">
        <f t="shared" si="377"/>
        <v>0</v>
      </c>
      <c r="AU559" s="74">
        <f t="shared" si="378"/>
        <v>0</v>
      </c>
      <c r="AV559" s="74">
        <f t="shared" si="379"/>
        <v>0</v>
      </c>
      <c r="AW559" s="45"/>
      <c r="AX559" s="42" t="str">
        <f t="shared" si="380"/>
        <v>HPS0020-ST-0360-005-B</v>
      </c>
      <c r="AY559" s="42">
        <f t="shared" si="381"/>
        <v>326.3</v>
      </c>
      <c r="AZ559" s="43">
        <f t="shared" si="382"/>
        <v>280.56533793827919</v>
      </c>
      <c r="BA559" s="43">
        <f t="shared" si="383"/>
        <v>280.79243331191844</v>
      </c>
      <c r="BB559" s="43">
        <f t="shared" si="384"/>
        <v>287.67184792806046</v>
      </c>
      <c r="BC559" s="43">
        <f t="shared" si="385"/>
        <v>294.828901149459</v>
      </c>
      <c r="BD559" s="43">
        <f t="shared" si="386"/>
        <v>299.27600218023099</v>
      </c>
      <c r="BE559" s="43">
        <f t="shared" si="387"/>
        <v>280.58760478230715</v>
      </c>
      <c r="BF559" s="43">
        <f t="shared" si="388"/>
        <v>287.4620010994737</v>
      </c>
      <c r="BG559" s="43">
        <f t="shared" si="389"/>
        <v>294.61383349397744</v>
      </c>
      <c r="BH559" s="43">
        <f t="shared" si="390"/>
        <v>299.05769051580506</v>
      </c>
      <c r="BI559" s="43">
        <f t="shared" si="391"/>
        <v>302.87663014393814</v>
      </c>
      <c r="BJ559" s="43">
        <f t="shared" si="357"/>
        <v>281.40374332307294</v>
      </c>
    </row>
    <row r="560" spans="1:62" x14ac:dyDescent="0.2">
      <c r="A560" s="26" t="s">
        <v>574</v>
      </c>
      <c r="B560" s="17">
        <f>IF(ISERROR(VLOOKUP('Prices updated for CPI'!A560,Quantities!$A$1:$B$576,2,FALSE)),0,VLOOKUP('Prices updated for CPI'!A560,Quantities!$A$1:$B$576,2,FALSE))</f>
        <v>0</v>
      </c>
      <c r="C560" s="18">
        <f t="shared" si="358"/>
        <v>0.20547934643822127</v>
      </c>
      <c r="D560" s="19">
        <v>5</v>
      </c>
      <c r="E560" s="20">
        <v>730</v>
      </c>
      <c r="F560" s="21">
        <v>0</v>
      </c>
      <c r="G560" s="22">
        <v>0</v>
      </c>
      <c r="H560" s="22">
        <v>221.15982511157185</v>
      </c>
      <c r="I560" s="22">
        <v>57.196469492134575</v>
      </c>
      <c r="J560" s="23">
        <f t="shared" si="359"/>
        <v>278.35629460370643</v>
      </c>
      <c r="K560" s="24">
        <f>IF(ISERROR(VLOOKUP($A560,'14-15 pricing'!$A$1:$D$1208,4,FALSE)),L560,VLOOKUP($A560,'14-15 pricing'!$A$1:$D$1208,4,FALSE))</f>
        <v>326.3</v>
      </c>
      <c r="L560" s="24">
        <f t="shared" si="396"/>
        <v>301.53707083206382</v>
      </c>
      <c r="M560" s="24"/>
      <c r="N560" s="24"/>
      <c r="O560" s="24"/>
      <c r="P560" s="24"/>
      <c r="Q560" s="24"/>
      <c r="R560" s="24"/>
      <c r="S560" s="24"/>
      <c r="T560" s="24"/>
      <c r="U560" s="24">
        <f t="shared" si="397"/>
        <v>301.74612017926188</v>
      </c>
      <c r="V560" s="24">
        <f t="shared" si="397"/>
        <v>301.55756825186415</v>
      </c>
      <c r="W560" s="24">
        <f t="shared" si="397"/>
        <v>302.30885272955368</v>
      </c>
      <c r="X560" s="32">
        <f t="shared" si="398"/>
        <v>80.377245720491942</v>
      </c>
      <c r="Y560" s="32">
        <f t="shared" si="399"/>
        <v>221.15982511157185</v>
      </c>
      <c r="Z560" s="33">
        <f t="shared" si="360"/>
        <v>301.53707083206382</v>
      </c>
      <c r="AA560" s="34">
        <f t="shared" si="361"/>
        <v>0</v>
      </c>
      <c r="AC560" s="49">
        <f t="shared" si="362"/>
        <v>0</v>
      </c>
      <c r="AD560" s="49">
        <f t="shared" si="363"/>
        <v>0</v>
      </c>
      <c r="AE560" s="49">
        <f t="shared" si="364"/>
        <v>0</v>
      </c>
      <c r="AF560" s="49">
        <f t="shared" si="365"/>
        <v>0</v>
      </c>
      <c r="AG560" s="49">
        <f t="shared" si="366"/>
        <v>0</v>
      </c>
      <c r="AH560" s="50">
        <f t="shared" si="367"/>
        <v>0</v>
      </c>
      <c r="AI560" s="49">
        <f t="shared" si="368"/>
        <v>0</v>
      </c>
      <c r="AJ560" s="51">
        <f t="shared" si="369"/>
        <v>0</v>
      </c>
      <c r="AK560" s="61"/>
      <c r="AL560" s="69">
        <f t="shared" si="370"/>
        <v>0</v>
      </c>
      <c r="AM560" s="69">
        <f t="shared" si="371"/>
        <v>0</v>
      </c>
      <c r="AN560" s="69">
        <f t="shared" si="372"/>
        <v>0</v>
      </c>
      <c r="AO560" s="69">
        <f t="shared" si="373"/>
        <v>0</v>
      </c>
      <c r="AP560" s="69">
        <f t="shared" si="374"/>
        <v>0</v>
      </c>
      <c r="AQ560" s="70">
        <f t="shared" si="375"/>
        <v>0</v>
      </c>
      <c r="AS560" s="74">
        <f t="shared" si="376"/>
        <v>0</v>
      </c>
      <c r="AT560" s="74">
        <f t="shared" si="377"/>
        <v>0</v>
      </c>
      <c r="AU560" s="74">
        <f t="shared" si="378"/>
        <v>0</v>
      </c>
      <c r="AV560" s="74">
        <f t="shared" si="379"/>
        <v>0</v>
      </c>
      <c r="AW560" s="45"/>
      <c r="AX560" s="42" t="str">
        <f t="shared" si="380"/>
        <v>HPS0020-ST-0730-005-B</v>
      </c>
      <c r="AY560" s="42">
        <f t="shared" si="381"/>
        <v>326.3</v>
      </c>
      <c r="AZ560" s="43">
        <f t="shared" si="382"/>
        <v>301.53707083206382</v>
      </c>
      <c r="BA560" s="43">
        <f t="shared" si="383"/>
        <v>301.74612017926188</v>
      </c>
      <c r="BB560" s="43">
        <f t="shared" si="384"/>
        <v>309.1389001236538</v>
      </c>
      <c r="BC560" s="43">
        <f t="shared" si="385"/>
        <v>316.83003701078815</v>
      </c>
      <c r="BD560" s="43">
        <f t="shared" si="386"/>
        <v>321.60899585327945</v>
      </c>
      <c r="BE560" s="43">
        <f t="shared" si="387"/>
        <v>301.55756825186415</v>
      </c>
      <c r="BF560" s="43">
        <f t="shared" si="388"/>
        <v>308.9457286740348</v>
      </c>
      <c r="BG560" s="43">
        <f t="shared" si="389"/>
        <v>316.63205960481389</v>
      </c>
      <c r="BH560" s="43">
        <f t="shared" si="390"/>
        <v>321.40803222199708</v>
      </c>
      <c r="BI560" s="43">
        <f t="shared" si="391"/>
        <v>325.51238368988879</v>
      </c>
      <c r="BJ560" s="43">
        <f t="shared" si="357"/>
        <v>302.30885272955368</v>
      </c>
    </row>
    <row r="561" spans="1:62" x14ac:dyDescent="0.2">
      <c r="A561" s="26" t="s">
        <v>575</v>
      </c>
      <c r="B561" s="17">
        <f>IF(ISERROR(VLOOKUP('Prices updated for CPI'!A561,Quantities!$A$1:$B$576,2,FALSE)),0,VLOOKUP('Prices updated for CPI'!A561,Quantities!$A$1:$B$576,2,FALSE))</f>
        <v>0</v>
      </c>
      <c r="C561" s="18">
        <f t="shared" si="358"/>
        <v>0.28955480036562731</v>
      </c>
      <c r="D561" s="19">
        <v>5</v>
      </c>
      <c r="E561" s="20">
        <v>750</v>
      </c>
      <c r="F561" s="21">
        <v>0</v>
      </c>
      <c r="G561" s="22">
        <v>0</v>
      </c>
      <c r="H561" s="22">
        <v>128.22158451965586</v>
      </c>
      <c r="I561" s="22">
        <v>52.259027617134578</v>
      </c>
      <c r="J561" s="23">
        <f t="shared" si="359"/>
        <v>180.48061213679046</v>
      </c>
      <c r="K561" s="24">
        <f>IF(ISERROR(VLOOKUP($A561,'14-15 pricing'!$A$1:$D$1208,4,FALSE)),L561,VLOOKUP($A561,'14-15 pricing'!$A$1:$D$1208,4,FALSE))</f>
        <v>201.66032542785172</v>
      </c>
      <c r="L561" s="24">
        <f t="shared" si="396"/>
        <v>201.66032542785172</v>
      </c>
      <c r="M561" s="24"/>
      <c r="N561" s="24"/>
      <c r="O561" s="24"/>
      <c r="P561" s="24"/>
      <c r="Q561" s="24"/>
      <c r="R561" s="24"/>
      <c r="S561" s="24"/>
      <c r="T561" s="24"/>
      <c r="U561" s="24">
        <f t="shared" si="397"/>
        <v>201.85132874860864</v>
      </c>
      <c r="V561" s="24">
        <f t="shared" si="397"/>
        <v>201.67905342342453</v>
      </c>
      <c r="W561" s="24">
        <f t="shared" si="397"/>
        <v>202.36548383803779</v>
      </c>
      <c r="X561" s="32">
        <f t="shared" si="398"/>
        <v>73.438740908195868</v>
      </c>
      <c r="Y561" s="32">
        <f t="shared" si="399"/>
        <v>128.22158451965586</v>
      </c>
      <c r="Z561" s="33">
        <f t="shared" si="360"/>
        <v>201.66032542785172</v>
      </c>
      <c r="AA561" s="34">
        <f t="shared" si="361"/>
        <v>0</v>
      </c>
      <c r="AC561" s="49">
        <f t="shared" si="362"/>
        <v>0</v>
      </c>
      <c r="AD561" s="49">
        <f t="shared" si="363"/>
        <v>0</v>
      </c>
      <c r="AE561" s="49">
        <f t="shared" si="364"/>
        <v>0</v>
      </c>
      <c r="AF561" s="49">
        <f t="shared" si="365"/>
        <v>0</v>
      </c>
      <c r="AG561" s="49">
        <f t="shared" si="366"/>
        <v>0</v>
      </c>
      <c r="AH561" s="50">
        <f t="shared" si="367"/>
        <v>0</v>
      </c>
      <c r="AI561" s="49">
        <f t="shared" si="368"/>
        <v>0</v>
      </c>
      <c r="AJ561" s="51">
        <f t="shared" si="369"/>
        <v>0</v>
      </c>
      <c r="AK561" s="61"/>
      <c r="AL561" s="69">
        <f t="shared" si="370"/>
        <v>0</v>
      </c>
      <c r="AM561" s="69">
        <f t="shared" si="371"/>
        <v>0</v>
      </c>
      <c r="AN561" s="69">
        <f t="shared" si="372"/>
        <v>0</v>
      </c>
      <c r="AO561" s="69">
        <f t="shared" si="373"/>
        <v>0</v>
      </c>
      <c r="AP561" s="69">
        <f t="shared" si="374"/>
        <v>0</v>
      </c>
      <c r="AQ561" s="70">
        <f t="shared" si="375"/>
        <v>0</v>
      </c>
      <c r="AS561" s="74">
        <f t="shared" si="376"/>
        <v>0</v>
      </c>
      <c r="AT561" s="74">
        <f t="shared" si="377"/>
        <v>0</v>
      </c>
      <c r="AU561" s="74">
        <f t="shared" si="378"/>
        <v>0</v>
      </c>
      <c r="AV561" s="74">
        <f t="shared" si="379"/>
        <v>0</v>
      </c>
      <c r="AW561" s="45"/>
      <c r="AX561" s="42" t="str">
        <f t="shared" si="380"/>
        <v>HPS0020-ST-0750-005-B</v>
      </c>
      <c r="AY561" s="42">
        <f t="shared" si="381"/>
        <v>201.66032542785172</v>
      </c>
      <c r="AZ561" s="43">
        <f t="shared" si="382"/>
        <v>201.66032542785172</v>
      </c>
      <c r="BA561" s="43">
        <f t="shared" si="383"/>
        <v>201.85132874860864</v>
      </c>
      <c r="BB561" s="43">
        <f t="shared" si="384"/>
        <v>206.79668630294955</v>
      </c>
      <c r="BC561" s="43">
        <f t="shared" si="385"/>
        <v>211.94162801531758</v>
      </c>
      <c r="BD561" s="43">
        <f t="shared" si="386"/>
        <v>215.1384850016434</v>
      </c>
      <c r="BE561" s="43">
        <f t="shared" si="387"/>
        <v>201.67905342342453</v>
      </c>
      <c r="BF561" s="43">
        <f t="shared" si="388"/>
        <v>206.62019023229843</v>
      </c>
      <c r="BG561" s="43">
        <f t="shared" si="389"/>
        <v>211.76074085885074</v>
      </c>
      <c r="BH561" s="43">
        <f t="shared" si="390"/>
        <v>214.95486940350466</v>
      </c>
      <c r="BI561" s="43">
        <f t="shared" si="391"/>
        <v>217.69982362156657</v>
      </c>
      <c r="BJ561" s="43">
        <f t="shared" si="357"/>
        <v>202.36548383803779</v>
      </c>
    </row>
    <row r="562" spans="1:62" x14ac:dyDescent="0.2">
      <c r="A562" s="26" t="s">
        <v>576</v>
      </c>
      <c r="B562" s="17">
        <f>IF(ISERROR(VLOOKUP('Prices updated for CPI'!A562,Quantities!$A$1:$B$576,2,FALSE)),0,VLOOKUP('Prices updated for CPI'!A562,Quantities!$A$1:$B$576,2,FALSE))</f>
        <v>0</v>
      </c>
      <c r="C562" s="18">
        <f t="shared" si="358"/>
        <v>0.3425240831460904</v>
      </c>
      <c r="D562" s="19">
        <v>5</v>
      </c>
      <c r="E562" s="20">
        <v>890</v>
      </c>
      <c r="F562" s="21">
        <v>0</v>
      </c>
      <c r="G562" s="22">
        <v>0</v>
      </c>
      <c r="H562" s="22">
        <v>100.31134681357518</v>
      </c>
      <c r="I562" s="22">
        <v>52.259027617134578</v>
      </c>
      <c r="J562" s="23">
        <f t="shared" si="359"/>
        <v>152.57037443070976</v>
      </c>
      <c r="K562" s="24">
        <f>IF(ISERROR(VLOOKUP($A562,'14-15 pricing'!$A$1:$D$1208,4,FALSE)),L562,VLOOKUP($A562,'14-15 pricing'!$A$1:$D$1208,4,FALSE))</f>
        <v>70.83</v>
      </c>
      <c r="L562" s="24">
        <f t="shared" si="396"/>
        <v>173.75008772177105</v>
      </c>
      <c r="M562" s="24"/>
      <c r="N562" s="24"/>
      <c r="O562" s="24"/>
      <c r="P562" s="24"/>
      <c r="Q562" s="24"/>
      <c r="R562" s="24"/>
      <c r="S562" s="24"/>
      <c r="T562" s="24"/>
      <c r="U562" s="24">
        <f t="shared" si="397"/>
        <v>173.94109104252794</v>
      </c>
      <c r="V562" s="24">
        <f t="shared" si="397"/>
        <v>173.76881571734384</v>
      </c>
      <c r="W562" s="24">
        <f t="shared" si="397"/>
        <v>174.45524613195713</v>
      </c>
      <c r="X562" s="32">
        <f t="shared" si="398"/>
        <v>73.438740908195868</v>
      </c>
      <c r="Y562" s="32">
        <f t="shared" si="399"/>
        <v>100.31134681357518</v>
      </c>
      <c r="Z562" s="33">
        <f t="shared" si="360"/>
        <v>173.75008772177105</v>
      </c>
      <c r="AA562" s="34">
        <f t="shared" si="361"/>
        <v>0</v>
      </c>
      <c r="AC562" s="49">
        <f t="shared" si="362"/>
        <v>0</v>
      </c>
      <c r="AD562" s="49">
        <f t="shared" si="363"/>
        <v>0</v>
      </c>
      <c r="AE562" s="49">
        <f t="shared" si="364"/>
        <v>0</v>
      </c>
      <c r="AF562" s="49">
        <f t="shared" si="365"/>
        <v>0</v>
      </c>
      <c r="AG562" s="49">
        <f t="shared" si="366"/>
        <v>0</v>
      </c>
      <c r="AH562" s="50">
        <f t="shared" si="367"/>
        <v>0</v>
      </c>
      <c r="AI562" s="49">
        <f t="shared" si="368"/>
        <v>0</v>
      </c>
      <c r="AJ562" s="51">
        <f t="shared" si="369"/>
        <v>0</v>
      </c>
      <c r="AK562" s="61"/>
      <c r="AL562" s="69">
        <f t="shared" si="370"/>
        <v>0</v>
      </c>
      <c r="AM562" s="69">
        <f t="shared" si="371"/>
        <v>0</v>
      </c>
      <c r="AN562" s="69">
        <f t="shared" si="372"/>
        <v>0</v>
      </c>
      <c r="AO562" s="69">
        <f t="shared" si="373"/>
        <v>0</v>
      </c>
      <c r="AP562" s="69">
        <f t="shared" si="374"/>
        <v>0</v>
      </c>
      <c r="AQ562" s="70">
        <f t="shared" si="375"/>
        <v>0</v>
      </c>
      <c r="AS562" s="74">
        <f t="shared" si="376"/>
        <v>0</v>
      </c>
      <c r="AT562" s="74">
        <f t="shared" si="377"/>
        <v>0</v>
      </c>
      <c r="AU562" s="74">
        <f t="shared" si="378"/>
        <v>0</v>
      </c>
      <c r="AV562" s="74">
        <f t="shared" si="379"/>
        <v>0</v>
      </c>
      <c r="AW562" s="45"/>
      <c r="AX562" s="42" t="str">
        <f t="shared" si="380"/>
        <v>HPS0020-ST-0890-005-B</v>
      </c>
      <c r="AY562" s="42">
        <f t="shared" si="381"/>
        <v>70.83</v>
      </c>
      <c r="AZ562" s="43">
        <f t="shared" si="382"/>
        <v>173.75008772177105</v>
      </c>
      <c r="BA562" s="43">
        <f t="shared" si="383"/>
        <v>173.94109104252794</v>
      </c>
      <c r="BB562" s="43">
        <f t="shared" si="384"/>
        <v>178.20264777306988</v>
      </c>
      <c r="BC562" s="43">
        <f t="shared" si="385"/>
        <v>182.63619190848681</v>
      </c>
      <c r="BD562" s="43">
        <f t="shared" si="386"/>
        <v>185.3910154489401</v>
      </c>
      <c r="BE562" s="43">
        <f t="shared" si="387"/>
        <v>173.76881571734384</v>
      </c>
      <c r="BF562" s="43">
        <f t="shared" si="388"/>
        <v>178.02615170241876</v>
      </c>
      <c r="BG562" s="43">
        <f t="shared" si="389"/>
        <v>182.45530475201997</v>
      </c>
      <c r="BH562" s="43">
        <f t="shared" si="390"/>
        <v>185.20739985080135</v>
      </c>
      <c r="BI562" s="43">
        <f t="shared" si="391"/>
        <v>187.57248157631656</v>
      </c>
      <c r="BJ562" s="43">
        <f t="shared" si="357"/>
        <v>174.45524613195713</v>
      </c>
    </row>
    <row r="563" spans="1:62" x14ac:dyDescent="0.2">
      <c r="A563" s="26" t="s">
        <v>577</v>
      </c>
      <c r="B563" s="17">
        <f>IF(ISERROR(VLOOKUP('Prices updated for CPI'!A563,Quantities!$A$1:$B$576,2,FALSE)),0,VLOOKUP('Prices updated for CPI'!A563,Quantities!$A$1:$B$576,2,FALSE))</f>
        <v>0</v>
      </c>
      <c r="C563" s="18">
        <f t="shared" si="358"/>
        <v>0.23594876297820969</v>
      </c>
      <c r="D563" s="19">
        <v>5</v>
      </c>
      <c r="E563" s="20">
        <v>910</v>
      </c>
      <c r="F563" s="21">
        <v>0</v>
      </c>
      <c r="G563" s="22">
        <v>0</v>
      </c>
      <c r="H563" s="22">
        <v>186.72799222259971</v>
      </c>
      <c r="I563" s="22">
        <v>57.663984617134581</v>
      </c>
      <c r="J563" s="23">
        <f t="shared" si="359"/>
        <v>244.3919768397343</v>
      </c>
      <c r="K563" s="24">
        <f>IF(ISERROR(VLOOKUP($A563,'14-15 pricing'!$A$1:$D$1208,4,FALSE)),L563,VLOOKUP($A563,'14-15 pricing'!$A$1:$D$1208,4,FALSE))</f>
        <v>217.86</v>
      </c>
      <c r="L563" s="24">
        <f t="shared" si="396"/>
        <v>267.7622291597495</v>
      </c>
      <c r="M563" s="24"/>
      <c r="N563" s="24"/>
      <c r="O563" s="24"/>
      <c r="P563" s="24"/>
      <c r="Q563" s="24"/>
      <c r="R563" s="24"/>
      <c r="S563" s="24"/>
      <c r="T563" s="24"/>
      <c r="U563" s="24">
        <f t="shared" si="397"/>
        <v>267.97298724408739</v>
      </c>
      <c r="V563" s="24">
        <f t="shared" si="397"/>
        <v>267.78289412229975</v>
      </c>
      <c r="W563" s="24">
        <f t="shared" si="397"/>
        <v>268.54031948350212</v>
      </c>
      <c r="X563" s="32">
        <f t="shared" si="398"/>
        <v>81.034236937149799</v>
      </c>
      <c r="Y563" s="32">
        <f t="shared" si="399"/>
        <v>186.72799222259971</v>
      </c>
      <c r="Z563" s="33">
        <f t="shared" si="360"/>
        <v>267.7622291597495</v>
      </c>
      <c r="AA563" s="34">
        <f t="shared" si="361"/>
        <v>0</v>
      </c>
      <c r="AC563" s="49">
        <f t="shared" si="362"/>
        <v>0</v>
      </c>
      <c r="AD563" s="49">
        <f t="shared" si="363"/>
        <v>0</v>
      </c>
      <c r="AE563" s="49">
        <f t="shared" si="364"/>
        <v>0</v>
      </c>
      <c r="AF563" s="49">
        <f t="shared" si="365"/>
        <v>0</v>
      </c>
      <c r="AG563" s="49">
        <f t="shared" si="366"/>
        <v>0</v>
      </c>
      <c r="AH563" s="50">
        <f t="shared" si="367"/>
        <v>0</v>
      </c>
      <c r="AI563" s="49">
        <f t="shared" si="368"/>
        <v>0</v>
      </c>
      <c r="AJ563" s="51">
        <f t="shared" si="369"/>
        <v>0</v>
      </c>
      <c r="AK563" s="61"/>
      <c r="AL563" s="69">
        <f t="shared" si="370"/>
        <v>0</v>
      </c>
      <c r="AM563" s="69">
        <f t="shared" si="371"/>
        <v>0</v>
      </c>
      <c r="AN563" s="69">
        <f t="shared" si="372"/>
        <v>0</v>
      </c>
      <c r="AO563" s="69">
        <f t="shared" si="373"/>
        <v>0</v>
      </c>
      <c r="AP563" s="69">
        <f t="shared" si="374"/>
        <v>0</v>
      </c>
      <c r="AQ563" s="70">
        <f t="shared" si="375"/>
        <v>0</v>
      </c>
      <c r="AS563" s="74">
        <f t="shared" si="376"/>
        <v>0</v>
      </c>
      <c r="AT563" s="74">
        <f t="shared" si="377"/>
        <v>0</v>
      </c>
      <c r="AU563" s="74">
        <f t="shared" si="378"/>
        <v>0</v>
      </c>
      <c r="AV563" s="74">
        <f t="shared" si="379"/>
        <v>0</v>
      </c>
      <c r="AW563" s="45"/>
      <c r="AX563" s="42" t="str">
        <f t="shared" si="380"/>
        <v>HPS0020-ST-0910-005-B</v>
      </c>
      <c r="AY563" s="42">
        <f t="shared" si="381"/>
        <v>217.86</v>
      </c>
      <c r="AZ563" s="43">
        <f t="shared" si="382"/>
        <v>267.7622291597495</v>
      </c>
      <c r="BA563" s="43">
        <f t="shared" si="383"/>
        <v>267.97298724408739</v>
      </c>
      <c r="BB563" s="43">
        <f t="shared" si="384"/>
        <v>274.5383254315675</v>
      </c>
      <c r="BC563" s="43">
        <f t="shared" si="385"/>
        <v>281.36862676476829</v>
      </c>
      <c r="BD563" s="43">
        <f t="shared" si="386"/>
        <v>285.6126974960776</v>
      </c>
      <c r="BE563" s="43">
        <f t="shared" si="387"/>
        <v>267.78289412229975</v>
      </c>
      <c r="BF563" s="43">
        <f t="shared" si="388"/>
        <v>274.34357502829607</v>
      </c>
      <c r="BG563" s="43">
        <f t="shared" si="389"/>
        <v>281.1690311219952</v>
      </c>
      <c r="BH563" s="43">
        <f t="shared" si="390"/>
        <v>285.41009121905103</v>
      </c>
      <c r="BI563" s="43">
        <f t="shared" si="391"/>
        <v>289.0547522399583</v>
      </c>
      <c r="BJ563" s="43">
        <f t="shared" si="357"/>
        <v>268.54031948350212</v>
      </c>
    </row>
    <row r="564" spans="1:62" x14ac:dyDescent="0.2">
      <c r="A564" s="26" t="s">
        <v>578</v>
      </c>
      <c r="B564" s="17">
        <f>IF(ISERROR(VLOOKUP('Prices updated for CPI'!A564,Quantities!$A$1:$B$576,2,FALSE)),0,VLOOKUP('Prices updated for CPI'!A564,Quantities!$A$1:$B$576,2,FALSE))</f>
        <v>0</v>
      </c>
      <c r="C564" s="18">
        <f t="shared" si="358"/>
        <v>0.41921201909615552</v>
      </c>
      <c r="D564" s="19">
        <v>5</v>
      </c>
      <c r="E564" s="20">
        <v>40</v>
      </c>
      <c r="F564" s="21">
        <v>0</v>
      </c>
      <c r="G564" s="22">
        <v>0</v>
      </c>
      <c r="H564" s="22">
        <v>72.401109107494534</v>
      </c>
      <c r="I564" s="22">
        <v>52.259027617134578</v>
      </c>
      <c r="J564" s="23">
        <f t="shared" si="359"/>
        <v>124.66013672462911</v>
      </c>
      <c r="K564" s="24">
        <f>IF(ISERROR(VLOOKUP($A564,'14-15 pricing'!$A$1:$D$1208,4,FALSE)),L564,VLOOKUP($A564,'14-15 pricing'!$A$1:$D$1208,4,FALSE))</f>
        <v>145.83985001569039</v>
      </c>
      <c r="L564" s="24">
        <f t="shared" si="396"/>
        <v>145.83985001569039</v>
      </c>
      <c r="M564" s="24"/>
      <c r="N564" s="24"/>
      <c r="O564" s="24"/>
      <c r="P564" s="24"/>
      <c r="Q564" s="24"/>
      <c r="R564" s="24"/>
      <c r="S564" s="24"/>
      <c r="T564" s="24"/>
      <c r="U564" s="24">
        <f t="shared" si="397"/>
        <v>146.03085333644731</v>
      </c>
      <c r="V564" s="24">
        <f t="shared" si="397"/>
        <v>145.85857801126321</v>
      </c>
      <c r="W564" s="24">
        <f t="shared" si="397"/>
        <v>146.54500842587646</v>
      </c>
      <c r="X564" s="32">
        <f t="shared" si="398"/>
        <v>73.438740908195868</v>
      </c>
      <c r="Y564" s="32">
        <f t="shared" si="399"/>
        <v>72.401109107494534</v>
      </c>
      <c r="Z564" s="33">
        <f t="shared" si="360"/>
        <v>145.83985001569039</v>
      </c>
      <c r="AA564" s="34">
        <f t="shared" si="361"/>
        <v>0</v>
      </c>
      <c r="AC564" s="49">
        <f t="shared" si="362"/>
        <v>0</v>
      </c>
      <c r="AD564" s="49">
        <f t="shared" si="363"/>
        <v>0</v>
      </c>
      <c r="AE564" s="49">
        <f t="shared" si="364"/>
        <v>0</v>
      </c>
      <c r="AF564" s="49">
        <f t="shared" si="365"/>
        <v>0</v>
      </c>
      <c r="AG564" s="49">
        <f t="shared" si="366"/>
        <v>0</v>
      </c>
      <c r="AH564" s="50">
        <f t="shared" si="367"/>
        <v>0</v>
      </c>
      <c r="AI564" s="49">
        <f t="shared" si="368"/>
        <v>0</v>
      </c>
      <c r="AJ564" s="51">
        <f t="shared" si="369"/>
        <v>0</v>
      </c>
      <c r="AK564" s="61"/>
      <c r="AL564" s="69">
        <f t="shared" si="370"/>
        <v>0</v>
      </c>
      <c r="AM564" s="69">
        <f t="shared" si="371"/>
        <v>0</v>
      </c>
      <c r="AN564" s="69">
        <f t="shared" si="372"/>
        <v>0</v>
      </c>
      <c r="AO564" s="69">
        <f t="shared" si="373"/>
        <v>0</v>
      </c>
      <c r="AP564" s="69">
        <f t="shared" si="374"/>
        <v>0</v>
      </c>
      <c r="AQ564" s="70">
        <f t="shared" si="375"/>
        <v>0</v>
      </c>
      <c r="AS564" s="74">
        <f t="shared" si="376"/>
        <v>0</v>
      </c>
      <c r="AT564" s="74">
        <f t="shared" si="377"/>
        <v>0</v>
      </c>
      <c r="AU564" s="74">
        <f t="shared" si="378"/>
        <v>0</v>
      </c>
      <c r="AV564" s="74">
        <f t="shared" si="379"/>
        <v>0</v>
      </c>
      <c r="AW564" s="45"/>
      <c r="AX564" s="42" t="str">
        <f t="shared" si="380"/>
        <v>HPS0070-ST-0040-005-B</v>
      </c>
      <c r="AY564" s="42">
        <f t="shared" si="381"/>
        <v>145.83985001569039</v>
      </c>
      <c r="AZ564" s="43">
        <f t="shared" si="382"/>
        <v>145.83985001569039</v>
      </c>
      <c r="BA564" s="43">
        <f t="shared" si="383"/>
        <v>146.03085333644731</v>
      </c>
      <c r="BB564" s="43">
        <f t="shared" si="384"/>
        <v>149.60860924319027</v>
      </c>
      <c r="BC564" s="43">
        <f t="shared" si="385"/>
        <v>153.3307558016561</v>
      </c>
      <c r="BD564" s="43">
        <f t="shared" si="386"/>
        <v>155.64354589623684</v>
      </c>
      <c r="BE564" s="43">
        <f t="shared" si="387"/>
        <v>145.85857801126321</v>
      </c>
      <c r="BF564" s="43">
        <f t="shared" si="388"/>
        <v>149.43211317253915</v>
      </c>
      <c r="BG564" s="43">
        <f t="shared" si="389"/>
        <v>153.14986864518926</v>
      </c>
      <c r="BH564" s="43">
        <f t="shared" si="390"/>
        <v>155.4599302980981</v>
      </c>
      <c r="BI564" s="43">
        <f t="shared" si="391"/>
        <v>157.44513953106659</v>
      </c>
      <c r="BJ564" s="43">
        <f t="shared" si="357"/>
        <v>146.54500842587646</v>
      </c>
    </row>
    <row r="565" spans="1:62" x14ac:dyDescent="0.2">
      <c r="A565" s="26" t="s">
        <v>579</v>
      </c>
      <c r="B565" s="17">
        <f>IF(ISERROR(VLOOKUP('Prices updated for CPI'!A565,Quantities!$A$1:$B$576,2,FALSE)),0,VLOOKUP('Prices updated for CPI'!A565,Quantities!$A$1:$B$576,2,FALSE))</f>
        <v>0</v>
      </c>
      <c r="C565" s="18">
        <f t="shared" si="358"/>
        <v>0.44577383913273189</v>
      </c>
      <c r="D565" s="19">
        <v>5</v>
      </c>
      <c r="E565" s="20">
        <v>50</v>
      </c>
      <c r="F565" s="21">
        <v>0</v>
      </c>
      <c r="G565" s="22">
        <v>0</v>
      </c>
      <c r="H565" s="22">
        <v>95.442169190402339</v>
      </c>
      <c r="I565" s="22">
        <v>76.765813632082711</v>
      </c>
      <c r="J565" s="23">
        <f t="shared" si="359"/>
        <v>172.20798282248506</v>
      </c>
      <c r="K565" s="24">
        <f>IF(ISERROR(VLOOKUP($A565,'14-15 pricing'!$A$1:$D$1208,4,FALSE)),L565,VLOOKUP($A565,'14-15 pricing'!$A$1:$D$1208,4,FALSE))</f>
        <v>100.81</v>
      </c>
      <c r="L565" s="24">
        <f t="shared" si="396"/>
        <v>203.31988821793612</v>
      </c>
      <c r="M565" s="24"/>
      <c r="N565" s="24"/>
      <c r="O565" s="24"/>
      <c r="P565" s="24"/>
      <c r="Q565" s="24"/>
      <c r="R565" s="24"/>
      <c r="S565" s="24"/>
      <c r="T565" s="24"/>
      <c r="U565" s="24">
        <f t="shared" si="397"/>
        <v>203.60046223534334</v>
      </c>
      <c r="V565" s="24">
        <f t="shared" si="397"/>
        <v>203.34739867657646</v>
      </c>
      <c r="W565" s="24">
        <f t="shared" si="397"/>
        <v>204.35572951781694</v>
      </c>
      <c r="X565" s="32">
        <f t="shared" si="398"/>
        <v>107.87771902753379</v>
      </c>
      <c r="Y565" s="32">
        <f t="shared" si="399"/>
        <v>95.442169190402339</v>
      </c>
      <c r="Z565" s="33">
        <f t="shared" si="360"/>
        <v>203.31988821793612</v>
      </c>
      <c r="AA565" s="34">
        <f t="shared" si="361"/>
        <v>0</v>
      </c>
      <c r="AC565" s="49">
        <f t="shared" si="362"/>
        <v>0</v>
      </c>
      <c r="AD565" s="49">
        <f t="shared" si="363"/>
        <v>0</v>
      </c>
      <c r="AE565" s="49">
        <f t="shared" si="364"/>
        <v>0</v>
      </c>
      <c r="AF565" s="49">
        <f t="shared" si="365"/>
        <v>0</v>
      </c>
      <c r="AG565" s="49">
        <f t="shared" si="366"/>
        <v>0</v>
      </c>
      <c r="AH565" s="50">
        <f t="shared" si="367"/>
        <v>0</v>
      </c>
      <c r="AI565" s="49">
        <f t="shared" si="368"/>
        <v>0</v>
      </c>
      <c r="AJ565" s="51">
        <f t="shared" si="369"/>
        <v>0</v>
      </c>
      <c r="AK565" s="61"/>
      <c r="AL565" s="69">
        <f t="shared" si="370"/>
        <v>0</v>
      </c>
      <c r="AM565" s="69">
        <f t="shared" si="371"/>
        <v>0</v>
      </c>
      <c r="AN565" s="69">
        <f t="shared" si="372"/>
        <v>0</v>
      </c>
      <c r="AO565" s="69">
        <f t="shared" si="373"/>
        <v>0</v>
      </c>
      <c r="AP565" s="69">
        <f t="shared" si="374"/>
        <v>0</v>
      </c>
      <c r="AQ565" s="70">
        <f t="shared" si="375"/>
        <v>0</v>
      </c>
      <c r="AS565" s="74">
        <f t="shared" si="376"/>
        <v>0</v>
      </c>
      <c r="AT565" s="74">
        <f t="shared" si="377"/>
        <v>0</v>
      </c>
      <c r="AU565" s="74">
        <f t="shared" si="378"/>
        <v>0</v>
      </c>
      <c r="AV565" s="74">
        <f t="shared" si="379"/>
        <v>0</v>
      </c>
      <c r="AW565" s="45"/>
      <c r="AX565" s="42" t="str">
        <f t="shared" si="380"/>
        <v>HPS0090-ST-0050-005-B</v>
      </c>
      <c r="AY565" s="42">
        <f t="shared" si="381"/>
        <v>100.81</v>
      </c>
      <c r="AZ565" s="43">
        <f t="shared" si="382"/>
        <v>203.31988821793612</v>
      </c>
      <c r="BA565" s="43">
        <f t="shared" si="383"/>
        <v>203.60046223534334</v>
      </c>
      <c r="BB565" s="43">
        <f t="shared" si="384"/>
        <v>208.58867356010924</v>
      </c>
      <c r="BC565" s="43">
        <f t="shared" si="385"/>
        <v>213.77819853032449</v>
      </c>
      <c r="BD565" s="43">
        <f t="shared" si="386"/>
        <v>217.00275773511848</v>
      </c>
      <c r="BE565" s="43">
        <f t="shared" si="387"/>
        <v>203.34739867657646</v>
      </c>
      <c r="BF565" s="43">
        <f t="shared" si="388"/>
        <v>208.32940994415259</v>
      </c>
      <c r="BG565" s="43">
        <f t="shared" si="389"/>
        <v>213.51248463599984</v>
      </c>
      <c r="BH565" s="43">
        <f t="shared" si="390"/>
        <v>216.733035900837</v>
      </c>
      <c r="BI565" s="43">
        <f t="shared" si="391"/>
        <v>219.5006971440564</v>
      </c>
      <c r="BJ565" s="43">
        <f t="shared" si="357"/>
        <v>204.35572951781694</v>
      </c>
    </row>
    <row r="566" spans="1:62" x14ac:dyDescent="0.2">
      <c r="A566" s="26" t="s">
        <v>580</v>
      </c>
      <c r="B566" s="17">
        <f>IF(ISERROR(VLOOKUP('Prices updated for CPI'!A566,Quantities!$A$1:$B$576,2,FALSE)),0,VLOOKUP('Prices updated for CPI'!A566,Quantities!$A$1:$B$576,2,FALSE))</f>
        <v>0</v>
      </c>
      <c r="C566" s="18">
        <f t="shared" si="358"/>
        <v>0.32503526424920653</v>
      </c>
      <c r="D566" s="19">
        <v>5</v>
      </c>
      <c r="E566" s="20">
        <v>220</v>
      </c>
      <c r="F566" s="21">
        <v>0</v>
      </c>
      <c r="G566" s="22">
        <v>0</v>
      </c>
      <c r="H566" s="22">
        <v>181.85881459942686</v>
      </c>
      <c r="I566" s="22">
        <v>87.575727632082717</v>
      </c>
      <c r="J566" s="23">
        <f t="shared" si="359"/>
        <v>269.43454223150957</v>
      </c>
      <c r="K566" s="24">
        <f>IF(ISERROR(VLOOKUP($A566,'14-15 pricing'!$A$1:$D$1208,4,FALSE)),L566,VLOOKUP($A566,'14-15 pricing'!$A$1:$D$1208,4,FALSE))</f>
        <v>247.84</v>
      </c>
      <c r="L566" s="24">
        <f t="shared" si="396"/>
        <v>304.92752568486856</v>
      </c>
      <c r="M566" s="24"/>
      <c r="N566" s="24"/>
      <c r="O566" s="24"/>
      <c r="P566" s="24"/>
      <c r="Q566" s="24"/>
      <c r="R566" s="24"/>
      <c r="S566" s="24"/>
      <c r="T566" s="24"/>
      <c r="U566" s="24">
        <f t="shared" si="397"/>
        <v>305.24760922943767</v>
      </c>
      <c r="V566" s="24">
        <f t="shared" si="397"/>
        <v>304.95891007746371</v>
      </c>
      <c r="W566" s="24">
        <f t="shared" si="397"/>
        <v>306.10923081188241</v>
      </c>
      <c r="X566" s="32">
        <f t="shared" si="398"/>
        <v>123.06871108544168</v>
      </c>
      <c r="Y566" s="32">
        <f t="shared" si="399"/>
        <v>181.85881459942686</v>
      </c>
      <c r="Z566" s="33">
        <f t="shared" si="360"/>
        <v>304.92752568486856</v>
      </c>
      <c r="AA566" s="34">
        <f t="shared" si="361"/>
        <v>0</v>
      </c>
      <c r="AC566" s="49">
        <f t="shared" si="362"/>
        <v>0</v>
      </c>
      <c r="AD566" s="49">
        <f t="shared" si="363"/>
        <v>0</v>
      </c>
      <c r="AE566" s="49">
        <f t="shared" si="364"/>
        <v>0</v>
      </c>
      <c r="AF566" s="49">
        <f t="shared" si="365"/>
        <v>0</v>
      </c>
      <c r="AG566" s="49">
        <f t="shared" si="366"/>
        <v>0</v>
      </c>
      <c r="AH566" s="50">
        <f t="shared" si="367"/>
        <v>0</v>
      </c>
      <c r="AI566" s="49">
        <f t="shared" si="368"/>
        <v>0</v>
      </c>
      <c r="AJ566" s="51">
        <f t="shared" si="369"/>
        <v>0</v>
      </c>
      <c r="AK566" s="61"/>
      <c r="AL566" s="69">
        <f t="shared" si="370"/>
        <v>0</v>
      </c>
      <c r="AM566" s="69">
        <f t="shared" si="371"/>
        <v>0</v>
      </c>
      <c r="AN566" s="69">
        <f t="shared" si="372"/>
        <v>0</v>
      </c>
      <c r="AO566" s="69">
        <f t="shared" si="373"/>
        <v>0</v>
      </c>
      <c r="AP566" s="69">
        <f t="shared" si="374"/>
        <v>0</v>
      </c>
      <c r="AQ566" s="70">
        <f t="shared" si="375"/>
        <v>0</v>
      </c>
      <c r="AS566" s="74">
        <f t="shared" si="376"/>
        <v>0</v>
      </c>
      <c r="AT566" s="74">
        <f t="shared" si="377"/>
        <v>0</v>
      </c>
      <c r="AU566" s="74">
        <f t="shared" si="378"/>
        <v>0</v>
      </c>
      <c r="AV566" s="74">
        <f t="shared" si="379"/>
        <v>0</v>
      </c>
      <c r="AW566" s="45"/>
      <c r="AX566" s="42" t="str">
        <f t="shared" si="380"/>
        <v>HPS0090-ST-0220-005-B</v>
      </c>
      <c r="AY566" s="42">
        <f t="shared" si="381"/>
        <v>247.84</v>
      </c>
      <c r="AZ566" s="43">
        <f t="shared" si="382"/>
        <v>304.92752568486856</v>
      </c>
      <c r="BA566" s="43">
        <f t="shared" si="383"/>
        <v>305.24760922943767</v>
      </c>
      <c r="BB566" s="43">
        <f t="shared" si="384"/>
        <v>312.7261756555589</v>
      </c>
      <c r="BC566" s="43">
        <f t="shared" si="385"/>
        <v>320.50656118515366</v>
      </c>
      <c r="BD566" s="43">
        <f t="shared" si="386"/>
        <v>325.34097549480487</v>
      </c>
      <c r="BE566" s="43">
        <f t="shared" si="387"/>
        <v>304.95891007746371</v>
      </c>
      <c r="BF566" s="43">
        <f t="shared" si="388"/>
        <v>312.43040337436156</v>
      </c>
      <c r="BG566" s="43">
        <f t="shared" si="389"/>
        <v>320.20343031821642</v>
      </c>
      <c r="BH566" s="43">
        <f t="shared" si="390"/>
        <v>325.03327230274766</v>
      </c>
      <c r="BI566" s="43">
        <f t="shared" si="391"/>
        <v>329.18391775820413</v>
      </c>
      <c r="BJ566" s="43">
        <f t="shared" si="357"/>
        <v>306.10923081188241</v>
      </c>
    </row>
    <row r="567" spans="1:62" x14ac:dyDescent="0.2">
      <c r="A567" s="26" t="s">
        <v>581</v>
      </c>
      <c r="B567" s="17">
        <f>IF(ISERROR(VLOOKUP('Prices updated for CPI'!A567,Quantities!$A$1:$B$576,2,FALSE)),0,VLOOKUP('Prices updated for CPI'!A567,Quantities!$A$1:$B$576,2,FALSE))</f>
        <v>0</v>
      </c>
      <c r="C567" s="18">
        <f t="shared" si="358"/>
        <v>0.30192505041674789</v>
      </c>
      <c r="D567" s="19">
        <v>5</v>
      </c>
      <c r="E567" s="20">
        <v>310</v>
      </c>
      <c r="F567" s="21">
        <v>0</v>
      </c>
      <c r="G567" s="22">
        <v>0</v>
      </c>
      <c r="H567" s="22">
        <v>200.32024627758494</v>
      </c>
      <c r="I567" s="22">
        <v>86.640697382082706</v>
      </c>
      <c r="J567" s="23">
        <f t="shared" si="359"/>
        <v>286.96094365966763</v>
      </c>
      <c r="K567" s="24">
        <f>IF(ISERROR(VLOOKUP($A567,'14-15 pricing'!$A$1:$D$1208,4,FALSE)),L567,VLOOKUP($A567,'14-15 pricing'!$A$1:$D$1208,4,FALSE))</f>
        <v>328.82</v>
      </c>
      <c r="L567" s="24">
        <f t="shared" si="396"/>
        <v>322.07497492971089</v>
      </c>
      <c r="M567" s="24"/>
      <c r="N567" s="24"/>
      <c r="O567" s="24"/>
      <c r="P567" s="24"/>
      <c r="Q567" s="24"/>
      <c r="R567" s="24"/>
      <c r="S567" s="24"/>
      <c r="T567" s="24"/>
      <c r="U567" s="24">
        <f t="shared" si="397"/>
        <v>322.39164100000045</v>
      </c>
      <c r="V567" s="24">
        <f t="shared" si="397"/>
        <v>322.10602423680638</v>
      </c>
      <c r="W567" s="24">
        <f t="shared" si="397"/>
        <v>323.24406320419934</v>
      </c>
      <c r="X567" s="32">
        <f t="shared" si="398"/>
        <v>121.75472865212593</v>
      </c>
      <c r="Y567" s="32">
        <f t="shared" si="399"/>
        <v>200.32024627758494</v>
      </c>
      <c r="Z567" s="33">
        <f t="shared" si="360"/>
        <v>322.07497492971089</v>
      </c>
      <c r="AA567" s="34">
        <f t="shared" si="361"/>
        <v>0</v>
      </c>
      <c r="AC567" s="49">
        <f t="shared" si="362"/>
        <v>0</v>
      </c>
      <c r="AD567" s="49">
        <f t="shared" si="363"/>
        <v>0</v>
      </c>
      <c r="AE567" s="49">
        <f t="shared" si="364"/>
        <v>0</v>
      </c>
      <c r="AF567" s="49">
        <f t="shared" si="365"/>
        <v>0</v>
      </c>
      <c r="AG567" s="49">
        <f t="shared" si="366"/>
        <v>0</v>
      </c>
      <c r="AH567" s="50">
        <f t="shared" si="367"/>
        <v>0</v>
      </c>
      <c r="AI567" s="49">
        <f t="shared" si="368"/>
        <v>0</v>
      </c>
      <c r="AJ567" s="51">
        <f t="shared" si="369"/>
        <v>0</v>
      </c>
      <c r="AK567" s="61"/>
      <c r="AL567" s="69">
        <f t="shared" si="370"/>
        <v>0</v>
      </c>
      <c r="AM567" s="69">
        <f t="shared" si="371"/>
        <v>0</v>
      </c>
      <c r="AN567" s="69">
        <f t="shared" si="372"/>
        <v>0</v>
      </c>
      <c r="AO567" s="69">
        <f t="shared" si="373"/>
        <v>0</v>
      </c>
      <c r="AP567" s="69">
        <f t="shared" si="374"/>
        <v>0</v>
      </c>
      <c r="AQ567" s="70">
        <f t="shared" si="375"/>
        <v>0</v>
      </c>
      <c r="AS567" s="74">
        <f t="shared" si="376"/>
        <v>0</v>
      </c>
      <c r="AT567" s="74">
        <f t="shared" si="377"/>
        <v>0</v>
      </c>
      <c r="AU567" s="74">
        <f t="shared" si="378"/>
        <v>0</v>
      </c>
      <c r="AV567" s="74">
        <f t="shared" si="379"/>
        <v>0</v>
      </c>
      <c r="AW567" s="45"/>
      <c r="AX567" s="42" t="str">
        <f t="shared" si="380"/>
        <v>HPS0090-ST-0310-005-B</v>
      </c>
      <c r="AY567" s="42">
        <f t="shared" si="381"/>
        <v>328.82</v>
      </c>
      <c r="AZ567" s="43">
        <f t="shared" si="382"/>
        <v>322.07497492971089</v>
      </c>
      <c r="BA567" s="43">
        <f t="shared" si="383"/>
        <v>322.39164100000045</v>
      </c>
      <c r="BB567" s="43">
        <f t="shared" si="384"/>
        <v>330.29023620450045</v>
      </c>
      <c r="BC567" s="43">
        <f t="shared" si="385"/>
        <v>338.50760198446744</v>
      </c>
      <c r="BD567" s="43">
        <f t="shared" si="386"/>
        <v>343.6135380030878</v>
      </c>
      <c r="BE567" s="43">
        <f t="shared" si="387"/>
        <v>322.10602423680638</v>
      </c>
      <c r="BF567" s="43">
        <f t="shared" si="388"/>
        <v>329.99762183060813</v>
      </c>
      <c r="BG567" s="43">
        <f t="shared" si="389"/>
        <v>338.20770759112804</v>
      </c>
      <c r="BH567" s="43">
        <f t="shared" si="390"/>
        <v>343.3091201025191</v>
      </c>
      <c r="BI567" s="43">
        <f t="shared" si="391"/>
        <v>347.69314647949574</v>
      </c>
      <c r="BJ567" s="43">
        <f t="shared" si="357"/>
        <v>323.24406320419934</v>
      </c>
    </row>
    <row r="568" spans="1:62" x14ac:dyDescent="0.2">
      <c r="A568" s="26" t="s">
        <v>582</v>
      </c>
      <c r="B568" s="17">
        <f>IF(ISERROR(VLOOKUP('Prices updated for CPI'!A568,Quantities!$A$1:$B$576,2,FALSE)),0,VLOOKUP('Prices updated for CPI'!A568,Quantities!$A$1:$B$576,2,FALSE))</f>
        <v>0</v>
      </c>
      <c r="C568" s="18">
        <f t="shared" si="358"/>
        <v>0.2577354002942428</v>
      </c>
      <c r="D568" s="19">
        <v>5</v>
      </c>
      <c r="E568" s="20">
        <v>690</v>
      </c>
      <c r="F568" s="21">
        <v>0</v>
      </c>
      <c r="G568" s="22">
        <v>0</v>
      </c>
      <c r="H568" s="22">
        <v>235.30114285575939</v>
      </c>
      <c r="I568" s="22">
        <v>81.703255507082716</v>
      </c>
      <c r="J568" s="23">
        <f t="shared" si="359"/>
        <v>317.0043983628421</v>
      </c>
      <c r="K568" s="24">
        <f>IF(ISERROR(VLOOKUP($A568,'14-15 pricing'!$A$1:$D$1208,4,FALSE)),L568,VLOOKUP($A568,'14-15 pricing'!$A$1:$D$1208,4,FALSE))</f>
        <v>328.82</v>
      </c>
      <c r="L568" s="24">
        <f t="shared" si="396"/>
        <v>350.11736669558928</v>
      </c>
      <c r="M568" s="24"/>
      <c r="N568" s="24"/>
      <c r="O568" s="24"/>
      <c r="P568" s="24"/>
      <c r="Q568" s="24"/>
      <c r="R568" s="24"/>
      <c r="S568" s="24"/>
      <c r="T568" s="24"/>
      <c r="U568" s="24">
        <f t="shared" si="397"/>
        <v>350.41598673943764</v>
      </c>
      <c r="V568" s="24">
        <f t="shared" si="397"/>
        <v>350.14664657845719</v>
      </c>
      <c r="W568" s="24">
        <f t="shared" si="397"/>
        <v>351.21983148277388</v>
      </c>
      <c r="X568" s="32">
        <f t="shared" si="398"/>
        <v>114.81622383982987</v>
      </c>
      <c r="Y568" s="32">
        <f t="shared" si="399"/>
        <v>235.30114285575939</v>
      </c>
      <c r="Z568" s="33">
        <f t="shared" si="360"/>
        <v>350.11736669558928</v>
      </c>
      <c r="AA568" s="34">
        <f t="shared" si="361"/>
        <v>0</v>
      </c>
      <c r="AC568" s="49">
        <f t="shared" si="362"/>
        <v>0</v>
      </c>
      <c r="AD568" s="49">
        <f t="shared" si="363"/>
        <v>0</v>
      </c>
      <c r="AE568" s="49">
        <f t="shared" si="364"/>
        <v>0</v>
      </c>
      <c r="AF568" s="49">
        <f t="shared" si="365"/>
        <v>0</v>
      </c>
      <c r="AG568" s="49">
        <f t="shared" si="366"/>
        <v>0</v>
      </c>
      <c r="AH568" s="50">
        <f t="shared" si="367"/>
        <v>0</v>
      </c>
      <c r="AI568" s="49">
        <f t="shared" si="368"/>
        <v>0</v>
      </c>
      <c r="AJ568" s="51">
        <f t="shared" si="369"/>
        <v>0</v>
      </c>
      <c r="AK568" s="61"/>
      <c r="AL568" s="69">
        <f t="shared" si="370"/>
        <v>0</v>
      </c>
      <c r="AM568" s="69">
        <f t="shared" si="371"/>
        <v>0</v>
      </c>
      <c r="AN568" s="69">
        <f t="shared" si="372"/>
        <v>0</v>
      </c>
      <c r="AO568" s="69">
        <f t="shared" si="373"/>
        <v>0</v>
      </c>
      <c r="AP568" s="69">
        <f t="shared" si="374"/>
        <v>0</v>
      </c>
      <c r="AQ568" s="70">
        <f t="shared" si="375"/>
        <v>0</v>
      </c>
      <c r="AS568" s="74">
        <f t="shared" si="376"/>
        <v>0</v>
      </c>
      <c r="AT568" s="74">
        <f t="shared" si="377"/>
        <v>0</v>
      </c>
      <c r="AU568" s="74">
        <f t="shared" si="378"/>
        <v>0</v>
      </c>
      <c r="AV568" s="74">
        <f t="shared" si="379"/>
        <v>0</v>
      </c>
      <c r="AW568" s="45"/>
      <c r="AX568" s="42" t="str">
        <f t="shared" si="380"/>
        <v>HPS0090-ST-0690-005-B</v>
      </c>
      <c r="AY568" s="42">
        <f t="shared" si="381"/>
        <v>328.82</v>
      </c>
      <c r="AZ568" s="43">
        <f t="shared" si="382"/>
        <v>350.11736669558928</v>
      </c>
      <c r="BA568" s="43">
        <f t="shared" si="383"/>
        <v>350.41598673943764</v>
      </c>
      <c r="BB568" s="43">
        <f t="shared" si="384"/>
        <v>359.00117841455386</v>
      </c>
      <c r="BC568" s="43">
        <f t="shared" si="385"/>
        <v>367.93285024467434</v>
      </c>
      <c r="BD568" s="43">
        <f t="shared" si="386"/>
        <v>373.48262691581726</v>
      </c>
      <c r="BE568" s="43">
        <f t="shared" si="387"/>
        <v>350.14664657845719</v>
      </c>
      <c r="BF568" s="43">
        <f t="shared" si="388"/>
        <v>358.72523941962936</v>
      </c>
      <c r="BG568" s="43">
        <f t="shared" si="389"/>
        <v>367.6500461008423</v>
      </c>
      <c r="BH568" s="43">
        <f t="shared" si="390"/>
        <v>373.19555704839217</v>
      </c>
      <c r="BI568" s="43">
        <f t="shared" si="391"/>
        <v>377.96123051894278</v>
      </c>
      <c r="BJ568" s="43">
        <f t="shared" si="357"/>
        <v>351.21983148277388</v>
      </c>
    </row>
    <row r="569" spans="1:62" x14ac:dyDescent="0.2">
      <c r="A569" s="26" t="s">
        <v>583</v>
      </c>
      <c r="B569" s="17">
        <f>IF(ISERROR(VLOOKUP('Prices updated for CPI'!A569,Quantities!$A$1:$B$576,2,FALSE)),0,VLOOKUP('Prices updated for CPI'!A569,Quantities!$A$1:$B$576,2,FALSE))</f>
        <v>0</v>
      </c>
      <c r="C569" s="18">
        <f t="shared" si="358"/>
        <v>0.22851390121430964</v>
      </c>
      <c r="D569" s="19">
        <v>5</v>
      </c>
      <c r="E569" s="20">
        <v>710</v>
      </c>
      <c r="F569" s="21">
        <v>0</v>
      </c>
      <c r="G569" s="22">
        <v>0</v>
      </c>
      <c r="H569" s="22">
        <v>270.28203943393385</v>
      </c>
      <c r="I569" s="22">
        <v>80.057441548749381</v>
      </c>
      <c r="J569" s="23">
        <f t="shared" si="359"/>
        <v>350.3394809826832</v>
      </c>
      <c r="K569" s="24">
        <f>IF(ISERROR(VLOOKUP($A569,'14-15 pricing'!$A$1:$D$1208,4,FALSE)),L569,VLOOKUP($A569,'14-15 pricing'!$A$1:$D$1208,4,FALSE))</f>
        <v>382.78542833633168</v>
      </c>
      <c r="L569" s="24">
        <f t="shared" si="396"/>
        <v>382.78542833633168</v>
      </c>
      <c r="M569" s="24"/>
      <c r="N569" s="24"/>
      <c r="O569" s="24"/>
      <c r="P569" s="24"/>
      <c r="Q569" s="24"/>
      <c r="R569" s="24"/>
      <c r="S569" s="24"/>
      <c r="T569" s="24"/>
      <c r="U569" s="24">
        <f t="shared" si="397"/>
        <v>383.07803303803303</v>
      </c>
      <c r="V569" s="24">
        <f t="shared" si="397"/>
        <v>382.81411841112373</v>
      </c>
      <c r="W569" s="24">
        <f t="shared" si="397"/>
        <v>383.86568529441507</v>
      </c>
      <c r="X569" s="32">
        <f t="shared" si="398"/>
        <v>112.50338890239784</v>
      </c>
      <c r="Y569" s="32">
        <f t="shared" si="399"/>
        <v>270.28203943393385</v>
      </c>
      <c r="Z569" s="33">
        <f t="shared" si="360"/>
        <v>382.78542833633168</v>
      </c>
      <c r="AA569" s="34">
        <f t="shared" si="361"/>
        <v>0</v>
      </c>
      <c r="AC569" s="49">
        <f t="shared" si="362"/>
        <v>0</v>
      </c>
      <c r="AD569" s="49">
        <f t="shared" si="363"/>
        <v>0</v>
      </c>
      <c r="AE569" s="49">
        <f t="shared" si="364"/>
        <v>0</v>
      </c>
      <c r="AF569" s="49">
        <f t="shared" si="365"/>
        <v>0</v>
      </c>
      <c r="AG569" s="49">
        <f t="shared" si="366"/>
        <v>0</v>
      </c>
      <c r="AH569" s="50">
        <f t="shared" si="367"/>
        <v>0</v>
      </c>
      <c r="AI569" s="49">
        <f t="shared" si="368"/>
        <v>0</v>
      </c>
      <c r="AJ569" s="51">
        <f t="shared" si="369"/>
        <v>0</v>
      </c>
      <c r="AK569" s="61"/>
      <c r="AL569" s="69">
        <f t="shared" si="370"/>
        <v>0</v>
      </c>
      <c r="AM569" s="69">
        <f t="shared" si="371"/>
        <v>0</v>
      </c>
      <c r="AN569" s="69">
        <f t="shared" si="372"/>
        <v>0</v>
      </c>
      <c r="AO569" s="69">
        <f t="shared" si="373"/>
        <v>0</v>
      </c>
      <c r="AP569" s="69">
        <f t="shared" si="374"/>
        <v>0</v>
      </c>
      <c r="AQ569" s="70">
        <f t="shared" si="375"/>
        <v>0</v>
      </c>
      <c r="AS569" s="74">
        <f t="shared" si="376"/>
        <v>0</v>
      </c>
      <c r="AT569" s="74">
        <f t="shared" si="377"/>
        <v>0</v>
      </c>
      <c r="AU569" s="74">
        <f t="shared" si="378"/>
        <v>0</v>
      </c>
      <c r="AV569" s="74">
        <f t="shared" si="379"/>
        <v>0</v>
      </c>
      <c r="AW569" s="45"/>
      <c r="AX569" s="42" t="str">
        <f t="shared" si="380"/>
        <v>HPS0090-ST-0710-005-B</v>
      </c>
      <c r="AY569" s="42">
        <f t="shared" si="381"/>
        <v>382.78542833633168</v>
      </c>
      <c r="AZ569" s="43">
        <f t="shared" si="382"/>
        <v>382.78542833633168</v>
      </c>
      <c r="BA569" s="43">
        <f t="shared" si="383"/>
        <v>383.07803303803303</v>
      </c>
      <c r="BB569" s="43">
        <f t="shared" si="384"/>
        <v>392.46344484746481</v>
      </c>
      <c r="BC569" s="43">
        <f t="shared" si="385"/>
        <v>402.22763200188234</v>
      </c>
      <c r="BD569" s="43">
        <f t="shared" si="386"/>
        <v>408.29469974831665</v>
      </c>
      <c r="BE569" s="43">
        <f t="shared" si="387"/>
        <v>382.81411841112373</v>
      </c>
      <c r="BF569" s="43">
        <f t="shared" si="388"/>
        <v>392.19306431219627</v>
      </c>
      <c r="BG569" s="43">
        <f t="shared" si="389"/>
        <v>401.95052460788611</v>
      </c>
      <c r="BH569" s="43">
        <f t="shared" si="390"/>
        <v>408.01341255860609</v>
      </c>
      <c r="BI569" s="43">
        <f t="shared" si="391"/>
        <v>413.22370689125597</v>
      </c>
      <c r="BJ569" s="43">
        <f t="shared" si="357"/>
        <v>383.86568529441507</v>
      </c>
    </row>
    <row r="570" spans="1:62" x14ac:dyDescent="0.2">
      <c r="A570" s="26" t="s">
        <v>584</v>
      </c>
      <c r="B570" s="17">
        <f>IF(ISERROR(VLOOKUP('Prices updated for CPI'!A570,Quantities!$A$1:$B$576,2,FALSE)),0,VLOOKUP('Prices updated for CPI'!A570,Quantities!$A$1:$B$576,2,FALSE))</f>
        <v>0</v>
      </c>
      <c r="C570" s="18">
        <f t="shared" si="358"/>
        <v>0.27480899711195822</v>
      </c>
      <c r="D570" s="19">
        <v>5</v>
      </c>
      <c r="E570" s="20">
        <v>980</v>
      </c>
      <c r="F570" s="21">
        <v>0</v>
      </c>
      <c r="G570" s="22">
        <v>0</v>
      </c>
      <c r="H570" s="22">
        <v>216.83971117760134</v>
      </c>
      <c r="I570" s="22">
        <v>82.170770632082707</v>
      </c>
      <c r="J570" s="23">
        <f t="shared" si="359"/>
        <v>299.01048180968405</v>
      </c>
      <c r="K570" s="24">
        <f>IF(ISERROR(VLOOKUP($A570,'14-15 pricing'!$A$1:$D$1208,4,FALSE)),L570,VLOOKUP($A570,'14-15 pricing'!$A$1:$D$1208,4,FALSE))</f>
        <v>332.31292623408905</v>
      </c>
      <c r="L570" s="24">
        <f t="shared" si="396"/>
        <v>332.31292623408905</v>
      </c>
      <c r="M570" s="24"/>
      <c r="N570" s="24"/>
      <c r="O570" s="24"/>
      <c r="P570" s="24"/>
      <c r="Q570" s="24"/>
      <c r="R570" s="24"/>
      <c r="S570" s="24"/>
      <c r="T570" s="24"/>
      <c r="U570" s="24">
        <f t="shared" si="397"/>
        <v>332.61325501507724</v>
      </c>
      <c r="V570" s="24">
        <f t="shared" si="397"/>
        <v>332.34237365970682</v>
      </c>
      <c r="W570" s="24">
        <f t="shared" si="397"/>
        <v>333.42169944753641</v>
      </c>
      <c r="X570" s="32">
        <f t="shared" si="398"/>
        <v>115.47321505648772</v>
      </c>
      <c r="Y570" s="32">
        <f t="shared" si="399"/>
        <v>216.83971117760134</v>
      </c>
      <c r="Z570" s="33">
        <f t="shared" si="360"/>
        <v>332.31292623408905</v>
      </c>
      <c r="AA570" s="34">
        <f t="shared" si="361"/>
        <v>0</v>
      </c>
      <c r="AC570" s="49">
        <f t="shared" si="362"/>
        <v>0</v>
      </c>
      <c r="AD570" s="49">
        <f t="shared" si="363"/>
        <v>0</v>
      </c>
      <c r="AE570" s="49">
        <f t="shared" si="364"/>
        <v>0</v>
      </c>
      <c r="AF570" s="49">
        <f t="shared" si="365"/>
        <v>0</v>
      </c>
      <c r="AG570" s="49">
        <f t="shared" si="366"/>
        <v>0</v>
      </c>
      <c r="AH570" s="50">
        <f t="shared" si="367"/>
        <v>0</v>
      </c>
      <c r="AI570" s="49">
        <f t="shared" si="368"/>
        <v>0</v>
      </c>
      <c r="AJ570" s="51">
        <f t="shared" si="369"/>
        <v>0</v>
      </c>
      <c r="AK570" s="61"/>
      <c r="AL570" s="69">
        <f t="shared" si="370"/>
        <v>0</v>
      </c>
      <c r="AM570" s="69">
        <f t="shared" si="371"/>
        <v>0</v>
      </c>
      <c r="AN570" s="69">
        <f t="shared" si="372"/>
        <v>0</v>
      </c>
      <c r="AO570" s="69">
        <f t="shared" si="373"/>
        <v>0</v>
      </c>
      <c r="AP570" s="69">
        <f t="shared" si="374"/>
        <v>0</v>
      </c>
      <c r="AQ570" s="70">
        <f t="shared" si="375"/>
        <v>0</v>
      </c>
      <c r="AS570" s="74">
        <f t="shared" si="376"/>
        <v>0</v>
      </c>
      <c r="AT570" s="74">
        <f t="shared" si="377"/>
        <v>0</v>
      </c>
      <c r="AU570" s="74">
        <f t="shared" si="378"/>
        <v>0</v>
      </c>
      <c r="AV570" s="74">
        <f t="shared" si="379"/>
        <v>0</v>
      </c>
      <c r="AW570" s="45"/>
      <c r="AX570" s="42" t="str">
        <f t="shared" si="380"/>
        <v>HPS0090-ST-0980-005-B</v>
      </c>
      <c r="AY570" s="42">
        <f t="shared" si="381"/>
        <v>332.31292623408905</v>
      </c>
      <c r="AZ570" s="43">
        <f t="shared" si="382"/>
        <v>332.31292623408905</v>
      </c>
      <c r="BA570" s="43">
        <f t="shared" si="383"/>
        <v>332.61325501507724</v>
      </c>
      <c r="BB570" s="43">
        <f t="shared" si="384"/>
        <v>340.7622797629466</v>
      </c>
      <c r="BC570" s="43">
        <f t="shared" si="385"/>
        <v>349.24018189231452</v>
      </c>
      <c r="BD570" s="43">
        <f t="shared" si="386"/>
        <v>354.50800457464032</v>
      </c>
      <c r="BE570" s="43">
        <f t="shared" si="387"/>
        <v>332.34237365970682</v>
      </c>
      <c r="BF570" s="43">
        <f t="shared" si="388"/>
        <v>340.48476181436962</v>
      </c>
      <c r="BG570" s="43">
        <f t="shared" si="389"/>
        <v>348.9557595116836</v>
      </c>
      <c r="BH570" s="43">
        <f t="shared" si="390"/>
        <v>354.21929206147098</v>
      </c>
      <c r="BI570" s="43">
        <f t="shared" si="391"/>
        <v>358.74264034644443</v>
      </c>
      <c r="BJ570" s="43">
        <f t="shared" si="357"/>
        <v>333.42169944753641</v>
      </c>
    </row>
    <row r="571" spans="1:62" x14ac:dyDescent="0.2">
      <c r="A571" s="26" t="s">
        <v>585</v>
      </c>
      <c r="B571" s="17">
        <f>IF(ISERROR(VLOOKUP('Prices updated for CPI'!A571,Quantities!$A$1:$B$576,2,FALSE)),0,VLOOKUP('Prices updated for CPI'!A571,Quantities!$A$1:$B$576,2,FALSE))</f>
        <v>0</v>
      </c>
      <c r="C571" s="18">
        <f t="shared" si="358"/>
        <v>0.37051126418630725</v>
      </c>
      <c r="D571" s="19">
        <v>5</v>
      </c>
      <c r="E571" s="20">
        <v>1010</v>
      </c>
      <c r="F571" s="21">
        <v>0</v>
      </c>
      <c r="G571" s="22">
        <v>0</v>
      </c>
      <c r="H571" s="22">
        <v>130.42306576857681</v>
      </c>
      <c r="I571" s="22">
        <v>76.765813632082711</v>
      </c>
      <c r="J571" s="23">
        <f t="shared" si="359"/>
        <v>207.18887940065952</v>
      </c>
      <c r="K571" s="24">
        <f>IF(ISERROR(VLOOKUP($A571,'14-15 pricing'!$A$1:$D$1208,4,FALSE)),L571,VLOOKUP($A571,'14-15 pricing'!$A$1:$D$1208,4,FALSE))</f>
        <v>100.81</v>
      </c>
      <c r="L571" s="24">
        <f t="shared" si="396"/>
        <v>238.30078479611058</v>
      </c>
      <c r="M571" s="24"/>
      <c r="N571" s="24"/>
      <c r="O571" s="24"/>
      <c r="P571" s="24"/>
      <c r="Q571" s="24"/>
      <c r="R571" s="24"/>
      <c r="S571" s="24"/>
      <c r="T571" s="24"/>
      <c r="U571" s="24">
        <f t="shared" si="397"/>
        <v>238.5813588135178</v>
      </c>
      <c r="V571" s="24">
        <f t="shared" si="397"/>
        <v>238.32829525475091</v>
      </c>
      <c r="W571" s="24">
        <f t="shared" si="397"/>
        <v>239.33662609599139</v>
      </c>
      <c r="X571" s="32">
        <f t="shared" si="398"/>
        <v>107.87771902753379</v>
      </c>
      <c r="Y571" s="32">
        <f t="shared" si="399"/>
        <v>130.42306576857681</v>
      </c>
      <c r="Z571" s="33">
        <f t="shared" si="360"/>
        <v>238.30078479611058</v>
      </c>
      <c r="AA571" s="34">
        <f t="shared" si="361"/>
        <v>0</v>
      </c>
      <c r="AC571" s="49">
        <f t="shared" si="362"/>
        <v>0</v>
      </c>
      <c r="AD571" s="49">
        <f t="shared" si="363"/>
        <v>0</v>
      </c>
      <c r="AE571" s="49">
        <f t="shared" si="364"/>
        <v>0</v>
      </c>
      <c r="AF571" s="49">
        <f t="shared" si="365"/>
        <v>0</v>
      </c>
      <c r="AG571" s="49">
        <f t="shared" si="366"/>
        <v>0</v>
      </c>
      <c r="AH571" s="50">
        <f t="shared" si="367"/>
        <v>0</v>
      </c>
      <c r="AI571" s="49">
        <f t="shared" si="368"/>
        <v>0</v>
      </c>
      <c r="AJ571" s="51">
        <f t="shared" si="369"/>
        <v>0</v>
      </c>
      <c r="AK571" s="61"/>
      <c r="AL571" s="69">
        <f t="shared" si="370"/>
        <v>0</v>
      </c>
      <c r="AM571" s="69">
        <f t="shared" si="371"/>
        <v>0</v>
      </c>
      <c r="AN571" s="69">
        <f t="shared" si="372"/>
        <v>0</v>
      </c>
      <c r="AO571" s="69">
        <f t="shared" si="373"/>
        <v>0</v>
      </c>
      <c r="AP571" s="69">
        <f t="shared" si="374"/>
        <v>0</v>
      </c>
      <c r="AQ571" s="70">
        <f t="shared" si="375"/>
        <v>0</v>
      </c>
      <c r="AS571" s="74">
        <f t="shared" si="376"/>
        <v>0</v>
      </c>
      <c r="AT571" s="74">
        <f t="shared" si="377"/>
        <v>0</v>
      </c>
      <c r="AU571" s="74">
        <f t="shared" si="378"/>
        <v>0</v>
      </c>
      <c r="AV571" s="74">
        <f t="shared" si="379"/>
        <v>0</v>
      </c>
      <c r="AW571" s="45"/>
      <c r="AX571" s="42" t="str">
        <f t="shared" si="380"/>
        <v>HPS0090-ST-1010-005-B</v>
      </c>
      <c r="AY571" s="42">
        <f t="shared" si="381"/>
        <v>100.81</v>
      </c>
      <c r="AZ571" s="43">
        <f t="shared" si="382"/>
        <v>238.30078479611058</v>
      </c>
      <c r="BA571" s="43">
        <f t="shared" si="383"/>
        <v>238.5813588135178</v>
      </c>
      <c r="BB571" s="43">
        <f t="shared" si="384"/>
        <v>244.42660210444896</v>
      </c>
      <c r="BC571" s="43">
        <f t="shared" si="385"/>
        <v>250.50774703603304</v>
      </c>
      <c r="BD571" s="43">
        <f t="shared" si="386"/>
        <v>254.28632252750282</v>
      </c>
      <c r="BE571" s="43">
        <f t="shared" si="387"/>
        <v>238.32829525475091</v>
      </c>
      <c r="BF571" s="43">
        <f t="shared" si="388"/>
        <v>244.16733848849231</v>
      </c>
      <c r="BG571" s="43">
        <f t="shared" si="389"/>
        <v>250.24203314170839</v>
      </c>
      <c r="BH571" s="43">
        <f t="shared" si="390"/>
        <v>254.01660069322133</v>
      </c>
      <c r="BI571" s="43">
        <f t="shared" si="391"/>
        <v>257.26036968280272</v>
      </c>
      <c r="BJ571" s="43">
        <f t="shared" si="357"/>
        <v>239.33662609599139</v>
      </c>
    </row>
    <row r="572" spans="1:62" x14ac:dyDescent="0.2">
      <c r="A572" s="26" t="s">
        <v>586</v>
      </c>
      <c r="B572" s="17">
        <f>IF(ISERROR(VLOOKUP('Prices updated for CPI'!A572,Quantities!$A$1:$B$576,2,FALSE)),0,VLOOKUP('Prices updated for CPI'!A572,Quantities!$A$1:$B$576,2,FALSE))</f>
        <v>0</v>
      </c>
      <c r="C572" s="18">
        <f t="shared" si="358"/>
        <v>0.18037286471401737</v>
      </c>
      <c r="D572" s="19">
        <v>5</v>
      </c>
      <c r="E572" s="20">
        <v>1360</v>
      </c>
      <c r="F572" s="21">
        <v>0</v>
      </c>
      <c r="G572" s="22">
        <v>0</v>
      </c>
      <c r="H572" s="22">
        <v>363.78671248007925</v>
      </c>
      <c r="I572" s="22">
        <v>80.057441548749381</v>
      </c>
      <c r="J572" s="23">
        <f t="shared" si="359"/>
        <v>443.8441540288286</v>
      </c>
      <c r="K572" s="24">
        <f>IF(ISERROR(VLOOKUP($A572,'14-15 pricing'!$A$1:$D$1208,4,FALSE)),L572,VLOOKUP($A572,'14-15 pricing'!$A$1:$D$1208,4,FALSE))</f>
        <v>476.29010138247708</v>
      </c>
      <c r="L572" s="24">
        <f t="shared" si="396"/>
        <v>476.29010138247708</v>
      </c>
      <c r="M572" s="24"/>
      <c r="N572" s="24"/>
      <c r="O572" s="24"/>
      <c r="P572" s="24"/>
      <c r="Q572" s="24"/>
      <c r="R572" s="24"/>
      <c r="S572" s="24"/>
      <c r="T572" s="24"/>
      <c r="U572" s="24">
        <f t="shared" si="397"/>
        <v>476.58270608417843</v>
      </c>
      <c r="V572" s="24">
        <f t="shared" si="397"/>
        <v>476.31879145726913</v>
      </c>
      <c r="W572" s="24">
        <f t="shared" si="397"/>
        <v>477.37035834056047</v>
      </c>
      <c r="X572" s="32">
        <f t="shared" si="398"/>
        <v>112.50338890239784</v>
      </c>
      <c r="Y572" s="32">
        <f t="shared" si="399"/>
        <v>363.78671248007925</v>
      </c>
      <c r="Z572" s="33">
        <f t="shared" si="360"/>
        <v>476.29010138247708</v>
      </c>
      <c r="AA572" s="34">
        <f t="shared" si="361"/>
        <v>0</v>
      </c>
      <c r="AC572" s="49">
        <f t="shared" si="362"/>
        <v>0</v>
      </c>
      <c r="AD572" s="49">
        <f t="shared" si="363"/>
        <v>0</v>
      </c>
      <c r="AE572" s="49">
        <f t="shared" si="364"/>
        <v>0</v>
      </c>
      <c r="AF572" s="49">
        <f t="shared" si="365"/>
        <v>0</v>
      </c>
      <c r="AG572" s="49">
        <f t="shared" si="366"/>
        <v>0</v>
      </c>
      <c r="AH572" s="50">
        <f t="shared" si="367"/>
        <v>0</v>
      </c>
      <c r="AI572" s="49">
        <f t="shared" si="368"/>
        <v>0</v>
      </c>
      <c r="AJ572" s="51">
        <f t="shared" si="369"/>
        <v>0</v>
      </c>
      <c r="AK572" s="61"/>
      <c r="AL572" s="69">
        <f t="shared" si="370"/>
        <v>0</v>
      </c>
      <c r="AM572" s="69">
        <f t="shared" si="371"/>
        <v>0</v>
      </c>
      <c r="AN572" s="69">
        <f t="shared" si="372"/>
        <v>0</v>
      </c>
      <c r="AO572" s="69">
        <f t="shared" si="373"/>
        <v>0</v>
      </c>
      <c r="AP572" s="69">
        <f t="shared" si="374"/>
        <v>0</v>
      </c>
      <c r="AQ572" s="70">
        <f t="shared" si="375"/>
        <v>0</v>
      </c>
      <c r="AS572" s="74">
        <f t="shared" si="376"/>
        <v>0</v>
      </c>
      <c r="AT572" s="74">
        <f t="shared" si="377"/>
        <v>0</v>
      </c>
      <c r="AU572" s="74">
        <f t="shared" si="378"/>
        <v>0</v>
      </c>
      <c r="AV572" s="74">
        <f t="shared" si="379"/>
        <v>0</v>
      </c>
      <c r="AW572" s="45"/>
      <c r="AX572" s="42" t="str">
        <f t="shared" si="380"/>
        <v>HPS0090-ST-1360-005-B</v>
      </c>
      <c r="AY572" s="42">
        <f t="shared" si="381"/>
        <v>476.29010138247708</v>
      </c>
      <c r="AZ572" s="43">
        <f t="shared" si="382"/>
        <v>476.29010138247708</v>
      </c>
      <c r="BA572" s="43">
        <f t="shared" si="383"/>
        <v>476.58270608417843</v>
      </c>
      <c r="BB572" s="43">
        <f t="shared" si="384"/>
        <v>488.25898238324078</v>
      </c>
      <c r="BC572" s="43">
        <f t="shared" si="385"/>
        <v>500.40648846668847</v>
      </c>
      <c r="BD572" s="43">
        <f t="shared" si="386"/>
        <v>507.95445341174349</v>
      </c>
      <c r="BE572" s="43">
        <f t="shared" si="387"/>
        <v>476.31879145726913</v>
      </c>
      <c r="BF572" s="43">
        <f t="shared" si="388"/>
        <v>487.98860184797223</v>
      </c>
      <c r="BG572" s="43">
        <f t="shared" si="389"/>
        <v>500.12938107269224</v>
      </c>
      <c r="BH572" s="43">
        <f t="shared" si="390"/>
        <v>507.67316622203293</v>
      </c>
      <c r="BI572" s="43">
        <f t="shared" si="391"/>
        <v>514.15610658474748</v>
      </c>
      <c r="BJ572" s="43">
        <f t="shared" si="357"/>
        <v>477.37035834056047</v>
      </c>
    </row>
    <row r="573" spans="1:62" x14ac:dyDescent="0.2">
      <c r="A573" s="26" t="s">
        <v>587</v>
      </c>
      <c r="B573" s="17">
        <f>IF(ISERROR(VLOOKUP('Prices updated for CPI'!A573,Quantities!$A$1:$B$576,2,FALSE)),0,VLOOKUP('Prices updated for CPI'!A573,Quantities!$A$1:$B$576,2,FALSE))</f>
        <v>0</v>
      </c>
      <c r="C573" s="18">
        <f t="shared" si="358"/>
        <v>0.4241452118941913</v>
      </c>
      <c r="D573" s="19">
        <v>5</v>
      </c>
      <c r="E573" s="20">
        <v>50</v>
      </c>
      <c r="F573" s="21">
        <v>0</v>
      </c>
      <c r="G573" s="22">
        <v>0</v>
      </c>
      <c r="H573" s="22">
        <v>95.442169190402339</v>
      </c>
      <c r="I573" s="22">
        <v>70.297824922255131</v>
      </c>
      <c r="J573" s="23">
        <f t="shared" si="359"/>
        <v>165.73999411265748</v>
      </c>
      <c r="K573" s="24">
        <f>IF(ISERROR(VLOOKUP($A573,'14-15 pricing'!$A$1:$D$1208,4,FALSE)),L573,VLOOKUP($A573,'14-15 pricing'!$A$1:$D$1208,4,FALSE))</f>
        <v>104.36</v>
      </c>
      <c r="L573" s="24">
        <f t="shared" si="396"/>
        <v>194.23053143659371</v>
      </c>
      <c r="M573" s="24"/>
      <c r="N573" s="24"/>
      <c r="O573" s="24"/>
      <c r="P573" s="24"/>
      <c r="Q573" s="24"/>
      <c r="R573" s="24"/>
      <c r="S573" s="24"/>
      <c r="T573" s="24"/>
      <c r="U573" s="24">
        <f t="shared" si="397"/>
        <v>194.48746537919419</v>
      </c>
      <c r="V573" s="24">
        <f t="shared" si="397"/>
        <v>194.25572397105046</v>
      </c>
      <c r="W573" s="24">
        <f t="shared" si="397"/>
        <v>195.17909677969362</v>
      </c>
      <c r="X573" s="32">
        <f t="shared" si="398"/>
        <v>98.788362246191355</v>
      </c>
      <c r="Y573" s="32">
        <f t="shared" si="399"/>
        <v>95.442169190402339</v>
      </c>
      <c r="Z573" s="33">
        <f t="shared" si="360"/>
        <v>194.23053143659371</v>
      </c>
      <c r="AA573" s="34">
        <f t="shared" si="361"/>
        <v>0</v>
      </c>
      <c r="AC573" s="49">
        <f t="shared" si="362"/>
        <v>0</v>
      </c>
      <c r="AD573" s="49">
        <f t="shared" si="363"/>
        <v>0</v>
      </c>
      <c r="AE573" s="49">
        <f t="shared" si="364"/>
        <v>0</v>
      </c>
      <c r="AF573" s="49">
        <f t="shared" si="365"/>
        <v>0</v>
      </c>
      <c r="AG573" s="49">
        <f t="shared" si="366"/>
        <v>0</v>
      </c>
      <c r="AH573" s="50">
        <f t="shared" si="367"/>
        <v>0</v>
      </c>
      <c r="AI573" s="49">
        <f t="shared" si="368"/>
        <v>0</v>
      </c>
      <c r="AJ573" s="51">
        <f t="shared" si="369"/>
        <v>0</v>
      </c>
      <c r="AK573" s="61"/>
      <c r="AL573" s="69">
        <f t="shared" si="370"/>
        <v>0</v>
      </c>
      <c r="AM573" s="69">
        <f t="shared" si="371"/>
        <v>0</v>
      </c>
      <c r="AN573" s="69">
        <f t="shared" si="372"/>
        <v>0</v>
      </c>
      <c r="AO573" s="69">
        <f t="shared" si="373"/>
        <v>0</v>
      </c>
      <c r="AP573" s="69">
        <f t="shared" si="374"/>
        <v>0</v>
      </c>
      <c r="AQ573" s="70">
        <f t="shared" si="375"/>
        <v>0</v>
      </c>
      <c r="AS573" s="74">
        <f t="shared" si="376"/>
        <v>0</v>
      </c>
      <c r="AT573" s="74">
        <f t="shared" si="377"/>
        <v>0</v>
      </c>
      <c r="AU573" s="74">
        <f t="shared" si="378"/>
        <v>0</v>
      </c>
      <c r="AV573" s="74">
        <f t="shared" si="379"/>
        <v>0</v>
      </c>
      <c r="AW573" s="45"/>
      <c r="AX573" s="42" t="str">
        <f t="shared" si="380"/>
        <v>HPS0090-TA-0050-005-B</v>
      </c>
      <c r="AY573" s="42">
        <f t="shared" si="381"/>
        <v>104.36</v>
      </c>
      <c r="AZ573" s="43">
        <f t="shared" si="382"/>
        <v>194.23053143659371</v>
      </c>
      <c r="BA573" s="43">
        <f t="shared" si="383"/>
        <v>194.48746537919419</v>
      </c>
      <c r="BB573" s="43">
        <f t="shared" si="384"/>
        <v>199.25240828098444</v>
      </c>
      <c r="BC573" s="43">
        <f t="shared" si="385"/>
        <v>204.20965418749199</v>
      </c>
      <c r="BD573" s="43">
        <f t="shared" si="386"/>
        <v>207.28988465367149</v>
      </c>
      <c r="BE573" s="43">
        <f t="shared" si="387"/>
        <v>194.25572397105046</v>
      </c>
      <c r="BF573" s="43">
        <f t="shared" si="388"/>
        <v>199.01498920834118</v>
      </c>
      <c r="BG573" s="43">
        <f t="shared" si="389"/>
        <v>203.96632831183371</v>
      </c>
      <c r="BH573" s="43">
        <f t="shared" si="390"/>
        <v>207.04288853147958</v>
      </c>
      <c r="BI573" s="43">
        <f t="shared" si="391"/>
        <v>209.68680747023771</v>
      </c>
      <c r="BJ573" s="43">
        <f t="shared" si="357"/>
        <v>195.17909677969362</v>
      </c>
    </row>
    <row r="574" spans="1:62" x14ac:dyDescent="0.2">
      <c r="A574" s="26" t="s">
        <v>588</v>
      </c>
      <c r="B574" s="17">
        <f>IF(ISERROR(VLOOKUP('Prices updated for CPI'!A574,Quantities!$A$1:$B$576,2,FALSE)),0,VLOOKUP('Prices updated for CPI'!A574,Quantities!$A$1:$B$576,2,FALSE))</f>
        <v>0</v>
      </c>
      <c r="C574" s="18">
        <f t="shared" si="358"/>
        <v>0.30843366898204294</v>
      </c>
      <c r="D574" s="19">
        <v>5</v>
      </c>
      <c r="E574" s="20">
        <v>220</v>
      </c>
      <c r="F574" s="21">
        <v>0</v>
      </c>
      <c r="G574" s="22">
        <v>0</v>
      </c>
      <c r="H574" s="22">
        <v>181.85881459942686</v>
      </c>
      <c r="I574" s="22">
        <v>81.107738922255137</v>
      </c>
      <c r="J574" s="23">
        <f t="shared" si="359"/>
        <v>262.96655352168199</v>
      </c>
      <c r="K574" s="24">
        <f>IF(ISERROR(VLOOKUP($A574,'14-15 pricing'!$A$1:$D$1208,4,FALSE)),L574,VLOOKUP($A574,'14-15 pricing'!$A$1:$D$1208,4,FALSE))</f>
        <v>251.39</v>
      </c>
      <c r="L574" s="24">
        <f t="shared" si="396"/>
        <v>295.83816890352608</v>
      </c>
      <c r="M574" s="24"/>
      <c r="N574" s="24"/>
      <c r="O574" s="24"/>
      <c r="P574" s="24"/>
      <c r="Q574" s="24"/>
      <c r="R574" s="24"/>
      <c r="S574" s="24"/>
      <c r="T574" s="24"/>
      <c r="U574" s="24">
        <f t="shared" ref="U574:W593" si="400">IF($D574=5,($I574*(1+U$8)*U$7)+$H574,$J574*(1+U$8)*U$7)</f>
        <v>296.13461237328858</v>
      </c>
      <c r="V574" s="24">
        <f t="shared" si="400"/>
        <v>295.86723537193774</v>
      </c>
      <c r="W574" s="24">
        <f t="shared" si="400"/>
        <v>296.9325980737591</v>
      </c>
      <c r="X574" s="32">
        <f t="shared" si="398"/>
        <v>113.97935430409923</v>
      </c>
      <c r="Y574" s="32">
        <f t="shared" si="399"/>
        <v>181.85881459942686</v>
      </c>
      <c r="Z574" s="33">
        <f t="shared" si="360"/>
        <v>295.83816890352608</v>
      </c>
      <c r="AA574" s="34">
        <f t="shared" si="361"/>
        <v>0</v>
      </c>
      <c r="AC574" s="49">
        <f t="shared" si="362"/>
        <v>0</v>
      </c>
      <c r="AD574" s="49">
        <f t="shared" si="363"/>
        <v>0</v>
      </c>
      <c r="AE574" s="49">
        <f t="shared" si="364"/>
        <v>0</v>
      </c>
      <c r="AF574" s="49">
        <f t="shared" si="365"/>
        <v>0</v>
      </c>
      <c r="AG574" s="49">
        <f t="shared" si="366"/>
        <v>0</v>
      </c>
      <c r="AH574" s="50">
        <f t="shared" si="367"/>
        <v>0</v>
      </c>
      <c r="AI574" s="49">
        <f t="shared" si="368"/>
        <v>0</v>
      </c>
      <c r="AJ574" s="51">
        <f t="shared" si="369"/>
        <v>0</v>
      </c>
      <c r="AK574" s="61"/>
      <c r="AL574" s="69">
        <f t="shared" si="370"/>
        <v>0</v>
      </c>
      <c r="AM574" s="69">
        <f t="shared" si="371"/>
        <v>0</v>
      </c>
      <c r="AN574" s="69">
        <f t="shared" si="372"/>
        <v>0</v>
      </c>
      <c r="AO574" s="69">
        <f t="shared" si="373"/>
        <v>0</v>
      </c>
      <c r="AP574" s="69">
        <f t="shared" si="374"/>
        <v>0</v>
      </c>
      <c r="AQ574" s="70">
        <f t="shared" si="375"/>
        <v>0</v>
      </c>
      <c r="AS574" s="74">
        <f t="shared" si="376"/>
        <v>0</v>
      </c>
      <c r="AT574" s="74">
        <f t="shared" si="377"/>
        <v>0</v>
      </c>
      <c r="AU574" s="74">
        <f t="shared" si="378"/>
        <v>0</v>
      </c>
      <c r="AV574" s="74">
        <f t="shared" si="379"/>
        <v>0</v>
      </c>
      <c r="AW574" s="45"/>
      <c r="AX574" s="42" t="str">
        <f t="shared" si="380"/>
        <v>HPS0090-TA-0220-005-B</v>
      </c>
      <c r="AY574" s="42">
        <f t="shared" si="381"/>
        <v>251.39</v>
      </c>
      <c r="AZ574" s="43">
        <f t="shared" si="382"/>
        <v>295.83816890352608</v>
      </c>
      <c r="BA574" s="43">
        <f t="shared" si="383"/>
        <v>296.13461237328858</v>
      </c>
      <c r="BB574" s="43">
        <f t="shared" si="384"/>
        <v>303.38991037643416</v>
      </c>
      <c r="BC574" s="43">
        <f t="shared" si="385"/>
        <v>310.93801684232125</v>
      </c>
      <c r="BD574" s="43">
        <f t="shared" si="386"/>
        <v>315.62810241335796</v>
      </c>
      <c r="BE574" s="43">
        <f t="shared" si="387"/>
        <v>295.86723537193774</v>
      </c>
      <c r="BF574" s="43">
        <f t="shared" si="388"/>
        <v>303.11598263855018</v>
      </c>
      <c r="BG574" s="43">
        <f t="shared" si="389"/>
        <v>310.65727399405029</v>
      </c>
      <c r="BH574" s="43">
        <f t="shared" si="390"/>
        <v>315.34312493339024</v>
      </c>
      <c r="BI574" s="43">
        <f t="shared" si="391"/>
        <v>319.37002808438547</v>
      </c>
      <c r="BJ574" s="43">
        <f t="shared" si="357"/>
        <v>296.9325980737591</v>
      </c>
    </row>
    <row r="575" spans="1:62" x14ac:dyDescent="0.2">
      <c r="A575" s="26" t="s">
        <v>589</v>
      </c>
      <c r="B575" s="17">
        <f>IF(ISERROR(VLOOKUP('Prices updated for CPI'!A575,Quantities!$A$1:$B$576,2,FALSE)),0,VLOOKUP('Prices updated for CPI'!A575,Quantities!$A$1:$B$576,2,FALSE))</f>
        <v>0</v>
      </c>
      <c r="C575" s="18">
        <f t="shared" si="358"/>
        <v>0.28582788714458884</v>
      </c>
      <c r="D575" s="19">
        <v>5</v>
      </c>
      <c r="E575" s="20">
        <v>310</v>
      </c>
      <c r="F575" s="21">
        <v>0</v>
      </c>
      <c r="G575" s="22">
        <v>0</v>
      </c>
      <c r="H575" s="22">
        <v>200.32024627758494</v>
      </c>
      <c r="I575" s="22">
        <v>80.172708672255126</v>
      </c>
      <c r="J575" s="23">
        <f t="shared" si="359"/>
        <v>280.49295494984005</v>
      </c>
      <c r="K575" s="24">
        <f>IF(ISERROR(VLOOKUP($A575,'14-15 pricing'!$A$1:$D$1208,4,FALSE)),L575,VLOOKUP($A575,'14-15 pricing'!$A$1:$D$1208,4,FALSE))</f>
        <v>332.37</v>
      </c>
      <c r="L575" s="24">
        <f t="shared" si="396"/>
        <v>312.98561814836842</v>
      </c>
      <c r="M575" s="24"/>
      <c r="N575" s="24"/>
      <c r="O575" s="24"/>
      <c r="P575" s="24"/>
      <c r="Q575" s="24"/>
      <c r="R575" s="24"/>
      <c r="S575" s="24"/>
      <c r="T575" s="24"/>
      <c r="U575" s="24">
        <f t="shared" si="400"/>
        <v>313.2786441438513</v>
      </c>
      <c r="V575" s="24">
        <f t="shared" si="400"/>
        <v>313.0143495312804</v>
      </c>
      <c r="W575" s="24">
        <f t="shared" si="400"/>
        <v>314.06743046607608</v>
      </c>
      <c r="X575" s="32">
        <f t="shared" si="398"/>
        <v>112.66537187078349</v>
      </c>
      <c r="Y575" s="32">
        <f t="shared" si="399"/>
        <v>200.32024627758494</v>
      </c>
      <c r="Z575" s="33">
        <f t="shared" si="360"/>
        <v>312.98561814836842</v>
      </c>
      <c r="AA575" s="34">
        <f t="shared" si="361"/>
        <v>0</v>
      </c>
      <c r="AC575" s="49">
        <f t="shared" si="362"/>
        <v>0</v>
      </c>
      <c r="AD575" s="49">
        <f t="shared" si="363"/>
        <v>0</v>
      </c>
      <c r="AE575" s="49">
        <f t="shared" si="364"/>
        <v>0</v>
      </c>
      <c r="AF575" s="49">
        <f t="shared" si="365"/>
        <v>0</v>
      </c>
      <c r="AG575" s="49">
        <f t="shared" si="366"/>
        <v>0</v>
      </c>
      <c r="AH575" s="50">
        <f t="shared" si="367"/>
        <v>0</v>
      </c>
      <c r="AI575" s="49">
        <f t="shared" si="368"/>
        <v>0</v>
      </c>
      <c r="AJ575" s="51">
        <f t="shared" si="369"/>
        <v>0</v>
      </c>
      <c r="AK575" s="61"/>
      <c r="AL575" s="69">
        <f t="shared" si="370"/>
        <v>0</v>
      </c>
      <c r="AM575" s="69">
        <f t="shared" si="371"/>
        <v>0</v>
      </c>
      <c r="AN575" s="69">
        <f t="shared" si="372"/>
        <v>0</v>
      </c>
      <c r="AO575" s="69">
        <f t="shared" si="373"/>
        <v>0</v>
      </c>
      <c r="AP575" s="69">
        <f t="shared" si="374"/>
        <v>0</v>
      </c>
      <c r="AQ575" s="70">
        <f t="shared" si="375"/>
        <v>0</v>
      </c>
      <c r="AS575" s="74">
        <f t="shared" si="376"/>
        <v>0</v>
      </c>
      <c r="AT575" s="74">
        <f t="shared" si="377"/>
        <v>0</v>
      </c>
      <c r="AU575" s="74">
        <f t="shared" si="378"/>
        <v>0</v>
      </c>
      <c r="AV575" s="74">
        <f t="shared" si="379"/>
        <v>0</v>
      </c>
      <c r="AW575" s="45"/>
      <c r="AX575" s="42" t="str">
        <f t="shared" si="380"/>
        <v>HPS0090-TA-0310-005-B</v>
      </c>
      <c r="AY575" s="42">
        <f t="shared" si="381"/>
        <v>332.37</v>
      </c>
      <c r="AZ575" s="43">
        <f t="shared" si="382"/>
        <v>312.98561814836842</v>
      </c>
      <c r="BA575" s="43">
        <f t="shared" si="383"/>
        <v>313.2786441438513</v>
      </c>
      <c r="BB575" s="43">
        <f t="shared" si="384"/>
        <v>320.95397092537564</v>
      </c>
      <c r="BC575" s="43">
        <f t="shared" si="385"/>
        <v>328.93905764163492</v>
      </c>
      <c r="BD575" s="43">
        <f t="shared" si="386"/>
        <v>333.90066492164078</v>
      </c>
      <c r="BE575" s="43">
        <f t="shared" si="387"/>
        <v>313.0143495312804</v>
      </c>
      <c r="BF575" s="43">
        <f t="shared" si="388"/>
        <v>320.68320109479674</v>
      </c>
      <c r="BG575" s="43">
        <f t="shared" si="389"/>
        <v>328.66155126696191</v>
      </c>
      <c r="BH575" s="43">
        <f t="shared" si="390"/>
        <v>333.61897273316168</v>
      </c>
      <c r="BI575" s="43">
        <f t="shared" si="391"/>
        <v>337.87925680567707</v>
      </c>
      <c r="BJ575" s="43">
        <f t="shared" si="357"/>
        <v>314.06743046607608</v>
      </c>
    </row>
    <row r="576" spans="1:62" x14ac:dyDescent="0.2">
      <c r="A576" s="26" t="s">
        <v>590</v>
      </c>
      <c r="B576" s="17">
        <f>IF(ISERROR(VLOOKUP('Prices updated for CPI'!A576,Quantities!$A$1:$B$576,2,FALSE)),0,VLOOKUP('Prices updated for CPI'!A576,Quantities!$A$1:$B$576,2,FALSE))</f>
        <v>0</v>
      </c>
      <c r="C576" s="18">
        <f t="shared" si="358"/>
        <v>0.24227518725202338</v>
      </c>
      <c r="D576" s="19">
        <v>5</v>
      </c>
      <c r="E576" s="20">
        <v>690</v>
      </c>
      <c r="F576" s="21">
        <v>0</v>
      </c>
      <c r="G576" s="22">
        <v>0</v>
      </c>
      <c r="H576" s="22">
        <v>235.30114285575939</v>
      </c>
      <c r="I576" s="22">
        <v>75.235266797255136</v>
      </c>
      <c r="J576" s="23">
        <f t="shared" si="359"/>
        <v>310.53640965301452</v>
      </c>
      <c r="K576" s="24">
        <f>IF(ISERROR(VLOOKUP($A576,'14-15 pricing'!$A$1:$D$1208,4,FALSE)),L576,VLOOKUP($A576,'14-15 pricing'!$A$1:$D$1208,4,FALSE))</f>
        <v>341.02800991424681</v>
      </c>
      <c r="L576" s="24">
        <f t="shared" si="396"/>
        <v>341.02800991424681</v>
      </c>
      <c r="M576" s="24"/>
      <c r="N576" s="24"/>
      <c r="O576" s="24"/>
      <c r="P576" s="24"/>
      <c r="Q576" s="24"/>
      <c r="R576" s="24"/>
      <c r="S576" s="24"/>
      <c r="T576" s="24"/>
      <c r="U576" s="24">
        <f t="shared" si="400"/>
        <v>341.30298988328849</v>
      </c>
      <c r="V576" s="24">
        <f t="shared" si="400"/>
        <v>341.05497187293122</v>
      </c>
      <c r="W576" s="24">
        <f t="shared" si="400"/>
        <v>342.04319874465057</v>
      </c>
      <c r="X576" s="32">
        <f t="shared" si="398"/>
        <v>105.72686705848744</v>
      </c>
      <c r="Y576" s="32">
        <f t="shared" si="399"/>
        <v>235.30114285575939</v>
      </c>
      <c r="Z576" s="33">
        <f t="shared" si="360"/>
        <v>341.02800991424681</v>
      </c>
      <c r="AA576" s="34">
        <f t="shared" si="361"/>
        <v>0</v>
      </c>
      <c r="AC576" s="49">
        <f t="shared" si="362"/>
        <v>0</v>
      </c>
      <c r="AD576" s="49">
        <f t="shared" si="363"/>
        <v>0</v>
      </c>
      <c r="AE576" s="49">
        <f t="shared" si="364"/>
        <v>0</v>
      </c>
      <c r="AF576" s="49">
        <f t="shared" si="365"/>
        <v>0</v>
      </c>
      <c r="AG576" s="49">
        <f t="shared" si="366"/>
        <v>0</v>
      </c>
      <c r="AH576" s="50">
        <f t="shared" si="367"/>
        <v>0</v>
      </c>
      <c r="AI576" s="49">
        <f t="shared" si="368"/>
        <v>0</v>
      </c>
      <c r="AJ576" s="51">
        <f t="shared" si="369"/>
        <v>0</v>
      </c>
      <c r="AK576" s="61"/>
      <c r="AL576" s="69">
        <f t="shared" si="370"/>
        <v>0</v>
      </c>
      <c r="AM576" s="69">
        <f t="shared" si="371"/>
        <v>0</v>
      </c>
      <c r="AN576" s="69">
        <f t="shared" si="372"/>
        <v>0</v>
      </c>
      <c r="AO576" s="69">
        <f t="shared" si="373"/>
        <v>0</v>
      </c>
      <c r="AP576" s="69">
        <f t="shared" si="374"/>
        <v>0</v>
      </c>
      <c r="AQ576" s="70">
        <f t="shared" si="375"/>
        <v>0</v>
      </c>
      <c r="AS576" s="74">
        <f t="shared" si="376"/>
        <v>0</v>
      </c>
      <c r="AT576" s="74">
        <f t="shared" si="377"/>
        <v>0</v>
      </c>
      <c r="AU576" s="74">
        <f t="shared" si="378"/>
        <v>0</v>
      </c>
      <c r="AV576" s="74">
        <f t="shared" si="379"/>
        <v>0</v>
      </c>
      <c r="AW576" s="45"/>
      <c r="AX576" s="42" t="str">
        <f t="shared" si="380"/>
        <v>HPS0090-TA-0690-005-B</v>
      </c>
      <c r="AY576" s="42">
        <f t="shared" si="381"/>
        <v>341.02800991424681</v>
      </c>
      <c r="AZ576" s="43">
        <f t="shared" si="382"/>
        <v>341.02800991424681</v>
      </c>
      <c r="BA576" s="43">
        <f t="shared" si="383"/>
        <v>341.30298988328849</v>
      </c>
      <c r="BB576" s="43">
        <f t="shared" si="384"/>
        <v>349.66491313542906</v>
      </c>
      <c r="BC576" s="43">
        <f t="shared" si="385"/>
        <v>358.36430590184187</v>
      </c>
      <c r="BD576" s="43">
        <f t="shared" si="386"/>
        <v>363.76975383437031</v>
      </c>
      <c r="BE576" s="43">
        <f t="shared" si="387"/>
        <v>341.05497187293122</v>
      </c>
      <c r="BF576" s="43">
        <f t="shared" si="388"/>
        <v>349.41081868381804</v>
      </c>
      <c r="BG576" s="43">
        <f t="shared" si="389"/>
        <v>358.10388977667628</v>
      </c>
      <c r="BH576" s="43">
        <f t="shared" si="390"/>
        <v>363.50540967903487</v>
      </c>
      <c r="BI576" s="43">
        <f t="shared" si="391"/>
        <v>368.14734084512418</v>
      </c>
      <c r="BJ576" s="43">
        <f t="shared" si="357"/>
        <v>342.04319874465057</v>
      </c>
    </row>
    <row r="577" spans="1:62" x14ac:dyDescent="0.2">
      <c r="A577" s="26" t="s">
        <v>591</v>
      </c>
      <c r="B577" s="17">
        <f>IF(ISERROR(VLOOKUP('Prices updated for CPI'!A577,Quantities!$A$1:$B$576,2,FALSE)),0,VLOOKUP('Prices updated for CPI'!A577,Quantities!$A$1:$B$576,2,FALSE))</f>
        <v>0</v>
      </c>
      <c r="C577" s="18">
        <f t="shared" si="358"/>
        <v>0.35022674859755409</v>
      </c>
      <c r="D577" s="19">
        <v>5</v>
      </c>
      <c r="E577" s="20">
        <v>1010</v>
      </c>
      <c r="F577" s="21">
        <v>0</v>
      </c>
      <c r="G577" s="22">
        <v>0</v>
      </c>
      <c r="H577" s="22">
        <v>130.42306576857681</v>
      </c>
      <c r="I577" s="22">
        <v>70.297824922255131</v>
      </c>
      <c r="J577" s="23">
        <f t="shared" si="359"/>
        <v>200.72089069083194</v>
      </c>
      <c r="K577" s="24">
        <f>IF(ISERROR(VLOOKUP($A577,'14-15 pricing'!$A$1:$D$1208,4,FALSE)),L577,VLOOKUP($A577,'14-15 pricing'!$A$1:$D$1208,4,FALSE))</f>
        <v>229.21142801476816</v>
      </c>
      <c r="L577" s="24">
        <f t="shared" si="396"/>
        <v>229.21142801476816</v>
      </c>
      <c r="M577" s="24"/>
      <c r="N577" s="24"/>
      <c r="O577" s="24"/>
      <c r="P577" s="24"/>
      <c r="Q577" s="24"/>
      <c r="R577" s="24"/>
      <c r="S577" s="24"/>
      <c r="T577" s="24"/>
      <c r="U577" s="24">
        <f t="shared" si="400"/>
        <v>229.46836195736864</v>
      </c>
      <c r="V577" s="24">
        <f t="shared" si="400"/>
        <v>229.23662054922494</v>
      </c>
      <c r="W577" s="24">
        <f t="shared" si="400"/>
        <v>230.15999335786807</v>
      </c>
      <c r="X577" s="32">
        <f t="shared" si="398"/>
        <v>98.788362246191355</v>
      </c>
      <c r="Y577" s="32">
        <f t="shared" si="399"/>
        <v>130.42306576857681</v>
      </c>
      <c r="Z577" s="33">
        <f t="shared" si="360"/>
        <v>229.21142801476816</v>
      </c>
      <c r="AA577" s="34">
        <f t="shared" si="361"/>
        <v>0</v>
      </c>
      <c r="AC577" s="49">
        <f t="shared" si="362"/>
        <v>0</v>
      </c>
      <c r="AD577" s="49">
        <f t="shared" si="363"/>
        <v>0</v>
      </c>
      <c r="AE577" s="49">
        <f t="shared" si="364"/>
        <v>0</v>
      </c>
      <c r="AF577" s="49">
        <f t="shared" si="365"/>
        <v>0</v>
      </c>
      <c r="AG577" s="49">
        <f t="shared" si="366"/>
        <v>0</v>
      </c>
      <c r="AH577" s="50">
        <f t="shared" si="367"/>
        <v>0</v>
      </c>
      <c r="AI577" s="49">
        <f t="shared" si="368"/>
        <v>0</v>
      </c>
      <c r="AJ577" s="51">
        <f t="shared" si="369"/>
        <v>0</v>
      </c>
      <c r="AK577" s="61"/>
      <c r="AL577" s="69">
        <f t="shared" si="370"/>
        <v>0</v>
      </c>
      <c r="AM577" s="69">
        <f t="shared" si="371"/>
        <v>0</v>
      </c>
      <c r="AN577" s="69">
        <f t="shared" si="372"/>
        <v>0</v>
      </c>
      <c r="AO577" s="69">
        <f t="shared" si="373"/>
        <v>0</v>
      </c>
      <c r="AP577" s="69">
        <f t="shared" si="374"/>
        <v>0</v>
      </c>
      <c r="AQ577" s="70">
        <f t="shared" si="375"/>
        <v>0</v>
      </c>
      <c r="AS577" s="74">
        <f t="shared" si="376"/>
        <v>0</v>
      </c>
      <c r="AT577" s="74">
        <f t="shared" si="377"/>
        <v>0</v>
      </c>
      <c r="AU577" s="74">
        <f t="shared" si="378"/>
        <v>0</v>
      </c>
      <c r="AV577" s="74">
        <f t="shared" si="379"/>
        <v>0</v>
      </c>
      <c r="AW577" s="45"/>
      <c r="AX577" s="42" t="str">
        <f t="shared" si="380"/>
        <v>HPS0090-TA-1010-005-B</v>
      </c>
      <c r="AY577" s="42">
        <f t="shared" si="381"/>
        <v>229.21142801476816</v>
      </c>
      <c r="AZ577" s="43">
        <f t="shared" si="382"/>
        <v>229.21142801476816</v>
      </c>
      <c r="BA577" s="43">
        <f t="shared" si="383"/>
        <v>229.46836195736864</v>
      </c>
      <c r="BB577" s="43">
        <f t="shared" si="384"/>
        <v>235.09033682532416</v>
      </c>
      <c r="BC577" s="43">
        <f t="shared" si="385"/>
        <v>240.93920269320054</v>
      </c>
      <c r="BD577" s="43">
        <f t="shared" si="386"/>
        <v>244.57344944605583</v>
      </c>
      <c r="BE577" s="43">
        <f t="shared" si="387"/>
        <v>229.23662054922494</v>
      </c>
      <c r="BF577" s="43">
        <f t="shared" si="388"/>
        <v>234.85291775268095</v>
      </c>
      <c r="BG577" s="43">
        <f t="shared" si="389"/>
        <v>240.69587681754231</v>
      </c>
      <c r="BH577" s="43">
        <f t="shared" si="390"/>
        <v>244.32645332386397</v>
      </c>
      <c r="BI577" s="43">
        <f t="shared" si="391"/>
        <v>247.44648000898411</v>
      </c>
      <c r="BJ577" s="43">
        <f t="shared" si="357"/>
        <v>230.15999335786807</v>
      </c>
    </row>
    <row r="578" spans="1:62" x14ac:dyDescent="0.2">
      <c r="A578" s="26" t="s">
        <v>592</v>
      </c>
      <c r="B578" s="17">
        <f>IF(ISERROR(VLOOKUP('Prices updated for CPI'!A578,Quantities!$A$1:$B$576,2,FALSE)),0,VLOOKUP('Prices updated for CPI'!A578,Quantities!$A$1:$B$576,2,FALSE))</f>
        <v>0</v>
      </c>
      <c r="C578" s="18">
        <f t="shared" si="358"/>
        <v>0.15431871710843068</v>
      </c>
      <c r="D578" s="19">
        <v>5</v>
      </c>
      <c r="E578" s="20">
        <v>1370</v>
      </c>
      <c r="F578" s="21">
        <v>0</v>
      </c>
      <c r="G578" s="22">
        <v>0</v>
      </c>
      <c r="H578" s="22">
        <v>398.7676090582537</v>
      </c>
      <c r="I578" s="22">
        <v>72.766545859755126</v>
      </c>
      <c r="J578" s="23">
        <f t="shared" si="359"/>
        <v>471.53415491800882</v>
      </c>
      <c r="K578" s="24">
        <f>IF(ISERROR(VLOOKUP($A578,'14-15 pricing'!$A$1:$D$1208,4,FALSE)),L578,VLOOKUP($A578,'14-15 pricing'!$A$1:$D$1208,4,FALSE))</f>
        <v>501.02522371059308</v>
      </c>
      <c r="L578" s="24">
        <f t="shared" si="396"/>
        <v>501.02522371059308</v>
      </c>
      <c r="M578" s="24"/>
      <c r="N578" s="24"/>
      <c r="O578" s="24"/>
      <c r="P578" s="24"/>
      <c r="Q578" s="24"/>
      <c r="R578" s="24"/>
      <c r="S578" s="24"/>
      <c r="T578" s="24"/>
      <c r="U578" s="24">
        <f t="shared" si="400"/>
        <v>501.29118066641416</v>
      </c>
      <c r="V578" s="24">
        <f t="shared" si="400"/>
        <v>501.05130095716368</v>
      </c>
      <c r="W578" s="24">
        <f t="shared" si="400"/>
        <v>502.00710079734495</v>
      </c>
      <c r="X578" s="32">
        <f t="shared" si="398"/>
        <v>102.2576146523394</v>
      </c>
      <c r="Y578" s="32">
        <f t="shared" si="399"/>
        <v>398.7676090582537</v>
      </c>
      <c r="Z578" s="33">
        <f t="shared" si="360"/>
        <v>501.02522371059308</v>
      </c>
      <c r="AA578" s="34">
        <f t="shared" si="361"/>
        <v>0</v>
      </c>
      <c r="AC578" s="49">
        <f t="shared" si="362"/>
        <v>0</v>
      </c>
      <c r="AD578" s="49">
        <f t="shared" si="363"/>
        <v>0</v>
      </c>
      <c r="AE578" s="49">
        <f t="shared" si="364"/>
        <v>0</v>
      </c>
      <c r="AF578" s="49">
        <f t="shared" si="365"/>
        <v>0</v>
      </c>
      <c r="AG578" s="49">
        <f t="shared" si="366"/>
        <v>0</v>
      </c>
      <c r="AH578" s="50">
        <f t="shared" si="367"/>
        <v>0</v>
      </c>
      <c r="AI578" s="49">
        <f t="shared" si="368"/>
        <v>0</v>
      </c>
      <c r="AJ578" s="51">
        <f t="shared" si="369"/>
        <v>0</v>
      </c>
      <c r="AK578" s="61"/>
      <c r="AL578" s="69">
        <f t="shared" si="370"/>
        <v>0</v>
      </c>
      <c r="AM578" s="69">
        <f t="shared" si="371"/>
        <v>0</v>
      </c>
      <c r="AN578" s="69">
        <f t="shared" si="372"/>
        <v>0</v>
      </c>
      <c r="AO578" s="69">
        <f t="shared" si="373"/>
        <v>0</v>
      </c>
      <c r="AP578" s="69">
        <f t="shared" si="374"/>
        <v>0</v>
      </c>
      <c r="AQ578" s="70">
        <f t="shared" si="375"/>
        <v>0</v>
      </c>
      <c r="AS578" s="74">
        <f t="shared" si="376"/>
        <v>0</v>
      </c>
      <c r="AT578" s="74">
        <f t="shared" si="377"/>
        <v>0</v>
      </c>
      <c r="AU578" s="74">
        <f t="shared" si="378"/>
        <v>0</v>
      </c>
      <c r="AV578" s="74">
        <f t="shared" si="379"/>
        <v>0</v>
      </c>
      <c r="AW578" s="45"/>
      <c r="AX578" s="42" t="str">
        <f t="shared" si="380"/>
        <v>HPS0090-TA-1370-005-B</v>
      </c>
      <c r="AY578" s="42">
        <f t="shared" si="381"/>
        <v>501.02522371059308</v>
      </c>
      <c r="AZ578" s="43">
        <f t="shared" si="382"/>
        <v>501.02522371059308</v>
      </c>
      <c r="BA578" s="43">
        <f t="shared" si="383"/>
        <v>501.29118066641416</v>
      </c>
      <c r="BB578" s="43">
        <f t="shared" si="384"/>
        <v>513.57281459274134</v>
      </c>
      <c r="BC578" s="43">
        <f t="shared" si="385"/>
        <v>526.35010925531424</v>
      </c>
      <c r="BD578" s="43">
        <f t="shared" si="386"/>
        <v>534.28939914273838</v>
      </c>
      <c r="BE578" s="43">
        <f t="shared" si="387"/>
        <v>501.05130095716368</v>
      </c>
      <c r="BF578" s="43">
        <f t="shared" si="388"/>
        <v>513.32705783061419</v>
      </c>
      <c r="BG578" s="43">
        <f t="shared" si="389"/>
        <v>526.0982382549023</v>
      </c>
      <c r="BH578" s="43">
        <f t="shared" si="390"/>
        <v>534.03372900397471</v>
      </c>
      <c r="BI578" s="43">
        <f t="shared" si="391"/>
        <v>540.85329136645862</v>
      </c>
      <c r="BJ578" s="43">
        <f t="shared" si="357"/>
        <v>502.00710079734495</v>
      </c>
    </row>
    <row r="579" spans="1:62" x14ac:dyDescent="0.2">
      <c r="A579" s="26" t="s">
        <v>593</v>
      </c>
      <c r="B579" s="17">
        <f>IF(ISERROR(VLOOKUP('Prices updated for CPI'!A579,Quantities!$A$1:$B$576,2,FALSE)),0,VLOOKUP('Prices updated for CPI'!A579,Quantities!$A$1:$B$576,2,FALSE))</f>
        <v>0</v>
      </c>
      <c r="C579" s="18">
        <f t="shared" si="358"/>
        <v>0.31925784354310904</v>
      </c>
      <c r="D579" s="19">
        <v>5</v>
      </c>
      <c r="E579" s="20">
        <v>230</v>
      </c>
      <c r="F579" s="21">
        <v>0</v>
      </c>
      <c r="G579" s="22">
        <v>0</v>
      </c>
      <c r="H579" s="22">
        <v>181.9823357538734</v>
      </c>
      <c r="I579" s="22">
        <v>85.346981268375274</v>
      </c>
      <c r="J579" s="23">
        <f t="shared" si="359"/>
        <v>267.32931702224869</v>
      </c>
      <c r="K579" s="24">
        <f>IF(ISERROR(VLOOKUP($A579,'14-15 pricing'!$A$1:$D$1208,4,FALSE)),L579,VLOOKUP($A579,'14-15 pricing'!$A$1:$D$1208,4,FALSE))</f>
        <v>301.91902670389391</v>
      </c>
      <c r="L579" s="24">
        <f t="shared" si="396"/>
        <v>301.91902670389391</v>
      </c>
      <c r="M579" s="24"/>
      <c r="N579" s="24"/>
      <c r="O579" s="24"/>
      <c r="P579" s="24"/>
      <c r="Q579" s="24"/>
      <c r="R579" s="24"/>
      <c r="S579" s="24"/>
      <c r="T579" s="24"/>
      <c r="U579" s="24">
        <f t="shared" si="400"/>
        <v>302.23096432658122</v>
      </c>
      <c r="V579" s="24">
        <f t="shared" si="400"/>
        <v>301.94961238373202</v>
      </c>
      <c r="W579" s="24">
        <f t="shared" si="400"/>
        <v>303.07065818977435</v>
      </c>
      <c r="X579" s="32">
        <f t="shared" si="398"/>
        <v>119.93669095002053</v>
      </c>
      <c r="Y579" s="32">
        <f t="shared" si="399"/>
        <v>181.9823357538734</v>
      </c>
      <c r="Z579" s="33">
        <f t="shared" si="360"/>
        <v>301.91902670389391</v>
      </c>
      <c r="AA579" s="34">
        <f t="shared" si="361"/>
        <v>0</v>
      </c>
      <c r="AC579" s="49">
        <f t="shared" si="362"/>
        <v>0</v>
      </c>
      <c r="AD579" s="49">
        <f t="shared" si="363"/>
        <v>0</v>
      </c>
      <c r="AE579" s="49">
        <f t="shared" si="364"/>
        <v>0</v>
      </c>
      <c r="AF579" s="49">
        <f t="shared" si="365"/>
        <v>0</v>
      </c>
      <c r="AG579" s="49">
        <f t="shared" si="366"/>
        <v>0</v>
      </c>
      <c r="AH579" s="50">
        <f t="shared" si="367"/>
        <v>0</v>
      </c>
      <c r="AI579" s="49">
        <f t="shared" si="368"/>
        <v>0</v>
      </c>
      <c r="AJ579" s="51">
        <f t="shared" si="369"/>
        <v>0</v>
      </c>
      <c r="AK579" s="61"/>
      <c r="AL579" s="69">
        <f t="shared" si="370"/>
        <v>0</v>
      </c>
      <c r="AM579" s="69">
        <f t="shared" si="371"/>
        <v>0</v>
      </c>
      <c r="AN579" s="69">
        <f t="shared" si="372"/>
        <v>0</v>
      </c>
      <c r="AO579" s="69">
        <f t="shared" si="373"/>
        <v>0</v>
      </c>
      <c r="AP579" s="69">
        <f t="shared" si="374"/>
        <v>0</v>
      </c>
      <c r="AQ579" s="70">
        <f t="shared" si="375"/>
        <v>0</v>
      </c>
      <c r="AS579" s="74">
        <f t="shared" si="376"/>
        <v>0</v>
      </c>
      <c r="AT579" s="74">
        <f t="shared" si="377"/>
        <v>0</v>
      </c>
      <c r="AU579" s="74">
        <f t="shared" si="378"/>
        <v>0</v>
      </c>
      <c r="AV579" s="74">
        <f t="shared" si="379"/>
        <v>0</v>
      </c>
      <c r="AW579" s="45"/>
      <c r="AX579" s="42" t="str">
        <f t="shared" si="380"/>
        <v>HPS0100-ST-0230-005-B</v>
      </c>
      <c r="AY579" s="42">
        <f t="shared" si="381"/>
        <v>301.91902670389391</v>
      </c>
      <c r="AZ579" s="43">
        <f t="shared" si="382"/>
        <v>301.91902670389391</v>
      </c>
      <c r="BA579" s="43">
        <f t="shared" si="383"/>
        <v>302.23096432658122</v>
      </c>
      <c r="BB579" s="43">
        <f t="shared" si="384"/>
        <v>309.63562295258242</v>
      </c>
      <c r="BC579" s="43">
        <f t="shared" si="385"/>
        <v>317.33911791976016</v>
      </c>
      <c r="BD579" s="43">
        <f t="shared" si="386"/>
        <v>322.12575556926873</v>
      </c>
      <c r="BE579" s="43">
        <f t="shared" si="387"/>
        <v>301.94961238373202</v>
      </c>
      <c r="BF579" s="43">
        <f t="shared" si="388"/>
        <v>309.34737788713346</v>
      </c>
      <c r="BG579" s="43">
        <f t="shared" si="389"/>
        <v>317.04370153988094</v>
      </c>
      <c r="BH579" s="43">
        <f t="shared" si="390"/>
        <v>321.82588322702509</v>
      </c>
      <c r="BI579" s="43">
        <f t="shared" si="391"/>
        <v>325.93557061441453</v>
      </c>
      <c r="BJ579" s="43">
        <f t="shared" si="357"/>
        <v>303.07065818977435</v>
      </c>
    </row>
    <row r="580" spans="1:62" x14ac:dyDescent="0.2">
      <c r="A580" s="26" t="s">
        <v>594</v>
      </c>
      <c r="B580" s="17">
        <f>IF(ISERROR(VLOOKUP('Prices updated for CPI'!A580,Quantities!$A$1:$B$576,2,FALSE)),0,VLOOKUP('Prices updated for CPI'!A580,Quantities!$A$1:$B$576,2,FALSE))</f>
        <v>0</v>
      </c>
      <c r="C580" s="18">
        <f t="shared" si="358"/>
        <v>0.22333679199811146</v>
      </c>
      <c r="D580" s="19">
        <v>5</v>
      </c>
      <c r="E580" s="20">
        <v>430</v>
      </c>
      <c r="F580" s="21">
        <v>0</v>
      </c>
      <c r="G580" s="22">
        <v>0</v>
      </c>
      <c r="H580" s="22">
        <v>270.65260289727337</v>
      </c>
      <c r="I580" s="22">
        <v>77.828695185041937</v>
      </c>
      <c r="J580" s="23">
        <f t="shared" si="359"/>
        <v>348.48129808231533</v>
      </c>
      <c r="K580" s="24">
        <f>IF(ISERROR(VLOOKUP($A580,'14-15 pricing'!$A$1:$D$1208,4,FALSE)),L580,VLOOKUP($A580,'14-15 pricing'!$A$1:$D$1208,4,FALSE))</f>
        <v>380.0239716642501</v>
      </c>
      <c r="L580" s="24">
        <f t="shared" si="396"/>
        <v>380.0239716642501</v>
      </c>
      <c r="M580" s="24"/>
      <c r="N580" s="24"/>
      <c r="O580" s="24"/>
      <c r="P580" s="24"/>
      <c r="Q580" s="24"/>
      <c r="R580" s="24"/>
      <c r="S580" s="24"/>
      <c r="T580" s="24"/>
      <c r="U580" s="24">
        <f t="shared" si="400"/>
        <v>380.30843044406953</v>
      </c>
      <c r="V580" s="24">
        <f t="shared" si="400"/>
        <v>380.05186302628499</v>
      </c>
      <c r="W580" s="24">
        <f t="shared" si="400"/>
        <v>381.07415498119997</v>
      </c>
      <c r="X580" s="32">
        <f t="shared" si="398"/>
        <v>109.37136876697672</v>
      </c>
      <c r="Y580" s="32">
        <f t="shared" si="399"/>
        <v>270.65260289727337</v>
      </c>
      <c r="Z580" s="33">
        <f t="shared" si="360"/>
        <v>380.0239716642501</v>
      </c>
      <c r="AA580" s="34">
        <f t="shared" si="361"/>
        <v>0</v>
      </c>
      <c r="AC580" s="49">
        <f t="shared" si="362"/>
        <v>0</v>
      </c>
      <c r="AD580" s="49">
        <f t="shared" si="363"/>
        <v>0</v>
      </c>
      <c r="AE580" s="49">
        <f t="shared" si="364"/>
        <v>0</v>
      </c>
      <c r="AF580" s="49">
        <f t="shared" si="365"/>
        <v>0</v>
      </c>
      <c r="AG580" s="49">
        <f t="shared" si="366"/>
        <v>0</v>
      </c>
      <c r="AH580" s="50">
        <f t="shared" si="367"/>
        <v>0</v>
      </c>
      <c r="AI580" s="49">
        <f t="shared" si="368"/>
        <v>0</v>
      </c>
      <c r="AJ580" s="51">
        <f t="shared" si="369"/>
        <v>0</v>
      </c>
      <c r="AK580" s="61"/>
      <c r="AL580" s="69">
        <f t="shared" si="370"/>
        <v>0</v>
      </c>
      <c r="AM580" s="69">
        <f t="shared" si="371"/>
        <v>0</v>
      </c>
      <c r="AN580" s="69">
        <f t="shared" si="372"/>
        <v>0</v>
      </c>
      <c r="AO580" s="69">
        <f t="shared" si="373"/>
        <v>0</v>
      </c>
      <c r="AP580" s="69">
        <f t="shared" si="374"/>
        <v>0</v>
      </c>
      <c r="AQ580" s="70">
        <f t="shared" si="375"/>
        <v>0</v>
      </c>
      <c r="AS580" s="74">
        <f t="shared" si="376"/>
        <v>0</v>
      </c>
      <c r="AT580" s="74">
        <f t="shared" si="377"/>
        <v>0</v>
      </c>
      <c r="AU580" s="74">
        <f t="shared" si="378"/>
        <v>0</v>
      </c>
      <c r="AV580" s="74">
        <f t="shared" si="379"/>
        <v>0</v>
      </c>
      <c r="AW580" s="45"/>
      <c r="AX580" s="42" t="str">
        <f t="shared" si="380"/>
        <v>HPS0100-ST-0430-005-B</v>
      </c>
      <c r="AY580" s="42">
        <f t="shared" si="381"/>
        <v>380.0239716642501</v>
      </c>
      <c r="AZ580" s="43">
        <f t="shared" si="382"/>
        <v>380.0239716642501</v>
      </c>
      <c r="BA580" s="43">
        <f t="shared" si="383"/>
        <v>380.30843044406953</v>
      </c>
      <c r="BB580" s="43">
        <f t="shared" si="384"/>
        <v>389.62598698994924</v>
      </c>
      <c r="BC580" s="43">
        <f t="shared" si="385"/>
        <v>399.31958038607593</v>
      </c>
      <c r="BD580" s="43">
        <f t="shared" si="386"/>
        <v>405.3427840496887</v>
      </c>
      <c r="BE580" s="43">
        <f t="shared" si="387"/>
        <v>380.05186302628499</v>
      </c>
      <c r="BF580" s="43">
        <f t="shared" si="388"/>
        <v>389.36313367042897</v>
      </c>
      <c r="BG580" s="43">
        <f t="shared" si="389"/>
        <v>399.05018747913766</v>
      </c>
      <c r="BH580" s="43">
        <f t="shared" si="390"/>
        <v>405.06932770979171</v>
      </c>
      <c r="BI580" s="43">
        <f t="shared" si="391"/>
        <v>410.24202634550994</v>
      </c>
      <c r="BJ580" s="43">
        <f t="shared" si="357"/>
        <v>381.07415498119997</v>
      </c>
    </row>
    <row r="581" spans="1:62" x14ac:dyDescent="0.2">
      <c r="A581" s="26" t="s">
        <v>595</v>
      </c>
      <c r="B581" s="17">
        <f>IF(ISERROR(VLOOKUP('Prices updated for CPI'!A581,Quantities!$A$1:$B$576,2,FALSE)),0,VLOOKUP('Prices updated for CPI'!A581,Quantities!$A$1:$B$576,2,FALSE))</f>
        <v>0</v>
      </c>
      <c r="C581" s="18">
        <f t="shared" si="358"/>
        <v>0.44901493522554081</v>
      </c>
      <c r="D581" s="19">
        <v>5</v>
      </c>
      <c r="E581" s="20">
        <v>60</v>
      </c>
      <c r="F581" s="21">
        <v>0</v>
      </c>
      <c r="G581" s="22">
        <v>0</v>
      </c>
      <c r="H581" s="22">
        <v>95.565690344848861</v>
      </c>
      <c r="I581" s="22">
        <v>77.879465349104166</v>
      </c>
      <c r="J581" s="23">
        <f t="shared" si="359"/>
        <v>173.44515569395304</v>
      </c>
      <c r="K581" s="24">
        <f>IF(ISERROR(VLOOKUP($A581,'14-15 pricing'!$A$1:$D$1208,4,FALSE)),L581,VLOOKUP($A581,'14-15 pricing'!$A$1:$D$1208,4,FALSE))</f>
        <v>102.11</v>
      </c>
      <c r="L581" s="24">
        <f t="shared" si="396"/>
        <v>205.00840557758357</v>
      </c>
      <c r="M581" s="24"/>
      <c r="N581" s="24"/>
      <c r="O581" s="24"/>
      <c r="P581" s="24"/>
      <c r="Q581" s="24"/>
      <c r="R581" s="24"/>
      <c r="S581" s="24"/>
      <c r="T581" s="24"/>
      <c r="U581" s="24">
        <f t="shared" si="400"/>
        <v>205.29304991902507</v>
      </c>
      <c r="V581" s="24">
        <f t="shared" si="400"/>
        <v>205.0363151340521</v>
      </c>
      <c r="W581" s="24">
        <f t="shared" si="400"/>
        <v>206.05927396292853</v>
      </c>
      <c r="X581" s="32">
        <f t="shared" si="398"/>
        <v>109.44271523273473</v>
      </c>
      <c r="Y581" s="32">
        <f t="shared" si="399"/>
        <v>95.565690344848861</v>
      </c>
      <c r="Z581" s="33">
        <f t="shared" si="360"/>
        <v>205.00840557758357</v>
      </c>
      <c r="AA581" s="34">
        <f t="shared" si="361"/>
        <v>0</v>
      </c>
      <c r="AC581" s="49">
        <f t="shared" si="362"/>
        <v>0</v>
      </c>
      <c r="AD581" s="49">
        <f t="shared" si="363"/>
        <v>0</v>
      </c>
      <c r="AE581" s="49">
        <f t="shared" si="364"/>
        <v>0</v>
      </c>
      <c r="AF581" s="49">
        <f t="shared" si="365"/>
        <v>0</v>
      </c>
      <c r="AG581" s="49">
        <f t="shared" si="366"/>
        <v>0</v>
      </c>
      <c r="AH581" s="50">
        <f t="shared" si="367"/>
        <v>0</v>
      </c>
      <c r="AI581" s="49">
        <f t="shared" si="368"/>
        <v>0</v>
      </c>
      <c r="AJ581" s="51">
        <f t="shared" si="369"/>
        <v>0</v>
      </c>
      <c r="AK581" s="61"/>
      <c r="AL581" s="69">
        <f t="shared" si="370"/>
        <v>0</v>
      </c>
      <c r="AM581" s="69">
        <f t="shared" si="371"/>
        <v>0</v>
      </c>
      <c r="AN581" s="69">
        <f t="shared" si="372"/>
        <v>0</v>
      </c>
      <c r="AO581" s="69">
        <f t="shared" si="373"/>
        <v>0</v>
      </c>
      <c r="AP581" s="69">
        <f t="shared" si="374"/>
        <v>0</v>
      </c>
      <c r="AQ581" s="70">
        <f t="shared" si="375"/>
        <v>0</v>
      </c>
      <c r="AS581" s="74">
        <f t="shared" si="376"/>
        <v>0</v>
      </c>
      <c r="AT581" s="74">
        <f t="shared" si="377"/>
        <v>0</v>
      </c>
      <c r="AU581" s="74">
        <f t="shared" si="378"/>
        <v>0</v>
      </c>
      <c r="AV581" s="74">
        <f t="shared" si="379"/>
        <v>0</v>
      </c>
      <c r="AW581" s="45"/>
      <c r="AX581" s="42" t="str">
        <f t="shared" si="380"/>
        <v>HPS0110-ST-0060-005-B</v>
      </c>
      <c r="AY581" s="42">
        <f t="shared" si="381"/>
        <v>102.11</v>
      </c>
      <c r="AZ581" s="43">
        <f t="shared" si="382"/>
        <v>205.00840557758357</v>
      </c>
      <c r="BA581" s="43">
        <f t="shared" si="383"/>
        <v>205.29304991902507</v>
      </c>
      <c r="BB581" s="43">
        <f t="shared" si="384"/>
        <v>210.32272964204117</v>
      </c>
      <c r="BC581" s="43">
        <f t="shared" si="385"/>
        <v>215.55539658724169</v>
      </c>
      <c r="BD581" s="43">
        <f t="shared" si="386"/>
        <v>218.8067624561042</v>
      </c>
      <c r="BE581" s="43">
        <f t="shared" si="387"/>
        <v>205.0363151340521</v>
      </c>
      <c r="BF581" s="43">
        <f t="shared" si="388"/>
        <v>210.05970485483638</v>
      </c>
      <c r="BG581" s="43">
        <f t="shared" si="389"/>
        <v>215.28582794663541</v>
      </c>
      <c r="BH581" s="43">
        <f t="shared" si="390"/>
        <v>218.53312773183097</v>
      </c>
      <c r="BI581" s="43">
        <f t="shared" si="391"/>
        <v>221.32377598473337</v>
      </c>
      <c r="BJ581" s="43">
        <f t="shared" si="357"/>
        <v>206.05927396292853</v>
      </c>
    </row>
    <row r="582" spans="1:62" x14ac:dyDescent="0.2">
      <c r="A582" s="26" t="s">
        <v>596</v>
      </c>
      <c r="B582" s="17">
        <f>IF(ISERROR(VLOOKUP('Prices updated for CPI'!A582,Quantities!$A$1:$B$576,2,FALSE)),0,VLOOKUP('Prices updated for CPI'!A582,Quantities!$A$1:$B$576,2,FALSE))</f>
        <v>0</v>
      </c>
      <c r="C582" s="18">
        <f t="shared" si="358"/>
        <v>0.32766400920525485</v>
      </c>
      <c r="D582" s="19">
        <v>5</v>
      </c>
      <c r="E582" s="20">
        <v>230</v>
      </c>
      <c r="F582" s="21">
        <v>0</v>
      </c>
      <c r="G582" s="22">
        <v>0</v>
      </c>
      <c r="H582" s="22">
        <v>181.9823357538734</v>
      </c>
      <c r="I582" s="22">
        <v>88.689379349104172</v>
      </c>
      <c r="J582" s="23">
        <f t="shared" si="359"/>
        <v>270.6717151029776</v>
      </c>
      <c r="K582" s="24">
        <f>IF(ISERROR(VLOOKUP($A582,'14-15 pricing'!$A$1:$D$1208,4,FALSE)),L582,VLOOKUP($A582,'14-15 pricing'!$A$1:$D$1208,4,FALSE))</f>
        <v>249.14</v>
      </c>
      <c r="L582" s="24">
        <f t="shared" si="396"/>
        <v>306.616043044516</v>
      </c>
      <c r="M582" s="24"/>
      <c r="N582" s="24"/>
      <c r="O582" s="24"/>
      <c r="P582" s="24"/>
      <c r="Q582" s="24"/>
      <c r="R582" s="24"/>
      <c r="S582" s="24"/>
      <c r="T582" s="24"/>
      <c r="U582" s="24">
        <f t="shared" si="400"/>
        <v>306.94019691311945</v>
      </c>
      <c r="V582" s="24">
        <f t="shared" si="400"/>
        <v>306.64782653493938</v>
      </c>
      <c r="W582" s="24">
        <f t="shared" si="400"/>
        <v>307.81277525699403</v>
      </c>
      <c r="X582" s="32">
        <f t="shared" si="398"/>
        <v>124.63370729064259</v>
      </c>
      <c r="Y582" s="32">
        <f t="shared" si="399"/>
        <v>181.9823357538734</v>
      </c>
      <c r="Z582" s="33">
        <f t="shared" si="360"/>
        <v>306.616043044516</v>
      </c>
      <c r="AA582" s="34">
        <f t="shared" si="361"/>
        <v>0</v>
      </c>
      <c r="AC582" s="49">
        <f t="shared" si="362"/>
        <v>0</v>
      </c>
      <c r="AD582" s="49">
        <f t="shared" si="363"/>
        <v>0</v>
      </c>
      <c r="AE582" s="49">
        <f t="shared" si="364"/>
        <v>0</v>
      </c>
      <c r="AF582" s="49">
        <f t="shared" si="365"/>
        <v>0</v>
      </c>
      <c r="AG582" s="49">
        <f t="shared" si="366"/>
        <v>0</v>
      </c>
      <c r="AH582" s="50">
        <f t="shared" si="367"/>
        <v>0</v>
      </c>
      <c r="AI582" s="49">
        <f t="shared" si="368"/>
        <v>0</v>
      </c>
      <c r="AJ582" s="51">
        <f t="shared" si="369"/>
        <v>0</v>
      </c>
      <c r="AK582" s="61"/>
      <c r="AL582" s="69">
        <f t="shared" si="370"/>
        <v>0</v>
      </c>
      <c r="AM582" s="69">
        <f t="shared" si="371"/>
        <v>0</v>
      </c>
      <c r="AN582" s="69">
        <f t="shared" si="372"/>
        <v>0</v>
      </c>
      <c r="AO582" s="69">
        <f t="shared" si="373"/>
        <v>0</v>
      </c>
      <c r="AP582" s="69">
        <f t="shared" si="374"/>
        <v>0</v>
      </c>
      <c r="AQ582" s="70">
        <f t="shared" si="375"/>
        <v>0</v>
      </c>
      <c r="AS582" s="74">
        <f t="shared" si="376"/>
        <v>0</v>
      </c>
      <c r="AT582" s="74">
        <f t="shared" si="377"/>
        <v>0</v>
      </c>
      <c r="AU582" s="74">
        <f t="shared" si="378"/>
        <v>0</v>
      </c>
      <c r="AV582" s="74">
        <f t="shared" si="379"/>
        <v>0</v>
      </c>
      <c r="AW582" s="45"/>
      <c r="AX582" s="42" t="str">
        <f t="shared" si="380"/>
        <v>HPS0110-ST-0230-005-B</v>
      </c>
      <c r="AY582" s="42">
        <f t="shared" si="381"/>
        <v>249.14</v>
      </c>
      <c r="AZ582" s="43">
        <f t="shared" si="382"/>
        <v>306.616043044516</v>
      </c>
      <c r="BA582" s="43">
        <f t="shared" si="383"/>
        <v>306.94019691311945</v>
      </c>
      <c r="BB582" s="43">
        <f t="shared" si="384"/>
        <v>314.46023173749086</v>
      </c>
      <c r="BC582" s="43">
        <f t="shared" si="385"/>
        <v>322.28375924207091</v>
      </c>
      <c r="BD582" s="43">
        <f t="shared" si="386"/>
        <v>327.14498021579061</v>
      </c>
      <c r="BE582" s="43">
        <f t="shared" si="387"/>
        <v>306.64782653493938</v>
      </c>
      <c r="BF582" s="43">
        <f t="shared" si="388"/>
        <v>314.16069828504538</v>
      </c>
      <c r="BG582" s="43">
        <f t="shared" si="389"/>
        <v>321.97677362885202</v>
      </c>
      <c r="BH582" s="43">
        <f t="shared" si="390"/>
        <v>326.83336413374167</v>
      </c>
      <c r="BI582" s="43">
        <f t="shared" si="391"/>
        <v>331.00699659888113</v>
      </c>
      <c r="BJ582" s="43">
        <f t="shared" ref="BJ582:BJ645" si="401">IF($B582=0,W582,BE582*(1+AV582))</f>
        <v>307.81277525699403</v>
      </c>
    </row>
    <row r="583" spans="1:62" x14ac:dyDescent="0.2">
      <c r="A583" s="26" t="s">
        <v>597</v>
      </c>
      <c r="B583" s="17">
        <f>IF(ISERROR(VLOOKUP('Prices updated for CPI'!A583,Quantities!$A$1:$B$576,2,FALSE)),0,VLOOKUP('Prices updated for CPI'!A583,Quantities!$A$1:$B$576,2,FALSE))</f>
        <v>0</v>
      </c>
      <c r="C583" s="18">
        <f t="shared" si="358"/>
        <v>0.30449313880100803</v>
      </c>
      <c r="D583" s="19">
        <v>5</v>
      </c>
      <c r="E583" s="20">
        <v>320</v>
      </c>
      <c r="F583" s="21">
        <v>0</v>
      </c>
      <c r="G583" s="22">
        <v>0</v>
      </c>
      <c r="H583" s="22">
        <v>200.44376743203148</v>
      </c>
      <c r="I583" s="22">
        <v>87.754349099104161</v>
      </c>
      <c r="J583" s="23">
        <f t="shared" si="359"/>
        <v>288.19811653113561</v>
      </c>
      <c r="K583" s="24">
        <f>IF(ISERROR(VLOOKUP($A583,'14-15 pricing'!$A$1:$D$1208,4,FALSE)),L583,VLOOKUP($A583,'14-15 pricing'!$A$1:$D$1208,4,FALSE))</f>
        <v>330.12</v>
      </c>
      <c r="L583" s="24">
        <f t="shared" si="396"/>
        <v>323.76349228935834</v>
      </c>
      <c r="M583" s="24"/>
      <c r="N583" s="24"/>
      <c r="O583" s="24"/>
      <c r="P583" s="24"/>
      <c r="Q583" s="24"/>
      <c r="R583" s="24"/>
      <c r="S583" s="24"/>
      <c r="T583" s="24"/>
      <c r="U583" s="24">
        <f t="shared" si="400"/>
        <v>324.08422868368217</v>
      </c>
      <c r="V583" s="24">
        <f t="shared" si="400"/>
        <v>323.79494069428205</v>
      </c>
      <c r="W583" s="24">
        <f t="shared" si="400"/>
        <v>324.94760764931095</v>
      </c>
      <c r="X583" s="32">
        <f t="shared" si="398"/>
        <v>123.31972485732686</v>
      </c>
      <c r="Y583" s="32">
        <f t="shared" si="399"/>
        <v>200.44376743203148</v>
      </c>
      <c r="Z583" s="33">
        <f t="shared" si="360"/>
        <v>323.76349228935834</v>
      </c>
      <c r="AA583" s="34">
        <f t="shared" si="361"/>
        <v>0</v>
      </c>
      <c r="AC583" s="49">
        <f t="shared" si="362"/>
        <v>0</v>
      </c>
      <c r="AD583" s="49">
        <f t="shared" si="363"/>
        <v>0</v>
      </c>
      <c r="AE583" s="49">
        <f t="shared" si="364"/>
        <v>0</v>
      </c>
      <c r="AF583" s="49">
        <f t="shared" si="365"/>
        <v>0</v>
      </c>
      <c r="AG583" s="49">
        <f t="shared" si="366"/>
        <v>0</v>
      </c>
      <c r="AH583" s="50">
        <f t="shared" si="367"/>
        <v>0</v>
      </c>
      <c r="AI583" s="49">
        <f t="shared" si="368"/>
        <v>0</v>
      </c>
      <c r="AJ583" s="51">
        <f t="shared" si="369"/>
        <v>0</v>
      </c>
      <c r="AK583" s="61"/>
      <c r="AL583" s="69">
        <f t="shared" si="370"/>
        <v>0</v>
      </c>
      <c r="AM583" s="69">
        <f t="shared" si="371"/>
        <v>0</v>
      </c>
      <c r="AN583" s="69">
        <f t="shared" si="372"/>
        <v>0</v>
      </c>
      <c r="AO583" s="69">
        <f t="shared" si="373"/>
        <v>0</v>
      </c>
      <c r="AP583" s="69">
        <f t="shared" si="374"/>
        <v>0</v>
      </c>
      <c r="AQ583" s="70">
        <f t="shared" si="375"/>
        <v>0</v>
      </c>
      <c r="AS583" s="74">
        <f t="shared" si="376"/>
        <v>0</v>
      </c>
      <c r="AT583" s="74">
        <f t="shared" si="377"/>
        <v>0</v>
      </c>
      <c r="AU583" s="74">
        <f t="shared" si="378"/>
        <v>0</v>
      </c>
      <c r="AV583" s="74">
        <f t="shared" si="379"/>
        <v>0</v>
      </c>
      <c r="AW583" s="45"/>
      <c r="AX583" s="42" t="str">
        <f t="shared" si="380"/>
        <v>HPS0110-ST-0320-005-B</v>
      </c>
      <c r="AY583" s="42">
        <f t="shared" si="381"/>
        <v>330.12</v>
      </c>
      <c r="AZ583" s="43">
        <f t="shared" si="382"/>
        <v>323.76349228935834</v>
      </c>
      <c r="BA583" s="43">
        <f t="shared" si="383"/>
        <v>324.08422868368217</v>
      </c>
      <c r="BB583" s="43">
        <f t="shared" si="384"/>
        <v>332.0242922864324</v>
      </c>
      <c r="BC583" s="43">
        <f t="shared" si="385"/>
        <v>340.28480004138464</v>
      </c>
      <c r="BD583" s="43">
        <f t="shared" si="386"/>
        <v>345.41754272407348</v>
      </c>
      <c r="BE583" s="43">
        <f t="shared" si="387"/>
        <v>323.79494069428205</v>
      </c>
      <c r="BF583" s="43">
        <f t="shared" si="388"/>
        <v>331.72791674129195</v>
      </c>
      <c r="BG583" s="43">
        <f t="shared" si="389"/>
        <v>339.98105090176364</v>
      </c>
      <c r="BH583" s="43">
        <f t="shared" si="390"/>
        <v>345.10921193351311</v>
      </c>
      <c r="BI583" s="43">
        <f t="shared" si="391"/>
        <v>349.51622532017274</v>
      </c>
      <c r="BJ583" s="43">
        <f t="shared" si="401"/>
        <v>324.94760764931095</v>
      </c>
    </row>
    <row r="584" spans="1:62" x14ac:dyDescent="0.2">
      <c r="A584" s="26" t="s">
        <v>598</v>
      </c>
      <c r="B584" s="17">
        <f>IF(ISERROR(VLOOKUP('Prices updated for CPI'!A584,Quantities!$A$1:$B$576,2,FALSE)),0,VLOOKUP('Prices updated for CPI'!A584,Quantities!$A$1:$B$576,2,FALSE))</f>
        <v>0</v>
      </c>
      <c r="C584" s="18">
        <f t="shared" si="358"/>
        <v>0.26013187125106102</v>
      </c>
      <c r="D584" s="19">
        <v>5</v>
      </c>
      <c r="E584" s="20">
        <v>390</v>
      </c>
      <c r="F584" s="21">
        <v>0</v>
      </c>
      <c r="G584" s="22">
        <v>0</v>
      </c>
      <c r="H584" s="22">
        <v>235.54818516465244</v>
      </c>
      <c r="I584" s="22">
        <v>82.81690722410417</v>
      </c>
      <c r="J584" s="23">
        <f t="shared" si="359"/>
        <v>318.36509238875658</v>
      </c>
      <c r="K584" s="24">
        <f>IF(ISERROR(VLOOKUP($A584,'14-15 pricing'!$A$1:$D$1208,4,FALSE)),L584,VLOOKUP($A584,'14-15 pricing'!$A$1:$D$1208,4,FALSE))</f>
        <v>330.12</v>
      </c>
      <c r="L584" s="24">
        <f t="shared" si="396"/>
        <v>351.92940520968324</v>
      </c>
      <c r="M584" s="24"/>
      <c r="N584" s="24"/>
      <c r="O584" s="24"/>
      <c r="P584" s="24"/>
      <c r="Q584" s="24"/>
      <c r="R584" s="24"/>
      <c r="S584" s="24"/>
      <c r="T584" s="24"/>
      <c r="U584" s="24">
        <f t="shared" si="400"/>
        <v>352.23209557756593</v>
      </c>
      <c r="V584" s="24">
        <f t="shared" si="400"/>
        <v>351.95908419037937</v>
      </c>
      <c r="W584" s="24">
        <f t="shared" si="400"/>
        <v>353.04689708233201</v>
      </c>
      <c r="X584" s="32">
        <f t="shared" si="398"/>
        <v>116.3812200450308</v>
      </c>
      <c r="Y584" s="32">
        <f t="shared" si="399"/>
        <v>235.54818516465244</v>
      </c>
      <c r="Z584" s="33">
        <f t="shared" si="360"/>
        <v>351.92940520968324</v>
      </c>
      <c r="AA584" s="34">
        <f t="shared" si="361"/>
        <v>0</v>
      </c>
      <c r="AC584" s="49">
        <f t="shared" si="362"/>
        <v>0</v>
      </c>
      <c r="AD584" s="49">
        <f t="shared" si="363"/>
        <v>0</v>
      </c>
      <c r="AE584" s="49">
        <f t="shared" si="364"/>
        <v>0</v>
      </c>
      <c r="AF584" s="49">
        <f t="shared" si="365"/>
        <v>0</v>
      </c>
      <c r="AG584" s="49">
        <f t="shared" si="366"/>
        <v>0</v>
      </c>
      <c r="AH584" s="50">
        <f t="shared" si="367"/>
        <v>0</v>
      </c>
      <c r="AI584" s="49">
        <f t="shared" si="368"/>
        <v>0</v>
      </c>
      <c r="AJ584" s="51">
        <f t="shared" si="369"/>
        <v>0</v>
      </c>
      <c r="AK584" s="61"/>
      <c r="AL584" s="69">
        <f t="shared" si="370"/>
        <v>0</v>
      </c>
      <c r="AM584" s="69">
        <f t="shared" si="371"/>
        <v>0</v>
      </c>
      <c r="AN584" s="69">
        <f t="shared" si="372"/>
        <v>0</v>
      </c>
      <c r="AO584" s="69">
        <f t="shared" si="373"/>
        <v>0</v>
      </c>
      <c r="AP584" s="69">
        <f t="shared" si="374"/>
        <v>0</v>
      </c>
      <c r="AQ584" s="70">
        <f t="shared" si="375"/>
        <v>0</v>
      </c>
      <c r="AS584" s="74">
        <f t="shared" si="376"/>
        <v>0</v>
      </c>
      <c r="AT584" s="74">
        <f t="shared" si="377"/>
        <v>0</v>
      </c>
      <c r="AU584" s="74">
        <f t="shared" si="378"/>
        <v>0</v>
      </c>
      <c r="AV584" s="74">
        <f t="shared" si="379"/>
        <v>0</v>
      </c>
      <c r="AW584" s="45"/>
      <c r="AX584" s="42" t="str">
        <f t="shared" si="380"/>
        <v>HPS0110-ST-0390-005-B</v>
      </c>
      <c r="AY584" s="42">
        <f t="shared" si="381"/>
        <v>330.12</v>
      </c>
      <c r="AZ584" s="43">
        <f t="shared" si="382"/>
        <v>351.92940520968324</v>
      </c>
      <c r="BA584" s="43">
        <f t="shared" si="383"/>
        <v>352.23209557756593</v>
      </c>
      <c r="BB584" s="43">
        <f t="shared" si="384"/>
        <v>360.8617819192163</v>
      </c>
      <c r="BC584" s="43">
        <f t="shared" si="385"/>
        <v>369.83974412638514</v>
      </c>
      <c r="BD584" s="43">
        <f t="shared" si="386"/>
        <v>375.4182837502571</v>
      </c>
      <c r="BE584" s="43">
        <f t="shared" si="387"/>
        <v>351.95908419037937</v>
      </c>
      <c r="BF584" s="43">
        <f t="shared" si="388"/>
        <v>360.58208175304367</v>
      </c>
      <c r="BG584" s="43">
        <f t="shared" si="389"/>
        <v>369.5530852362715</v>
      </c>
      <c r="BH584" s="43">
        <f t="shared" si="390"/>
        <v>375.12730099284033</v>
      </c>
      <c r="BI584" s="43">
        <f t="shared" si="391"/>
        <v>379.91764265864157</v>
      </c>
      <c r="BJ584" s="43">
        <f t="shared" si="401"/>
        <v>353.04689708233201</v>
      </c>
    </row>
    <row r="585" spans="1:62" x14ac:dyDescent="0.2">
      <c r="A585" s="26" t="s">
        <v>599</v>
      </c>
      <c r="B585" s="17">
        <f>IF(ISERROR(VLOOKUP('Prices updated for CPI'!A585,Quantities!$A$1:$B$576,2,FALSE)),0,VLOOKUP('Prices updated for CPI'!A585,Quantities!$A$1:$B$576,2,FALSE))</f>
        <v>0</v>
      </c>
      <c r="C585" s="18">
        <f t="shared" si="358"/>
        <v>0.20809920417359395</v>
      </c>
      <c r="D585" s="19">
        <v>5</v>
      </c>
      <c r="E585" s="20">
        <v>470</v>
      </c>
      <c r="F585" s="21">
        <v>0</v>
      </c>
      <c r="G585" s="22">
        <v>0</v>
      </c>
      <c r="H585" s="22">
        <v>305.75702062989433</v>
      </c>
      <c r="I585" s="22">
        <v>80.348186286604161</v>
      </c>
      <c r="J585" s="23">
        <f t="shared" si="359"/>
        <v>386.1052069164985</v>
      </c>
      <c r="K585" s="24">
        <f>IF(ISERROR(VLOOKUP($A585,'14-15 pricing'!$A$1:$D$1208,4,FALSE)),L585,VLOOKUP($A585,'14-15 pricing'!$A$1:$D$1208,4,FALSE))</f>
        <v>330.12</v>
      </c>
      <c r="L585" s="24">
        <f t="shared" si="396"/>
        <v>418.66898826877707</v>
      </c>
      <c r="M585" s="24"/>
      <c r="N585" s="24"/>
      <c r="O585" s="24"/>
      <c r="P585" s="24"/>
      <c r="Q585" s="24"/>
      <c r="R585" s="24"/>
      <c r="S585" s="24"/>
      <c r="T585" s="24"/>
      <c r="U585" s="24">
        <f t="shared" si="400"/>
        <v>418.96265562343916</v>
      </c>
      <c r="V585" s="24">
        <f t="shared" si="400"/>
        <v>418.69778253735939</v>
      </c>
      <c r="W585" s="24">
        <f t="shared" si="400"/>
        <v>419.75316839777395</v>
      </c>
      <c r="X585" s="32">
        <f t="shared" si="398"/>
        <v>112.91196763888274</v>
      </c>
      <c r="Y585" s="32">
        <f t="shared" si="399"/>
        <v>305.75702062989433</v>
      </c>
      <c r="Z585" s="33">
        <f t="shared" si="360"/>
        <v>418.66898826877707</v>
      </c>
      <c r="AA585" s="34">
        <f t="shared" si="361"/>
        <v>0</v>
      </c>
      <c r="AC585" s="49">
        <f t="shared" si="362"/>
        <v>0</v>
      </c>
      <c r="AD585" s="49">
        <f t="shared" si="363"/>
        <v>0</v>
      </c>
      <c r="AE585" s="49">
        <f t="shared" si="364"/>
        <v>0</v>
      </c>
      <c r="AF585" s="49">
        <f t="shared" si="365"/>
        <v>0</v>
      </c>
      <c r="AG585" s="49">
        <f t="shared" si="366"/>
        <v>0</v>
      </c>
      <c r="AH585" s="50">
        <f t="shared" si="367"/>
        <v>0</v>
      </c>
      <c r="AI585" s="49">
        <f t="shared" si="368"/>
        <v>0</v>
      </c>
      <c r="AJ585" s="51">
        <f t="shared" si="369"/>
        <v>0</v>
      </c>
      <c r="AK585" s="61"/>
      <c r="AL585" s="69">
        <f t="shared" si="370"/>
        <v>0</v>
      </c>
      <c r="AM585" s="69">
        <f t="shared" si="371"/>
        <v>0</v>
      </c>
      <c r="AN585" s="69">
        <f t="shared" si="372"/>
        <v>0</v>
      </c>
      <c r="AO585" s="69">
        <f t="shared" si="373"/>
        <v>0</v>
      </c>
      <c r="AP585" s="69">
        <f t="shared" si="374"/>
        <v>0</v>
      </c>
      <c r="AQ585" s="70">
        <f t="shared" si="375"/>
        <v>0</v>
      </c>
      <c r="AS585" s="74">
        <f t="shared" si="376"/>
        <v>0</v>
      </c>
      <c r="AT585" s="74">
        <f t="shared" si="377"/>
        <v>0</v>
      </c>
      <c r="AU585" s="74">
        <f t="shared" si="378"/>
        <v>0</v>
      </c>
      <c r="AV585" s="74">
        <f t="shared" si="379"/>
        <v>0</v>
      </c>
      <c r="AW585" s="45"/>
      <c r="AX585" s="42" t="str">
        <f t="shared" si="380"/>
        <v>HPS0110-ST-0470-005-B</v>
      </c>
      <c r="AY585" s="42">
        <f t="shared" si="381"/>
        <v>330.12</v>
      </c>
      <c r="AZ585" s="43">
        <f t="shared" si="382"/>
        <v>418.66898826877707</v>
      </c>
      <c r="BA585" s="43">
        <f t="shared" si="383"/>
        <v>418.96265562343916</v>
      </c>
      <c r="BB585" s="43">
        <f t="shared" si="384"/>
        <v>429.22724068621341</v>
      </c>
      <c r="BC585" s="43">
        <f t="shared" si="385"/>
        <v>439.90608266463846</v>
      </c>
      <c r="BD585" s="43">
        <f t="shared" si="386"/>
        <v>446.54147962210652</v>
      </c>
      <c r="BE585" s="43">
        <f t="shared" si="387"/>
        <v>418.69778253735939</v>
      </c>
      <c r="BF585" s="43">
        <f t="shared" si="388"/>
        <v>428.95587820952466</v>
      </c>
      <c r="BG585" s="43">
        <f t="shared" si="389"/>
        <v>439.62796889927847</v>
      </c>
      <c r="BH585" s="43">
        <f t="shared" si="390"/>
        <v>446.25917088126153</v>
      </c>
      <c r="BI585" s="43">
        <f t="shared" si="391"/>
        <v>451.95786008452814</v>
      </c>
      <c r="BJ585" s="43">
        <f t="shared" si="401"/>
        <v>419.75316839777395</v>
      </c>
    </row>
    <row r="586" spans="1:62" x14ac:dyDescent="0.2">
      <c r="A586" s="26" t="s">
        <v>600</v>
      </c>
      <c r="B586" s="17">
        <f>IF(ISERROR(VLOOKUP('Prices updated for CPI'!A586,Quantities!$A$1:$B$576,2,FALSE)),0,VLOOKUP('Prices updated for CPI'!A586,Quantities!$A$1:$B$576,2,FALSE))</f>
        <v>0</v>
      </c>
      <c r="C586" s="18">
        <f t="shared" si="358"/>
        <v>0.18227245079830368</v>
      </c>
      <c r="D586" s="19">
        <v>5</v>
      </c>
      <c r="E586" s="20">
        <v>550</v>
      </c>
      <c r="F586" s="21">
        <v>0</v>
      </c>
      <c r="G586" s="22">
        <v>0</v>
      </c>
      <c r="H586" s="22">
        <v>364.15727594341882</v>
      </c>
      <c r="I586" s="22">
        <v>81.171093265770836</v>
      </c>
      <c r="J586" s="23">
        <f t="shared" si="359"/>
        <v>445.32836920918965</v>
      </c>
      <c r="K586" s="24">
        <f>IF(ISERROR(VLOOKUP($A586,'14-15 pricing'!$A$1:$D$1208,4,FALSE)),L586,VLOOKUP($A586,'14-15 pricing'!$A$1:$D$1208,4,FALSE))</f>
        <v>515.59</v>
      </c>
      <c r="L586" s="24">
        <f t="shared" ref="L586:L617" si="402">IF($D586=5,($I586*(1+L$8)*L$7)+$H586,$J586*(1+L$8)*L$7)</f>
        <v>478.2256610510176</v>
      </c>
      <c r="M586" s="24"/>
      <c r="N586" s="24"/>
      <c r="O586" s="24"/>
      <c r="P586" s="24"/>
      <c r="Q586" s="24"/>
      <c r="R586" s="24"/>
      <c r="S586" s="24"/>
      <c r="T586" s="24"/>
      <c r="U586" s="24">
        <f t="shared" si="400"/>
        <v>478.52233607675322</v>
      </c>
      <c r="V586" s="24">
        <f t="shared" si="400"/>
        <v>478.25475022363787</v>
      </c>
      <c r="W586" s="24">
        <f t="shared" si="400"/>
        <v>479.3209450945651</v>
      </c>
      <c r="X586" s="32">
        <f t="shared" ref="X586:X617" si="403">IF($D586=5,($I586*(1+L$8)*L$7))</f>
        <v>114.06838510759877</v>
      </c>
      <c r="Y586" s="32">
        <f t="shared" ref="Y586:Y617" si="404">IF($D586=5,$H586,$J586*(1+L$8)*L$7)</f>
        <v>364.15727594341882</v>
      </c>
      <c r="Z586" s="33">
        <f t="shared" si="360"/>
        <v>478.2256610510176</v>
      </c>
      <c r="AA586" s="34">
        <f t="shared" si="361"/>
        <v>0</v>
      </c>
      <c r="AC586" s="49">
        <f t="shared" si="362"/>
        <v>0</v>
      </c>
      <c r="AD586" s="49">
        <f t="shared" si="363"/>
        <v>0</v>
      </c>
      <c r="AE586" s="49">
        <f t="shared" si="364"/>
        <v>0</v>
      </c>
      <c r="AF586" s="49">
        <f t="shared" si="365"/>
        <v>0</v>
      </c>
      <c r="AG586" s="49">
        <f t="shared" si="366"/>
        <v>0</v>
      </c>
      <c r="AH586" s="50">
        <f t="shared" si="367"/>
        <v>0</v>
      </c>
      <c r="AI586" s="49">
        <f t="shared" si="368"/>
        <v>0</v>
      </c>
      <c r="AJ586" s="51">
        <f t="shared" si="369"/>
        <v>0</v>
      </c>
      <c r="AK586" s="61"/>
      <c r="AL586" s="69">
        <f t="shared" si="370"/>
        <v>0</v>
      </c>
      <c r="AM586" s="69">
        <f t="shared" si="371"/>
        <v>0</v>
      </c>
      <c r="AN586" s="69">
        <f t="shared" si="372"/>
        <v>0</v>
      </c>
      <c r="AO586" s="69">
        <f t="shared" si="373"/>
        <v>0</v>
      </c>
      <c r="AP586" s="69">
        <f t="shared" si="374"/>
        <v>0</v>
      </c>
      <c r="AQ586" s="70">
        <f t="shared" si="375"/>
        <v>0</v>
      </c>
      <c r="AS586" s="74">
        <f t="shared" si="376"/>
        <v>0</v>
      </c>
      <c r="AT586" s="74">
        <f t="shared" si="377"/>
        <v>0</v>
      </c>
      <c r="AU586" s="74">
        <f t="shared" si="378"/>
        <v>0</v>
      </c>
      <c r="AV586" s="74">
        <f t="shared" si="379"/>
        <v>0</v>
      </c>
      <c r="AW586" s="45"/>
      <c r="AX586" s="42" t="str">
        <f t="shared" si="380"/>
        <v>HPS0110-ST-0550-005-B</v>
      </c>
      <c r="AY586" s="42">
        <f t="shared" si="381"/>
        <v>515.59</v>
      </c>
      <c r="AZ586" s="43">
        <f t="shared" si="382"/>
        <v>478.2256610510176</v>
      </c>
      <c r="BA586" s="43">
        <f t="shared" si="383"/>
        <v>478.52233607675322</v>
      </c>
      <c r="BB586" s="43">
        <f t="shared" si="384"/>
        <v>490.24613331063364</v>
      </c>
      <c r="BC586" s="43">
        <f t="shared" si="385"/>
        <v>502.44307817319282</v>
      </c>
      <c r="BD586" s="43">
        <f t="shared" si="386"/>
        <v>510.02176235963748</v>
      </c>
      <c r="BE586" s="43">
        <f t="shared" si="387"/>
        <v>478.25475022363787</v>
      </c>
      <c r="BF586" s="43">
        <f t="shared" si="388"/>
        <v>489.97199160411697</v>
      </c>
      <c r="BG586" s="43">
        <f t="shared" si="389"/>
        <v>502.16211603291498</v>
      </c>
      <c r="BH586" s="43">
        <f t="shared" si="390"/>
        <v>509.73656227993519</v>
      </c>
      <c r="BI586" s="43">
        <f t="shared" si="391"/>
        <v>516.24585202346805</v>
      </c>
      <c r="BJ586" s="43">
        <f t="shared" si="401"/>
        <v>479.3209450945651</v>
      </c>
    </row>
    <row r="587" spans="1:62" x14ac:dyDescent="0.2">
      <c r="A587" s="26" t="s">
        <v>601</v>
      </c>
      <c r="B587" s="17">
        <f>IF(ISERROR(VLOOKUP('Prices updated for CPI'!A587,Quantities!$A$1:$B$576,2,FALSE)),0,VLOOKUP('Prices updated for CPI'!A587,Quantities!$A$1:$B$576,2,FALSE))</f>
        <v>0</v>
      </c>
      <c r="C587" s="18">
        <f t="shared" si="358"/>
        <v>0.16752821333218229</v>
      </c>
      <c r="D587" s="19">
        <v>5</v>
      </c>
      <c r="E587" s="20">
        <v>590</v>
      </c>
      <c r="F587" s="21">
        <v>0</v>
      </c>
      <c r="G587" s="22">
        <v>0</v>
      </c>
      <c r="H587" s="22">
        <v>399.26169367603978</v>
      </c>
      <c r="I587" s="22">
        <v>80.348186286604161</v>
      </c>
      <c r="J587" s="23">
        <f t="shared" si="359"/>
        <v>479.60987996264396</v>
      </c>
      <c r="K587" s="24">
        <f>IF(ISERROR(VLOOKUP($A587,'14-15 pricing'!$A$1:$D$1208,4,FALSE)),L587,VLOOKUP($A587,'14-15 pricing'!$A$1:$D$1208,4,FALSE))</f>
        <v>515.59</v>
      </c>
      <c r="L587" s="24">
        <f t="shared" si="402"/>
        <v>512.17366131492258</v>
      </c>
      <c r="M587" s="24"/>
      <c r="N587" s="24"/>
      <c r="O587" s="24"/>
      <c r="P587" s="24"/>
      <c r="Q587" s="24"/>
      <c r="R587" s="24"/>
      <c r="S587" s="24"/>
      <c r="T587" s="24"/>
      <c r="U587" s="24">
        <f t="shared" si="400"/>
        <v>512.46732866958462</v>
      </c>
      <c r="V587" s="24">
        <f t="shared" si="400"/>
        <v>512.20245558350484</v>
      </c>
      <c r="W587" s="24">
        <f t="shared" si="400"/>
        <v>513.25784144391946</v>
      </c>
      <c r="X587" s="32">
        <f t="shared" si="403"/>
        <v>112.91196763888274</v>
      </c>
      <c r="Y587" s="32">
        <f t="shared" si="404"/>
        <v>399.26169367603978</v>
      </c>
      <c r="Z587" s="33">
        <f t="shared" si="360"/>
        <v>512.17366131492258</v>
      </c>
      <c r="AA587" s="34">
        <f t="shared" si="361"/>
        <v>0</v>
      </c>
      <c r="AC587" s="49">
        <f t="shared" si="362"/>
        <v>0</v>
      </c>
      <c r="AD587" s="49">
        <f t="shared" si="363"/>
        <v>0</v>
      </c>
      <c r="AE587" s="49">
        <f t="shared" si="364"/>
        <v>0</v>
      </c>
      <c r="AF587" s="49">
        <f t="shared" si="365"/>
        <v>0</v>
      </c>
      <c r="AG587" s="49">
        <f t="shared" si="366"/>
        <v>0</v>
      </c>
      <c r="AH587" s="50">
        <f t="shared" si="367"/>
        <v>0</v>
      </c>
      <c r="AI587" s="49">
        <f t="shared" si="368"/>
        <v>0</v>
      </c>
      <c r="AJ587" s="51">
        <f t="shared" si="369"/>
        <v>0</v>
      </c>
      <c r="AK587" s="61"/>
      <c r="AL587" s="69">
        <f t="shared" si="370"/>
        <v>0</v>
      </c>
      <c r="AM587" s="69">
        <f t="shared" si="371"/>
        <v>0</v>
      </c>
      <c r="AN587" s="69">
        <f t="shared" si="372"/>
        <v>0</v>
      </c>
      <c r="AO587" s="69">
        <f t="shared" si="373"/>
        <v>0</v>
      </c>
      <c r="AP587" s="69">
        <f t="shared" si="374"/>
        <v>0</v>
      </c>
      <c r="AQ587" s="70">
        <f t="shared" si="375"/>
        <v>0</v>
      </c>
      <c r="AS587" s="74">
        <f t="shared" si="376"/>
        <v>0</v>
      </c>
      <c r="AT587" s="74">
        <f t="shared" si="377"/>
        <v>0</v>
      </c>
      <c r="AU587" s="74">
        <f t="shared" si="378"/>
        <v>0</v>
      </c>
      <c r="AV587" s="74">
        <f t="shared" si="379"/>
        <v>0</v>
      </c>
      <c r="AW587" s="45"/>
      <c r="AX587" s="42" t="str">
        <f t="shared" si="380"/>
        <v>HPS0110-ST-0590-005-B</v>
      </c>
      <c r="AY587" s="42">
        <f t="shared" si="381"/>
        <v>515.59</v>
      </c>
      <c r="AZ587" s="43">
        <f t="shared" si="382"/>
        <v>512.17366131492258</v>
      </c>
      <c r="BA587" s="43">
        <f t="shared" si="383"/>
        <v>512.46732866958462</v>
      </c>
      <c r="BB587" s="43">
        <f t="shared" si="384"/>
        <v>525.02277822198937</v>
      </c>
      <c r="BC587" s="43">
        <f t="shared" si="385"/>
        <v>538.08493912944459</v>
      </c>
      <c r="BD587" s="43">
        <f t="shared" si="386"/>
        <v>546.20123328553336</v>
      </c>
      <c r="BE587" s="43">
        <f t="shared" si="387"/>
        <v>512.20245558350484</v>
      </c>
      <c r="BF587" s="43">
        <f t="shared" si="388"/>
        <v>524.75141574530073</v>
      </c>
      <c r="BG587" s="43">
        <f t="shared" si="389"/>
        <v>537.80682536408472</v>
      </c>
      <c r="BH587" s="43">
        <f t="shared" si="390"/>
        <v>545.91892454468848</v>
      </c>
      <c r="BI587" s="43">
        <f t="shared" si="391"/>
        <v>552.89025977801975</v>
      </c>
      <c r="BJ587" s="43">
        <f t="shared" si="401"/>
        <v>513.25784144391946</v>
      </c>
    </row>
    <row r="588" spans="1:62" x14ac:dyDescent="0.2">
      <c r="A588" s="26" t="s">
        <v>602</v>
      </c>
      <c r="B588" s="17">
        <f>IF(ISERROR(VLOOKUP('Prices updated for CPI'!A588,Quantities!$A$1:$B$576,2,FALSE)),0,VLOOKUP('Prices updated for CPI'!A588,Quantities!$A$1:$B$576,2,FALSE))</f>
        <v>0</v>
      </c>
      <c r="C588" s="18">
        <f t="shared" ref="C588:C651" si="405">I588/J588</f>
        <v>0.27727168599788693</v>
      </c>
      <c r="D588" s="19">
        <v>5</v>
      </c>
      <c r="E588" s="20">
        <v>760</v>
      </c>
      <c r="F588" s="21">
        <v>0</v>
      </c>
      <c r="G588" s="22">
        <v>0</v>
      </c>
      <c r="H588" s="22">
        <v>217.08675348649436</v>
      </c>
      <c r="I588" s="22">
        <v>83.284422349104162</v>
      </c>
      <c r="J588" s="23">
        <f t="shared" ref="J588:J651" si="406">SUM(F588:I588)</f>
        <v>300.37117583559854</v>
      </c>
      <c r="K588" s="24">
        <f>IF(ISERROR(VLOOKUP($A588,'14-15 pricing'!$A$1:$D$1208,4,FALSE)),L588,VLOOKUP($A588,'14-15 pricing'!$A$1:$D$1208,4,FALSE))</f>
        <v>249.14</v>
      </c>
      <c r="L588" s="24">
        <f t="shared" si="402"/>
        <v>334.124964748183</v>
      </c>
      <c r="M588" s="24"/>
      <c r="N588" s="24"/>
      <c r="O588" s="24"/>
      <c r="P588" s="24"/>
      <c r="Q588" s="24"/>
      <c r="R588" s="24"/>
      <c r="S588" s="24"/>
      <c r="T588" s="24"/>
      <c r="U588" s="24">
        <f t="shared" si="400"/>
        <v>334.42936385320547</v>
      </c>
      <c r="V588" s="24">
        <f t="shared" si="400"/>
        <v>334.154811271629</v>
      </c>
      <c r="W588" s="24">
        <f t="shared" si="400"/>
        <v>335.24876504709448</v>
      </c>
      <c r="X588" s="32">
        <f t="shared" si="403"/>
        <v>117.03821126168864</v>
      </c>
      <c r="Y588" s="32">
        <f t="shared" si="404"/>
        <v>217.08675348649436</v>
      </c>
      <c r="Z588" s="33">
        <f t="shared" ref="Z588:Z651" si="407">SUM(X588:Y588)</f>
        <v>334.124964748183</v>
      </c>
      <c r="AA588" s="34">
        <f t="shared" ref="AA588:AA651" si="408">Z588-L588</f>
        <v>0</v>
      </c>
      <c r="AC588" s="49">
        <f t="shared" ref="AC588:AC651" si="409">K588*$B588</f>
        <v>0</v>
      </c>
      <c r="AD588" s="49">
        <f t="shared" ref="AD588:AD651" si="410">L588*$B588</f>
        <v>0</v>
      </c>
      <c r="AE588" s="49">
        <f t="shared" ref="AE588:AE651" si="411">U588*$B588</f>
        <v>0</v>
      </c>
      <c r="AF588" s="49">
        <f t="shared" ref="AF588:AF651" si="412">V588*$B588</f>
        <v>0</v>
      </c>
      <c r="AG588" s="49">
        <f t="shared" ref="AG588:AG651" si="413">W588*$B588</f>
        <v>0</v>
      </c>
      <c r="AH588" s="50">
        <f t="shared" ref="AH588:AH651" si="414">NPV($AC$3,AC588:AG588)</f>
        <v>0</v>
      </c>
      <c r="AI588" s="49">
        <f t="shared" ref="AI588:AI651" si="415">AG588-AC588</f>
        <v>0</v>
      </c>
      <c r="AJ588" s="51">
        <f t="shared" ref="AJ588:AJ651" si="416">AI588/($AG$9-$AC$9)</f>
        <v>0</v>
      </c>
      <c r="AK588" s="61"/>
      <c r="AL588" s="69">
        <f t="shared" ref="AL588:AL651" si="417">AC588</f>
        <v>0</v>
      </c>
      <c r="AM588" s="69">
        <f t="shared" ref="AM588:AM651" si="418">AL588+($AJ588*AD$6)</f>
        <v>0</v>
      </c>
      <c r="AN588" s="69">
        <f t="shared" ref="AN588:AN651" si="419">AM588+($AJ588*AE$6)</f>
        <v>0</v>
      </c>
      <c r="AO588" s="69">
        <f t="shared" ref="AO588:AO651" si="420">AN588+($AJ588*AF$6)</f>
        <v>0</v>
      </c>
      <c r="AP588" s="69">
        <f t="shared" ref="AP588:AP651" si="421">AO588+($AJ588*AG$6)</f>
        <v>0</v>
      </c>
      <c r="AQ588" s="70">
        <f t="shared" ref="AQ588:AQ651" si="422">NPV($AC$3,AL588:AP588)</f>
        <v>0</v>
      </c>
      <c r="AS588" s="74">
        <f t="shared" ref="AS588:AS651" si="423">IF(AL588=0,0,(AM588-AL588)/AL588)</f>
        <v>0</v>
      </c>
      <c r="AT588" s="74">
        <f t="shared" ref="AT588:AT651" si="424">IF(AM588=0,0,(AN588-AM588)/AM588)</f>
        <v>0</v>
      </c>
      <c r="AU588" s="74">
        <f t="shared" ref="AU588:AU651" si="425">IF(AN588=0,0,(AO588-AN588)/AN588)</f>
        <v>0</v>
      </c>
      <c r="AV588" s="74">
        <f t="shared" ref="AV588:AV651" si="426">IF(AO588=0,0,(AP588-AO588)/AO588)</f>
        <v>0</v>
      </c>
      <c r="AW588" s="45"/>
      <c r="AX588" s="42" t="str">
        <f t="shared" ref="AX588:AX651" si="427">A588</f>
        <v>HPS0110-ST-0760-005-B</v>
      </c>
      <c r="AY588" s="42">
        <f t="shared" ref="AY588:AY651" si="428">K588</f>
        <v>249.14</v>
      </c>
      <c r="AZ588" s="43">
        <f t="shared" ref="AZ588:AZ651" si="429">IF($B588=0,L588,AY588*(1+AS588))</f>
        <v>334.124964748183</v>
      </c>
      <c r="BA588" s="43">
        <f t="shared" ref="BA588:BA651" si="430">IF($B588=0,U588,AZ588*(1+AT588))</f>
        <v>334.42936385320547</v>
      </c>
      <c r="BB588" s="43">
        <f t="shared" ref="BB588:BB651" si="431">BA588*(1+$AY$3)</f>
        <v>342.62288326760898</v>
      </c>
      <c r="BC588" s="43">
        <f t="shared" ref="BC588:BC651" si="432">BB588*(1+$AZ$3)</f>
        <v>351.14707577402527</v>
      </c>
      <c r="BD588" s="43">
        <f t="shared" ref="BD588:BD651" si="433">BC588*(1+$BA$3)</f>
        <v>356.44366140908011</v>
      </c>
      <c r="BE588" s="43">
        <f t="shared" ref="BE588:BE651" si="434">IF($B588=0,V588,BA588*(1+AU588))</f>
        <v>334.154811271629</v>
      </c>
      <c r="BF588" s="43">
        <f t="shared" ref="BF588:BF651" si="435">BE588*(1+$AY$3)</f>
        <v>342.34160414778393</v>
      </c>
      <c r="BG588" s="43">
        <f t="shared" ref="BG588:BG651" si="436">BF588*(1+$AZ$3)</f>
        <v>350.85879864711279</v>
      </c>
      <c r="BH588" s="43">
        <f t="shared" ref="BH588:BH651" si="437">BG588*(1+$BA$3)</f>
        <v>356.15103600591914</v>
      </c>
      <c r="BI588" s="43">
        <f t="shared" ref="BI588:BI651" si="438">BH588*(1+$BB$3)</f>
        <v>360.69905248614327</v>
      </c>
      <c r="BJ588" s="43">
        <f t="shared" si="401"/>
        <v>335.24876504709448</v>
      </c>
    </row>
    <row r="589" spans="1:62" x14ac:dyDescent="0.2">
      <c r="A589" s="26" t="s">
        <v>603</v>
      </c>
      <c r="B589" s="17">
        <f>IF(ISERROR(VLOOKUP('Prices updated for CPI'!A589,Quantities!$A$1:$B$576,2,FALSE)),0,VLOOKUP('Prices updated for CPI'!A589,Quantities!$A$1:$B$576,2,FALSE))</f>
        <v>0</v>
      </c>
      <c r="C589" s="18">
        <f t="shared" si="405"/>
        <v>0.24419878194327416</v>
      </c>
      <c r="D589" s="19">
        <v>5</v>
      </c>
      <c r="E589" s="20">
        <v>930</v>
      </c>
      <c r="F589" s="21">
        <v>0</v>
      </c>
      <c r="G589" s="22">
        <v>0</v>
      </c>
      <c r="H589" s="22">
        <v>252.19117121911532</v>
      </c>
      <c r="I589" s="22">
        <v>81.482770015770839</v>
      </c>
      <c r="J589" s="23">
        <f t="shared" si="406"/>
        <v>333.67394123488617</v>
      </c>
      <c r="K589" s="24">
        <f>IF(ISERROR(VLOOKUP($A589,'14-15 pricing'!$A$1:$D$1208,4,FALSE)),L589,VLOOKUP($A589,'14-15 pricing'!$A$1:$D$1208,4,FALSE))</f>
        <v>366.69755047115268</v>
      </c>
      <c r="L589" s="24">
        <f t="shared" si="402"/>
        <v>366.69755047115268</v>
      </c>
      <c r="M589" s="24"/>
      <c r="N589" s="24"/>
      <c r="O589" s="24"/>
      <c r="P589" s="24"/>
      <c r="Q589" s="24"/>
      <c r="R589" s="24"/>
      <c r="S589" s="24"/>
      <c r="T589" s="24"/>
      <c r="U589" s="24">
        <f t="shared" si="400"/>
        <v>366.99536465498147</v>
      </c>
      <c r="V589" s="24">
        <f t="shared" si="400"/>
        <v>366.72675133893949</v>
      </c>
      <c r="W589" s="24">
        <f t="shared" si="400"/>
        <v>367.79704013220862</v>
      </c>
      <c r="X589" s="32">
        <f t="shared" si="403"/>
        <v>114.50637925203735</v>
      </c>
      <c r="Y589" s="32">
        <f t="shared" si="404"/>
        <v>252.19117121911532</v>
      </c>
      <c r="Z589" s="33">
        <f t="shared" si="407"/>
        <v>366.69755047115268</v>
      </c>
      <c r="AA589" s="34">
        <f t="shared" si="408"/>
        <v>0</v>
      </c>
      <c r="AC589" s="49">
        <f t="shared" si="409"/>
        <v>0</v>
      </c>
      <c r="AD589" s="49">
        <f t="shared" si="410"/>
        <v>0</v>
      </c>
      <c r="AE589" s="49">
        <f t="shared" si="411"/>
        <v>0</v>
      </c>
      <c r="AF589" s="49">
        <f t="shared" si="412"/>
        <v>0</v>
      </c>
      <c r="AG589" s="49">
        <f t="shared" si="413"/>
        <v>0</v>
      </c>
      <c r="AH589" s="50">
        <f t="shared" si="414"/>
        <v>0</v>
      </c>
      <c r="AI589" s="49">
        <f t="shared" si="415"/>
        <v>0</v>
      </c>
      <c r="AJ589" s="51">
        <f t="shared" si="416"/>
        <v>0</v>
      </c>
      <c r="AK589" s="61"/>
      <c r="AL589" s="69">
        <f t="shared" si="417"/>
        <v>0</v>
      </c>
      <c r="AM589" s="69">
        <f t="shared" si="418"/>
        <v>0</v>
      </c>
      <c r="AN589" s="69">
        <f t="shared" si="419"/>
        <v>0</v>
      </c>
      <c r="AO589" s="69">
        <f t="shared" si="420"/>
        <v>0</v>
      </c>
      <c r="AP589" s="69">
        <f t="shared" si="421"/>
        <v>0</v>
      </c>
      <c r="AQ589" s="70">
        <f t="shared" si="422"/>
        <v>0</v>
      </c>
      <c r="AS589" s="74">
        <f t="shared" si="423"/>
        <v>0</v>
      </c>
      <c r="AT589" s="74">
        <f t="shared" si="424"/>
        <v>0</v>
      </c>
      <c r="AU589" s="74">
        <f t="shared" si="425"/>
        <v>0</v>
      </c>
      <c r="AV589" s="74">
        <f t="shared" si="426"/>
        <v>0</v>
      </c>
      <c r="AW589" s="45"/>
      <c r="AX589" s="42" t="str">
        <f t="shared" si="427"/>
        <v>HPS0110-ST-0930-005-B</v>
      </c>
      <c r="AY589" s="42">
        <f t="shared" si="428"/>
        <v>366.69755047115268</v>
      </c>
      <c r="AZ589" s="43">
        <f t="shared" si="429"/>
        <v>366.69755047115268</v>
      </c>
      <c r="BA589" s="43">
        <f t="shared" si="430"/>
        <v>366.99536465498147</v>
      </c>
      <c r="BB589" s="43">
        <f t="shared" si="431"/>
        <v>375.98675108902853</v>
      </c>
      <c r="BC589" s="43">
        <f t="shared" si="432"/>
        <v>385.34101083834486</v>
      </c>
      <c r="BD589" s="43">
        <f t="shared" si="433"/>
        <v>391.15336641073566</v>
      </c>
      <c r="BE589" s="43">
        <f t="shared" si="434"/>
        <v>366.72675133893949</v>
      </c>
      <c r="BF589" s="43">
        <f t="shared" si="435"/>
        <v>375.7115567467435</v>
      </c>
      <c r="BG589" s="43">
        <f t="shared" si="436"/>
        <v>385.05896987353441</v>
      </c>
      <c r="BH589" s="43">
        <f t="shared" si="437"/>
        <v>390.8670712338706</v>
      </c>
      <c r="BI589" s="43">
        <f t="shared" si="438"/>
        <v>395.85840834040943</v>
      </c>
      <c r="BJ589" s="43">
        <f t="shared" si="401"/>
        <v>367.79704013220862</v>
      </c>
    </row>
    <row r="590" spans="1:62" x14ac:dyDescent="0.2">
      <c r="A590" s="26" t="s">
        <v>604</v>
      </c>
      <c r="B590" s="17">
        <f>IF(ISERROR(VLOOKUP('Prices updated for CPI'!A590,Quantities!$A$1:$B$576,2,FALSE)),0,VLOOKUP('Prices updated for CPI'!A590,Quantities!$A$1:$B$576,2,FALSE))</f>
        <v>0</v>
      </c>
      <c r="C590" s="18">
        <f t="shared" si="405"/>
        <v>0.37343382712084</v>
      </c>
      <c r="D590" s="19">
        <v>5</v>
      </c>
      <c r="E590" s="20">
        <v>960</v>
      </c>
      <c r="F590" s="21">
        <v>0</v>
      </c>
      <c r="G590" s="22">
        <v>0</v>
      </c>
      <c r="H590" s="22">
        <v>130.67010807746982</v>
      </c>
      <c r="I590" s="22">
        <v>77.879465349104166</v>
      </c>
      <c r="J590" s="23">
        <f t="shared" si="406"/>
        <v>208.549573426574</v>
      </c>
      <c r="K590" s="24">
        <f>IF(ISERROR(VLOOKUP($A590,'14-15 pricing'!$A$1:$D$1208,4,FALSE)),L590,VLOOKUP($A590,'14-15 pricing'!$A$1:$D$1208,4,FALSE))</f>
        <v>102.11</v>
      </c>
      <c r="L590" s="24">
        <f t="shared" si="402"/>
        <v>240.11282331020453</v>
      </c>
      <c r="M590" s="24"/>
      <c r="N590" s="24"/>
      <c r="O590" s="24"/>
      <c r="P590" s="24"/>
      <c r="Q590" s="24"/>
      <c r="R590" s="24"/>
      <c r="S590" s="24"/>
      <c r="T590" s="24"/>
      <c r="U590" s="24">
        <f t="shared" si="400"/>
        <v>240.39746765164602</v>
      </c>
      <c r="V590" s="24">
        <f t="shared" si="400"/>
        <v>240.14073286667306</v>
      </c>
      <c r="W590" s="24">
        <f t="shared" si="400"/>
        <v>241.16369169554949</v>
      </c>
      <c r="X590" s="32">
        <f t="shared" si="403"/>
        <v>109.44271523273473</v>
      </c>
      <c r="Y590" s="32">
        <f t="shared" si="404"/>
        <v>130.67010807746982</v>
      </c>
      <c r="Z590" s="33">
        <f t="shared" si="407"/>
        <v>240.11282331020453</v>
      </c>
      <c r="AA590" s="34">
        <f t="shared" si="408"/>
        <v>0</v>
      </c>
      <c r="AC590" s="49">
        <f t="shared" si="409"/>
        <v>0</v>
      </c>
      <c r="AD590" s="49">
        <f t="shared" si="410"/>
        <v>0</v>
      </c>
      <c r="AE590" s="49">
        <f t="shared" si="411"/>
        <v>0</v>
      </c>
      <c r="AF590" s="49">
        <f t="shared" si="412"/>
        <v>0</v>
      </c>
      <c r="AG590" s="49">
        <f t="shared" si="413"/>
        <v>0</v>
      </c>
      <c r="AH590" s="50">
        <f t="shared" si="414"/>
        <v>0</v>
      </c>
      <c r="AI590" s="49">
        <f t="shared" si="415"/>
        <v>0</v>
      </c>
      <c r="AJ590" s="51">
        <f t="shared" si="416"/>
        <v>0</v>
      </c>
      <c r="AK590" s="61"/>
      <c r="AL590" s="69">
        <f t="shared" si="417"/>
        <v>0</v>
      </c>
      <c r="AM590" s="69">
        <f t="shared" si="418"/>
        <v>0</v>
      </c>
      <c r="AN590" s="69">
        <f t="shared" si="419"/>
        <v>0</v>
      </c>
      <c r="AO590" s="69">
        <f t="shared" si="420"/>
        <v>0</v>
      </c>
      <c r="AP590" s="69">
        <f t="shared" si="421"/>
        <v>0</v>
      </c>
      <c r="AQ590" s="70">
        <f t="shared" si="422"/>
        <v>0</v>
      </c>
      <c r="AS590" s="74">
        <f t="shared" si="423"/>
        <v>0</v>
      </c>
      <c r="AT590" s="74">
        <f t="shared" si="424"/>
        <v>0</v>
      </c>
      <c r="AU590" s="74">
        <f t="shared" si="425"/>
        <v>0</v>
      </c>
      <c r="AV590" s="74">
        <f t="shared" si="426"/>
        <v>0</v>
      </c>
      <c r="AW590" s="45"/>
      <c r="AX590" s="42" t="str">
        <f t="shared" si="427"/>
        <v>HPS0110-ST-0960-005-B</v>
      </c>
      <c r="AY590" s="42">
        <f t="shared" si="428"/>
        <v>102.11</v>
      </c>
      <c r="AZ590" s="43">
        <f t="shared" si="429"/>
        <v>240.11282331020453</v>
      </c>
      <c r="BA590" s="43">
        <f t="shared" si="430"/>
        <v>240.39746765164602</v>
      </c>
      <c r="BB590" s="43">
        <f t="shared" si="431"/>
        <v>246.28720560911134</v>
      </c>
      <c r="BC590" s="43">
        <f t="shared" si="432"/>
        <v>252.41464091774378</v>
      </c>
      <c r="BD590" s="43">
        <f t="shared" si="433"/>
        <v>256.22197936194266</v>
      </c>
      <c r="BE590" s="43">
        <f t="shared" si="434"/>
        <v>240.14073286667306</v>
      </c>
      <c r="BF590" s="43">
        <f t="shared" si="435"/>
        <v>246.02418082190655</v>
      </c>
      <c r="BG590" s="43">
        <f t="shared" si="436"/>
        <v>252.14507227713753</v>
      </c>
      <c r="BH590" s="43">
        <f t="shared" si="437"/>
        <v>255.94834463766944</v>
      </c>
      <c r="BI590" s="43">
        <f t="shared" si="438"/>
        <v>259.2167818225015</v>
      </c>
      <c r="BJ590" s="43">
        <f t="shared" si="401"/>
        <v>241.16369169554949</v>
      </c>
    </row>
    <row r="591" spans="1:62" x14ac:dyDescent="0.2">
      <c r="A591" s="26" t="s">
        <v>605</v>
      </c>
      <c r="B591" s="17">
        <f>IF(ISERROR(VLOOKUP('Prices updated for CPI'!A591,Quantities!$A$1:$B$576,2,FALSE)),0,VLOOKUP('Prices updated for CPI'!A591,Quantities!$A$1:$B$576,2,FALSE))</f>
        <v>0</v>
      </c>
      <c r="C591" s="18">
        <f t="shared" si="405"/>
        <v>0.42477970754321837</v>
      </c>
      <c r="D591" s="19">
        <v>5</v>
      </c>
      <c r="E591" s="20">
        <v>60</v>
      </c>
      <c r="F591" s="21">
        <v>0</v>
      </c>
      <c r="G591" s="22">
        <v>0</v>
      </c>
      <c r="H591" s="22">
        <v>95.565690344848861</v>
      </c>
      <c r="I591" s="22">
        <v>70.571860082458173</v>
      </c>
      <c r="J591" s="23">
        <f t="shared" si="406"/>
        <v>166.13755042730702</v>
      </c>
      <c r="K591" s="24">
        <f>IF(ISERROR(VLOOKUP($A591,'14-15 pricing'!$A$1:$D$1208,4,FALSE)),L591,VLOOKUP($A591,'14-15 pricing'!$A$1:$D$1208,4,FALSE))</f>
        <v>99.9</v>
      </c>
      <c r="L591" s="24">
        <f t="shared" si="402"/>
        <v>194.73914963642207</v>
      </c>
      <c r="M591" s="24"/>
      <c r="N591" s="24"/>
      <c r="O591" s="24"/>
      <c r="P591" s="24"/>
      <c r="Q591" s="24"/>
      <c r="R591" s="24"/>
      <c r="S591" s="24"/>
      <c r="T591" s="24"/>
      <c r="U591" s="24">
        <f t="shared" si="400"/>
        <v>194.99708515957218</v>
      </c>
      <c r="V591" s="24">
        <f t="shared" si="400"/>
        <v>194.76444037648082</v>
      </c>
      <c r="W591" s="24">
        <f t="shared" si="400"/>
        <v>195.69141267935905</v>
      </c>
      <c r="X591" s="32">
        <f t="shared" si="403"/>
        <v>99.173459291573209</v>
      </c>
      <c r="Y591" s="32">
        <f t="shared" si="404"/>
        <v>95.565690344848861</v>
      </c>
      <c r="Z591" s="33">
        <f t="shared" si="407"/>
        <v>194.73914963642207</v>
      </c>
      <c r="AA591" s="34">
        <f t="shared" si="408"/>
        <v>0</v>
      </c>
      <c r="AC591" s="49">
        <f t="shared" si="409"/>
        <v>0</v>
      </c>
      <c r="AD591" s="49">
        <f t="shared" si="410"/>
        <v>0</v>
      </c>
      <c r="AE591" s="49">
        <f t="shared" si="411"/>
        <v>0</v>
      </c>
      <c r="AF591" s="49">
        <f t="shared" si="412"/>
        <v>0</v>
      </c>
      <c r="AG591" s="49">
        <f t="shared" si="413"/>
        <v>0</v>
      </c>
      <c r="AH591" s="50">
        <f t="shared" si="414"/>
        <v>0</v>
      </c>
      <c r="AI591" s="49">
        <f t="shared" si="415"/>
        <v>0</v>
      </c>
      <c r="AJ591" s="51">
        <f t="shared" si="416"/>
        <v>0</v>
      </c>
      <c r="AK591" s="61"/>
      <c r="AL591" s="69">
        <f t="shared" si="417"/>
        <v>0</v>
      </c>
      <c r="AM591" s="69">
        <f t="shared" si="418"/>
        <v>0</v>
      </c>
      <c r="AN591" s="69">
        <f t="shared" si="419"/>
        <v>0</v>
      </c>
      <c r="AO591" s="69">
        <f t="shared" si="420"/>
        <v>0</v>
      </c>
      <c r="AP591" s="69">
        <f t="shared" si="421"/>
        <v>0</v>
      </c>
      <c r="AQ591" s="70">
        <f t="shared" si="422"/>
        <v>0</v>
      </c>
      <c r="AS591" s="74">
        <f t="shared" si="423"/>
        <v>0</v>
      </c>
      <c r="AT591" s="74">
        <f t="shared" si="424"/>
        <v>0</v>
      </c>
      <c r="AU591" s="74">
        <f t="shared" si="425"/>
        <v>0</v>
      </c>
      <c r="AV591" s="74">
        <f t="shared" si="426"/>
        <v>0</v>
      </c>
      <c r="AW591" s="45"/>
      <c r="AX591" s="42" t="str">
        <f t="shared" si="427"/>
        <v>HPS0110-TA-0060-005-B</v>
      </c>
      <c r="AY591" s="42">
        <f t="shared" si="428"/>
        <v>99.9</v>
      </c>
      <c r="AZ591" s="43">
        <f t="shared" si="429"/>
        <v>194.73914963642207</v>
      </c>
      <c r="BA591" s="43">
        <f t="shared" si="430"/>
        <v>194.99708515957218</v>
      </c>
      <c r="BB591" s="43">
        <f t="shared" si="431"/>
        <v>199.77451374598169</v>
      </c>
      <c r="BC591" s="43">
        <f t="shared" si="432"/>
        <v>204.74474923289858</v>
      </c>
      <c r="BD591" s="43">
        <f t="shared" si="433"/>
        <v>207.83305089467223</v>
      </c>
      <c r="BE591" s="43">
        <f t="shared" si="434"/>
        <v>194.76444037648082</v>
      </c>
      <c r="BF591" s="43">
        <f t="shared" si="435"/>
        <v>199.53616916570459</v>
      </c>
      <c r="BG591" s="43">
        <f t="shared" si="436"/>
        <v>204.50047482369189</v>
      </c>
      <c r="BH591" s="43">
        <f t="shared" si="437"/>
        <v>207.58509193156755</v>
      </c>
      <c r="BI591" s="43">
        <f t="shared" si="438"/>
        <v>210.23593475864814</v>
      </c>
      <c r="BJ591" s="43">
        <f t="shared" si="401"/>
        <v>195.69141267935905</v>
      </c>
    </row>
    <row r="592" spans="1:62" x14ac:dyDescent="0.2">
      <c r="A592" s="26" t="s">
        <v>606</v>
      </c>
      <c r="B592" s="17">
        <f>IF(ISERROR(VLOOKUP('Prices updated for CPI'!A592,Quantities!$A$1:$B$576,2,FALSE)),0,VLOOKUP('Prices updated for CPI'!A592,Quantities!$A$1:$B$576,2,FALSE))</f>
        <v>0</v>
      </c>
      <c r="C592" s="18">
        <f t="shared" si="405"/>
        <v>0.30900859700675665</v>
      </c>
      <c r="D592" s="19">
        <v>5</v>
      </c>
      <c r="E592" s="20">
        <v>230</v>
      </c>
      <c r="F592" s="21">
        <v>0</v>
      </c>
      <c r="G592" s="22">
        <v>0</v>
      </c>
      <c r="H592" s="22">
        <v>181.9823357538734</v>
      </c>
      <c r="I592" s="22">
        <v>81.381774082458179</v>
      </c>
      <c r="J592" s="23">
        <f t="shared" si="406"/>
        <v>263.36410983633158</v>
      </c>
      <c r="K592" s="24">
        <f>IF(ISERROR(VLOOKUP($A592,'14-15 pricing'!$A$1:$D$1208,4,FALSE)),L592,VLOOKUP($A592,'14-15 pricing'!$A$1:$D$1208,4,FALSE))</f>
        <v>246.94</v>
      </c>
      <c r="L592" s="24">
        <f t="shared" si="402"/>
        <v>296.34678710335447</v>
      </c>
      <c r="M592" s="24"/>
      <c r="N592" s="24"/>
      <c r="O592" s="24"/>
      <c r="P592" s="24"/>
      <c r="Q592" s="24"/>
      <c r="R592" s="24"/>
      <c r="S592" s="24"/>
      <c r="T592" s="24"/>
      <c r="U592" s="24">
        <f t="shared" si="400"/>
        <v>296.64423215366656</v>
      </c>
      <c r="V592" s="24">
        <f t="shared" si="400"/>
        <v>296.37595177736813</v>
      </c>
      <c r="W592" s="24">
        <f t="shared" si="400"/>
        <v>297.44491397342455</v>
      </c>
      <c r="X592" s="32">
        <f t="shared" si="403"/>
        <v>114.36445134948109</v>
      </c>
      <c r="Y592" s="32">
        <f t="shared" si="404"/>
        <v>181.9823357538734</v>
      </c>
      <c r="Z592" s="33">
        <f t="shared" si="407"/>
        <v>296.34678710335447</v>
      </c>
      <c r="AA592" s="34">
        <f t="shared" si="408"/>
        <v>0</v>
      </c>
      <c r="AC592" s="49">
        <f t="shared" si="409"/>
        <v>0</v>
      </c>
      <c r="AD592" s="49">
        <f t="shared" si="410"/>
        <v>0</v>
      </c>
      <c r="AE592" s="49">
        <f t="shared" si="411"/>
        <v>0</v>
      </c>
      <c r="AF592" s="49">
        <f t="shared" si="412"/>
        <v>0</v>
      </c>
      <c r="AG592" s="49">
        <f t="shared" si="413"/>
        <v>0</v>
      </c>
      <c r="AH592" s="50">
        <f t="shared" si="414"/>
        <v>0</v>
      </c>
      <c r="AI592" s="49">
        <f t="shared" si="415"/>
        <v>0</v>
      </c>
      <c r="AJ592" s="51">
        <f t="shared" si="416"/>
        <v>0</v>
      </c>
      <c r="AK592" s="61"/>
      <c r="AL592" s="69">
        <f t="shared" si="417"/>
        <v>0</v>
      </c>
      <c r="AM592" s="69">
        <f t="shared" si="418"/>
        <v>0</v>
      </c>
      <c r="AN592" s="69">
        <f t="shared" si="419"/>
        <v>0</v>
      </c>
      <c r="AO592" s="69">
        <f t="shared" si="420"/>
        <v>0</v>
      </c>
      <c r="AP592" s="69">
        <f t="shared" si="421"/>
        <v>0</v>
      </c>
      <c r="AQ592" s="70">
        <f t="shared" si="422"/>
        <v>0</v>
      </c>
      <c r="AS592" s="74">
        <f t="shared" si="423"/>
        <v>0</v>
      </c>
      <c r="AT592" s="74">
        <f t="shared" si="424"/>
        <v>0</v>
      </c>
      <c r="AU592" s="74">
        <f t="shared" si="425"/>
        <v>0</v>
      </c>
      <c r="AV592" s="74">
        <f t="shared" si="426"/>
        <v>0</v>
      </c>
      <c r="AW592" s="45"/>
      <c r="AX592" s="42" t="str">
        <f t="shared" si="427"/>
        <v>HPS0110-TA-0230-005-B</v>
      </c>
      <c r="AY592" s="42">
        <f t="shared" si="428"/>
        <v>246.94</v>
      </c>
      <c r="AZ592" s="43">
        <f t="shared" si="429"/>
        <v>296.34678710335447</v>
      </c>
      <c r="BA592" s="43">
        <f t="shared" si="430"/>
        <v>296.64423215366656</v>
      </c>
      <c r="BB592" s="43">
        <f t="shared" si="431"/>
        <v>303.91201584143141</v>
      </c>
      <c r="BC592" s="43">
        <f t="shared" si="432"/>
        <v>311.47311188772784</v>
      </c>
      <c r="BD592" s="43">
        <f t="shared" si="433"/>
        <v>316.1712686543587</v>
      </c>
      <c r="BE592" s="43">
        <f t="shared" si="434"/>
        <v>296.37595177736813</v>
      </c>
      <c r="BF592" s="43">
        <f t="shared" si="435"/>
        <v>303.63716259591365</v>
      </c>
      <c r="BG592" s="43">
        <f t="shared" si="436"/>
        <v>311.19142050590858</v>
      </c>
      <c r="BH592" s="43">
        <f t="shared" si="437"/>
        <v>315.8853283334783</v>
      </c>
      <c r="BI592" s="43">
        <f t="shared" si="438"/>
        <v>319.91915537279596</v>
      </c>
      <c r="BJ592" s="43">
        <f t="shared" si="401"/>
        <v>297.44491397342455</v>
      </c>
    </row>
    <row r="593" spans="1:62" x14ac:dyDescent="0.2">
      <c r="A593" s="26" t="s">
        <v>607</v>
      </c>
      <c r="B593" s="17">
        <f>IF(ISERROR(VLOOKUP('Prices updated for CPI'!A593,Quantities!$A$1:$B$576,2,FALSE)),0,VLOOKUP('Prices updated for CPI'!A593,Quantities!$A$1:$B$576,2,FALSE))</f>
        <v>0</v>
      </c>
      <c r="C593" s="18">
        <f t="shared" si="405"/>
        <v>0.2863989369748009</v>
      </c>
      <c r="D593" s="19">
        <v>5</v>
      </c>
      <c r="E593" s="20">
        <v>320</v>
      </c>
      <c r="F593" s="21">
        <v>0</v>
      </c>
      <c r="G593" s="22">
        <v>0</v>
      </c>
      <c r="H593" s="22">
        <v>200.44376743203148</v>
      </c>
      <c r="I593" s="22">
        <v>80.446743832458168</v>
      </c>
      <c r="J593" s="23">
        <f t="shared" si="406"/>
        <v>280.89051126448965</v>
      </c>
      <c r="K593" s="24">
        <f>IF(ISERROR(VLOOKUP($A593,'14-15 pricing'!$A$1:$D$1208,4,FALSE)),L593,VLOOKUP($A593,'14-15 pricing'!$A$1:$D$1208,4,FALSE))</f>
        <v>327.92</v>
      </c>
      <c r="L593" s="24">
        <f t="shared" si="402"/>
        <v>313.49423634819686</v>
      </c>
      <c r="M593" s="24"/>
      <c r="N593" s="24"/>
      <c r="O593" s="24"/>
      <c r="P593" s="24"/>
      <c r="Q593" s="24"/>
      <c r="R593" s="24"/>
      <c r="S593" s="24"/>
      <c r="T593" s="24"/>
      <c r="U593" s="24">
        <f t="shared" si="400"/>
        <v>313.78826392422928</v>
      </c>
      <c r="V593" s="24">
        <f t="shared" si="400"/>
        <v>313.52306593671079</v>
      </c>
      <c r="W593" s="24">
        <f t="shared" si="400"/>
        <v>314.57974636574147</v>
      </c>
      <c r="X593" s="32">
        <f t="shared" si="403"/>
        <v>113.05046891616536</v>
      </c>
      <c r="Y593" s="32">
        <f t="shared" si="404"/>
        <v>200.44376743203148</v>
      </c>
      <c r="Z593" s="33">
        <f t="shared" si="407"/>
        <v>313.49423634819686</v>
      </c>
      <c r="AA593" s="34">
        <f t="shared" si="408"/>
        <v>0</v>
      </c>
      <c r="AC593" s="49">
        <f t="shared" si="409"/>
        <v>0</v>
      </c>
      <c r="AD593" s="49">
        <f t="shared" si="410"/>
        <v>0</v>
      </c>
      <c r="AE593" s="49">
        <f t="shared" si="411"/>
        <v>0</v>
      </c>
      <c r="AF593" s="49">
        <f t="shared" si="412"/>
        <v>0</v>
      </c>
      <c r="AG593" s="49">
        <f t="shared" si="413"/>
        <v>0</v>
      </c>
      <c r="AH593" s="50">
        <f t="shared" si="414"/>
        <v>0</v>
      </c>
      <c r="AI593" s="49">
        <f t="shared" si="415"/>
        <v>0</v>
      </c>
      <c r="AJ593" s="51">
        <f t="shared" si="416"/>
        <v>0</v>
      </c>
      <c r="AK593" s="61"/>
      <c r="AL593" s="69">
        <f t="shared" si="417"/>
        <v>0</v>
      </c>
      <c r="AM593" s="69">
        <f t="shared" si="418"/>
        <v>0</v>
      </c>
      <c r="AN593" s="69">
        <f t="shared" si="419"/>
        <v>0</v>
      </c>
      <c r="AO593" s="69">
        <f t="shared" si="420"/>
        <v>0</v>
      </c>
      <c r="AP593" s="69">
        <f t="shared" si="421"/>
        <v>0</v>
      </c>
      <c r="AQ593" s="70">
        <f t="shared" si="422"/>
        <v>0</v>
      </c>
      <c r="AS593" s="74">
        <f t="shared" si="423"/>
        <v>0</v>
      </c>
      <c r="AT593" s="74">
        <f t="shared" si="424"/>
        <v>0</v>
      </c>
      <c r="AU593" s="74">
        <f t="shared" si="425"/>
        <v>0</v>
      </c>
      <c r="AV593" s="74">
        <f t="shared" si="426"/>
        <v>0</v>
      </c>
      <c r="AW593" s="45"/>
      <c r="AX593" s="42" t="str">
        <f t="shared" si="427"/>
        <v>HPS0110-TA-0320-005-B</v>
      </c>
      <c r="AY593" s="42">
        <f t="shared" si="428"/>
        <v>327.92</v>
      </c>
      <c r="AZ593" s="43">
        <f t="shared" si="429"/>
        <v>313.49423634819686</v>
      </c>
      <c r="BA593" s="43">
        <f t="shared" si="430"/>
        <v>313.78826392422928</v>
      </c>
      <c r="BB593" s="43">
        <f t="shared" si="431"/>
        <v>321.4760763903729</v>
      </c>
      <c r="BC593" s="43">
        <f t="shared" si="432"/>
        <v>329.47415268704157</v>
      </c>
      <c r="BD593" s="43">
        <f t="shared" si="433"/>
        <v>334.44383116264157</v>
      </c>
      <c r="BE593" s="43">
        <f t="shared" si="434"/>
        <v>313.52306593671079</v>
      </c>
      <c r="BF593" s="43">
        <f t="shared" si="435"/>
        <v>321.20438105216022</v>
      </c>
      <c r="BG593" s="43">
        <f t="shared" si="436"/>
        <v>329.1956977788202</v>
      </c>
      <c r="BH593" s="43">
        <f t="shared" si="437"/>
        <v>334.1611761332498</v>
      </c>
      <c r="BI593" s="43">
        <f t="shared" si="438"/>
        <v>338.42838409408762</v>
      </c>
      <c r="BJ593" s="43">
        <f t="shared" si="401"/>
        <v>314.57974636574147</v>
      </c>
    </row>
    <row r="594" spans="1:62" x14ac:dyDescent="0.2">
      <c r="A594" s="26" t="s">
        <v>608</v>
      </c>
      <c r="B594" s="17">
        <f>IF(ISERROR(VLOOKUP('Prices updated for CPI'!A594,Quantities!$A$1:$B$576,2,FALSE)),0,VLOOKUP('Prices updated for CPI'!A594,Quantities!$A$1:$B$576,2,FALSE))</f>
        <v>0</v>
      </c>
      <c r="C594" s="18">
        <f t="shared" si="405"/>
        <v>0.24275031170625957</v>
      </c>
      <c r="D594" s="19">
        <v>5</v>
      </c>
      <c r="E594" s="20">
        <v>390</v>
      </c>
      <c r="F594" s="21">
        <v>0</v>
      </c>
      <c r="G594" s="22">
        <v>0</v>
      </c>
      <c r="H594" s="22">
        <v>235.54818516465244</v>
      </c>
      <c r="I594" s="22">
        <v>75.509301957458177</v>
      </c>
      <c r="J594" s="23">
        <f t="shared" si="406"/>
        <v>311.05748712211062</v>
      </c>
      <c r="K594" s="24">
        <f>IF(ISERROR(VLOOKUP($A594,'14-15 pricing'!$A$1:$D$1208,4,FALSE)),L594,VLOOKUP($A594,'14-15 pricing'!$A$1:$D$1208,4,FALSE))</f>
        <v>341.66014926852171</v>
      </c>
      <c r="L594" s="24">
        <f t="shared" si="402"/>
        <v>341.66014926852171</v>
      </c>
      <c r="M594" s="24"/>
      <c r="N594" s="24"/>
      <c r="O594" s="24"/>
      <c r="P594" s="24"/>
      <c r="Q594" s="24"/>
      <c r="R594" s="24"/>
      <c r="S594" s="24"/>
      <c r="T594" s="24"/>
      <c r="U594" s="24">
        <f t="shared" ref="U594:W613" si="439">IF($D594=5,($I594*(1+U$8)*U$7)+$H594,$J594*(1+U$8)*U$7)</f>
        <v>341.93613081811304</v>
      </c>
      <c r="V594" s="24">
        <f t="shared" si="439"/>
        <v>341.68720943280806</v>
      </c>
      <c r="W594" s="24">
        <f t="shared" si="439"/>
        <v>342.67903579876253</v>
      </c>
      <c r="X594" s="32">
        <f t="shared" si="403"/>
        <v>106.11196410386928</v>
      </c>
      <c r="Y594" s="32">
        <f t="shared" si="404"/>
        <v>235.54818516465244</v>
      </c>
      <c r="Z594" s="33">
        <f t="shared" si="407"/>
        <v>341.66014926852171</v>
      </c>
      <c r="AA594" s="34">
        <f t="shared" si="408"/>
        <v>0</v>
      </c>
      <c r="AC594" s="49">
        <f t="shared" si="409"/>
        <v>0</v>
      </c>
      <c r="AD594" s="49">
        <f t="shared" si="410"/>
        <v>0</v>
      </c>
      <c r="AE594" s="49">
        <f t="shared" si="411"/>
        <v>0</v>
      </c>
      <c r="AF594" s="49">
        <f t="shared" si="412"/>
        <v>0</v>
      </c>
      <c r="AG594" s="49">
        <f t="shared" si="413"/>
        <v>0</v>
      </c>
      <c r="AH594" s="50">
        <f t="shared" si="414"/>
        <v>0</v>
      </c>
      <c r="AI594" s="49">
        <f t="shared" si="415"/>
        <v>0</v>
      </c>
      <c r="AJ594" s="51">
        <f t="shared" si="416"/>
        <v>0</v>
      </c>
      <c r="AK594" s="61"/>
      <c r="AL594" s="69">
        <f t="shared" si="417"/>
        <v>0</v>
      </c>
      <c r="AM594" s="69">
        <f t="shared" si="418"/>
        <v>0</v>
      </c>
      <c r="AN594" s="69">
        <f t="shared" si="419"/>
        <v>0</v>
      </c>
      <c r="AO594" s="69">
        <f t="shared" si="420"/>
        <v>0</v>
      </c>
      <c r="AP594" s="69">
        <f t="shared" si="421"/>
        <v>0</v>
      </c>
      <c r="AQ594" s="70">
        <f t="shared" si="422"/>
        <v>0</v>
      </c>
      <c r="AS594" s="74">
        <f t="shared" si="423"/>
        <v>0</v>
      </c>
      <c r="AT594" s="74">
        <f t="shared" si="424"/>
        <v>0</v>
      </c>
      <c r="AU594" s="74">
        <f t="shared" si="425"/>
        <v>0</v>
      </c>
      <c r="AV594" s="74">
        <f t="shared" si="426"/>
        <v>0</v>
      </c>
      <c r="AW594" s="45"/>
      <c r="AX594" s="42" t="str">
        <f t="shared" si="427"/>
        <v>HPS0110-TA-0390-005-B</v>
      </c>
      <c r="AY594" s="42">
        <f t="shared" si="428"/>
        <v>341.66014926852171</v>
      </c>
      <c r="AZ594" s="43">
        <f t="shared" si="429"/>
        <v>341.66014926852171</v>
      </c>
      <c r="BA594" s="43">
        <f t="shared" si="430"/>
        <v>341.93613081811304</v>
      </c>
      <c r="BB594" s="43">
        <f t="shared" si="431"/>
        <v>350.3135660231568</v>
      </c>
      <c r="BC594" s="43">
        <f t="shared" si="432"/>
        <v>359.02909677204207</v>
      </c>
      <c r="BD594" s="43">
        <f t="shared" si="433"/>
        <v>364.44457218882519</v>
      </c>
      <c r="BE594" s="43">
        <f t="shared" si="434"/>
        <v>341.68720943280806</v>
      </c>
      <c r="BF594" s="43">
        <f t="shared" si="435"/>
        <v>350.05854606391182</v>
      </c>
      <c r="BG594" s="43">
        <f t="shared" si="436"/>
        <v>358.76773211332795</v>
      </c>
      <c r="BH594" s="43">
        <f t="shared" si="437"/>
        <v>364.17926519257685</v>
      </c>
      <c r="BI594" s="43">
        <f t="shared" si="438"/>
        <v>368.82980143255634</v>
      </c>
      <c r="BJ594" s="43">
        <f t="shared" si="401"/>
        <v>342.67903579876253</v>
      </c>
    </row>
    <row r="595" spans="1:62" x14ac:dyDescent="0.2">
      <c r="A595" s="26" t="s">
        <v>609</v>
      </c>
      <c r="B595" s="17">
        <f>IF(ISERROR(VLOOKUP('Prices updated for CPI'!A595,Quantities!$A$1:$B$576,2,FALSE)),0,VLOOKUP('Prices updated for CPI'!A595,Quantities!$A$1:$B$576,2,FALSE))</f>
        <v>0</v>
      </c>
      <c r="C595" s="18">
        <f t="shared" si="405"/>
        <v>0.1546479552040512</v>
      </c>
      <c r="D595" s="19">
        <v>5</v>
      </c>
      <c r="E595" s="20">
        <v>590</v>
      </c>
      <c r="F595" s="21">
        <v>0</v>
      </c>
      <c r="G595" s="22">
        <v>0</v>
      </c>
      <c r="H595" s="22">
        <v>399.26169367603978</v>
      </c>
      <c r="I595" s="22">
        <v>73.040581019958168</v>
      </c>
      <c r="J595" s="23">
        <f t="shared" si="406"/>
        <v>472.30227469599794</v>
      </c>
      <c r="K595" s="24">
        <f>IF(ISERROR(VLOOKUP($A595,'14-15 pricing'!$A$1:$D$1208,4,FALSE)),L595,VLOOKUP($A595,'14-15 pricing'!$A$1:$D$1208,4,FALSE))</f>
        <v>513.38</v>
      </c>
      <c r="L595" s="24">
        <f t="shared" si="402"/>
        <v>501.90440537376105</v>
      </c>
      <c r="M595" s="24"/>
      <c r="N595" s="24"/>
      <c r="O595" s="24"/>
      <c r="P595" s="24"/>
      <c r="Q595" s="24"/>
      <c r="R595" s="24"/>
      <c r="S595" s="24"/>
      <c r="T595" s="24"/>
      <c r="U595" s="24">
        <f t="shared" si="439"/>
        <v>502.17136391013173</v>
      </c>
      <c r="V595" s="24">
        <f t="shared" si="439"/>
        <v>501.93058082593359</v>
      </c>
      <c r="W595" s="24">
        <f t="shared" si="439"/>
        <v>502.88998016034992</v>
      </c>
      <c r="X595" s="32">
        <f t="shared" si="403"/>
        <v>102.64271169772124</v>
      </c>
      <c r="Y595" s="32">
        <f t="shared" si="404"/>
        <v>399.26169367603978</v>
      </c>
      <c r="Z595" s="33">
        <f t="shared" si="407"/>
        <v>501.90440537376105</v>
      </c>
      <c r="AA595" s="34">
        <f t="shared" si="408"/>
        <v>0</v>
      </c>
      <c r="AC595" s="49">
        <f t="shared" si="409"/>
        <v>0</v>
      </c>
      <c r="AD595" s="49">
        <f t="shared" si="410"/>
        <v>0</v>
      </c>
      <c r="AE595" s="49">
        <f t="shared" si="411"/>
        <v>0</v>
      </c>
      <c r="AF595" s="49">
        <f t="shared" si="412"/>
        <v>0</v>
      </c>
      <c r="AG595" s="49">
        <f t="shared" si="413"/>
        <v>0</v>
      </c>
      <c r="AH595" s="50">
        <f t="shared" si="414"/>
        <v>0</v>
      </c>
      <c r="AI595" s="49">
        <f t="shared" si="415"/>
        <v>0</v>
      </c>
      <c r="AJ595" s="51">
        <f t="shared" si="416"/>
        <v>0</v>
      </c>
      <c r="AK595" s="61"/>
      <c r="AL595" s="69">
        <f t="shared" si="417"/>
        <v>0</v>
      </c>
      <c r="AM595" s="69">
        <f t="shared" si="418"/>
        <v>0</v>
      </c>
      <c r="AN595" s="69">
        <f t="shared" si="419"/>
        <v>0</v>
      </c>
      <c r="AO595" s="69">
        <f t="shared" si="420"/>
        <v>0</v>
      </c>
      <c r="AP595" s="69">
        <f t="shared" si="421"/>
        <v>0</v>
      </c>
      <c r="AQ595" s="70">
        <f t="shared" si="422"/>
        <v>0</v>
      </c>
      <c r="AS595" s="74">
        <f t="shared" si="423"/>
        <v>0</v>
      </c>
      <c r="AT595" s="74">
        <f t="shared" si="424"/>
        <v>0</v>
      </c>
      <c r="AU595" s="74">
        <f t="shared" si="425"/>
        <v>0</v>
      </c>
      <c r="AV595" s="74">
        <f t="shared" si="426"/>
        <v>0</v>
      </c>
      <c r="AW595" s="45"/>
      <c r="AX595" s="42" t="str">
        <f t="shared" si="427"/>
        <v>HPS0110-TA-0590-005-B</v>
      </c>
      <c r="AY595" s="42">
        <f t="shared" si="428"/>
        <v>513.38</v>
      </c>
      <c r="AZ595" s="43">
        <f t="shared" si="429"/>
        <v>501.90440537376105</v>
      </c>
      <c r="BA595" s="43">
        <f t="shared" si="430"/>
        <v>502.17136391013173</v>
      </c>
      <c r="BB595" s="43">
        <f t="shared" si="431"/>
        <v>514.47456232592992</v>
      </c>
      <c r="BC595" s="43">
        <f t="shared" si="432"/>
        <v>527.27429177510157</v>
      </c>
      <c r="BD595" s="43">
        <f t="shared" si="433"/>
        <v>535.22752172410151</v>
      </c>
      <c r="BE595" s="43">
        <f t="shared" si="434"/>
        <v>501.93058082593359</v>
      </c>
      <c r="BF595" s="43">
        <f t="shared" si="435"/>
        <v>514.22788005616894</v>
      </c>
      <c r="BG595" s="43">
        <f t="shared" si="436"/>
        <v>527.02147224114117</v>
      </c>
      <c r="BH595" s="43">
        <f t="shared" si="437"/>
        <v>534.970888744425</v>
      </c>
      <c r="BI595" s="43">
        <f t="shared" si="438"/>
        <v>541.80241855193447</v>
      </c>
      <c r="BJ595" s="43">
        <f t="shared" si="401"/>
        <v>502.88998016034992</v>
      </c>
    </row>
    <row r="596" spans="1:62" x14ac:dyDescent="0.2">
      <c r="A596" s="26" t="s">
        <v>610</v>
      </c>
      <c r="B596" s="17">
        <f>IF(ISERROR(VLOOKUP('Prices updated for CPI'!A596,Quantities!$A$1:$B$576,2,FALSE)),0,VLOOKUP('Prices updated for CPI'!A596,Quantities!$A$1:$B$576,2,FALSE))</f>
        <v>0</v>
      </c>
      <c r="C596" s="18">
        <f t="shared" si="405"/>
        <v>0.3506816233598668</v>
      </c>
      <c r="D596" s="19">
        <v>5</v>
      </c>
      <c r="E596" s="20">
        <v>960</v>
      </c>
      <c r="F596" s="21">
        <v>0</v>
      </c>
      <c r="G596" s="22">
        <v>0</v>
      </c>
      <c r="H596" s="22">
        <v>130.67010807746982</v>
      </c>
      <c r="I596" s="22">
        <v>70.571860082458173</v>
      </c>
      <c r="J596" s="23">
        <f t="shared" si="406"/>
        <v>201.24196815992798</v>
      </c>
      <c r="K596" s="24">
        <f>IF(ISERROR(VLOOKUP($A596,'14-15 pricing'!$A$1:$D$1208,4,FALSE)),L596,VLOOKUP($A596,'14-15 pricing'!$A$1:$D$1208,4,FALSE))</f>
        <v>99.9</v>
      </c>
      <c r="L596" s="24">
        <f t="shared" si="402"/>
        <v>229.84356736904303</v>
      </c>
      <c r="M596" s="24"/>
      <c r="N596" s="24"/>
      <c r="O596" s="24"/>
      <c r="P596" s="24"/>
      <c r="Q596" s="24"/>
      <c r="R596" s="24"/>
      <c r="S596" s="24"/>
      <c r="T596" s="24"/>
      <c r="U596" s="24">
        <f t="shared" si="439"/>
        <v>230.10150289219314</v>
      </c>
      <c r="V596" s="24">
        <f t="shared" si="439"/>
        <v>229.86885810910178</v>
      </c>
      <c r="W596" s="24">
        <f t="shared" si="439"/>
        <v>230.79583041198001</v>
      </c>
      <c r="X596" s="32">
        <f t="shared" si="403"/>
        <v>99.173459291573209</v>
      </c>
      <c r="Y596" s="32">
        <f t="shared" si="404"/>
        <v>130.67010807746982</v>
      </c>
      <c r="Z596" s="33">
        <f t="shared" si="407"/>
        <v>229.84356736904303</v>
      </c>
      <c r="AA596" s="34">
        <f t="shared" si="408"/>
        <v>0</v>
      </c>
      <c r="AC596" s="49">
        <f t="shared" si="409"/>
        <v>0</v>
      </c>
      <c r="AD596" s="49">
        <f t="shared" si="410"/>
        <v>0</v>
      </c>
      <c r="AE596" s="49">
        <f t="shared" si="411"/>
        <v>0</v>
      </c>
      <c r="AF596" s="49">
        <f t="shared" si="412"/>
        <v>0</v>
      </c>
      <c r="AG596" s="49">
        <f t="shared" si="413"/>
        <v>0</v>
      </c>
      <c r="AH596" s="50">
        <f t="shared" si="414"/>
        <v>0</v>
      </c>
      <c r="AI596" s="49">
        <f t="shared" si="415"/>
        <v>0</v>
      </c>
      <c r="AJ596" s="51">
        <f t="shared" si="416"/>
        <v>0</v>
      </c>
      <c r="AK596" s="61"/>
      <c r="AL596" s="69">
        <f t="shared" si="417"/>
        <v>0</v>
      </c>
      <c r="AM596" s="69">
        <f t="shared" si="418"/>
        <v>0</v>
      </c>
      <c r="AN596" s="69">
        <f t="shared" si="419"/>
        <v>0</v>
      </c>
      <c r="AO596" s="69">
        <f t="shared" si="420"/>
        <v>0</v>
      </c>
      <c r="AP596" s="69">
        <f t="shared" si="421"/>
        <v>0</v>
      </c>
      <c r="AQ596" s="70">
        <f t="shared" si="422"/>
        <v>0</v>
      </c>
      <c r="AS596" s="74">
        <f t="shared" si="423"/>
        <v>0</v>
      </c>
      <c r="AT596" s="74">
        <f t="shared" si="424"/>
        <v>0</v>
      </c>
      <c r="AU596" s="74">
        <f t="shared" si="425"/>
        <v>0</v>
      </c>
      <c r="AV596" s="74">
        <f t="shared" si="426"/>
        <v>0</v>
      </c>
      <c r="AW596" s="45"/>
      <c r="AX596" s="42" t="str">
        <f t="shared" si="427"/>
        <v>HPS0110-TA-0960-005-B</v>
      </c>
      <c r="AY596" s="42">
        <f t="shared" si="428"/>
        <v>99.9</v>
      </c>
      <c r="AZ596" s="43">
        <f t="shared" si="429"/>
        <v>229.84356736904303</v>
      </c>
      <c r="BA596" s="43">
        <f t="shared" si="430"/>
        <v>230.10150289219314</v>
      </c>
      <c r="BB596" s="43">
        <f t="shared" si="431"/>
        <v>235.73898971305186</v>
      </c>
      <c r="BC596" s="43">
        <f t="shared" si="432"/>
        <v>241.60399356340071</v>
      </c>
      <c r="BD596" s="43">
        <f t="shared" si="433"/>
        <v>245.24826780051072</v>
      </c>
      <c r="BE596" s="43">
        <f t="shared" si="434"/>
        <v>229.86885810910178</v>
      </c>
      <c r="BF596" s="43">
        <f t="shared" si="435"/>
        <v>235.50064513277476</v>
      </c>
      <c r="BG596" s="43">
        <f t="shared" si="436"/>
        <v>241.35971915419401</v>
      </c>
      <c r="BH596" s="43">
        <f t="shared" si="437"/>
        <v>245.00030883740601</v>
      </c>
      <c r="BI596" s="43">
        <f t="shared" si="438"/>
        <v>248.12894059641627</v>
      </c>
      <c r="BJ596" s="43">
        <f t="shared" si="401"/>
        <v>230.79583041198001</v>
      </c>
    </row>
    <row r="597" spans="1:62" x14ac:dyDescent="0.2">
      <c r="A597" s="26" t="s">
        <v>611</v>
      </c>
      <c r="B597" s="17">
        <f>IF(ISERROR(VLOOKUP('Prices updated for CPI'!A597,Quantities!$A$1:$B$576,2,FALSE)),0,VLOOKUP('Prices updated for CPI'!A597,Quantities!$A$1:$B$576,2,FALSE))</f>
        <v>0</v>
      </c>
      <c r="C597" s="18">
        <f t="shared" si="405"/>
        <v>0.41743241477144488</v>
      </c>
      <c r="D597" s="19">
        <v>5</v>
      </c>
      <c r="E597" s="20">
        <v>70</v>
      </c>
      <c r="F597" s="21">
        <v>0</v>
      </c>
      <c r="G597" s="22">
        <v>0</v>
      </c>
      <c r="H597" s="22">
        <v>104.02373594377168</v>
      </c>
      <c r="I597" s="22">
        <v>74.537067268375267</v>
      </c>
      <c r="J597" s="23">
        <f t="shared" si="406"/>
        <v>178.56080321214694</v>
      </c>
      <c r="K597" s="24">
        <f>IF(ISERROR(VLOOKUP($A597,'14-15 pricing'!$A$1:$D$1208,4,FALSE)),L597,VLOOKUP($A597,'14-15 pricing'!$A$1:$D$1208,4,FALSE))</f>
        <v>208.76943483588434</v>
      </c>
      <c r="L597" s="24">
        <f t="shared" si="402"/>
        <v>208.76943483588434</v>
      </c>
      <c r="M597" s="24"/>
      <c r="N597" s="24"/>
      <c r="O597" s="24"/>
      <c r="P597" s="24"/>
      <c r="Q597" s="24"/>
      <c r="R597" s="24"/>
      <c r="S597" s="24"/>
      <c r="T597" s="24"/>
      <c r="U597" s="24">
        <f t="shared" si="439"/>
        <v>209.04186293140964</v>
      </c>
      <c r="V597" s="24">
        <f t="shared" si="439"/>
        <v>208.79614658176752</v>
      </c>
      <c r="W597" s="24">
        <f t="shared" si="439"/>
        <v>209.77520249463171</v>
      </c>
      <c r="X597" s="32">
        <f t="shared" si="403"/>
        <v>104.74569889211266</v>
      </c>
      <c r="Y597" s="32">
        <f t="shared" si="404"/>
        <v>104.02373594377168</v>
      </c>
      <c r="Z597" s="33">
        <f t="shared" si="407"/>
        <v>208.76943483588434</v>
      </c>
      <c r="AA597" s="34">
        <f t="shared" si="408"/>
        <v>0</v>
      </c>
      <c r="AC597" s="49">
        <f t="shared" si="409"/>
        <v>0</v>
      </c>
      <c r="AD597" s="49">
        <f t="shared" si="410"/>
        <v>0</v>
      </c>
      <c r="AE597" s="49">
        <f t="shared" si="411"/>
        <v>0</v>
      </c>
      <c r="AF597" s="49">
        <f t="shared" si="412"/>
        <v>0</v>
      </c>
      <c r="AG597" s="49">
        <f t="shared" si="413"/>
        <v>0</v>
      </c>
      <c r="AH597" s="50">
        <f t="shared" si="414"/>
        <v>0</v>
      </c>
      <c r="AI597" s="49">
        <f t="shared" si="415"/>
        <v>0</v>
      </c>
      <c r="AJ597" s="51">
        <f t="shared" si="416"/>
        <v>0</v>
      </c>
      <c r="AK597" s="61"/>
      <c r="AL597" s="69">
        <f t="shared" si="417"/>
        <v>0</v>
      </c>
      <c r="AM597" s="69">
        <f t="shared" si="418"/>
        <v>0</v>
      </c>
      <c r="AN597" s="69">
        <f t="shared" si="419"/>
        <v>0</v>
      </c>
      <c r="AO597" s="69">
        <f t="shared" si="420"/>
        <v>0</v>
      </c>
      <c r="AP597" s="69">
        <f t="shared" si="421"/>
        <v>0</v>
      </c>
      <c r="AQ597" s="70">
        <f t="shared" si="422"/>
        <v>0</v>
      </c>
      <c r="AS597" s="74">
        <f t="shared" si="423"/>
        <v>0</v>
      </c>
      <c r="AT597" s="74">
        <f t="shared" si="424"/>
        <v>0</v>
      </c>
      <c r="AU597" s="74">
        <f t="shared" si="425"/>
        <v>0</v>
      </c>
      <c r="AV597" s="74">
        <f t="shared" si="426"/>
        <v>0</v>
      </c>
      <c r="AW597" s="45"/>
      <c r="AX597" s="42" t="str">
        <f t="shared" si="427"/>
        <v>HPS0140-ST-0070-005-B</v>
      </c>
      <c r="AY597" s="42">
        <f t="shared" si="428"/>
        <v>208.76943483588434</v>
      </c>
      <c r="AZ597" s="43">
        <f t="shared" si="429"/>
        <v>208.76943483588434</v>
      </c>
      <c r="BA597" s="43">
        <f t="shared" si="430"/>
        <v>209.04186293140964</v>
      </c>
      <c r="BB597" s="43">
        <f t="shared" si="431"/>
        <v>214.16338857322916</v>
      </c>
      <c r="BC597" s="43">
        <f t="shared" si="432"/>
        <v>219.49160814401236</v>
      </c>
      <c r="BD597" s="43">
        <f t="shared" si="433"/>
        <v>222.8023465180913</v>
      </c>
      <c r="BE597" s="43">
        <f t="shared" si="434"/>
        <v>208.79614658176752</v>
      </c>
      <c r="BF597" s="43">
        <f t="shared" si="435"/>
        <v>213.91165217302083</v>
      </c>
      <c r="BG597" s="43">
        <f t="shared" si="436"/>
        <v>219.23360873674571</v>
      </c>
      <c r="BH597" s="43">
        <f t="shared" si="437"/>
        <v>222.54045553362334</v>
      </c>
      <c r="BI597" s="43">
        <f t="shared" si="438"/>
        <v>225.38227699969002</v>
      </c>
      <c r="BJ597" s="43">
        <f t="shared" si="401"/>
        <v>209.77520249463171</v>
      </c>
    </row>
    <row r="598" spans="1:62" x14ac:dyDescent="0.2">
      <c r="A598" s="26" t="s">
        <v>612</v>
      </c>
      <c r="B598" s="17">
        <f>IF(ISERROR(VLOOKUP('Prices updated for CPI'!A598,Quantities!$A$1:$B$576,2,FALSE)),0,VLOOKUP('Prices updated for CPI'!A598,Quantities!$A$1:$B$576,2,FALSE))</f>
        <v>0</v>
      </c>
      <c r="C598" s="18">
        <f t="shared" si="405"/>
        <v>0.28778721411852615</v>
      </c>
      <c r="D598" s="19">
        <v>5</v>
      </c>
      <c r="E598" s="20">
        <v>330</v>
      </c>
      <c r="F598" s="21">
        <v>0</v>
      </c>
      <c r="G598" s="22">
        <v>0</v>
      </c>
      <c r="H598" s="22">
        <v>208.90181303095429</v>
      </c>
      <c r="I598" s="22">
        <v>84.411951018375262</v>
      </c>
      <c r="J598" s="23">
        <f t="shared" si="406"/>
        <v>293.31376404932956</v>
      </c>
      <c r="K598" s="24">
        <f>IF(ISERROR(VLOOKUP($A598,'14-15 pricing'!$A$1:$D$1208,4,FALSE)),L598,VLOOKUP($A598,'14-15 pricing'!$A$1:$D$1208,4,FALSE))</f>
        <v>327.52452154765911</v>
      </c>
      <c r="L598" s="24">
        <f t="shared" si="402"/>
        <v>327.52452154765911</v>
      </c>
      <c r="M598" s="24"/>
      <c r="N598" s="24"/>
      <c r="O598" s="24"/>
      <c r="P598" s="24"/>
      <c r="Q598" s="24"/>
      <c r="R598" s="24"/>
      <c r="S598" s="24"/>
      <c r="T598" s="24"/>
      <c r="U598" s="24">
        <f t="shared" si="439"/>
        <v>327.83304169606674</v>
      </c>
      <c r="V598" s="24">
        <f t="shared" si="439"/>
        <v>327.55477214199749</v>
      </c>
      <c r="W598" s="24">
        <f t="shared" si="439"/>
        <v>328.66353618101414</v>
      </c>
      <c r="X598" s="32">
        <f t="shared" si="403"/>
        <v>118.6227085167048</v>
      </c>
      <c r="Y598" s="32">
        <f t="shared" si="404"/>
        <v>208.90181303095429</v>
      </c>
      <c r="Z598" s="33">
        <f t="shared" si="407"/>
        <v>327.52452154765911</v>
      </c>
      <c r="AA598" s="34">
        <f t="shared" si="408"/>
        <v>0</v>
      </c>
      <c r="AC598" s="49">
        <f t="shared" si="409"/>
        <v>0</v>
      </c>
      <c r="AD598" s="49">
        <f t="shared" si="410"/>
        <v>0</v>
      </c>
      <c r="AE598" s="49">
        <f t="shared" si="411"/>
        <v>0</v>
      </c>
      <c r="AF598" s="49">
        <f t="shared" si="412"/>
        <v>0</v>
      </c>
      <c r="AG598" s="49">
        <f t="shared" si="413"/>
        <v>0</v>
      </c>
      <c r="AH598" s="50">
        <f t="shared" si="414"/>
        <v>0</v>
      </c>
      <c r="AI598" s="49">
        <f t="shared" si="415"/>
        <v>0</v>
      </c>
      <c r="AJ598" s="51">
        <f t="shared" si="416"/>
        <v>0</v>
      </c>
      <c r="AK598" s="61"/>
      <c r="AL598" s="69">
        <f t="shared" si="417"/>
        <v>0</v>
      </c>
      <c r="AM598" s="69">
        <f t="shared" si="418"/>
        <v>0</v>
      </c>
      <c r="AN598" s="69">
        <f t="shared" si="419"/>
        <v>0</v>
      </c>
      <c r="AO598" s="69">
        <f t="shared" si="420"/>
        <v>0</v>
      </c>
      <c r="AP598" s="69">
        <f t="shared" si="421"/>
        <v>0</v>
      </c>
      <c r="AQ598" s="70">
        <f t="shared" si="422"/>
        <v>0</v>
      </c>
      <c r="AS598" s="74">
        <f t="shared" si="423"/>
        <v>0</v>
      </c>
      <c r="AT598" s="74">
        <f t="shared" si="424"/>
        <v>0</v>
      </c>
      <c r="AU598" s="74">
        <f t="shared" si="425"/>
        <v>0</v>
      </c>
      <c r="AV598" s="74">
        <f t="shared" si="426"/>
        <v>0</v>
      </c>
      <c r="AW598" s="45"/>
      <c r="AX598" s="42" t="str">
        <f t="shared" si="427"/>
        <v>HPS0140-ST-0330-005-B</v>
      </c>
      <c r="AY598" s="42">
        <f t="shared" si="428"/>
        <v>327.52452154765911</v>
      </c>
      <c r="AZ598" s="43">
        <f t="shared" si="429"/>
        <v>327.52452154765911</v>
      </c>
      <c r="BA598" s="43">
        <f t="shared" si="430"/>
        <v>327.83304169606674</v>
      </c>
      <c r="BB598" s="43">
        <f t="shared" si="431"/>
        <v>335.86495121762039</v>
      </c>
      <c r="BC598" s="43">
        <f t="shared" si="432"/>
        <v>344.22101159815531</v>
      </c>
      <c r="BD598" s="43">
        <f t="shared" si="433"/>
        <v>349.41312678606062</v>
      </c>
      <c r="BE598" s="43">
        <f t="shared" si="434"/>
        <v>327.55477214199749</v>
      </c>
      <c r="BF598" s="43">
        <f t="shared" si="435"/>
        <v>335.57986405947639</v>
      </c>
      <c r="BG598" s="43">
        <f t="shared" si="436"/>
        <v>343.92883169187394</v>
      </c>
      <c r="BH598" s="43">
        <f t="shared" si="437"/>
        <v>349.11653973530548</v>
      </c>
      <c r="BI598" s="43">
        <f t="shared" si="438"/>
        <v>353.57472633512941</v>
      </c>
      <c r="BJ598" s="43">
        <f t="shared" si="401"/>
        <v>328.66353618101414</v>
      </c>
    </row>
    <row r="599" spans="1:62" x14ac:dyDescent="0.2">
      <c r="A599" s="26" t="s">
        <v>613</v>
      </c>
      <c r="B599" s="17">
        <f>IF(ISERROR(VLOOKUP('Prices updated for CPI'!A599,Quantities!$A$1:$B$576,2,FALSE)),0,VLOOKUP('Prices updated for CPI'!A599,Quantities!$A$1:$B$576,2,FALSE))</f>
        <v>0</v>
      </c>
      <c r="C599" s="18">
        <f t="shared" si="405"/>
        <v>0.23942519709547183</v>
      </c>
      <c r="D599" s="19">
        <v>5</v>
      </c>
      <c r="E599" s="20">
        <v>400</v>
      </c>
      <c r="F599" s="21">
        <v>0</v>
      </c>
      <c r="G599" s="22">
        <v>0</v>
      </c>
      <c r="H599" s="22">
        <v>252.46427636249808</v>
      </c>
      <c r="I599" s="22">
        <v>79.474509143375272</v>
      </c>
      <c r="J599" s="23">
        <f t="shared" si="406"/>
        <v>331.93878550587334</v>
      </c>
      <c r="K599" s="24">
        <f>IF(ISERROR(VLOOKUP($A599,'14-15 pricing'!$A$1:$D$1208,4,FALSE)),L599,VLOOKUP($A599,'14-15 pricing'!$A$1:$D$1208,4,FALSE))</f>
        <v>364.14848006690681</v>
      </c>
      <c r="L599" s="24">
        <f t="shared" si="402"/>
        <v>364.14848006690681</v>
      </c>
      <c r="M599" s="24"/>
      <c r="N599" s="24"/>
      <c r="O599" s="24"/>
      <c r="P599" s="24"/>
      <c r="Q599" s="24"/>
      <c r="R599" s="24"/>
      <c r="S599" s="24"/>
      <c r="T599" s="24"/>
      <c r="U599" s="24">
        <f t="shared" si="439"/>
        <v>364.43895418887331</v>
      </c>
      <c r="V599" s="24">
        <f t="shared" si="439"/>
        <v>364.17696123701762</v>
      </c>
      <c r="W599" s="24">
        <f t="shared" si="439"/>
        <v>365.22087121295806</v>
      </c>
      <c r="X599" s="32">
        <f t="shared" si="403"/>
        <v>111.68420370440874</v>
      </c>
      <c r="Y599" s="32">
        <f t="shared" si="404"/>
        <v>252.46427636249808</v>
      </c>
      <c r="Z599" s="33">
        <f t="shared" si="407"/>
        <v>364.14848006690681</v>
      </c>
      <c r="AA599" s="34">
        <f t="shared" si="408"/>
        <v>0</v>
      </c>
      <c r="AC599" s="49">
        <f t="shared" si="409"/>
        <v>0</v>
      </c>
      <c r="AD599" s="49">
        <f t="shared" si="410"/>
        <v>0</v>
      </c>
      <c r="AE599" s="49">
        <f t="shared" si="411"/>
        <v>0</v>
      </c>
      <c r="AF599" s="49">
        <f t="shared" si="412"/>
        <v>0</v>
      </c>
      <c r="AG599" s="49">
        <f t="shared" si="413"/>
        <v>0</v>
      </c>
      <c r="AH599" s="50">
        <f t="shared" si="414"/>
        <v>0</v>
      </c>
      <c r="AI599" s="49">
        <f t="shared" si="415"/>
        <v>0</v>
      </c>
      <c r="AJ599" s="51">
        <f t="shared" si="416"/>
        <v>0</v>
      </c>
      <c r="AK599" s="61"/>
      <c r="AL599" s="69">
        <f t="shared" si="417"/>
        <v>0</v>
      </c>
      <c r="AM599" s="69">
        <f t="shared" si="418"/>
        <v>0</v>
      </c>
      <c r="AN599" s="69">
        <f t="shared" si="419"/>
        <v>0</v>
      </c>
      <c r="AO599" s="69">
        <f t="shared" si="420"/>
        <v>0</v>
      </c>
      <c r="AP599" s="69">
        <f t="shared" si="421"/>
        <v>0</v>
      </c>
      <c r="AQ599" s="70">
        <f t="shared" si="422"/>
        <v>0</v>
      </c>
      <c r="AS599" s="74">
        <f t="shared" si="423"/>
        <v>0</v>
      </c>
      <c r="AT599" s="74">
        <f t="shared" si="424"/>
        <v>0</v>
      </c>
      <c r="AU599" s="74">
        <f t="shared" si="425"/>
        <v>0</v>
      </c>
      <c r="AV599" s="74">
        <f t="shared" si="426"/>
        <v>0</v>
      </c>
      <c r="AW599" s="45"/>
      <c r="AX599" s="42" t="str">
        <f t="shared" si="427"/>
        <v>HPS0140-ST-0400-005-B</v>
      </c>
      <c r="AY599" s="42">
        <f t="shared" si="428"/>
        <v>364.14848006690681</v>
      </c>
      <c r="AZ599" s="43">
        <f t="shared" si="429"/>
        <v>364.14848006690681</v>
      </c>
      <c r="BA599" s="43">
        <f t="shared" si="430"/>
        <v>364.43895418887331</v>
      </c>
      <c r="BB599" s="43">
        <f t="shared" si="431"/>
        <v>373.36770856650071</v>
      </c>
      <c r="BC599" s="43">
        <f t="shared" si="432"/>
        <v>382.65680856223725</v>
      </c>
      <c r="BD599" s="43">
        <f t="shared" si="433"/>
        <v>388.42867652075324</v>
      </c>
      <c r="BE599" s="43">
        <f t="shared" si="434"/>
        <v>364.17696123701762</v>
      </c>
      <c r="BF599" s="43">
        <f t="shared" si="435"/>
        <v>373.09929678732453</v>
      </c>
      <c r="BG599" s="43">
        <f t="shared" si="436"/>
        <v>382.38171890546323</v>
      </c>
      <c r="BH599" s="43">
        <f t="shared" si="437"/>
        <v>388.14943750314171</v>
      </c>
      <c r="BI599" s="43">
        <f t="shared" si="438"/>
        <v>393.10607067302158</v>
      </c>
      <c r="BJ599" s="43">
        <f t="shared" si="401"/>
        <v>365.22087121295806</v>
      </c>
    </row>
    <row r="600" spans="1:62" x14ac:dyDescent="0.2">
      <c r="A600" s="26" t="s">
        <v>614</v>
      </c>
      <c r="B600" s="17">
        <f>IF(ISERROR(VLOOKUP('Prices updated for CPI'!A600,Quantities!$A$1:$B$576,2,FALSE)),0,VLOOKUP('Prices updated for CPI'!A600,Quantities!$A$1:$B$576,2,FALSE))</f>
        <v>0</v>
      </c>
      <c r="C600" s="18">
        <f t="shared" si="405"/>
        <v>0.33556623053584583</v>
      </c>
      <c r="D600" s="19">
        <v>5</v>
      </c>
      <c r="E600" s="20">
        <v>1030</v>
      </c>
      <c r="F600" s="21">
        <v>0</v>
      </c>
      <c r="G600" s="22">
        <v>0</v>
      </c>
      <c r="H600" s="22">
        <v>147.58619927531549</v>
      </c>
      <c r="I600" s="22">
        <v>74.537067268375267</v>
      </c>
      <c r="J600" s="23">
        <f t="shared" si="406"/>
        <v>222.12326654369076</v>
      </c>
      <c r="K600" s="24">
        <f>IF(ISERROR(VLOOKUP($A600,'14-15 pricing'!$A$1:$D$1208,4,FALSE)),L600,VLOOKUP($A600,'14-15 pricing'!$A$1:$D$1208,4,FALSE))</f>
        <v>252.33189816742816</v>
      </c>
      <c r="L600" s="24">
        <f t="shared" si="402"/>
        <v>252.33189816742816</v>
      </c>
      <c r="M600" s="24"/>
      <c r="N600" s="24"/>
      <c r="O600" s="24"/>
      <c r="P600" s="24"/>
      <c r="Q600" s="24"/>
      <c r="R600" s="24"/>
      <c r="S600" s="24"/>
      <c r="T600" s="24"/>
      <c r="U600" s="24">
        <f t="shared" si="439"/>
        <v>252.60432626295346</v>
      </c>
      <c r="V600" s="24">
        <f t="shared" si="439"/>
        <v>252.35860991331134</v>
      </c>
      <c r="W600" s="24">
        <f t="shared" si="439"/>
        <v>253.33766582617551</v>
      </c>
      <c r="X600" s="32">
        <f t="shared" si="403"/>
        <v>104.74569889211266</v>
      </c>
      <c r="Y600" s="32">
        <f t="shared" si="404"/>
        <v>147.58619927531549</v>
      </c>
      <c r="Z600" s="33">
        <f t="shared" si="407"/>
        <v>252.33189816742816</v>
      </c>
      <c r="AA600" s="34">
        <f t="shared" si="408"/>
        <v>0</v>
      </c>
      <c r="AC600" s="49">
        <f t="shared" si="409"/>
        <v>0</v>
      </c>
      <c r="AD600" s="49">
        <f t="shared" si="410"/>
        <v>0</v>
      </c>
      <c r="AE600" s="49">
        <f t="shared" si="411"/>
        <v>0</v>
      </c>
      <c r="AF600" s="49">
        <f t="shared" si="412"/>
        <v>0</v>
      </c>
      <c r="AG600" s="49">
        <f t="shared" si="413"/>
        <v>0</v>
      </c>
      <c r="AH600" s="50">
        <f t="shared" si="414"/>
        <v>0</v>
      </c>
      <c r="AI600" s="49">
        <f t="shared" si="415"/>
        <v>0</v>
      </c>
      <c r="AJ600" s="51">
        <f t="shared" si="416"/>
        <v>0</v>
      </c>
      <c r="AK600" s="61"/>
      <c r="AL600" s="69">
        <f t="shared" si="417"/>
        <v>0</v>
      </c>
      <c r="AM600" s="69">
        <f t="shared" si="418"/>
        <v>0</v>
      </c>
      <c r="AN600" s="69">
        <f t="shared" si="419"/>
        <v>0</v>
      </c>
      <c r="AO600" s="69">
        <f t="shared" si="420"/>
        <v>0</v>
      </c>
      <c r="AP600" s="69">
        <f t="shared" si="421"/>
        <v>0</v>
      </c>
      <c r="AQ600" s="70">
        <f t="shared" si="422"/>
        <v>0</v>
      </c>
      <c r="AS600" s="74">
        <f t="shared" si="423"/>
        <v>0</v>
      </c>
      <c r="AT600" s="74">
        <f t="shared" si="424"/>
        <v>0</v>
      </c>
      <c r="AU600" s="74">
        <f t="shared" si="425"/>
        <v>0</v>
      </c>
      <c r="AV600" s="74">
        <f t="shared" si="426"/>
        <v>0</v>
      </c>
      <c r="AW600" s="45"/>
      <c r="AX600" s="42" t="str">
        <f t="shared" si="427"/>
        <v>HPS0140-ST-1030-005-B</v>
      </c>
      <c r="AY600" s="42">
        <f t="shared" si="428"/>
        <v>252.33189816742816</v>
      </c>
      <c r="AZ600" s="43">
        <f t="shared" si="429"/>
        <v>252.33189816742816</v>
      </c>
      <c r="BA600" s="43">
        <f t="shared" si="430"/>
        <v>252.60432626295346</v>
      </c>
      <c r="BB600" s="43">
        <f t="shared" si="431"/>
        <v>258.79313225639584</v>
      </c>
      <c r="BC600" s="43">
        <f t="shared" si="432"/>
        <v>265.231705353596</v>
      </c>
      <c r="BD600" s="43">
        <f t="shared" si="433"/>
        <v>269.23237213243885</v>
      </c>
      <c r="BE600" s="43">
        <f t="shared" si="434"/>
        <v>252.35860991331134</v>
      </c>
      <c r="BF600" s="43">
        <f t="shared" si="435"/>
        <v>258.54139585618748</v>
      </c>
      <c r="BG600" s="43">
        <f t="shared" si="436"/>
        <v>264.97370594632929</v>
      </c>
      <c r="BH600" s="43">
        <f t="shared" si="437"/>
        <v>268.97048114797087</v>
      </c>
      <c r="BI600" s="43">
        <f t="shared" si="438"/>
        <v>272.40520983688157</v>
      </c>
      <c r="BJ600" s="43">
        <f t="shared" si="401"/>
        <v>253.33766582617551</v>
      </c>
    </row>
    <row r="601" spans="1:62" x14ac:dyDescent="0.2">
      <c r="A601" s="26" t="s">
        <v>615</v>
      </c>
      <c r="B601" s="17">
        <f>IF(ISERROR(VLOOKUP('Prices updated for CPI'!A601,Quantities!$A$1:$B$576,2,FALSE)),0,VLOOKUP('Prices updated for CPI'!A601,Quantities!$A$1:$B$576,2,FALSE))</f>
        <v>0</v>
      </c>
      <c r="C601" s="18">
        <f t="shared" si="405"/>
        <v>0.43720736420210887</v>
      </c>
      <c r="D601" s="19">
        <v>5</v>
      </c>
      <c r="E601" s="20">
        <v>70</v>
      </c>
      <c r="F601" s="21">
        <v>0</v>
      </c>
      <c r="G601" s="22">
        <v>0</v>
      </c>
      <c r="H601" s="22">
        <v>104.02373594377168</v>
      </c>
      <c r="I601" s="22">
        <v>80.811191393707645</v>
      </c>
      <c r="J601" s="23">
        <f t="shared" si="406"/>
        <v>184.83492733747931</v>
      </c>
      <c r="K601" s="24">
        <f>IF(ISERROR(VLOOKUP($A601,'14-15 pricing'!$A$1:$D$1208,4,FALSE)),L601,VLOOKUP($A601,'14-15 pricing'!$A$1:$D$1208,4,FALSE))</f>
        <v>217.58635694629635</v>
      </c>
      <c r="L601" s="24">
        <f t="shared" si="402"/>
        <v>217.58635694629635</v>
      </c>
      <c r="M601" s="24"/>
      <c r="N601" s="24"/>
      <c r="O601" s="24"/>
      <c r="P601" s="24"/>
      <c r="Q601" s="24"/>
      <c r="R601" s="24"/>
      <c r="S601" s="24"/>
      <c r="T601" s="24"/>
      <c r="U601" s="24">
        <f t="shared" si="439"/>
        <v>217.8817165542784</v>
      </c>
      <c r="V601" s="24">
        <f t="shared" si="439"/>
        <v>217.61531714137962</v>
      </c>
      <c r="W601" s="24">
        <f t="shared" si="439"/>
        <v>218.67678464552404</v>
      </c>
      <c r="X601" s="32">
        <f t="shared" si="403"/>
        <v>113.56262100252466</v>
      </c>
      <c r="Y601" s="32">
        <f t="shared" si="404"/>
        <v>104.02373594377168</v>
      </c>
      <c r="Z601" s="33">
        <f t="shared" si="407"/>
        <v>217.58635694629635</v>
      </c>
      <c r="AA601" s="34">
        <f t="shared" si="408"/>
        <v>0</v>
      </c>
      <c r="AC601" s="49">
        <f t="shared" si="409"/>
        <v>0</v>
      </c>
      <c r="AD601" s="49">
        <f t="shared" si="410"/>
        <v>0</v>
      </c>
      <c r="AE601" s="49">
        <f t="shared" si="411"/>
        <v>0</v>
      </c>
      <c r="AF601" s="49">
        <f t="shared" si="412"/>
        <v>0</v>
      </c>
      <c r="AG601" s="49">
        <f t="shared" si="413"/>
        <v>0</v>
      </c>
      <c r="AH601" s="50">
        <f t="shared" si="414"/>
        <v>0</v>
      </c>
      <c r="AI601" s="49">
        <f t="shared" si="415"/>
        <v>0</v>
      </c>
      <c r="AJ601" s="51">
        <f t="shared" si="416"/>
        <v>0</v>
      </c>
      <c r="AK601" s="61"/>
      <c r="AL601" s="69">
        <f t="shared" si="417"/>
        <v>0</v>
      </c>
      <c r="AM601" s="69">
        <f t="shared" si="418"/>
        <v>0</v>
      </c>
      <c r="AN601" s="69">
        <f t="shared" si="419"/>
        <v>0</v>
      </c>
      <c r="AO601" s="69">
        <f t="shared" si="420"/>
        <v>0</v>
      </c>
      <c r="AP601" s="69">
        <f t="shared" si="421"/>
        <v>0</v>
      </c>
      <c r="AQ601" s="70">
        <f t="shared" si="422"/>
        <v>0</v>
      </c>
      <c r="AS601" s="74">
        <f t="shared" si="423"/>
        <v>0</v>
      </c>
      <c r="AT601" s="74">
        <f t="shared" si="424"/>
        <v>0</v>
      </c>
      <c r="AU601" s="74">
        <f t="shared" si="425"/>
        <v>0</v>
      </c>
      <c r="AV601" s="74">
        <f t="shared" si="426"/>
        <v>0</v>
      </c>
      <c r="AW601" s="45"/>
      <c r="AX601" s="42" t="str">
        <f t="shared" si="427"/>
        <v>HPS0160-ST-0070-005-B</v>
      </c>
      <c r="AY601" s="42">
        <f t="shared" si="428"/>
        <v>217.58635694629635</v>
      </c>
      <c r="AZ601" s="43">
        <f t="shared" si="429"/>
        <v>217.58635694629635</v>
      </c>
      <c r="BA601" s="43">
        <f t="shared" si="430"/>
        <v>217.8817165542784</v>
      </c>
      <c r="BB601" s="43">
        <f t="shared" si="431"/>
        <v>223.21981860985821</v>
      </c>
      <c r="BC601" s="43">
        <f t="shared" si="432"/>
        <v>228.77335515981358</v>
      </c>
      <c r="BD601" s="43">
        <f t="shared" si="433"/>
        <v>232.22409631706745</v>
      </c>
      <c r="BE601" s="43">
        <f t="shared" si="434"/>
        <v>217.61531714137962</v>
      </c>
      <c r="BF601" s="43">
        <f t="shared" si="435"/>
        <v>222.94689241134341</v>
      </c>
      <c r="BG601" s="43">
        <f t="shared" si="436"/>
        <v>228.49363876843719</v>
      </c>
      <c r="BH601" s="43">
        <f t="shared" si="437"/>
        <v>231.94016077672853</v>
      </c>
      <c r="BI601" s="43">
        <f t="shared" si="438"/>
        <v>234.90201562760384</v>
      </c>
      <c r="BJ601" s="43">
        <f t="shared" si="401"/>
        <v>218.67678464552404</v>
      </c>
    </row>
    <row r="602" spans="1:62" x14ac:dyDescent="0.2">
      <c r="A602" s="26" t="s">
        <v>616</v>
      </c>
      <c r="B602" s="17">
        <f>IF(ISERROR(VLOOKUP('Prices updated for CPI'!A602,Quantities!$A$1:$B$576,2,FALSE)),0,VLOOKUP('Prices updated for CPI'!A602,Quantities!$A$1:$B$576,2,FALSE))</f>
        <v>0</v>
      </c>
      <c r="C602" s="18">
        <f t="shared" si="405"/>
        <v>0.32482671225529619</v>
      </c>
      <c r="D602" s="19">
        <v>5</v>
      </c>
      <c r="E602" s="20">
        <v>240</v>
      </c>
      <c r="F602" s="21">
        <v>0</v>
      </c>
      <c r="G602" s="22">
        <v>0</v>
      </c>
      <c r="H602" s="22">
        <v>190.44038135279621</v>
      </c>
      <c r="I602" s="22">
        <v>91.621105393707651</v>
      </c>
      <c r="J602" s="23">
        <f t="shared" si="406"/>
        <v>282.06148674650387</v>
      </c>
      <c r="K602" s="24">
        <f>IF(ISERROR(VLOOKUP($A602,'14-15 pricing'!$A$1:$D$1208,4,FALSE)),L602,VLOOKUP($A602,'14-15 pricing'!$A$1:$D$1208,4,FALSE))</f>
        <v>319.19399441322878</v>
      </c>
      <c r="L602" s="24">
        <f t="shared" si="402"/>
        <v>319.19399441322878</v>
      </c>
      <c r="M602" s="24"/>
      <c r="N602" s="24"/>
      <c r="O602" s="24"/>
      <c r="P602" s="24"/>
      <c r="Q602" s="24"/>
      <c r="R602" s="24"/>
      <c r="S602" s="24"/>
      <c r="T602" s="24"/>
      <c r="U602" s="24">
        <f t="shared" si="439"/>
        <v>319.52886354837278</v>
      </c>
      <c r="V602" s="24">
        <f t="shared" si="439"/>
        <v>319.2268285422669</v>
      </c>
      <c r="W602" s="24">
        <f t="shared" si="439"/>
        <v>320.43028593958951</v>
      </c>
      <c r="X602" s="32">
        <f t="shared" si="403"/>
        <v>128.75361306043254</v>
      </c>
      <c r="Y602" s="32">
        <f t="shared" si="404"/>
        <v>190.44038135279621</v>
      </c>
      <c r="Z602" s="33">
        <f t="shared" si="407"/>
        <v>319.19399441322878</v>
      </c>
      <c r="AA602" s="34">
        <f t="shared" si="408"/>
        <v>0</v>
      </c>
      <c r="AC602" s="49">
        <f t="shared" si="409"/>
        <v>0</v>
      </c>
      <c r="AD602" s="49">
        <f t="shared" si="410"/>
        <v>0</v>
      </c>
      <c r="AE602" s="49">
        <f t="shared" si="411"/>
        <v>0</v>
      </c>
      <c r="AF602" s="49">
        <f t="shared" si="412"/>
        <v>0</v>
      </c>
      <c r="AG602" s="49">
        <f t="shared" si="413"/>
        <v>0</v>
      </c>
      <c r="AH602" s="50">
        <f t="shared" si="414"/>
        <v>0</v>
      </c>
      <c r="AI602" s="49">
        <f t="shared" si="415"/>
        <v>0</v>
      </c>
      <c r="AJ602" s="51">
        <f t="shared" si="416"/>
        <v>0</v>
      </c>
      <c r="AK602" s="61"/>
      <c r="AL602" s="69">
        <f t="shared" si="417"/>
        <v>0</v>
      </c>
      <c r="AM602" s="69">
        <f t="shared" si="418"/>
        <v>0</v>
      </c>
      <c r="AN602" s="69">
        <f t="shared" si="419"/>
        <v>0</v>
      </c>
      <c r="AO602" s="69">
        <f t="shared" si="420"/>
        <v>0</v>
      </c>
      <c r="AP602" s="69">
        <f t="shared" si="421"/>
        <v>0</v>
      </c>
      <c r="AQ602" s="70">
        <f t="shared" si="422"/>
        <v>0</v>
      </c>
      <c r="AS602" s="74">
        <f t="shared" si="423"/>
        <v>0</v>
      </c>
      <c r="AT602" s="74">
        <f t="shared" si="424"/>
        <v>0</v>
      </c>
      <c r="AU602" s="74">
        <f t="shared" si="425"/>
        <v>0</v>
      </c>
      <c r="AV602" s="74">
        <f t="shared" si="426"/>
        <v>0</v>
      </c>
      <c r="AW602" s="45"/>
      <c r="AX602" s="42" t="str">
        <f t="shared" si="427"/>
        <v>HPS0160-ST-0240-005-B</v>
      </c>
      <c r="AY602" s="42">
        <f t="shared" si="428"/>
        <v>319.19399441322878</v>
      </c>
      <c r="AZ602" s="43">
        <f t="shared" si="429"/>
        <v>319.19399441322878</v>
      </c>
      <c r="BA602" s="43">
        <f t="shared" si="430"/>
        <v>319.52886354837278</v>
      </c>
      <c r="BB602" s="43">
        <f t="shared" si="431"/>
        <v>327.35732070530793</v>
      </c>
      <c r="BC602" s="43">
        <f t="shared" si="432"/>
        <v>335.50171781464286</v>
      </c>
      <c r="BD602" s="43">
        <f t="shared" si="433"/>
        <v>340.56231407675392</v>
      </c>
      <c r="BE602" s="43">
        <f t="shared" si="434"/>
        <v>319.2268285422669</v>
      </c>
      <c r="BF602" s="43">
        <f t="shared" si="435"/>
        <v>327.04788584155244</v>
      </c>
      <c r="BG602" s="43">
        <f t="shared" si="436"/>
        <v>335.1845844506538</v>
      </c>
      <c r="BH602" s="43">
        <f t="shared" si="437"/>
        <v>340.24039717863917</v>
      </c>
      <c r="BI602" s="43">
        <f t="shared" si="438"/>
        <v>344.58523624175155</v>
      </c>
      <c r="BJ602" s="43">
        <f t="shared" si="401"/>
        <v>320.43028593958951</v>
      </c>
    </row>
    <row r="603" spans="1:62" x14ac:dyDescent="0.2">
      <c r="A603" s="26" t="s">
        <v>617</v>
      </c>
      <c r="B603" s="17">
        <f>IF(ISERROR(VLOOKUP('Prices updated for CPI'!A603,Quantities!$A$1:$B$576,2,FALSE)),0,VLOOKUP('Prices updated for CPI'!A603,Quantities!$A$1:$B$576,2,FALSE))</f>
        <v>0</v>
      </c>
      <c r="C603" s="18">
        <f t="shared" si="405"/>
        <v>0.3027027417438084</v>
      </c>
      <c r="D603" s="19">
        <v>5</v>
      </c>
      <c r="E603" s="20">
        <v>330</v>
      </c>
      <c r="F603" s="21">
        <v>0</v>
      </c>
      <c r="G603" s="22">
        <v>0</v>
      </c>
      <c r="H603" s="22">
        <v>208.90181303095429</v>
      </c>
      <c r="I603" s="22">
        <v>90.68607514370764</v>
      </c>
      <c r="J603" s="23">
        <f t="shared" si="406"/>
        <v>299.58788817466194</v>
      </c>
      <c r="K603" s="24">
        <f>IF(ISERROR(VLOOKUP($A603,'14-15 pricing'!$A$1:$D$1208,4,FALSE)),L603,VLOOKUP($A603,'14-15 pricing'!$A$1:$D$1208,4,FALSE))</f>
        <v>336.34144365807106</v>
      </c>
      <c r="L603" s="24">
        <f t="shared" si="402"/>
        <v>336.34144365807106</v>
      </c>
      <c r="M603" s="24"/>
      <c r="N603" s="24"/>
      <c r="O603" s="24"/>
      <c r="P603" s="24"/>
      <c r="Q603" s="24"/>
      <c r="R603" s="24"/>
      <c r="S603" s="24"/>
      <c r="T603" s="24"/>
      <c r="U603" s="24">
        <f t="shared" si="439"/>
        <v>336.6728953189355</v>
      </c>
      <c r="V603" s="24">
        <f t="shared" si="439"/>
        <v>336.37394270160956</v>
      </c>
      <c r="W603" s="24">
        <f t="shared" si="439"/>
        <v>337.56511833190649</v>
      </c>
      <c r="X603" s="32">
        <f t="shared" si="403"/>
        <v>127.4396306271168</v>
      </c>
      <c r="Y603" s="32">
        <f t="shared" si="404"/>
        <v>208.90181303095429</v>
      </c>
      <c r="Z603" s="33">
        <f t="shared" si="407"/>
        <v>336.34144365807106</v>
      </c>
      <c r="AA603" s="34">
        <f t="shared" si="408"/>
        <v>0</v>
      </c>
      <c r="AC603" s="49">
        <f t="shared" si="409"/>
        <v>0</v>
      </c>
      <c r="AD603" s="49">
        <f t="shared" si="410"/>
        <v>0</v>
      </c>
      <c r="AE603" s="49">
        <f t="shared" si="411"/>
        <v>0</v>
      </c>
      <c r="AF603" s="49">
        <f t="shared" si="412"/>
        <v>0</v>
      </c>
      <c r="AG603" s="49">
        <f t="shared" si="413"/>
        <v>0</v>
      </c>
      <c r="AH603" s="50">
        <f t="shared" si="414"/>
        <v>0</v>
      </c>
      <c r="AI603" s="49">
        <f t="shared" si="415"/>
        <v>0</v>
      </c>
      <c r="AJ603" s="51">
        <f t="shared" si="416"/>
        <v>0</v>
      </c>
      <c r="AK603" s="61"/>
      <c r="AL603" s="69">
        <f t="shared" si="417"/>
        <v>0</v>
      </c>
      <c r="AM603" s="69">
        <f t="shared" si="418"/>
        <v>0</v>
      </c>
      <c r="AN603" s="69">
        <f t="shared" si="419"/>
        <v>0</v>
      </c>
      <c r="AO603" s="69">
        <f t="shared" si="420"/>
        <v>0</v>
      </c>
      <c r="AP603" s="69">
        <f t="shared" si="421"/>
        <v>0</v>
      </c>
      <c r="AQ603" s="70">
        <f t="shared" si="422"/>
        <v>0</v>
      </c>
      <c r="AS603" s="74">
        <f t="shared" si="423"/>
        <v>0</v>
      </c>
      <c r="AT603" s="74">
        <f t="shared" si="424"/>
        <v>0</v>
      </c>
      <c r="AU603" s="74">
        <f t="shared" si="425"/>
        <v>0</v>
      </c>
      <c r="AV603" s="74">
        <f t="shared" si="426"/>
        <v>0</v>
      </c>
      <c r="AW603" s="45"/>
      <c r="AX603" s="42" t="str">
        <f t="shared" si="427"/>
        <v>HPS0160-ST-0330-005-B</v>
      </c>
      <c r="AY603" s="42">
        <f t="shared" si="428"/>
        <v>336.34144365807106</v>
      </c>
      <c r="AZ603" s="43">
        <f t="shared" si="429"/>
        <v>336.34144365807106</v>
      </c>
      <c r="BA603" s="43">
        <f t="shared" si="430"/>
        <v>336.6728953189355</v>
      </c>
      <c r="BB603" s="43">
        <f t="shared" si="431"/>
        <v>344.92138125424941</v>
      </c>
      <c r="BC603" s="43">
        <f t="shared" si="432"/>
        <v>353.50275861395653</v>
      </c>
      <c r="BD603" s="43">
        <f t="shared" si="433"/>
        <v>358.83487658503674</v>
      </c>
      <c r="BE603" s="43">
        <f t="shared" si="434"/>
        <v>336.37394270160956</v>
      </c>
      <c r="BF603" s="43">
        <f t="shared" si="435"/>
        <v>344.61510429779901</v>
      </c>
      <c r="BG603" s="43">
        <f t="shared" si="436"/>
        <v>353.18886172356542</v>
      </c>
      <c r="BH603" s="43">
        <f t="shared" si="437"/>
        <v>358.51624497841067</v>
      </c>
      <c r="BI603" s="43">
        <f t="shared" si="438"/>
        <v>363.09446496304321</v>
      </c>
      <c r="BJ603" s="43">
        <f t="shared" si="401"/>
        <v>337.56511833190649</v>
      </c>
    </row>
    <row r="604" spans="1:62" x14ac:dyDescent="0.2">
      <c r="A604" s="26" t="s">
        <v>618</v>
      </c>
      <c r="B604" s="17">
        <f>IF(ISERROR(VLOOKUP('Prices updated for CPI'!A604,Quantities!$A$1:$B$576,2,FALSE)),0,VLOOKUP('Prices updated for CPI'!A604,Quantities!$A$1:$B$576,2,FALSE))</f>
        <v>0</v>
      </c>
      <c r="C604" s="18">
        <f t="shared" si="405"/>
        <v>0.26924120760286691</v>
      </c>
      <c r="D604" s="19">
        <v>5</v>
      </c>
      <c r="E604" s="20">
        <v>770</v>
      </c>
      <c r="F604" s="21">
        <v>0</v>
      </c>
      <c r="G604" s="22">
        <v>0</v>
      </c>
      <c r="H604" s="22">
        <v>234.00284468434003</v>
      </c>
      <c r="I604" s="22">
        <v>86.216148393707641</v>
      </c>
      <c r="J604" s="23">
        <f t="shared" si="406"/>
        <v>320.21899307804767</v>
      </c>
      <c r="K604" s="24">
        <f>IF(ISERROR(VLOOKUP($A604,'14-15 pricing'!$A$1:$D$1208,4,FALSE)),L604,VLOOKUP($A604,'14-15 pricing'!$A$1:$D$1208,4,FALSE))</f>
        <v>355.16096171581864</v>
      </c>
      <c r="L604" s="24">
        <f t="shared" si="402"/>
        <v>355.16096171581864</v>
      </c>
      <c r="M604" s="24"/>
      <c r="N604" s="24"/>
      <c r="O604" s="24"/>
      <c r="P604" s="24"/>
      <c r="Q604" s="24"/>
      <c r="R604" s="24"/>
      <c r="S604" s="24"/>
      <c r="T604" s="24"/>
      <c r="U604" s="24">
        <f t="shared" si="439"/>
        <v>355.47607608738167</v>
      </c>
      <c r="V604" s="24">
        <f t="shared" si="439"/>
        <v>355.19185887787933</v>
      </c>
      <c r="W604" s="24">
        <f t="shared" si="439"/>
        <v>356.32432132861288</v>
      </c>
      <c r="X604" s="32">
        <f t="shared" si="403"/>
        <v>121.15811703147858</v>
      </c>
      <c r="Y604" s="32">
        <f t="shared" si="404"/>
        <v>234.00284468434003</v>
      </c>
      <c r="Z604" s="33">
        <f t="shared" si="407"/>
        <v>355.16096171581864</v>
      </c>
      <c r="AA604" s="34">
        <f t="shared" si="408"/>
        <v>0</v>
      </c>
      <c r="AC604" s="49">
        <f t="shared" si="409"/>
        <v>0</v>
      </c>
      <c r="AD604" s="49">
        <f t="shared" si="410"/>
        <v>0</v>
      </c>
      <c r="AE604" s="49">
        <f t="shared" si="411"/>
        <v>0</v>
      </c>
      <c r="AF604" s="49">
        <f t="shared" si="412"/>
        <v>0</v>
      </c>
      <c r="AG604" s="49">
        <f t="shared" si="413"/>
        <v>0</v>
      </c>
      <c r="AH604" s="50">
        <f t="shared" si="414"/>
        <v>0</v>
      </c>
      <c r="AI604" s="49">
        <f t="shared" si="415"/>
        <v>0</v>
      </c>
      <c r="AJ604" s="51">
        <f t="shared" si="416"/>
        <v>0</v>
      </c>
      <c r="AK604" s="61"/>
      <c r="AL604" s="69">
        <f t="shared" si="417"/>
        <v>0</v>
      </c>
      <c r="AM604" s="69">
        <f t="shared" si="418"/>
        <v>0</v>
      </c>
      <c r="AN604" s="69">
        <f t="shared" si="419"/>
        <v>0</v>
      </c>
      <c r="AO604" s="69">
        <f t="shared" si="420"/>
        <v>0</v>
      </c>
      <c r="AP604" s="69">
        <f t="shared" si="421"/>
        <v>0</v>
      </c>
      <c r="AQ604" s="70">
        <f t="shared" si="422"/>
        <v>0</v>
      </c>
      <c r="AS604" s="74">
        <f t="shared" si="423"/>
        <v>0</v>
      </c>
      <c r="AT604" s="74">
        <f t="shared" si="424"/>
        <v>0</v>
      </c>
      <c r="AU604" s="74">
        <f t="shared" si="425"/>
        <v>0</v>
      </c>
      <c r="AV604" s="74">
        <f t="shared" si="426"/>
        <v>0</v>
      </c>
      <c r="AW604" s="45"/>
      <c r="AX604" s="42" t="str">
        <f t="shared" si="427"/>
        <v>HPS0160-ST-0770-005-B</v>
      </c>
      <c r="AY604" s="42">
        <f t="shared" si="428"/>
        <v>355.16096171581864</v>
      </c>
      <c r="AZ604" s="43">
        <f t="shared" si="429"/>
        <v>355.16096171581864</v>
      </c>
      <c r="BA604" s="43">
        <f t="shared" si="430"/>
        <v>355.47607608738167</v>
      </c>
      <c r="BB604" s="43">
        <f t="shared" si="431"/>
        <v>364.18523995152253</v>
      </c>
      <c r="BC604" s="43">
        <f t="shared" si="432"/>
        <v>373.2458872256787</v>
      </c>
      <c r="BD604" s="43">
        <f t="shared" si="433"/>
        <v>378.87580397855254</v>
      </c>
      <c r="BE604" s="43">
        <f t="shared" si="434"/>
        <v>355.19185887787933</v>
      </c>
      <c r="BF604" s="43">
        <f t="shared" si="435"/>
        <v>363.89405942038735</v>
      </c>
      <c r="BG604" s="43">
        <f t="shared" si="436"/>
        <v>372.94746234799595</v>
      </c>
      <c r="BH604" s="43">
        <f t="shared" si="437"/>
        <v>378.57287775932565</v>
      </c>
      <c r="BI604" s="43">
        <f t="shared" si="438"/>
        <v>383.40721912843702</v>
      </c>
      <c r="BJ604" s="43">
        <f t="shared" si="401"/>
        <v>356.32432132861288</v>
      </c>
    </row>
    <row r="605" spans="1:62" x14ac:dyDescent="0.2">
      <c r="A605" s="26" t="s">
        <v>619</v>
      </c>
      <c r="B605" s="17">
        <f>IF(ISERROR(VLOOKUP('Prices updated for CPI'!A605,Quantities!$A$1:$B$576,2,FALSE)),0,VLOOKUP('Prices updated for CPI'!A605,Quantities!$A$1:$B$576,2,FALSE))</f>
        <v>0</v>
      </c>
      <c r="C605" s="18">
        <f t="shared" si="405"/>
        <v>0.43785323478135202</v>
      </c>
      <c r="D605" s="19">
        <v>5</v>
      </c>
      <c r="E605" s="20">
        <v>70</v>
      </c>
      <c r="F605" s="21">
        <v>0</v>
      </c>
      <c r="G605" s="22">
        <v>0</v>
      </c>
      <c r="H605" s="22">
        <v>104.02373594377168</v>
      </c>
      <c r="I605" s="22">
        <v>81.023554870596826</v>
      </c>
      <c r="J605" s="23">
        <f t="shared" si="406"/>
        <v>185.04729081436852</v>
      </c>
      <c r="K605" s="24">
        <f>IF(ISERROR(VLOOKUP($A605,'14-15 pricing'!$A$1:$D$1208,4,FALSE)),L605,VLOOKUP($A605,'14-15 pricing'!$A$1:$D$1208,4,FALSE))</f>
        <v>106.42</v>
      </c>
      <c r="L605" s="24">
        <f t="shared" si="402"/>
        <v>217.88478780252825</v>
      </c>
      <c r="M605" s="24"/>
      <c r="N605" s="24"/>
      <c r="O605" s="24"/>
      <c r="P605" s="24"/>
      <c r="Q605" s="24"/>
      <c r="R605" s="24"/>
      <c r="S605" s="24"/>
      <c r="T605" s="24"/>
      <c r="U605" s="24">
        <f t="shared" si="439"/>
        <v>218.18092358509952</v>
      </c>
      <c r="V605" s="24">
        <f t="shared" si="439"/>
        <v>217.91382410201754</v>
      </c>
      <c r="W605" s="24">
        <f t="shared" si="439"/>
        <v>218.97808103329322</v>
      </c>
      <c r="X605" s="32">
        <f t="shared" si="403"/>
        <v>113.86105185875655</v>
      </c>
      <c r="Y605" s="32">
        <f t="shared" si="404"/>
        <v>104.02373594377168</v>
      </c>
      <c r="Z605" s="33">
        <f t="shared" si="407"/>
        <v>217.88478780252825</v>
      </c>
      <c r="AA605" s="34">
        <f t="shared" si="408"/>
        <v>0</v>
      </c>
      <c r="AC605" s="49">
        <f t="shared" si="409"/>
        <v>0</v>
      </c>
      <c r="AD605" s="49">
        <f t="shared" si="410"/>
        <v>0</v>
      </c>
      <c r="AE605" s="49">
        <f t="shared" si="411"/>
        <v>0</v>
      </c>
      <c r="AF605" s="49">
        <f t="shared" si="412"/>
        <v>0</v>
      </c>
      <c r="AG605" s="49">
        <f t="shared" si="413"/>
        <v>0</v>
      </c>
      <c r="AH605" s="50">
        <f t="shared" si="414"/>
        <v>0</v>
      </c>
      <c r="AI605" s="49">
        <f t="shared" si="415"/>
        <v>0</v>
      </c>
      <c r="AJ605" s="51">
        <f t="shared" si="416"/>
        <v>0</v>
      </c>
      <c r="AK605" s="61"/>
      <c r="AL605" s="69">
        <f t="shared" si="417"/>
        <v>0</v>
      </c>
      <c r="AM605" s="69">
        <f t="shared" si="418"/>
        <v>0</v>
      </c>
      <c r="AN605" s="69">
        <f t="shared" si="419"/>
        <v>0</v>
      </c>
      <c r="AO605" s="69">
        <f t="shared" si="420"/>
        <v>0</v>
      </c>
      <c r="AP605" s="69">
        <f t="shared" si="421"/>
        <v>0</v>
      </c>
      <c r="AQ605" s="70">
        <f t="shared" si="422"/>
        <v>0</v>
      </c>
      <c r="AS605" s="74">
        <f t="shared" si="423"/>
        <v>0</v>
      </c>
      <c r="AT605" s="74">
        <f t="shared" si="424"/>
        <v>0</v>
      </c>
      <c r="AU605" s="74">
        <f t="shared" si="425"/>
        <v>0</v>
      </c>
      <c r="AV605" s="74">
        <f t="shared" si="426"/>
        <v>0</v>
      </c>
      <c r="AW605" s="45"/>
      <c r="AX605" s="42" t="str">
        <f t="shared" si="427"/>
        <v>HPS0170-ST-0070-005-B</v>
      </c>
      <c r="AY605" s="42">
        <f t="shared" si="428"/>
        <v>106.42</v>
      </c>
      <c r="AZ605" s="43">
        <f t="shared" si="429"/>
        <v>217.88478780252825</v>
      </c>
      <c r="BA605" s="43">
        <f t="shared" si="430"/>
        <v>218.18092358509952</v>
      </c>
      <c r="BB605" s="43">
        <f t="shared" si="431"/>
        <v>223.52635621293445</v>
      </c>
      <c r="BC605" s="43">
        <f t="shared" si="432"/>
        <v>229.08751918151708</v>
      </c>
      <c r="BD605" s="43">
        <f t="shared" si="433"/>
        <v>232.54299908432574</v>
      </c>
      <c r="BE605" s="43">
        <f t="shared" si="434"/>
        <v>217.91382410201754</v>
      </c>
      <c r="BF605" s="43">
        <f t="shared" si="435"/>
        <v>223.25271279251697</v>
      </c>
      <c r="BG605" s="43">
        <f t="shared" si="436"/>
        <v>228.80706772431145</v>
      </c>
      <c r="BH605" s="43">
        <f t="shared" si="437"/>
        <v>232.25831739066922</v>
      </c>
      <c r="BI605" s="43">
        <f t="shared" si="438"/>
        <v>235.22423507269539</v>
      </c>
      <c r="BJ605" s="43">
        <f t="shared" si="401"/>
        <v>218.97808103329322</v>
      </c>
    </row>
    <row r="606" spans="1:62" x14ac:dyDescent="0.2">
      <c r="A606" s="26" t="s">
        <v>620</v>
      </c>
      <c r="B606" s="17">
        <f>IF(ISERROR(VLOOKUP('Prices updated for CPI'!A606,Quantities!$A$1:$B$576,2,FALSE)),0,VLOOKUP('Prices updated for CPI'!A606,Quantities!$A$1:$B$576,2,FALSE))</f>
        <v>0</v>
      </c>
      <c r="C606" s="18">
        <f t="shared" si="405"/>
        <v>0.32533466631046176</v>
      </c>
      <c r="D606" s="19">
        <v>5</v>
      </c>
      <c r="E606" s="20">
        <v>240</v>
      </c>
      <c r="F606" s="21">
        <v>0</v>
      </c>
      <c r="G606" s="22">
        <v>0</v>
      </c>
      <c r="H606" s="22">
        <v>190.44038135279621</v>
      </c>
      <c r="I606" s="22">
        <v>91.833468870596832</v>
      </c>
      <c r="J606" s="23">
        <f t="shared" si="406"/>
        <v>282.27385022339303</v>
      </c>
      <c r="K606" s="24">
        <f>IF(ISERROR(VLOOKUP($A606,'14-15 pricing'!$A$1:$D$1208,4,FALSE)),L606,VLOOKUP($A606,'14-15 pricing'!$A$1:$D$1208,4,FALSE))</f>
        <v>253.45</v>
      </c>
      <c r="L606" s="24">
        <f t="shared" si="402"/>
        <v>319.49242526946068</v>
      </c>
      <c r="M606" s="24"/>
      <c r="N606" s="24"/>
      <c r="O606" s="24"/>
      <c r="P606" s="24"/>
      <c r="Q606" s="24"/>
      <c r="R606" s="24"/>
      <c r="S606" s="24"/>
      <c r="T606" s="24"/>
      <c r="U606" s="24">
        <f t="shared" si="439"/>
        <v>319.82807057919388</v>
      </c>
      <c r="V606" s="24">
        <f t="shared" si="439"/>
        <v>319.5253355029048</v>
      </c>
      <c r="W606" s="24">
        <f t="shared" si="439"/>
        <v>320.73158232735869</v>
      </c>
      <c r="X606" s="32">
        <f t="shared" si="403"/>
        <v>129.05204391666445</v>
      </c>
      <c r="Y606" s="32">
        <f t="shared" si="404"/>
        <v>190.44038135279621</v>
      </c>
      <c r="Z606" s="33">
        <f t="shared" si="407"/>
        <v>319.49242526946068</v>
      </c>
      <c r="AA606" s="34">
        <f t="shared" si="408"/>
        <v>0</v>
      </c>
      <c r="AC606" s="49">
        <f t="shared" si="409"/>
        <v>0</v>
      </c>
      <c r="AD606" s="49">
        <f t="shared" si="410"/>
        <v>0</v>
      </c>
      <c r="AE606" s="49">
        <f t="shared" si="411"/>
        <v>0</v>
      </c>
      <c r="AF606" s="49">
        <f t="shared" si="412"/>
        <v>0</v>
      </c>
      <c r="AG606" s="49">
        <f t="shared" si="413"/>
        <v>0</v>
      </c>
      <c r="AH606" s="50">
        <f t="shared" si="414"/>
        <v>0</v>
      </c>
      <c r="AI606" s="49">
        <f t="shared" si="415"/>
        <v>0</v>
      </c>
      <c r="AJ606" s="51">
        <f t="shared" si="416"/>
        <v>0</v>
      </c>
      <c r="AK606" s="61"/>
      <c r="AL606" s="69">
        <f t="shared" si="417"/>
        <v>0</v>
      </c>
      <c r="AM606" s="69">
        <f t="shared" si="418"/>
        <v>0</v>
      </c>
      <c r="AN606" s="69">
        <f t="shared" si="419"/>
        <v>0</v>
      </c>
      <c r="AO606" s="69">
        <f t="shared" si="420"/>
        <v>0</v>
      </c>
      <c r="AP606" s="69">
        <f t="shared" si="421"/>
        <v>0</v>
      </c>
      <c r="AQ606" s="70">
        <f t="shared" si="422"/>
        <v>0</v>
      </c>
      <c r="AS606" s="74">
        <f t="shared" si="423"/>
        <v>0</v>
      </c>
      <c r="AT606" s="74">
        <f t="shared" si="424"/>
        <v>0</v>
      </c>
      <c r="AU606" s="74">
        <f t="shared" si="425"/>
        <v>0</v>
      </c>
      <c r="AV606" s="74">
        <f t="shared" si="426"/>
        <v>0</v>
      </c>
      <c r="AW606" s="45"/>
      <c r="AX606" s="42" t="str">
        <f t="shared" si="427"/>
        <v>HPS0170-ST-0240-005-B</v>
      </c>
      <c r="AY606" s="42">
        <f t="shared" si="428"/>
        <v>253.45</v>
      </c>
      <c r="AZ606" s="43">
        <f t="shared" si="429"/>
        <v>319.49242526946068</v>
      </c>
      <c r="BA606" s="43">
        <f t="shared" si="430"/>
        <v>319.82807057919388</v>
      </c>
      <c r="BB606" s="43">
        <f t="shared" si="431"/>
        <v>327.66385830838414</v>
      </c>
      <c r="BC606" s="43">
        <f t="shared" si="432"/>
        <v>335.81588183634631</v>
      </c>
      <c r="BD606" s="43">
        <f t="shared" si="433"/>
        <v>340.88121684401222</v>
      </c>
      <c r="BE606" s="43">
        <f t="shared" si="434"/>
        <v>319.5253355029048</v>
      </c>
      <c r="BF606" s="43">
        <f t="shared" si="435"/>
        <v>327.35370622272598</v>
      </c>
      <c r="BG606" s="43">
        <f t="shared" si="436"/>
        <v>335.49801340652806</v>
      </c>
      <c r="BH606" s="43">
        <f t="shared" si="437"/>
        <v>340.55855379257991</v>
      </c>
      <c r="BI606" s="43">
        <f t="shared" si="438"/>
        <v>344.90745568684315</v>
      </c>
      <c r="BJ606" s="43">
        <f t="shared" si="401"/>
        <v>320.73158232735869</v>
      </c>
    </row>
    <row r="607" spans="1:62" x14ac:dyDescent="0.2">
      <c r="A607" s="26" t="s">
        <v>621</v>
      </c>
      <c r="B607" s="17">
        <f>IF(ISERROR(VLOOKUP('Prices updated for CPI'!A607,Quantities!$A$1:$B$576,2,FALSE)),0,VLOOKUP('Prices updated for CPI'!A607,Quantities!$A$1:$B$576,2,FALSE))</f>
        <v>0</v>
      </c>
      <c r="C607" s="18">
        <f t="shared" si="405"/>
        <v>0.30319667218373575</v>
      </c>
      <c r="D607" s="19">
        <v>5</v>
      </c>
      <c r="E607" s="20">
        <v>330</v>
      </c>
      <c r="F607" s="21">
        <v>0</v>
      </c>
      <c r="G607" s="22">
        <v>0</v>
      </c>
      <c r="H607" s="22">
        <v>208.90181303095429</v>
      </c>
      <c r="I607" s="22">
        <v>90.898438620596821</v>
      </c>
      <c r="J607" s="23">
        <f t="shared" si="406"/>
        <v>299.80025165155109</v>
      </c>
      <c r="K607" s="24">
        <f>IF(ISERROR(VLOOKUP($A607,'14-15 pricing'!$A$1:$D$1208,4,FALSE)),L607,VLOOKUP($A607,'14-15 pricing'!$A$1:$D$1208,4,FALSE))</f>
        <v>334.43</v>
      </c>
      <c r="L607" s="24">
        <f t="shared" si="402"/>
        <v>336.63987451430302</v>
      </c>
      <c r="M607" s="24"/>
      <c r="N607" s="24"/>
      <c r="O607" s="24"/>
      <c r="P607" s="24"/>
      <c r="Q607" s="24"/>
      <c r="R607" s="24"/>
      <c r="S607" s="24"/>
      <c r="T607" s="24"/>
      <c r="U607" s="24">
        <f t="shared" si="439"/>
        <v>336.9721023497566</v>
      </c>
      <c r="V607" s="24">
        <f t="shared" si="439"/>
        <v>336.67244966224746</v>
      </c>
      <c r="W607" s="24">
        <f t="shared" si="439"/>
        <v>337.86641471967567</v>
      </c>
      <c r="X607" s="32">
        <f t="shared" si="403"/>
        <v>127.73806148334872</v>
      </c>
      <c r="Y607" s="32">
        <f t="shared" si="404"/>
        <v>208.90181303095429</v>
      </c>
      <c r="Z607" s="33">
        <f t="shared" si="407"/>
        <v>336.63987451430302</v>
      </c>
      <c r="AA607" s="34">
        <f t="shared" si="408"/>
        <v>0</v>
      </c>
      <c r="AC607" s="49">
        <f t="shared" si="409"/>
        <v>0</v>
      </c>
      <c r="AD607" s="49">
        <f t="shared" si="410"/>
        <v>0</v>
      </c>
      <c r="AE607" s="49">
        <f t="shared" si="411"/>
        <v>0</v>
      </c>
      <c r="AF607" s="49">
        <f t="shared" si="412"/>
        <v>0</v>
      </c>
      <c r="AG607" s="49">
        <f t="shared" si="413"/>
        <v>0</v>
      </c>
      <c r="AH607" s="50">
        <f t="shared" si="414"/>
        <v>0</v>
      </c>
      <c r="AI607" s="49">
        <f t="shared" si="415"/>
        <v>0</v>
      </c>
      <c r="AJ607" s="51">
        <f t="shared" si="416"/>
        <v>0</v>
      </c>
      <c r="AK607" s="61"/>
      <c r="AL607" s="69">
        <f t="shared" si="417"/>
        <v>0</v>
      </c>
      <c r="AM607" s="69">
        <f t="shared" si="418"/>
        <v>0</v>
      </c>
      <c r="AN607" s="69">
        <f t="shared" si="419"/>
        <v>0</v>
      </c>
      <c r="AO607" s="69">
        <f t="shared" si="420"/>
        <v>0</v>
      </c>
      <c r="AP607" s="69">
        <f t="shared" si="421"/>
        <v>0</v>
      </c>
      <c r="AQ607" s="70">
        <f t="shared" si="422"/>
        <v>0</v>
      </c>
      <c r="AS607" s="74">
        <f t="shared" si="423"/>
        <v>0</v>
      </c>
      <c r="AT607" s="74">
        <f t="shared" si="424"/>
        <v>0</v>
      </c>
      <c r="AU607" s="74">
        <f t="shared" si="425"/>
        <v>0</v>
      </c>
      <c r="AV607" s="74">
        <f t="shared" si="426"/>
        <v>0</v>
      </c>
      <c r="AW607" s="45"/>
      <c r="AX607" s="42" t="str">
        <f t="shared" si="427"/>
        <v>HPS0170-ST-0330-005-B</v>
      </c>
      <c r="AY607" s="42">
        <f t="shared" si="428"/>
        <v>334.43</v>
      </c>
      <c r="AZ607" s="43">
        <f t="shared" si="429"/>
        <v>336.63987451430302</v>
      </c>
      <c r="BA607" s="43">
        <f t="shared" si="430"/>
        <v>336.9721023497566</v>
      </c>
      <c r="BB607" s="43">
        <f t="shared" si="431"/>
        <v>345.22791885732562</v>
      </c>
      <c r="BC607" s="43">
        <f t="shared" si="432"/>
        <v>353.81692263565998</v>
      </c>
      <c r="BD607" s="43">
        <f t="shared" si="433"/>
        <v>359.15377935229503</v>
      </c>
      <c r="BE607" s="43">
        <f t="shared" si="434"/>
        <v>336.67244966224746</v>
      </c>
      <c r="BF607" s="43">
        <f t="shared" si="435"/>
        <v>344.92092467897248</v>
      </c>
      <c r="BG607" s="43">
        <f t="shared" si="436"/>
        <v>353.50229067943962</v>
      </c>
      <c r="BH607" s="43">
        <f t="shared" si="437"/>
        <v>358.8344015923513</v>
      </c>
      <c r="BI607" s="43">
        <f t="shared" si="438"/>
        <v>363.4166844081347</v>
      </c>
      <c r="BJ607" s="43">
        <f t="shared" si="401"/>
        <v>337.86641471967567</v>
      </c>
    </row>
    <row r="608" spans="1:62" x14ac:dyDescent="0.2">
      <c r="A608" s="26" t="s">
        <v>622</v>
      </c>
      <c r="B608" s="17">
        <f>IF(ISERROR(VLOOKUP('Prices updated for CPI'!A608,Quantities!$A$1:$B$576,2,FALSE)),0,VLOOKUP('Prices updated for CPI'!A608,Quantities!$A$1:$B$576,2,FALSE))</f>
        <v>0</v>
      </c>
      <c r="C608" s="18">
        <f t="shared" si="405"/>
        <v>0.25400288801167759</v>
      </c>
      <c r="D608" s="19">
        <v>5</v>
      </c>
      <c r="E608" s="20">
        <v>400</v>
      </c>
      <c r="F608" s="21">
        <v>0</v>
      </c>
      <c r="G608" s="22">
        <v>0</v>
      </c>
      <c r="H608" s="22">
        <v>252.46427636249808</v>
      </c>
      <c r="I608" s="22">
        <v>85.96099674559683</v>
      </c>
      <c r="J608" s="23">
        <f t="shared" si="406"/>
        <v>338.42527310809493</v>
      </c>
      <c r="K608" s="24">
        <f>IF(ISERROR(VLOOKUP($A608,'14-15 pricing'!$A$1:$D$1208,4,FALSE)),L608,VLOOKUP($A608,'14-15 pricing'!$A$1:$D$1208,4,FALSE))</f>
        <v>334.43</v>
      </c>
      <c r="L608" s="24">
        <f t="shared" si="402"/>
        <v>373.26383303355072</v>
      </c>
      <c r="M608" s="24"/>
      <c r="N608" s="24"/>
      <c r="O608" s="24"/>
      <c r="P608" s="24"/>
      <c r="Q608" s="24"/>
      <c r="R608" s="24"/>
      <c r="S608" s="24"/>
      <c r="T608" s="24"/>
      <c r="U608" s="24">
        <f t="shared" si="439"/>
        <v>373.57801484256316</v>
      </c>
      <c r="V608" s="24">
        <f t="shared" si="439"/>
        <v>373.29463875726759</v>
      </c>
      <c r="W608" s="24">
        <f t="shared" si="439"/>
        <v>374.42374975161954</v>
      </c>
      <c r="X608" s="32">
        <f t="shared" si="403"/>
        <v>120.79955667105266</v>
      </c>
      <c r="Y608" s="32">
        <f t="shared" si="404"/>
        <v>252.46427636249808</v>
      </c>
      <c r="Z608" s="33">
        <f t="shared" si="407"/>
        <v>373.26383303355072</v>
      </c>
      <c r="AA608" s="34">
        <f t="shared" si="408"/>
        <v>0</v>
      </c>
      <c r="AC608" s="49">
        <f t="shared" si="409"/>
        <v>0</v>
      </c>
      <c r="AD608" s="49">
        <f t="shared" si="410"/>
        <v>0</v>
      </c>
      <c r="AE608" s="49">
        <f t="shared" si="411"/>
        <v>0</v>
      </c>
      <c r="AF608" s="49">
        <f t="shared" si="412"/>
        <v>0</v>
      </c>
      <c r="AG608" s="49">
        <f t="shared" si="413"/>
        <v>0</v>
      </c>
      <c r="AH608" s="50">
        <f t="shared" si="414"/>
        <v>0</v>
      </c>
      <c r="AI608" s="49">
        <f t="shared" si="415"/>
        <v>0</v>
      </c>
      <c r="AJ608" s="51">
        <f t="shared" si="416"/>
        <v>0</v>
      </c>
      <c r="AK608" s="61"/>
      <c r="AL608" s="69">
        <f t="shared" si="417"/>
        <v>0</v>
      </c>
      <c r="AM608" s="69">
        <f t="shared" si="418"/>
        <v>0</v>
      </c>
      <c r="AN608" s="69">
        <f t="shared" si="419"/>
        <v>0</v>
      </c>
      <c r="AO608" s="69">
        <f t="shared" si="420"/>
        <v>0</v>
      </c>
      <c r="AP608" s="69">
        <f t="shared" si="421"/>
        <v>0</v>
      </c>
      <c r="AQ608" s="70">
        <f t="shared" si="422"/>
        <v>0</v>
      </c>
      <c r="AS608" s="74">
        <f t="shared" si="423"/>
        <v>0</v>
      </c>
      <c r="AT608" s="74">
        <f t="shared" si="424"/>
        <v>0</v>
      </c>
      <c r="AU608" s="74">
        <f t="shared" si="425"/>
        <v>0</v>
      </c>
      <c r="AV608" s="74">
        <f t="shared" si="426"/>
        <v>0</v>
      </c>
      <c r="AW608" s="45"/>
      <c r="AX608" s="42" t="str">
        <f t="shared" si="427"/>
        <v>HPS0170-ST-0400-005-B</v>
      </c>
      <c r="AY608" s="42">
        <f t="shared" si="428"/>
        <v>334.43</v>
      </c>
      <c r="AZ608" s="43">
        <f t="shared" si="429"/>
        <v>373.26383303355072</v>
      </c>
      <c r="BA608" s="43">
        <f t="shared" si="430"/>
        <v>373.57801484256316</v>
      </c>
      <c r="BB608" s="43">
        <f t="shared" si="431"/>
        <v>382.73067620620594</v>
      </c>
      <c r="BC608" s="43">
        <f t="shared" si="432"/>
        <v>392.25271959974191</v>
      </c>
      <c r="BD608" s="43">
        <f t="shared" si="433"/>
        <v>398.16932908698766</v>
      </c>
      <c r="BE608" s="43">
        <f t="shared" si="434"/>
        <v>373.29463875726759</v>
      </c>
      <c r="BF608" s="43">
        <f t="shared" si="435"/>
        <v>382.44035740682062</v>
      </c>
      <c r="BG608" s="43">
        <f t="shared" si="436"/>
        <v>391.95517789302892</v>
      </c>
      <c r="BH608" s="43">
        <f t="shared" si="437"/>
        <v>397.86729936018753</v>
      </c>
      <c r="BI608" s="43">
        <f t="shared" si="438"/>
        <v>402.94802874602686</v>
      </c>
      <c r="BJ608" s="43">
        <f t="shared" si="401"/>
        <v>374.42374975161954</v>
      </c>
    </row>
    <row r="609" spans="1:62" x14ac:dyDescent="0.2">
      <c r="A609" s="26" t="s">
        <v>623</v>
      </c>
      <c r="B609" s="17">
        <f>IF(ISERROR(VLOOKUP('Prices updated for CPI'!A609,Quantities!$A$1:$B$576,2,FALSE)),0,VLOOKUP('Prices updated for CPI'!A609,Quantities!$A$1:$B$576,2,FALSE))</f>
        <v>0</v>
      </c>
      <c r="C609" s="18">
        <f t="shared" si="405"/>
        <v>0.16162313973046535</v>
      </c>
      <c r="D609" s="19">
        <v>5</v>
      </c>
      <c r="E609" s="20">
        <v>600</v>
      </c>
      <c r="F609" s="21">
        <v>0</v>
      </c>
      <c r="G609" s="22">
        <v>0</v>
      </c>
      <c r="H609" s="22">
        <v>433.09387607173107</v>
      </c>
      <c r="I609" s="22">
        <v>83.492275808096821</v>
      </c>
      <c r="J609" s="23">
        <f t="shared" si="406"/>
        <v>516.58615187982787</v>
      </c>
      <c r="K609" s="24">
        <f>IF(ISERROR(VLOOKUP($A609,'14-15 pricing'!$A$1:$D$1208,4,FALSE)),L609,VLOOKUP($A609,'14-15 pricing'!$A$1:$D$1208,4,FALSE))</f>
        <v>550.42418033663569</v>
      </c>
      <c r="L609" s="24">
        <f t="shared" si="402"/>
        <v>550.42418033663569</v>
      </c>
      <c r="M609" s="24"/>
      <c r="N609" s="24"/>
      <c r="O609" s="24"/>
      <c r="P609" s="24"/>
      <c r="Q609" s="24"/>
      <c r="R609" s="24"/>
      <c r="S609" s="24"/>
      <c r="T609" s="24"/>
      <c r="U609" s="24">
        <f t="shared" si="439"/>
        <v>550.72933913242753</v>
      </c>
      <c r="V609" s="24">
        <f t="shared" si="439"/>
        <v>550.45410134823874</v>
      </c>
      <c r="W609" s="24">
        <f t="shared" si="439"/>
        <v>551.55078531105255</v>
      </c>
      <c r="X609" s="32">
        <f t="shared" si="403"/>
        <v>117.3303042649046</v>
      </c>
      <c r="Y609" s="32">
        <f t="shared" si="404"/>
        <v>433.09387607173107</v>
      </c>
      <c r="Z609" s="33">
        <f t="shared" si="407"/>
        <v>550.42418033663569</v>
      </c>
      <c r="AA609" s="34">
        <f t="shared" si="408"/>
        <v>0</v>
      </c>
      <c r="AC609" s="49">
        <f t="shared" si="409"/>
        <v>0</v>
      </c>
      <c r="AD609" s="49">
        <f t="shared" si="410"/>
        <v>0</v>
      </c>
      <c r="AE609" s="49">
        <f t="shared" si="411"/>
        <v>0</v>
      </c>
      <c r="AF609" s="49">
        <f t="shared" si="412"/>
        <v>0</v>
      </c>
      <c r="AG609" s="49">
        <f t="shared" si="413"/>
        <v>0</v>
      </c>
      <c r="AH609" s="50">
        <f t="shared" si="414"/>
        <v>0</v>
      </c>
      <c r="AI609" s="49">
        <f t="shared" si="415"/>
        <v>0</v>
      </c>
      <c r="AJ609" s="51">
        <f t="shared" si="416"/>
        <v>0</v>
      </c>
      <c r="AK609" s="61"/>
      <c r="AL609" s="69">
        <f t="shared" si="417"/>
        <v>0</v>
      </c>
      <c r="AM609" s="69">
        <f t="shared" si="418"/>
        <v>0</v>
      </c>
      <c r="AN609" s="69">
        <f t="shared" si="419"/>
        <v>0</v>
      </c>
      <c r="AO609" s="69">
        <f t="shared" si="420"/>
        <v>0</v>
      </c>
      <c r="AP609" s="69">
        <f t="shared" si="421"/>
        <v>0</v>
      </c>
      <c r="AQ609" s="70">
        <f t="shared" si="422"/>
        <v>0</v>
      </c>
      <c r="AS609" s="74">
        <f t="shared" si="423"/>
        <v>0</v>
      </c>
      <c r="AT609" s="74">
        <f t="shared" si="424"/>
        <v>0</v>
      </c>
      <c r="AU609" s="74">
        <f t="shared" si="425"/>
        <v>0</v>
      </c>
      <c r="AV609" s="74">
        <f t="shared" si="426"/>
        <v>0</v>
      </c>
      <c r="AW609" s="45"/>
      <c r="AX609" s="42" t="str">
        <f t="shared" si="427"/>
        <v>HPS0170-ST-0600-005-B</v>
      </c>
      <c r="AY609" s="42">
        <f t="shared" si="428"/>
        <v>550.42418033663569</v>
      </c>
      <c r="AZ609" s="43">
        <f t="shared" si="429"/>
        <v>550.42418033663569</v>
      </c>
      <c r="BA609" s="43">
        <f t="shared" si="430"/>
        <v>550.72933913242753</v>
      </c>
      <c r="BB609" s="43">
        <f t="shared" si="431"/>
        <v>564.22220794117197</v>
      </c>
      <c r="BC609" s="43">
        <f t="shared" si="432"/>
        <v>578.25962036096428</v>
      </c>
      <c r="BD609" s="43">
        <f t="shared" si="433"/>
        <v>586.98189603928199</v>
      </c>
      <c r="BE609" s="43">
        <f t="shared" si="434"/>
        <v>550.45410134823874</v>
      </c>
      <c r="BF609" s="43">
        <f t="shared" si="435"/>
        <v>563.94022683127059</v>
      </c>
      <c r="BG609" s="43">
        <f t="shared" si="436"/>
        <v>577.970623779005</v>
      </c>
      <c r="BH609" s="43">
        <f t="shared" si="437"/>
        <v>586.68854032905369</v>
      </c>
      <c r="BI609" s="43">
        <f t="shared" si="438"/>
        <v>594.18049986425171</v>
      </c>
      <c r="BJ609" s="43">
        <f t="shared" si="401"/>
        <v>551.55078531105255</v>
      </c>
    </row>
    <row r="610" spans="1:62" x14ac:dyDescent="0.2">
      <c r="A610" s="26" t="s">
        <v>624</v>
      </c>
      <c r="B610" s="17">
        <f>IF(ISERROR(VLOOKUP('Prices updated for CPI'!A610,Quantities!$A$1:$B$576,2,FALSE)),0,VLOOKUP('Prices updated for CPI'!A610,Quantities!$A$1:$B$576,2,FALSE))</f>
        <v>0</v>
      </c>
      <c r="C610" s="18">
        <f t="shared" si="405"/>
        <v>0.26972551250857041</v>
      </c>
      <c r="D610" s="19">
        <v>5</v>
      </c>
      <c r="E610" s="20">
        <v>770</v>
      </c>
      <c r="F610" s="21">
        <v>0</v>
      </c>
      <c r="G610" s="22">
        <v>0</v>
      </c>
      <c r="H610" s="22">
        <v>234.00284468434003</v>
      </c>
      <c r="I610" s="22">
        <v>86.428511870596822</v>
      </c>
      <c r="J610" s="23">
        <f t="shared" si="406"/>
        <v>320.43135655493688</v>
      </c>
      <c r="K610" s="24">
        <f>IF(ISERROR(VLOOKUP($A610,'14-15 pricing'!$A$1:$D$1208,4,FALSE)),L610,VLOOKUP($A610,'14-15 pricing'!$A$1:$D$1208,4,FALSE))</f>
        <v>355.45939257205055</v>
      </c>
      <c r="L610" s="24">
        <f t="shared" si="402"/>
        <v>355.45939257205055</v>
      </c>
      <c r="M610" s="24"/>
      <c r="N610" s="24"/>
      <c r="O610" s="24"/>
      <c r="P610" s="24"/>
      <c r="Q610" s="24"/>
      <c r="R610" s="24"/>
      <c r="S610" s="24"/>
      <c r="T610" s="24"/>
      <c r="U610" s="24">
        <f t="shared" si="439"/>
        <v>355.77528311820276</v>
      </c>
      <c r="V610" s="24">
        <f t="shared" si="439"/>
        <v>355.49036583851722</v>
      </c>
      <c r="W610" s="24">
        <f t="shared" si="439"/>
        <v>356.62561771638207</v>
      </c>
      <c r="X610" s="32">
        <f t="shared" si="403"/>
        <v>121.45654788771049</v>
      </c>
      <c r="Y610" s="32">
        <f t="shared" si="404"/>
        <v>234.00284468434003</v>
      </c>
      <c r="Z610" s="33">
        <f t="shared" si="407"/>
        <v>355.45939257205055</v>
      </c>
      <c r="AA610" s="34">
        <f t="shared" si="408"/>
        <v>0</v>
      </c>
      <c r="AC610" s="49">
        <f t="shared" si="409"/>
        <v>0</v>
      </c>
      <c r="AD610" s="49">
        <f t="shared" si="410"/>
        <v>0</v>
      </c>
      <c r="AE610" s="49">
        <f t="shared" si="411"/>
        <v>0</v>
      </c>
      <c r="AF610" s="49">
        <f t="shared" si="412"/>
        <v>0</v>
      </c>
      <c r="AG610" s="49">
        <f t="shared" si="413"/>
        <v>0</v>
      </c>
      <c r="AH610" s="50">
        <f t="shared" si="414"/>
        <v>0</v>
      </c>
      <c r="AI610" s="49">
        <f t="shared" si="415"/>
        <v>0</v>
      </c>
      <c r="AJ610" s="51">
        <f t="shared" si="416"/>
        <v>0</v>
      </c>
      <c r="AK610" s="61"/>
      <c r="AL610" s="69">
        <f t="shared" si="417"/>
        <v>0</v>
      </c>
      <c r="AM610" s="69">
        <f t="shared" si="418"/>
        <v>0</v>
      </c>
      <c r="AN610" s="69">
        <f t="shared" si="419"/>
        <v>0</v>
      </c>
      <c r="AO610" s="69">
        <f t="shared" si="420"/>
        <v>0</v>
      </c>
      <c r="AP610" s="69">
        <f t="shared" si="421"/>
        <v>0</v>
      </c>
      <c r="AQ610" s="70">
        <f t="shared" si="422"/>
        <v>0</v>
      </c>
      <c r="AS610" s="74">
        <f t="shared" si="423"/>
        <v>0</v>
      </c>
      <c r="AT610" s="74">
        <f t="shared" si="424"/>
        <v>0</v>
      </c>
      <c r="AU610" s="74">
        <f t="shared" si="425"/>
        <v>0</v>
      </c>
      <c r="AV610" s="74">
        <f t="shared" si="426"/>
        <v>0</v>
      </c>
      <c r="AW610" s="45"/>
      <c r="AX610" s="42" t="str">
        <f t="shared" si="427"/>
        <v>HPS0170-ST-0770-005-B</v>
      </c>
      <c r="AY610" s="42">
        <f t="shared" si="428"/>
        <v>355.45939257205055</v>
      </c>
      <c r="AZ610" s="43">
        <f t="shared" si="429"/>
        <v>355.45939257205055</v>
      </c>
      <c r="BA610" s="43">
        <f t="shared" si="430"/>
        <v>355.77528311820276</v>
      </c>
      <c r="BB610" s="43">
        <f t="shared" si="431"/>
        <v>364.49177755459874</v>
      </c>
      <c r="BC610" s="43">
        <f t="shared" si="432"/>
        <v>373.56005124738221</v>
      </c>
      <c r="BD610" s="43">
        <f t="shared" si="433"/>
        <v>379.19470674581083</v>
      </c>
      <c r="BE610" s="43">
        <f t="shared" si="434"/>
        <v>355.49036583851722</v>
      </c>
      <c r="BF610" s="43">
        <f t="shared" si="435"/>
        <v>364.19987980156088</v>
      </c>
      <c r="BG610" s="43">
        <f t="shared" si="436"/>
        <v>373.26089130387021</v>
      </c>
      <c r="BH610" s="43">
        <f t="shared" si="437"/>
        <v>378.89103437326639</v>
      </c>
      <c r="BI610" s="43">
        <f t="shared" si="438"/>
        <v>383.72943857352863</v>
      </c>
      <c r="BJ610" s="43">
        <f t="shared" si="401"/>
        <v>356.62561771638207</v>
      </c>
    </row>
    <row r="611" spans="1:62" x14ac:dyDescent="0.2">
      <c r="A611" s="26" t="s">
        <v>625</v>
      </c>
      <c r="B611" s="17">
        <f>IF(ISERROR(VLOOKUP('Prices updated for CPI'!A611,Quantities!$A$1:$B$576,2,FALSE)),0,VLOOKUP('Prices updated for CPI'!A611,Quantities!$A$1:$B$576,2,FALSE))</f>
        <v>0</v>
      </c>
      <c r="C611" s="18">
        <f t="shared" si="405"/>
        <v>0.35441862563258253</v>
      </c>
      <c r="D611" s="19">
        <v>5</v>
      </c>
      <c r="E611" s="20">
        <v>1030</v>
      </c>
      <c r="F611" s="21">
        <v>0</v>
      </c>
      <c r="G611" s="22">
        <v>0</v>
      </c>
      <c r="H611" s="22">
        <v>147.58619927531549</v>
      </c>
      <c r="I611" s="22">
        <v>81.023554870596826</v>
      </c>
      <c r="J611" s="23">
        <f t="shared" si="406"/>
        <v>228.60975414591232</v>
      </c>
      <c r="K611" s="24">
        <f>IF(ISERROR(VLOOKUP($A611,'14-15 pricing'!$A$1:$D$1208,4,FALSE)),L611,VLOOKUP($A611,'14-15 pricing'!$A$1:$D$1208,4,FALSE))</f>
        <v>106.42</v>
      </c>
      <c r="L611" s="24">
        <f t="shared" si="402"/>
        <v>261.44725113407208</v>
      </c>
      <c r="M611" s="24"/>
      <c r="N611" s="24"/>
      <c r="O611" s="24"/>
      <c r="P611" s="24"/>
      <c r="Q611" s="24"/>
      <c r="R611" s="24"/>
      <c r="S611" s="24"/>
      <c r="T611" s="24"/>
      <c r="U611" s="24">
        <f t="shared" si="439"/>
        <v>261.74338691664332</v>
      </c>
      <c r="V611" s="24">
        <f t="shared" si="439"/>
        <v>261.47628743356131</v>
      </c>
      <c r="W611" s="24">
        <f t="shared" si="439"/>
        <v>262.54054436483705</v>
      </c>
      <c r="X611" s="32">
        <f t="shared" si="403"/>
        <v>113.86105185875655</v>
      </c>
      <c r="Y611" s="32">
        <f t="shared" si="404"/>
        <v>147.58619927531549</v>
      </c>
      <c r="Z611" s="33">
        <f t="shared" si="407"/>
        <v>261.44725113407208</v>
      </c>
      <c r="AA611" s="34">
        <f t="shared" si="408"/>
        <v>0</v>
      </c>
      <c r="AC611" s="49">
        <f t="shared" si="409"/>
        <v>0</v>
      </c>
      <c r="AD611" s="49">
        <f t="shared" si="410"/>
        <v>0</v>
      </c>
      <c r="AE611" s="49">
        <f t="shared" si="411"/>
        <v>0</v>
      </c>
      <c r="AF611" s="49">
        <f t="shared" si="412"/>
        <v>0</v>
      </c>
      <c r="AG611" s="49">
        <f t="shared" si="413"/>
        <v>0</v>
      </c>
      <c r="AH611" s="50">
        <f t="shared" si="414"/>
        <v>0</v>
      </c>
      <c r="AI611" s="49">
        <f t="shared" si="415"/>
        <v>0</v>
      </c>
      <c r="AJ611" s="51">
        <f t="shared" si="416"/>
        <v>0</v>
      </c>
      <c r="AK611" s="61"/>
      <c r="AL611" s="69">
        <f t="shared" si="417"/>
        <v>0</v>
      </c>
      <c r="AM611" s="69">
        <f t="shared" si="418"/>
        <v>0</v>
      </c>
      <c r="AN611" s="69">
        <f t="shared" si="419"/>
        <v>0</v>
      </c>
      <c r="AO611" s="69">
        <f t="shared" si="420"/>
        <v>0</v>
      </c>
      <c r="AP611" s="69">
        <f t="shared" si="421"/>
        <v>0</v>
      </c>
      <c r="AQ611" s="70">
        <f t="shared" si="422"/>
        <v>0</v>
      </c>
      <c r="AS611" s="74">
        <f t="shared" si="423"/>
        <v>0</v>
      </c>
      <c r="AT611" s="74">
        <f t="shared" si="424"/>
        <v>0</v>
      </c>
      <c r="AU611" s="74">
        <f t="shared" si="425"/>
        <v>0</v>
      </c>
      <c r="AV611" s="74">
        <f t="shared" si="426"/>
        <v>0</v>
      </c>
      <c r="AW611" s="45"/>
      <c r="AX611" s="42" t="str">
        <f t="shared" si="427"/>
        <v>HPS0170-ST-1030-005-B</v>
      </c>
      <c r="AY611" s="42">
        <f t="shared" si="428"/>
        <v>106.42</v>
      </c>
      <c r="AZ611" s="43">
        <f t="shared" si="429"/>
        <v>261.44725113407208</v>
      </c>
      <c r="BA611" s="43">
        <f t="shared" si="430"/>
        <v>261.74338691664332</v>
      </c>
      <c r="BB611" s="43">
        <f t="shared" si="431"/>
        <v>268.15609989610107</v>
      </c>
      <c r="BC611" s="43">
        <f t="shared" si="432"/>
        <v>274.82761639110066</v>
      </c>
      <c r="BD611" s="43">
        <f t="shared" si="433"/>
        <v>278.97302469867327</v>
      </c>
      <c r="BE611" s="43">
        <f t="shared" si="434"/>
        <v>261.47628743356131</v>
      </c>
      <c r="BF611" s="43">
        <f t="shared" si="435"/>
        <v>267.88245647568357</v>
      </c>
      <c r="BG611" s="43">
        <f t="shared" si="436"/>
        <v>274.54716493389498</v>
      </c>
      <c r="BH611" s="43">
        <f t="shared" si="437"/>
        <v>278.68834300501669</v>
      </c>
      <c r="BI611" s="43">
        <f t="shared" si="438"/>
        <v>282.24716790988685</v>
      </c>
      <c r="BJ611" s="43">
        <f t="shared" si="401"/>
        <v>262.54054436483705</v>
      </c>
    </row>
    <row r="612" spans="1:62" x14ac:dyDescent="0.2">
      <c r="A612" s="26" t="s">
        <v>626</v>
      </c>
      <c r="B612" s="17">
        <f>IF(ISERROR(VLOOKUP('Prices updated for CPI'!A612,Quantities!$A$1:$B$576,2,FALSE)),0,VLOOKUP('Prices updated for CPI'!A612,Quantities!$A$1:$B$576,2,FALSE))</f>
        <v>0</v>
      </c>
      <c r="C612" s="18">
        <f t="shared" si="405"/>
        <v>0.42502873377123312</v>
      </c>
      <c r="D612" s="19">
        <v>5</v>
      </c>
      <c r="E612" s="20">
        <v>70</v>
      </c>
      <c r="F612" s="21">
        <v>0</v>
      </c>
      <c r="G612" s="22">
        <v>0</v>
      </c>
      <c r="H612" s="22">
        <v>104.02373594377168</v>
      </c>
      <c r="I612" s="22">
        <v>76.896150063859182</v>
      </c>
      <c r="J612" s="23">
        <f t="shared" si="406"/>
        <v>180.91988600763085</v>
      </c>
      <c r="K612" s="24">
        <f>IF(ISERROR(VLOOKUP($A612,'14-15 pricing'!$A$1:$D$1208,4,FALSE)),L612,VLOOKUP($A612,'14-15 pricing'!$A$1:$D$1208,4,FALSE))</f>
        <v>108.46</v>
      </c>
      <c r="L612" s="24">
        <f t="shared" si="402"/>
        <v>212.08461458755889</v>
      </c>
      <c r="M612" s="24"/>
      <c r="N612" s="24"/>
      <c r="O612" s="24"/>
      <c r="P612" s="24"/>
      <c r="Q612" s="24"/>
      <c r="R612" s="24"/>
      <c r="S612" s="24"/>
      <c r="T612" s="24"/>
      <c r="U612" s="24">
        <f t="shared" si="439"/>
        <v>212.36566497608169</v>
      </c>
      <c r="V612" s="24">
        <f t="shared" si="439"/>
        <v>212.1121717546863</v>
      </c>
      <c r="W612" s="24">
        <f t="shared" si="439"/>
        <v>213.12221458512718</v>
      </c>
      <c r="X612" s="32">
        <f t="shared" si="403"/>
        <v>108.06087864378721</v>
      </c>
      <c r="Y612" s="32">
        <f t="shared" si="404"/>
        <v>104.02373594377168</v>
      </c>
      <c r="Z612" s="33">
        <f t="shared" si="407"/>
        <v>212.08461458755889</v>
      </c>
      <c r="AA612" s="34">
        <f t="shared" si="408"/>
        <v>0</v>
      </c>
      <c r="AC612" s="49">
        <f t="shared" si="409"/>
        <v>0</v>
      </c>
      <c r="AD612" s="49">
        <f t="shared" si="410"/>
        <v>0</v>
      </c>
      <c r="AE612" s="49">
        <f t="shared" si="411"/>
        <v>0</v>
      </c>
      <c r="AF612" s="49">
        <f t="shared" si="412"/>
        <v>0</v>
      </c>
      <c r="AG612" s="49">
        <f t="shared" si="413"/>
        <v>0</v>
      </c>
      <c r="AH612" s="50">
        <f t="shared" si="414"/>
        <v>0</v>
      </c>
      <c r="AI612" s="49">
        <f t="shared" si="415"/>
        <v>0</v>
      </c>
      <c r="AJ612" s="51">
        <f t="shared" si="416"/>
        <v>0</v>
      </c>
      <c r="AK612" s="61"/>
      <c r="AL612" s="69">
        <f t="shared" si="417"/>
        <v>0</v>
      </c>
      <c r="AM612" s="69">
        <f t="shared" si="418"/>
        <v>0</v>
      </c>
      <c r="AN612" s="69">
        <f t="shared" si="419"/>
        <v>0</v>
      </c>
      <c r="AO612" s="69">
        <f t="shared" si="420"/>
        <v>0</v>
      </c>
      <c r="AP612" s="69">
        <f t="shared" si="421"/>
        <v>0</v>
      </c>
      <c r="AQ612" s="70">
        <f t="shared" si="422"/>
        <v>0</v>
      </c>
      <c r="AS612" s="74">
        <f t="shared" si="423"/>
        <v>0</v>
      </c>
      <c r="AT612" s="74">
        <f t="shared" si="424"/>
        <v>0</v>
      </c>
      <c r="AU612" s="74">
        <f t="shared" si="425"/>
        <v>0</v>
      </c>
      <c r="AV612" s="74">
        <f t="shared" si="426"/>
        <v>0</v>
      </c>
      <c r="AW612" s="45"/>
      <c r="AX612" s="42" t="str">
        <f t="shared" si="427"/>
        <v>HPS0170-TA-0070-005-B</v>
      </c>
      <c r="AY612" s="42">
        <f t="shared" si="428"/>
        <v>108.46</v>
      </c>
      <c r="AZ612" s="43">
        <f t="shared" si="429"/>
        <v>212.08461458755889</v>
      </c>
      <c r="BA612" s="43">
        <f t="shared" si="430"/>
        <v>212.36566497608169</v>
      </c>
      <c r="BB612" s="43">
        <f t="shared" si="431"/>
        <v>217.56862376799569</v>
      </c>
      <c r="BC612" s="43">
        <f t="shared" si="432"/>
        <v>222.98156295835884</v>
      </c>
      <c r="BD612" s="43">
        <f t="shared" si="433"/>
        <v>226.34494264945832</v>
      </c>
      <c r="BE612" s="43">
        <f t="shared" si="434"/>
        <v>212.1121717546863</v>
      </c>
      <c r="BF612" s="43">
        <f t="shared" si="435"/>
        <v>217.3089199626761</v>
      </c>
      <c r="BG612" s="43">
        <f t="shared" si="436"/>
        <v>222.71539792310014</v>
      </c>
      <c r="BH612" s="43">
        <f t="shared" si="437"/>
        <v>226.07476286938308</v>
      </c>
      <c r="BI612" s="43">
        <f t="shared" si="438"/>
        <v>228.96171712009493</v>
      </c>
      <c r="BJ612" s="43">
        <f t="shared" si="401"/>
        <v>213.12221458512718</v>
      </c>
    </row>
    <row r="613" spans="1:62" x14ac:dyDescent="0.2">
      <c r="A613" s="26" t="s">
        <v>627</v>
      </c>
      <c r="B613" s="17">
        <f>IF(ISERROR(VLOOKUP('Prices updated for CPI'!A613,Quantities!$A$1:$B$576,2,FALSE)),0,VLOOKUP('Prices updated for CPI'!A613,Quantities!$A$1:$B$576,2,FALSE))</f>
        <v>0</v>
      </c>
      <c r="C613" s="18">
        <f t="shared" si="405"/>
        <v>0.31532333239951355</v>
      </c>
      <c r="D613" s="19">
        <v>5</v>
      </c>
      <c r="E613" s="20">
        <v>240</v>
      </c>
      <c r="F613" s="21">
        <v>0</v>
      </c>
      <c r="G613" s="22">
        <v>0</v>
      </c>
      <c r="H613" s="22">
        <v>190.44038135279621</v>
      </c>
      <c r="I613" s="22">
        <v>87.706064063859188</v>
      </c>
      <c r="J613" s="23">
        <f t="shared" si="406"/>
        <v>278.14644541665541</v>
      </c>
      <c r="K613" s="24">
        <f>IF(ISERROR(VLOOKUP($A613,'14-15 pricing'!$A$1:$D$1208,4,FALSE)),L613,VLOOKUP($A613,'14-15 pricing'!$A$1:$D$1208,4,FALSE))</f>
        <v>313.69225205449129</v>
      </c>
      <c r="L613" s="24">
        <f t="shared" si="402"/>
        <v>313.69225205449129</v>
      </c>
      <c r="M613" s="24"/>
      <c r="N613" s="24"/>
      <c r="O613" s="24"/>
      <c r="P613" s="24"/>
      <c r="Q613" s="24"/>
      <c r="R613" s="24"/>
      <c r="S613" s="24"/>
      <c r="T613" s="24"/>
      <c r="U613" s="24">
        <f t="shared" si="439"/>
        <v>314.01281197017602</v>
      </c>
      <c r="V613" s="24">
        <f t="shared" si="439"/>
        <v>313.72368315557355</v>
      </c>
      <c r="W613" s="24">
        <f t="shared" si="439"/>
        <v>314.87571587919263</v>
      </c>
      <c r="X613" s="32">
        <f t="shared" si="403"/>
        <v>123.25187070169508</v>
      </c>
      <c r="Y613" s="32">
        <f t="shared" si="404"/>
        <v>190.44038135279621</v>
      </c>
      <c r="Z613" s="33">
        <f t="shared" si="407"/>
        <v>313.69225205449129</v>
      </c>
      <c r="AA613" s="34">
        <f t="shared" si="408"/>
        <v>0</v>
      </c>
      <c r="AC613" s="49">
        <f t="shared" si="409"/>
        <v>0</v>
      </c>
      <c r="AD613" s="49">
        <f t="shared" si="410"/>
        <v>0</v>
      </c>
      <c r="AE613" s="49">
        <f t="shared" si="411"/>
        <v>0</v>
      </c>
      <c r="AF613" s="49">
        <f t="shared" si="412"/>
        <v>0</v>
      </c>
      <c r="AG613" s="49">
        <f t="shared" si="413"/>
        <v>0</v>
      </c>
      <c r="AH613" s="50">
        <f t="shared" si="414"/>
        <v>0</v>
      </c>
      <c r="AI613" s="49">
        <f t="shared" si="415"/>
        <v>0</v>
      </c>
      <c r="AJ613" s="51">
        <f t="shared" si="416"/>
        <v>0</v>
      </c>
      <c r="AK613" s="61"/>
      <c r="AL613" s="69">
        <f t="shared" si="417"/>
        <v>0</v>
      </c>
      <c r="AM613" s="69">
        <f t="shared" si="418"/>
        <v>0</v>
      </c>
      <c r="AN613" s="69">
        <f t="shared" si="419"/>
        <v>0</v>
      </c>
      <c r="AO613" s="69">
        <f t="shared" si="420"/>
        <v>0</v>
      </c>
      <c r="AP613" s="69">
        <f t="shared" si="421"/>
        <v>0</v>
      </c>
      <c r="AQ613" s="70">
        <f t="shared" si="422"/>
        <v>0</v>
      </c>
      <c r="AS613" s="74">
        <f t="shared" si="423"/>
        <v>0</v>
      </c>
      <c r="AT613" s="74">
        <f t="shared" si="424"/>
        <v>0</v>
      </c>
      <c r="AU613" s="74">
        <f t="shared" si="425"/>
        <v>0</v>
      </c>
      <c r="AV613" s="74">
        <f t="shared" si="426"/>
        <v>0</v>
      </c>
      <c r="AW613" s="45"/>
      <c r="AX613" s="42" t="str">
        <f t="shared" si="427"/>
        <v>HPS0170-TA-0240-005-B</v>
      </c>
      <c r="AY613" s="42">
        <f t="shared" si="428"/>
        <v>313.69225205449129</v>
      </c>
      <c r="AZ613" s="43">
        <f t="shared" si="429"/>
        <v>313.69225205449129</v>
      </c>
      <c r="BA613" s="43">
        <f t="shared" si="430"/>
        <v>314.01281197017602</v>
      </c>
      <c r="BB613" s="43">
        <f t="shared" si="431"/>
        <v>321.70612586344532</v>
      </c>
      <c r="BC613" s="43">
        <f t="shared" si="432"/>
        <v>329.70992561318798</v>
      </c>
      <c r="BD613" s="43">
        <f t="shared" si="433"/>
        <v>334.68316040914465</v>
      </c>
      <c r="BE613" s="43">
        <f t="shared" si="434"/>
        <v>313.72368315557355</v>
      </c>
      <c r="BF613" s="43">
        <f t="shared" si="435"/>
        <v>321.40991339288507</v>
      </c>
      <c r="BG613" s="43">
        <f t="shared" si="436"/>
        <v>329.40634360531669</v>
      </c>
      <c r="BH613" s="43">
        <f t="shared" si="437"/>
        <v>334.37499927129369</v>
      </c>
      <c r="BI613" s="43">
        <f t="shared" si="438"/>
        <v>338.6449377342426</v>
      </c>
      <c r="BJ613" s="43">
        <f t="shared" si="401"/>
        <v>314.87571587919263</v>
      </c>
    </row>
    <row r="614" spans="1:62" x14ac:dyDescent="0.2">
      <c r="A614" s="26" t="s">
        <v>628</v>
      </c>
      <c r="B614" s="17">
        <f>IF(ISERROR(VLOOKUP('Prices updated for CPI'!A614,Quantities!$A$1:$B$576,2,FALSE)),0,VLOOKUP('Prices updated for CPI'!A614,Quantities!$A$1:$B$576,2,FALSE))</f>
        <v>0</v>
      </c>
      <c r="C614" s="18">
        <f t="shared" si="405"/>
        <v>0.29346974110003993</v>
      </c>
      <c r="D614" s="19">
        <v>5</v>
      </c>
      <c r="E614" s="20">
        <v>330</v>
      </c>
      <c r="F614" s="21">
        <v>0</v>
      </c>
      <c r="G614" s="22">
        <v>0</v>
      </c>
      <c r="H614" s="22">
        <v>208.90181303095429</v>
      </c>
      <c r="I614" s="22">
        <v>86.771033813859177</v>
      </c>
      <c r="J614" s="23">
        <f t="shared" si="406"/>
        <v>295.67284684481348</v>
      </c>
      <c r="K614" s="24">
        <f>IF(ISERROR(VLOOKUP($A614,'14-15 pricing'!$A$1:$D$1208,4,FALSE)),L614,VLOOKUP($A614,'14-15 pricing'!$A$1:$D$1208,4,FALSE))</f>
        <v>330.83970129933363</v>
      </c>
      <c r="L614" s="24">
        <f t="shared" si="402"/>
        <v>330.83970129933363</v>
      </c>
      <c r="M614" s="24"/>
      <c r="N614" s="24"/>
      <c r="O614" s="24"/>
      <c r="P614" s="24"/>
      <c r="Q614" s="24"/>
      <c r="R614" s="24"/>
      <c r="S614" s="24"/>
      <c r="T614" s="24"/>
      <c r="U614" s="24">
        <f t="shared" ref="U614:W633" si="440">IF($D614=5,($I614*(1+U$8)*U$7)+$H614,$J614*(1+U$8)*U$7)</f>
        <v>331.15684374073879</v>
      </c>
      <c r="V614" s="24">
        <f t="shared" si="440"/>
        <v>330.87079731491622</v>
      </c>
      <c r="W614" s="24">
        <f t="shared" si="440"/>
        <v>332.01054827150961</v>
      </c>
      <c r="X614" s="32">
        <f t="shared" si="403"/>
        <v>121.93788826837935</v>
      </c>
      <c r="Y614" s="32">
        <f t="shared" si="404"/>
        <v>208.90181303095429</v>
      </c>
      <c r="Z614" s="33">
        <f t="shared" si="407"/>
        <v>330.83970129933363</v>
      </c>
      <c r="AA614" s="34">
        <f t="shared" si="408"/>
        <v>0</v>
      </c>
      <c r="AC614" s="49">
        <f t="shared" si="409"/>
        <v>0</v>
      </c>
      <c r="AD614" s="49">
        <f t="shared" si="410"/>
        <v>0</v>
      </c>
      <c r="AE614" s="49">
        <f t="shared" si="411"/>
        <v>0</v>
      </c>
      <c r="AF614" s="49">
        <f t="shared" si="412"/>
        <v>0</v>
      </c>
      <c r="AG614" s="49">
        <f t="shared" si="413"/>
        <v>0</v>
      </c>
      <c r="AH614" s="50">
        <f t="shared" si="414"/>
        <v>0</v>
      </c>
      <c r="AI614" s="49">
        <f t="shared" si="415"/>
        <v>0</v>
      </c>
      <c r="AJ614" s="51">
        <f t="shared" si="416"/>
        <v>0</v>
      </c>
      <c r="AK614" s="61"/>
      <c r="AL614" s="69">
        <f t="shared" si="417"/>
        <v>0</v>
      </c>
      <c r="AM614" s="69">
        <f t="shared" si="418"/>
        <v>0</v>
      </c>
      <c r="AN614" s="69">
        <f t="shared" si="419"/>
        <v>0</v>
      </c>
      <c r="AO614" s="69">
        <f t="shared" si="420"/>
        <v>0</v>
      </c>
      <c r="AP614" s="69">
        <f t="shared" si="421"/>
        <v>0</v>
      </c>
      <c r="AQ614" s="70">
        <f t="shared" si="422"/>
        <v>0</v>
      </c>
      <c r="AS614" s="74">
        <f t="shared" si="423"/>
        <v>0</v>
      </c>
      <c r="AT614" s="74">
        <f t="shared" si="424"/>
        <v>0</v>
      </c>
      <c r="AU614" s="74">
        <f t="shared" si="425"/>
        <v>0</v>
      </c>
      <c r="AV614" s="74">
        <f t="shared" si="426"/>
        <v>0</v>
      </c>
      <c r="AW614" s="45"/>
      <c r="AX614" s="42" t="str">
        <f t="shared" si="427"/>
        <v>HPS0170-TA-0330-005-B</v>
      </c>
      <c r="AY614" s="42">
        <f t="shared" si="428"/>
        <v>330.83970129933363</v>
      </c>
      <c r="AZ614" s="43">
        <f t="shared" si="429"/>
        <v>330.83970129933363</v>
      </c>
      <c r="BA614" s="43">
        <f t="shared" si="430"/>
        <v>331.15684374073879</v>
      </c>
      <c r="BB614" s="43">
        <f t="shared" si="431"/>
        <v>339.27018641238686</v>
      </c>
      <c r="BC614" s="43">
        <f t="shared" si="432"/>
        <v>347.71096641250176</v>
      </c>
      <c r="BD614" s="43">
        <f t="shared" si="433"/>
        <v>352.95572291742758</v>
      </c>
      <c r="BE614" s="43">
        <f t="shared" si="434"/>
        <v>330.87079731491622</v>
      </c>
      <c r="BF614" s="43">
        <f t="shared" si="435"/>
        <v>338.97713184913164</v>
      </c>
      <c r="BG614" s="43">
        <f t="shared" si="436"/>
        <v>347.41062087822831</v>
      </c>
      <c r="BH614" s="43">
        <f t="shared" si="437"/>
        <v>352.65084707106519</v>
      </c>
      <c r="BI614" s="43">
        <f t="shared" si="438"/>
        <v>357.15416645553427</v>
      </c>
      <c r="BJ614" s="43">
        <f t="shared" si="401"/>
        <v>332.01054827150961</v>
      </c>
    </row>
    <row r="615" spans="1:62" x14ac:dyDescent="0.2">
      <c r="A615" s="26" t="s">
        <v>629</v>
      </c>
      <c r="B615" s="17">
        <f>IF(ISERROR(VLOOKUP('Prices updated for CPI'!A615,Quantities!$A$1:$B$576,2,FALSE)),0,VLOOKUP('Prices updated for CPI'!A615,Quantities!$A$1:$B$576,2,FALSE))</f>
        <v>0</v>
      </c>
      <c r="C615" s="18">
        <f t="shared" si="405"/>
        <v>0.24479244320244725</v>
      </c>
      <c r="D615" s="19">
        <v>5</v>
      </c>
      <c r="E615" s="20">
        <v>400</v>
      </c>
      <c r="F615" s="21">
        <v>0</v>
      </c>
      <c r="G615" s="22">
        <v>0</v>
      </c>
      <c r="H615" s="22">
        <v>252.46427636249808</v>
      </c>
      <c r="I615" s="22">
        <v>81.833591938859186</v>
      </c>
      <c r="J615" s="23">
        <f t="shared" si="406"/>
        <v>334.29786830135725</v>
      </c>
      <c r="K615" s="24">
        <f>IF(ISERROR(VLOOKUP($A615,'14-15 pricing'!$A$1:$D$1208,4,FALSE)),L615,VLOOKUP($A615,'14-15 pricing'!$A$1:$D$1208,4,FALSE))</f>
        <v>367.46365981858139</v>
      </c>
      <c r="L615" s="24">
        <f t="shared" si="402"/>
        <v>367.46365981858139</v>
      </c>
      <c r="M615" s="24"/>
      <c r="N615" s="24"/>
      <c r="O615" s="24"/>
      <c r="P615" s="24"/>
      <c r="Q615" s="24"/>
      <c r="R615" s="24"/>
      <c r="S615" s="24"/>
      <c r="T615" s="24"/>
      <c r="U615" s="24">
        <f t="shared" si="440"/>
        <v>367.76275623354536</v>
      </c>
      <c r="V615" s="24">
        <f t="shared" si="440"/>
        <v>367.49298640993641</v>
      </c>
      <c r="W615" s="24">
        <f t="shared" si="440"/>
        <v>368.56788330345353</v>
      </c>
      <c r="X615" s="32">
        <f t="shared" si="403"/>
        <v>114.99938345608328</v>
      </c>
      <c r="Y615" s="32">
        <f t="shared" si="404"/>
        <v>252.46427636249808</v>
      </c>
      <c r="Z615" s="33">
        <f t="shared" si="407"/>
        <v>367.46365981858139</v>
      </c>
      <c r="AA615" s="34">
        <f t="shared" si="408"/>
        <v>0</v>
      </c>
      <c r="AC615" s="49">
        <f t="shared" si="409"/>
        <v>0</v>
      </c>
      <c r="AD615" s="49">
        <f t="shared" si="410"/>
        <v>0</v>
      </c>
      <c r="AE615" s="49">
        <f t="shared" si="411"/>
        <v>0</v>
      </c>
      <c r="AF615" s="49">
        <f t="shared" si="412"/>
        <v>0</v>
      </c>
      <c r="AG615" s="49">
        <f t="shared" si="413"/>
        <v>0</v>
      </c>
      <c r="AH615" s="50">
        <f t="shared" si="414"/>
        <v>0</v>
      </c>
      <c r="AI615" s="49">
        <f t="shared" si="415"/>
        <v>0</v>
      </c>
      <c r="AJ615" s="51">
        <f t="shared" si="416"/>
        <v>0</v>
      </c>
      <c r="AK615" s="61"/>
      <c r="AL615" s="69">
        <f t="shared" si="417"/>
        <v>0</v>
      </c>
      <c r="AM615" s="69">
        <f t="shared" si="418"/>
        <v>0</v>
      </c>
      <c r="AN615" s="69">
        <f t="shared" si="419"/>
        <v>0</v>
      </c>
      <c r="AO615" s="69">
        <f t="shared" si="420"/>
        <v>0</v>
      </c>
      <c r="AP615" s="69">
        <f t="shared" si="421"/>
        <v>0</v>
      </c>
      <c r="AQ615" s="70">
        <f t="shared" si="422"/>
        <v>0</v>
      </c>
      <c r="AS615" s="74">
        <f t="shared" si="423"/>
        <v>0</v>
      </c>
      <c r="AT615" s="74">
        <f t="shared" si="424"/>
        <v>0</v>
      </c>
      <c r="AU615" s="74">
        <f t="shared" si="425"/>
        <v>0</v>
      </c>
      <c r="AV615" s="74">
        <f t="shared" si="426"/>
        <v>0</v>
      </c>
      <c r="AW615" s="45"/>
      <c r="AX615" s="42" t="str">
        <f t="shared" si="427"/>
        <v>HPS0170-TA-0400-005-B</v>
      </c>
      <c r="AY615" s="42">
        <f t="shared" si="428"/>
        <v>367.46365981858139</v>
      </c>
      <c r="AZ615" s="43">
        <f t="shared" si="429"/>
        <v>367.46365981858139</v>
      </c>
      <c r="BA615" s="43">
        <f t="shared" si="430"/>
        <v>367.76275623354536</v>
      </c>
      <c r="BB615" s="43">
        <f t="shared" si="431"/>
        <v>376.77294376126719</v>
      </c>
      <c r="BC615" s="43">
        <f t="shared" si="432"/>
        <v>386.14676337658369</v>
      </c>
      <c r="BD615" s="43">
        <f t="shared" si="433"/>
        <v>391.97127265212026</v>
      </c>
      <c r="BE615" s="43">
        <f t="shared" si="434"/>
        <v>367.49298640993641</v>
      </c>
      <c r="BF615" s="43">
        <f t="shared" si="435"/>
        <v>376.49656457697984</v>
      </c>
      <c r="BG615" s="43">
        <f t="shared" si="436"/>
        <v>385.86350809181766</v>
      </c>
      <c r="BH615" s="43">
        <f t="shared" si="437"/>
        <v>391.68374483890148</v>
      </c>
      <c r="BI615" s="43">
        <f t="shared" si="438"/>
        <v>396.68551079342654</v>
      </c>
      <c r="BJ615" s="43">
        <f t="shared" si="401"/>
        <v>368.56788330345353</v>
      </c>
    </row>
    <row r="616" spans="1:62" x14ac:dyDescent="0.2">
      <c r="A616" s="26" t="s">
        <v>630</v>
      </c>
      <c r="B616" s="17">
        <f>IF(ISERROR(VLOOKUP('Prices updated for CPI'!A616,Quantities!$A$1:$B$576,2,FALSE)),0,VLOOKUP('Prices updated for CPI'!A616,Quantities!$A$1:$B$576,2,FALSE))</f>
        <v>0</v>
      </c>
      <c r="C616" s="18">
        <f t="shared" si="405"/>
        <v>0.15487075097195996</v>
      </c>
      <c r="D616" s="19">
        <v>5</v>
      </c>
      <c r="E616" s="20">
        <v>600</v>
      </c>
      <c r="F616" s="21">
        <v>0</v>
      </c>
      <c r="G616" s="22">
        <v>0</v>
      </c>
      <c r="H616" s="22">
        <v>433.09387607173107</v>
      </c>
      <c r="I616" s="22">
        <v>79.364871001359177</v>
      </c>
      <c r="J616" s="23">
        <f t="shared" si="406"/>
        <v>512.45874707309031</v>
      </c>
      <c r="K616" s="24">
        <f>IF(ISERROR(VLOOKUP($A616,'14-15 pricing'!$A$1:$D$1208,4,FALSE)),L616,VLOOKUP($A616,'14-15 pricing'!$A$1:$D$1208,4,FALSE))</f>
        <v>544.6240071216663</v>
      </c>
      <c r="L616" s="24">
        <f t="shared" si="402"/>
        <v>544.6240071216663</v>
      </c>
      <c r="M616" s="24"/>
      <c r="N616" s="24"/>
      <c r="O616" s="24"/>
      <c r="P616" s="24"/>
      <c r="Q616" s="24"/>
      <c r="R616" s="24"/>
      <c r="S616" s="24"/>
      <c r="T616" s="24"/>
      <c r="U616" s="24">
        <f t="shared" si="440"/>
        <v>544.91408052340967</v>
      </c>
      <c r="V616" s="24">
        <f t="shared" si="440"/>
        <v>544.6524490009075</v>
      </c>
      <c r="W616" s="24">
        <f t="shared" si="440"/>
        <v>545.69491886288654</v>
      </c>
      <c r="X616" s="32">
        <f t="shared" si="403"/>
        <v>111.53013104993524</v>
      </c>
      <c r="Y616" s="32">
        <f t="shared" si="404"/>
        <v>433.09387607173107</v>
      </c>
      <c r="Z616" s="33">
        <f t="shared" si="407"/>
        <v>544.6240071216663</v>
      </c>
      <c r="AA616" s="34">
        <f t="shared" si="408"/>
        <v>0</v>
      </c>
      <c r="AC616" s="49">
        <f t="shared" si="409"/>
        <v>0</v>
      </c>
      <c r="AD616" s="49">
        <f t="shared" si="410"/>
        <v>0</v>
      </c>
      <c r="AE616" s="49">
        <f t="shared" si="411"/>
        <v>0</v>
      </c>
      <c r="AF616" s="49">
        <f t="shared" si="412"/>
        <v>0</v>
      </c>
      <c r="AG616" s="49">
        <f t="shared" si="413"/>
        <v>0</v>
      </c>
      <c r="AH616" s="50">
        <f t="shared" si="414"/>
        <v>0</v>
      </c>
      <c r="AI616" s="49">
        <f t="shared" si="415"/>
        <v>0</v>
      </c>
      <c r="AJ616" s="51">
        <f t="shared" si="416"/>
        <v>0</v>
      </c>
      <c r="AK616" s="61"/>
      <c r="AL616" s="69">
        <f t="shared" si="417"/>
        <v>0</v>
      </c>
      <c r="AM616" s="69">
        <f t="shared" si="418"/>
        <v>0</v>
      </c>
      <c r="AN616" s="69">
        <f t="shared" si="419"/>
        <v>0</v>
      </c>
      <c r="AO616" s="69">
        <f t="shared" si="420"/>
        <v>0</v>
      </c>
      <c r="AP616" s="69">
        <f t="shared" si="421"/>
        <v>0</v>
      </c>
      <c r="AQ616" s="70">
        <f t="shared" si="422"/>
        <v>0</v>
      </c>
      <c r="AS616" s="74">
        <f t="shared" si="423"/>
        <v>0</v>
      </c>
      <c r="AT616" s="74">
        <f t="shared" si="424"/>
        <v>0</v>
      </c>
      <c r="AU616" s="74">
        <f t="shared" si="425"/>
        <v>0</v>
      </c>
      <c r="AV616" s="74">
        <f t="shared" si="426"/>
        <v>0</v>
      </c>
      <c r="AW616" s="45"/>
      <c r="AX616" s="42" t="str">
        <f t="shared" si="427"/>
        <v>HPS0170-TA-0600-005-B</v>
      </c>
      <c r="AY616" s="42">
        <f t="shared" si="428"/>
        <v>544.6240071216663</v>
      </c>
      <c r="AZ616" s="43">
        <f t="shared" si="429"/>
        <v>544.6240071216663</v>
      </c>
      <c r="BA616" s="43">
        <f t="shared" si="430"/>
        <v>544.91408052340967</v>
      </c>
      <c r="BB616" s="43">
        <f t="shared" si="431"/>
        <v>558.26447549623322</v>
      </c>
      <c r="BC616" s="43">
        <f t="shared" si="432"/>
        <v>572.15366413780612</v>
      </c>
      <c r="BD616" s="43">
        <f t="shared" si="433"/>
        <v>580.78383960441465</v>
      </c>
      <c r="BE616" s="43">
        <f t="shared" si="434"/>
        <v>544.6524490009075</v>
      </c>
      <c r="BF616" s="43">
        <f t="shared" si="435"/>
        <v>557.99643400142975</v>
      </c>
      <c r="BG616" s="43">
        <f t="shared" si="436"/>
        <v>571.87895397779369</v>
      </c>
      <c r="BH616" s="43">
        <f t="shared" si="437"/>
        <v>580.50498580776753</v>
      </c>
      <c r="BI616" s="43">
        <f t="shared" si="438"/>
        <v>587.91798191165117</v>
      </c>
      <c r="BJ616" s="43">
        <f t="shared" si="401"/>
        <v>545.69491886288654</v>
      </c>
    </row>
    <row r="617" spans="1:62" x14ac:dyDescent="0.2">
      <c r="A617" s="26" t="s">
        <v>631</v>
      </c>
      <c r="B617" s="17">
        <f>IF(ISERROR(VLOOKUP('Prices updated for CPI'!A617,Quantities!$A$1:$B$576,2,FALSE)),0,VLOOKUP('Prices updated for CPI'!A617,Quantities!$A$1:$B$576,2,FALSE))</f>
        <v>0</v>
      </c>
      <c r="C617" s="18">
        <f t="shared" si="405"/>
        <v>0.44957464873228264</v>
      </c>
      <c r="D617" s="19">
        <v>5</v>
      </c>
      <c r="E617" s="20">
        <v>40</v>
      </c>
      <c r="F617" s="21">
        <v>0</v>
      </c>
      <c r="G617" s="22">
        <v>0</v>
      </c>
      <c r="H617" s="22">
        <v>72.401109107494534</v>
      </c>
      <c r="I617" s="22">
        <v>59.135545119537753</v>
      </c>
      <c r="J617" s="23">
        <f t="shared" si="406"/>
        <v>131.53665422703227</v>
      </c>
      <c r="K617" s="24">
        <f>IF(ISERROR(VLOOKUP($A617,'14-15 pricing'!$A$1:$D$1208,4,FALSE)),L617,VLOOKUP($A617,'14-15 pricing'!$A$1:$D$1208,4,FALSE))</f>
        <v>155.50330550340945</v>
      </c>
      <c r="L617" s="24">
        <f t="shared" si="402"/>
        <v>155.50330550340945</v>
      </c>
      <c r="M617" s="24"/>
      <c r="N617" s="24"/>
      <c r="O617" s="24"/>
      <c r="P617" s="24"/>
      <c r="Q617" s="24"/>
      <c r="R617" s="24"/>
      <c r="S617" s="24"/>
      <c r="T617" s="24"/>
      <c r="U617" s="24">
        <f t="shared" si="440"/>
        <v>155.719442044934</v>
      </c>
      <c r="V617" s="24">
        <f t="shared" si="440"/>
        <v>155.52449782706515</v>
      </c>
      <c r="W617" s="24">
        <f t="shared" si="440"/>
        <v>156.30125236318432</v>
      </c>
      <c r="X617" s="32">
        <f t="shared" si="403"/>
        <v>83.102196395914916</v>
      </c>
      <c r="Y617" s="32">
        <f t="shared" si="404"/>
        <v>72.401109107494534</v>
      </c>
      <c r="Z617" s="33">
        <f t="shared" si="407"/>
        <v>155.50330550340945</v>
      </c>
      <c r="AA617" s="34">
        <f t="shared" si="408"/>
        <v>0</v>
      </c>
      <c r="AC617" s="49">
        <f t="shared" si="409"/>
        <v>0</v>
      </c>
      <c r="AD617" s="49">
        <f t="shared" si="410"/>
        <v>0</v>
      </c>
      <c r="AE617" s="49">
        <f t="shared" si="411"/>
        <v>0</v>
      </c>
      <c r="AF617" s="49">
        <f t="shared" si="412"/>
        <v>0</v>
      </c>
      <c r="AG617" s="49">
        <f t="shared" si="413"/>
        <v>0</v>
      </c>
      <c r="AH617" s="50">
        <f t="shared" si="414"/>
        <v>0</v>
      </c>
      <c r="AI617" s="49">
        <f t="shared" si="415"/>
        <v>0</v>
      </c>
      <c r="AJ617" s="51">
        <f t="shared" si="416"/>
        <v>0</v>
      </c>
      <c r="AK617" s="61"/>
      <c r="AL617" s="69">
        <f t="shared" si="417"/>
        <v>0</v>
      </c>
      <c r="AM617" s="69">
        <f t="shared" si="418"/>
        <v>0</v>
      </c>
      <c r="AN617" s="69">
        <f t="shared" si="419"/>
        <v>0</v>
      </c>
      <c r="AO617" s="69">
        <f t="shared" si="420"/>
        <v>0</v>
      </c>
      <c r="AP617" s="69">
        <f t="shared" si="421"/>
        <v>0</v>
      </c>
      <c r="AQ617" s="70">
        <f t="shared" si="422"/>
        <v>0</v>
      </c>
      <c r="AS617" s="74">
        <f t="shared" si="423"/>
        <v>0</v>
      </c>
      <c r="AT617" s="74">
        <f t="shared" si="424"/>
        <v>0</v>
      </c>
      <c r="AU617" s="74">
        <f t="shared" si="425"/>
        <v>0</v>
      </c>
      <c r="AV617" s="74">
        <f t="shared" si="426"/>
        <v>0</v>
      </c>
      <c r="AW617" s="45"/>
      <c r="AX617" s="42" t="str">
        <f t="shared" si="427"/>
        <v>LPS0030-ST-0040-005-B</v>
      </c>
      <c r="AY617" s="42">
        <f t="shared" si="428"/>
        <v>155.50330550340945</v>
      </c>
      <c r="AZ617" s="43">
        <f t="shared" si="429"/>
        <v>155.50330550340945</v>
      </c>
      <c r="BA617" s="43">
        <f t="shared" si="430"/>
        <v>155.719442044934</v>
      </c>
      <c r="BB617" s="43">
        <f t="shared" si="431"/>
        <v>159.53456837503487</v>
      </c>
      <c r="BC617" s="43">
        <f t="shared" si="432"/>
        <v>163.50366512446203</v>
      </c>
      <c r="BD617" s="43">
        <f t="shared" si="433"/>
        <v>165.96989999789255</v>
      </c>
      <c r="BE617" s="43">
        <f t="shared" si="434"/>
        <v>155.52449782706515</v>
      </c>
      <c r="BF617" s="43">
        <f t="shared" si="435"/>
        <v>159.33484802382824</v>
      </c>
      <c r="BG617" s="43">
        <f t="shared" si="436"/>
        <v>163.29897588529062</v>
      </c>
      <c r="BH617" s="43">
        <f t="shared" si="437"/>
        <v>165.76212329435464</v>
      </c>
      <c r="BI617" s="43">
        <f t="shared" si="438"/>
        <v>167.878890599019</v>
      </c>
      <c r="BJ617" s="43">
        <f t="shared" si="401"/>
        <v>156.30125236318432</v>
      </c>
    </row>
    <row r="618" spans="1:62" x14ac:dyDescent="0.2">
      <c r="A618" s="26" t="s">
        <v>632</v>
      </c>
      <c r="B618" s="17">
        <f>IF(ISERROR(VLOOKUP('Prices updated for CPI'!A618,Quantities!$A$1:$B$576,2,FALSE)),0,VLOOKUP('Prices updated for CPI'!A618,Quantities!$A$1:$B$576,2,FALSE))</f>
        <v>0</v>
      </c>
      <c r="C618" s="18">
        <f t="shared" si="405"/>
        <v>0.30575483709900647</v>
      </c>
      <c r="D618" s="19">
        <v>5</v>
      </c>
      <c r="E618" s="20">
        <v>350</v>
      </c>
      <c r="F618" s="21">
        <v>0</v>
      </c>
      <c r="G618" s="22">
        <v>0</v>
      </c>
      <c r="H618" s="22">
        <v>158.81775451651905</v>
      </c>
      <c r="I618" s="22">
        <v>69.945459119537759</v>
      </c>
      <c r="J618" s="23">
        <f t="shared" si="406"/>
        <v>228.7632136360568</v>
      </c>
      <c r="K618" s="24">
        <f>IF(ISERROR(VLOOKUP($A618,'14-15 pricing'!$A$1:$D$1208,4,FALSE)),L618,VLOOKUP($A618,'14-15 pricing'!$A$1:$D$1208,4,FALSE))</f>
        <v>257.11094297034185</v>
      </c>
      <c r="L618" s="24">
        <f t="shared" ref="L618:L649" si="441">IF($D618=5,($I618*(1+L$8)*L$7)+$H618,$J618*(1+L$8)*L$7)</f>
        <v>257.11094297034185</v>
      </c>
      <c r="M618" s="24"/>
      <c r="N618" s="24"/>
      <c r="O618" s="24"/>
      <c r="P618" s="24"/>
      <c r="Q618" s="24"/>
      <c r="R618" s="24"/>
      <c r="S618" s="24"/>
      <c r="T618" s="24"/>
      <c r="U618" s="24">
        <f t="shared" si="440"/>
        <v>257.36658903902833</v>
      </c>
      <c r="V618" s="24">
        <f t="shared" si="440"/>
        <v>257.1360092279524</v>
      </c>
      <c r="W618" s="24">
        <f t="shared" si="440"/>
        <v>258.05475365724976</v>
      </c>
      <c r="X618" s="32">
        <f t="shared" ref="X618:X649" si="442">IF($D618=5,($I618*(1+L$8)*L$7))</f>
        <v>98.293188453822808</v>
      </c>
      <c r="Y618" s="32">
        <f t="shared" ref="Y618:Y649" si="443">IF($D618=5,$H618,$J618*(1+L$8)*L$7)</f>
        <v>158.81775451651905</v>
      </c>
      <c r="Z618" s="33">
        <f t="shared" si="407"/>
        <v>257.11094297034185</v>
      </c>
      <c r="AA618" s="34">
        <f t="shared" si="408"/>
        <v>0</v>
      </c>
      <c r="AC618" s="49">
        <f t="shared" si="409"/>
        <v>0</v>
      </c>
      <c r="AD618" s="49">
        <f t="shared" si="410"/>
        <v>0</v>
      </c>
      <c r="AE618" s="49">
        <f t="shared" si="411"/>
        <v>0</v>
      </c>
      <c r="AF618" s="49">
        <f t="shared" si="412"/>
        <v>0</v>
      </c>
      <c r="AG618" s="49">
        <f t="shared" si="413"/>
        <v>0</v>
      </c>
      <c r="AH618" s="50">
        <f t="shared" si="414"/>
        <v>0</v>
      </c>
      <c r="AI618" s="49">
        <f t="shared" si="415"/>
        <v>0</v>
      </c>
      <c r="AJ618" s="51">
        <f t="shared" si="416"/>
        <v>0</v>
      </c>
      <c r="AK618" s="61"/>
      <c r="AL618" s="69">
        <f t="shared" si="417"/>
        <v>0</v>
      </c>
      <c r="AM618" s="69">
        <f t="shared" si="418"/>
        <v>0</v>
      </c>
      <c r="AN618" s="69">
        <f t="shared" si="419"/>
        <v>0</v>
      </c>
      <c r="AO618" s="69">
        <f t="shared" si="420"/>
        <v>0</v>
      </c>
      <c r="AP618" s="69">
        <f t="shared" si="421"/>
        <v>0</v>
      </c>
      <c r="AQ618" s="70">
        <f t="shared" si="422"/>
        <v>0</v>
      </c>
      <c r="AS618" s="74">
        <f t="shared" si="423"/>
        <v>0</v>
      </c>
      <c r="AT618" s="74">
        <f t="shared" si="424"/>
        <v>0</v>
      </c>
      <c r="AU618" s="74">
        <f t="shared" si="425"/>
        <v>0</v>
      </c>
      <c r="AV618" s="74">
        <f t="shared" si="426"/>
        <v>0</v>
      </c>
      <c r="AW618" s="45"/>
      <c r="AX618" s="42" t="str">
        <f t="shared" si="427"/>
        <v>LPS0030-ST-0350-005-B</v>
      </c>
      <c r="AY618" s="42">
        <f t="shared" si="428"/>
        <v>257.11094297034185</v>
      </c>
      <c r="AZ618" s="43">
        <f t="shared" si="429"/>
        <v>257.11094297034185</v>
      </c>
      <c r="BA618" s="43">
        <f t="shared" si="430"/>
        <v>257.36658903902833</v>
      </c>
      <c r="BB618" s="43">
        <f t="shared" si="431"/>
        <v>263.67207047048453</v>
      </c>
      <c r="BC618" s="43">
        <f t="shared" si="432"/>
        <v>270.23202777929123</v>
      </c>
      <c r="BD618" s="43">
        <f t="shared" si="433"/>
        <v>274.30811775757894</v>
      </c>
      <c r="BE618" s="43">
        <f t="shared" si="434"/>
        <v>257.1360092279524</v>
      </c>
      <c r="BF618" s="43">
        <f t="shared" si="435"/>
        <v>263.43584145403725</v>
      </c>
      <c r="BG618" s="43">
        <f t="shared" si="436"/>
        <v>269.98992156750722</v>
      </c>
      <c r="BH618" s="43">
        <f t="shared" si="437"/>
        <v>274.06235969626533</v>
      </c>
      <c r="BI618" s="43">
        <f t="shared" si="438"/>
        <v>277.56211121316676</v>
      </c>
      <c r="BJ618" s="43">
        <f t="shared" si="401"/>
        <v>258.05475365724976</v>
      </c>
    </row>
    <row r="619" spans="1:62" x14ac:dyDescent="0.2">
      <c r="A619" s="26" t="s">
        <v>633</v>
      </c>
      <c r="B619" s="17">
        <f>IF(ISERROR(VLOOKUP('Prices updated for CPI'!A619,Quantities!$A$1:$B$576,2,FALSE)),0,VLOOKUP('Prices updated for CPI'!A619,Quantities!$A$1:$B$576,2,FALSE))</f>
        <v>0</v>
      </c>
      <c r="C619" s="18">
        <f t="shared" si="405"/>
        <v>0.26313743837019882</v>
      </c>
      <c r="D619" s="19">
        <v>5</v>
      </c>
      <c r="E619" s="20">
        <v>360</v>
      </c>
      <c r="F619" s="21">
        <v>0</v>
      </c>
      <c r="G619" s="22">
        <v>0</v>
      </c>
      <c r="H619" s="22">
        <v>193.24958740549116</v>
      </c>
      <c r="I619" s="22">
        <v>69.010428869537748</v>
      </c>
      <c r="J619" s="23">
        <f t="shared" si="406"/>
        <v>262.26001627502887</v>
      </c>
      <c r="K619" s="24">
        <f>IF(ISERROR(VLOOKUP($A619,'14-15 pricing'!$A$1:$D$1208,4,FALSE)),L619,VLOOKUP($A619,'14-15 pricing'!$A$1:$D$1208,4,FALSE))</f>
        <v>290.22879342599822</v>
      </c>
      <c r="L619" s="24">
        <f t="shared" si="441"/>
        <v>290.22879342599822</v>
      </c>
      <c r="M619" s="24"/>
      <c r="N619" s="24"/>
      <c r="O619" s="24"/>
      <c r="P619" s="24"/>
      <c r="Q619" s="24"/>
      <c r="R619" s="24"/>
      <c r="S619" s="24"/>
      <c r="T619" s="24"/>
      <c r="U619" s="24">
        <f t="shared" si="440"/>
        <v>290.48102202040513</v>
      </c>
      <c r="V619" s="24">
        <f t="shared" si="440"/>
        <v>290.2535245981091</v>
      </c>
      <c r="W619" s="24">
        <f t="shared" si="440"/>
        <v>291.15998726038077</v>
      </c>
      <c r="X619" s="32">
        <f t="shared" si="442"/>
        <v>96.979206020507064</v>
      </c>
      <c r="Y619" s="32">
        <f t="shared" si="443"/>
        <v>193.24958740549116</v>
      </c>
      <c r="Z619" s="33">
        <f t="shared" si="407"/>
        <v>290.22879342599822</v>
      </c>
      <c r="AA619" s="34">
        <f t="shared" si="408"/>
        <v>0</v>
      </c>
      <c r="AC619" s="49">
        <f t="shared" si="409"/>
        <v>0</v>
      </c>
      <c r="AD619" s="49">
        <f t="shared" si="410"/>
        <v>0</v>
      </c>
      <c r="AE619" s="49">
        <f t="shared" si="411"/>
        <v>0</v>
      </c>
      <c r="AF619" s="49">
        <f t="shared" si="412"/>
        <v>0</v>
      </c>
      <c r="AG619" s="49">
        <f t="shared" si="413"/>
        <v>0</v>
      </c>
      <c r="AH619" s="50">
        <f t="shared" si="414"/>
        <v>0</v>
      </c>
      <c r="AI619" s="49">
        <f t="shared" si="415"/>
        <v>0</v>
      </c>
      <c r="AJ619" s="51">
        <f t="shared" si="416"/>
        <v>0</v>
      </c>
      <c r="AK619" s="61"/>
      <c r="AL619" s="69">
        <f t="shared" si="417"/>
        <v>0</v>
      </c>
      <c r="AM619" s="69">
        <f t="shared" si="418"/>
        <v>0</v>
      </c>
      <c r="AN619" s="69">
        <f t="shared" si="419"/>
        <v>0</v>
      </c>
      <c r="AO619" s="69">
        <f t="shared" si="420"/>
        <v>0</v>
      </c>
      <c r="AP619" s="69">
        <f t="shared" si="421"/>
        <v>0</v>
      </c>
      <c r="AQ619" s="70">
        <f t="shared" si="422"/>
        <v>0</v>
      </c>
      <c r="AS619" s="74">
        <f t="shared" si="423"/>
        <v>0</v>
      </c>
      <c r="AT619" s="74">
        <f t="shared" si="424"/>
        <v>0</v>
      </c>
      <c r="AU619" s="74">
        <f t="shared" si="425"/>
        <v>0</v>
      </c>
      <c r="AV619" s="74">
        <f t="shared" si="426"/>
        <v>0</v>
      </c>
      <c r="AW619" s="45"/>
      <c r="AX619" s="42" t="str">
        <f t="shared" si="427"/>
        <v>LPS0030-ST-0360-005-B</v>
      </c>
      <c r="AY619" s="42">
        <f t="shared" si="428"/>
        <v>290.22879342599822</v>
      </c>
      <c r="AZ619" s="43">
        <f t="shared" si="429"/>
        <v>290.22879342599822</v>
      </c>
      <c r="BA619" s="43">
        <f t="shared" si="430"/>
        <v>290.48102202040513</v>
      </c>
      <c r="BB619" s="43">
        <f t="shared" si="431"/>
        <v>297.59780705990505</v>
      </c>
      <c r="BC619" s="43">
        <f t="shared" si="432"/>
        <v>305.00181047226494</v>
      </c>
      <c r="BD619" s="43">
        <f t="shared" si="433"/>
        <v>309.60235628188667</v>
      </c>
      <c r="BE619" s="43">
        <f t="shared" si="434"/>
        <v>290.2535245981091</v>
      </c>
      <c r="BF619" s="43">
        <f t="shared" si="435"/>
        <v>297.36473595076274</v>
      </c>
      <c r="BG619" s="43">
        <f t="shared" si="436"/>
        <v>304.76294073407877</v>
      </c>
      <c r="BH619" s="43">
        <f t="shared" si="437"/>
        <v>309.35988351206163</v>
      </c>
      <c r="BI619" s="43">
        <f t="shared" si="438"/>
        <v>313.31038121189056</v>
      </c>
      <c r="BJ619" s="43">
        <f t="shared" si="401"/>
        <v>291.15998726038077</v>
      </c>
    </row>
    <row r="620" spans="1:62" x14ac:dyDescent="0.2">
      <c r="A620" s="26" t="s">
        <v>634</v>
      </c>
      <c r="B620" s="17">
        <f>IF(ISERROR(VLOOKUP('Prices updated for CPI'!A620,Quantities!$A$1:$B$576,2,FALSE)),0,VLOOKUP('Prices updated for CPI'!A620,Quantities!$A$1:$B$576,2,FALSE))</f>
        <v>0</v>
      </c>
      <c r="C620" s="18">
        <f t="shared" si="405"/>
        <v>0.37087925893434648</v>
      </c>
      <c r="D620" s="19">
        <v>5</v>
      </c>
      <c r="E620" s="20">
        <v>890</v>
      </c>
      <c r="F620" s="21">
        <v>0</v>
      </c>
      <c r="G620" s="22">
        <v>0</v>
      </c>
      <c r="H620" s="22">
        <v>100.31134681357518</v>
      </c>
      <c r="I620" s="22">
        <v>59.135545119537753</v>
      </c>
      <c r="J620" s="23">
        <f t="shared" si="406"/>
        <v>159.44689193311294</v>
      </c>
      <c r="K620" s="24">
        <f>IF(ISERROR(VLOOKUP($A620,'14-15 pricing'!$A$1:$D$1208,4,FALSE)),L620,VLOOKUP($A620,'14-15 pricing'!$A$1:$D$1208,4,FALSE))</f>
        <v>183.41354320949011</v>
      </c>
      <c r="L620" s="24">
        <f t="shared" si="441"/>
        <v>183.41354320949011</v>
      </c>
      <c r="M620" s="24"/>
      <c r="N620" s="24"/>
      <c r="O620" s="24"/>
      <c r="P620" s="24"/>
      <c r="Q620" s="24"/>
      <c r="R620" s="24"/>
      <c r="S620" s="24"/>
      <c r="T620" s="24"/>
      <c r="U620" s="24">
        <f t="shared" si="440"/>
        <v>183.62967975101463</v>
      </c>
      <c r="V620" s="24">
        <f t="shared" si="440"/>
        <v>183.43473553314578</v>
      </c>
      <c r="W620" s="24">
        <f t="shared" si="440"/>
        <v>184.21149006926498</v>
      </c>
      <c r="X620" s="32">
        <f t="shared" si="442"/>
        <v>83.102196395914916</v>
      </c>
      <c r="Y620" s="32">
        <f t="shared" si="443"/>
        <v>100.31134681357518</v>
      </c>
      <c r="Z620" s="33">
        <f t="shared" si="407"/>
        <v>183.41354320949011</v>
      </c>
      <c r="AA620" s="34">
        <f t="shared" si="408"/>
        <v>0</v>
      </c>
      <c r="AC620" s="49">
        <f t="shared" si="409"/>
        <v>0</v>
      </c>
      <c r="AD620" s="49">
        <f t="shared" si="410"/>
        <v>0</v>
      </c>
      <c r="AE620" s="49">
        <f t="shared" si="411"/>
        <v>0</v>
      </c>
      <c r="AF620" s="49">
        <f t="shared" si="412"/>
        <v>0</v>
      </c>
      <c r="AG620" s="49">
        <f t="shared" si="413"/>
        <v>0</v>
      </c>
      <c r="AH620" s="50">
        <f t="shared" si="414"/>
        <v>0</v>
      </c>
      <c r="AI620" s="49">
        <f t="shared" si="415"/>
        <v>0</v>
      </c>
      <c r="AJ620" s="51">
        <f t="shared" si="416"/>
        <v>0</v>
      </c>
      <c r="AK620" s="61"/>
      <c r="AL620" s="69">
        <f t="shared" si="417"/>
        <v>0</v>
      </c>
      <c r="AM620" s="69">
        <f t="shared" si="418"/>
        <v>0</v>
      </c>
      <c r="AN620" s="69">
        <f t="shared" si="419"/>
        <v>0</v>
      </c>
      <c r="AO620" s="69">
        <f t="shared" si="420"/>
        <v>0</v>
      </c>
      <c r="AP620" s="69">
        <f t="shared" si="421"/>
        <v>0</v>
      </c>
      <c r="AQ620" s="70">
        <f t="shared" si="422"/>
        <v>0</v>
      </c>
      <c r="AS620" s="74">
        <f t="shared" si="423"/>
        <v>0</v>
      </c>
      <c r="AT620" s="74">
        <f t="shared" si="424"/>
        <v>0</v>
      </c>
      <c r="AU620" s="74">
        <f t="shared" si="425"/>
        <v>0</v>
      </c>
      <c r="AV620" s="74">
        <f t="shared" si="426"/>
        <v>0</v>
      </c>
      <c r="AW620" s="45"/>
      <c r="AX620" s="42" t="str">
        <f t="shared" si="427"/>
        <v>LPS0030-ST-0890-005-B</v>
      </c>
      <c r="AY620" s="42">
        <f t="shared" si="428"/>
        <v>183.41354320949011</v>
      </c>
      <c r="AZ620" s="43">
        <f t="shared" si="429"/>
        <v>183.41354320949011</v>
      </c>
      <c r="BA620" s="43">
        <f t="shared" si="430"/>
        <v>183.62967975101463</v>
      </c>
      <c r="BB620" s="43">
        <f t="shared" si="431"/>
        <v>188.12860690491448</v>
      </c>
      <c r="BC620" s="43">
        <f t="shared" si="432"/>
        <v>192.80910123129274</v>
      </c>
      <c r="BD620" s="43">
        <f t="shared" si="433"/>
        <v>195.71736955059581</v>
      </c>
      <c r="BE620" s="43">
        <f t="shared" si="434"/>
        <v>183.43473553314578</v>
      </c>
      <c r="BF620" s="43">
        <f t="shared" si="435"/>
        <v>187.92888655370786</v>
      </c>
      <c r="BG620" s="43">
        <f t="shared" si="436"/>
        <v>192.60441199212133</v>
      </c>
      <c r="BH620" s="43">
        <f t="shared" si="437"/>
        <v>195.50959284705789</v>
      </c>
      <c r="BI620" s="43">
        <f t="shared" si="438"/>
        <v>198.00623264426895</v>
      </c>
      <c r="BJ620" s="43">
        <f t="shared" si="401"/>
        <v>184.21149006926498</v>
      </c>
    </row>
    <row r="621" spans="1:62" x14ac:dyDescent="0.2">
      <c r="A621" s="26" t="s">
        <v>635</v>
      </c>
      <c r="B621" s="17">
        <f>IF(ISERROR(VLOOKUP('Prices updated for CPI'!A621,Quantities!$A$1:$B$576,2,FALSE)),0,VLOOKUP('Prices updated for CPI'!A621,Quantities!$A$1:$B$576,2,FALSE))</f>
        <v>0</v>
      </c>
      <c r="C621" s="18">
        <f t="shared" si="405"/>
        <v>0.3897909081227478</v>
      </c>
      <c r="D621" s="19">
        <v>5</v>
      </c>
      <c r="E621" s="20">
        <v>50</v>
      </c>
      <c r="F621" s="21">
        <v>0</v>
      </c>
      <c r="G621" s="22">
        <v>0</v>
      </c>
      <c r="H621" s="22">
        <v>95.442169190402339</v>
      </c>
      <c r="I621" s="22">
        <v>60.966790395537743</v>
      </c>
      <c r="J621" s="23">
        <f t="shared" si="406"/>
        <v>156.40895958594007</v>
      </c>
      <c r="K621" s="24">
        <f>IF(ISERROR(VLOOKUP($A621,'14-15 pricing'!$A$1:$D$1208,4,FALSE)),L621,VLOOKUP($A621,'14-15 pricing'!$A$1:$D$1208,4,FALSE))</f>
        <v>181.11778406529842</v>
      </c>
      <c r="L621" s="24">
        <f t="shared" si="441"/>
        <v>181.11778406529842</v>
      </c>
      <c r="M621" s="24"/>
      <c r="N621" s="24"/>
      <c r="O621" s="24"/>
      <c r="P621" s="24"/>
      <c r="Q621" s="24"/>
      <c r="R621" s="24"/>
      <c r="S621" s="24"/>
      <c r="T621" s="24"/>
      <c r="U621" s="24">
        <f t="shared" si="440"/>
        <v>181.34061368828247</v>
      </c>
      <c r="V621" s="24">
        <f t="shared" si="440"/>
        <v>181.13963264979526</v>
      </c>
      <c r="W621" s="24">
        <f t="shared" si="440"/>
        <v>181.9404408759921</v>
      </c>
      <c r="X621" s="32">
        <f t="shared" si="442"/>
        <v>85.675614874896084</v>
      </c>
      <c r="Y621" s="32">
        <f t="shared" si="443"/>
        <v>95.442169190402339</v>
      </c>
      <c r="Z621" s="33">
        <f t="shared" si="407"/>
        <v>181.11778406529842</v>
      </c>
      <c r="AA621" s="34">
        <f t="shared" si="408"/>
        <v>0</v>
      </c>
      <c r="AC621" s="49">
        <f t="shared" si="409"/>
        <v>0</v>
      </c>
      <c r="AD621" s="49">
        <f t="shared" si="410"/>
        <v>0</v>
      </c>
      <c r="AE621" s="49">
        <f t="shared" si="411"/>
        <v>0</v>
      </c>
      <c r="AF621" s="49">
        <f t="shared" si="412"/>
        <v>0</v>
      </c>
      <c r="AG621" s="49">
        <f t="shared" si="413"/>
        <v>0</v>
      </c>
      <c r="AH621" s="50">
        <f t="shared" si="414"/>
        <v>0</v>
      </c>
      <c r="AI621" s="49">
        <f t="shared" si="415"/>
        <v>0</v>
      </c>
      <c r="AJ621" s="51">
        <f t="shared" si="416"/>
        <v>0</v>
      </c>
      <c r="AK621" s="61"/>
      <c r="AL621" s="69">
        <f t="shared" si="417"/>
        <v>0</v>
      </c>
      <c r="AM621" s="69">
        <f t="shared" si="418"/>
        <v>0</v>
      </c>
      <c r="AN621" s="69">
        <f t="shared" si="419"/>
        <v>0</v>
      </c>
      <c r="AO621" s="69">
        <f t="shared" si="420"/>
        <v>0</v>
      </c>
      <c r="AP621" s="69">
        <f t="shared" si="421"/>
        <v>0</v>
      </c>
      <c r="AQ621" s="70">
        <f t="shared" si="422"/>
        <v>0</v>
      </c>
      <c r="AS621" s="74">
        <f t="shared" si="423"/>
        <v>0</v>
      </c>
      <c r="AT621" s="74">
        <f t="shared" si="424"/>
        <v>0</v>
      </c>
      <c r="AU621" s="74">
        <f t="shared" si="425"/>
        <v>0</v>
      </c>
      <c r="AV621" s="74">
        <f t="shared" si="426"/>
        <v>0</v>
      </c>
      <c r="AW621" s="45"/>
      <c r="AX621" s="42" t="str">
        <f t="shared" si="427"/>
        <v>LPS0040-ST-0050-005-B</v>
      </c>
      <c r="AY621" s="42">
        <f t="shared" si="428"/>
        <v>181.11778406529842</v>
      </c>
      <c r="AZ621" s="43">
        <f t="shared" si="429"/>
        <v>181.11778406529842</v>
      </c>
      <c r="BA621" s="43">
        <f t="shared" si="430"/>
        <v>181.34061368828247</v>
      </c>
      <c r="BB621" s="43">
        <f t="shared" si="431"/>
        <v>185.7834587236454</v>
      </c>
      <c r="BC621" s="43">
        <f t="shared" si="432"/>
        <v>190.40560757594861</v>
      </c>
      <c r="BD621" s="43">
        <f t="shared" si="433"/>
        <v>193.27762239679726</v>
      </c>
      <c r="BE621" s="43">
        <f t="shared" si="434"/>
        <v>181.13963264979526</v>
      </c>
      <c r="BF621" s="43">
        <f t="shared" si="435"/>
        <v>185.57755364971524</v>
      </c>
      <c r="BG621" s="43">
        <f t="shared" si="436"/>
        <v>190.19457974293277</v>
      </c>
      <c r="BH621" s="43">
        <f t="shared" si="437"/>
        <v>193.06341149017476</v>
      </c>
      <c r="BI621" s="43">
        <f t="shared" si="438"/>
        <v>195.5288137729608</v>
      </c>
      <c r="BJ621" s="43">
        <f t="shared" si="401"/>
        <v>181.9404408759921</v>
      </c>
    </row>
    <row r="622" spans="1:62" x14ac:dyDescent="0.2">
      <c r="A622" s="26" t="s">
        <v>636</v>
      </c>
      <c r="B622" s="17">
        <f>IF(ISERROR(VLOOKUP('Prices updated for CPI'!A622,Quantities!$A$1:$B$576,2,FALSE)),0,VLOOKUP('Prices updated for CPI'!A622,Quantities!$A$1:$B$576,2,FALSE))</f>
        <v>0</v>
      </c>
      <c r="C622" s="18">
        <f t="shared" si="405"/>
        <v>0.28299153320463255</v>
      </c>
      <c r="D622" s="19">
        <v>5</v>
      </c>
      <c r="E622" s="20">
        <v>220</v>
      </c>
      <c r="F622" s="21">
        <v>0</v>
      </c>
      <c r="G622" s="22">
        <v>0</v>
      </c>
      <c r="H622" s="22">
        <v>181.85881459942686</v>
      </c>
      <c r="I622" s="22">
        <v>71.776704395537749</v>
      </c>
      <c r="J622" s="23">
        <f t="shared" si="406"/>
        <v>253.63551899496463</v>
      </c>
      <c r="K622" s="24">
        <f>IF(ISERROR(VLOOKUP($A622,'14-15 pricing'!$A$1:$D$1208,4,FALSE)),L622,VLOOKUP($A622,'14-15 pricing'!$A$1:$D$1208,4,FALSE))</f>
        <v>282.72542153223083</v>
      </c>
      <c r="L622" s="24">
        <f t="shared" si="441"/>
        <v>282.72542153223083</v>
      </c>
      <c r="M622" s="24"/>
      <c r="N622" s="24"/>
      <c r="O622" s="24"/>
      <c r="P622" s="24"/>
      <c r="Q622" s="24"/>
      <c r="R622" s="24"/>
      <c r="S622" s="24"/>
      <c r="T622" s="24"/>
      <c r="U622" s="24">
        <f t="shared" si="440"/>
        <v>282.9877606823768</v>
      </c>
      <c r="V622" s="24">
        <f t="shared" si="440"/>
        <v>282.75114405068251</v>
      </c>
      <c r="W622" s="24">
        <f t="shared" si="440"/>
        <v>283.6939421700576</v>
      </c>
      <c r="X622" s="32">
        <f t="shared" si="442"/>
        <v>100.86660693280396</v>
      </c>
      <c r="Y622" s="32">
        <f t="shared" si="443"/>
        <v>181.85881459942686</v>
      </c>
      <c r="Z622" s="33">
        <f t="shared" si="407"/>
        <v>282.72542153223083</v>
      </c>
      <c r="AA622" s="34">
        <f t="shared" si="408"/>
        <v>0</v>
      </c>
      <c r="AC622" s="49">
        <f t="shared" si="409"/>
        <v>0</v>
      </c>
      <c r="AD622" s="49">
        <f t="shared" si="410"/>
        <v>0</v>
      </c>
      <c r="AE622" s="49">
        <f t="shared" si="411"/>
        <v>0</v>
      </c>
      <c r="AF622" s="49">
        <f t="shared" si="412"/>
        <v>0</v>
      </c>
      <c r="AG622" s="49">
        <f t="shared" si="413"/>
        <v>0</v>
      </c>
      <c r="AH622" s="50">
        <f t="shared" si="414"/>
        <v>0</v>
      </c>
      <c r="AI622" s="49">
        <f t="shared" si="415"/>
        <v>0</v>
      </c>
      <c r="AJ622" s="51">
        <f t="shared" si="416"/>
        <v>0</v>
      </c>
      <c r="AK622" s="61"/>
      <c r="AL622" s="69">
        <f t="shared" si="417"/>
        <v>0</v>
      </c>
      <c r="AM622" s="69">
        <f t="shared" si="418"/>
        <v>0</v>
      </c>
      <c r="AN622" s="69">
        <f t="shared" si="419"/>
        <v>0</v>
      </c>
      <c r="AO622" s="69">
        <f t="shared" si="420"/>
        <v>0</v>
      </c>
      <c r="AP622" s="69">
        <f t="shared" si="421"/>
        <v>0</v>
      </c>
      <c r="AQ622" s="70">
        <f t="shared" si="422"/>
        <v>0</v>
      </c>
      <c r="AS622" s="74">
        <f t="shared" si="423"/>
        <v>0</v>
      </c>
      <c r="AT622" s="74">
        <f t="shared" si="424"/>
        <v>0</v>
      </c>
      <c r="AU622" s="74">
        <f t="shared" si="425"/>
        <v>0</v>
      </c>
      <c r="AV622" s="74">
        <f t="shared" si="426"/>
        <v>0</v>
      </c>
      <c r="AW622" s="45"/>
      <c r="AX622" s="42" t="str">
        <f t="shared" si="427"/>
        <v>LPS0040-ST-0220-005-B</v>
      </c>
      <c r="AY622" s="42">
        <f t="shared" si="428"/>
        <v>282.72542153223083</v>
      </c>
      <c r="AZ622" s="43">
        <f t="shared" si="429"/>
        <v>282.72542153223083</v>
      </c>
      <c r="BA622" s="43">
        <f t="shared" si="430"/>
        <v>282.9877606823768</v>
      </c>
      <c r="BB622" s="43">
        <f t="shared" si="431"/>
        <v>289.920960819095</v>
      </c>
      <c r="BC622" s="43">
        <f t="shared" si="432"/>
        <v>297.13397023077778</v>
      </c>
      <c r="BD622" s="43">
        <f t="shared" si="433"/>
        <v>301.61584015648361</v>
      </c>
      <c r="BE622" s="43">
        <f t="shared" si="434"/>
        <v>282.75114405068251</v>
      </c>
      <c r="BF622" s="43">
        <f t="shared" si="435"/>
        <v>289.67854707992421</v>
      </c>
      <c r="BG622" s="43">
        <f t="shared" si="436"/>
        <v>296.88552542514935</v>
      </c>
      <c r="BH622" s="43">
        <f t="shared" si="437"/>
        <v>301.3636478920854</v>
      </c>
      <c r="BI622" s="43">
        <f t="shared" si="438"/>
        <v>305.21203438710853</v>
      </c>
      <c r="BJ622" s="43">
        <f t="shared" si="401"/>
        <v>283.6939421700576</v>
      </c>
    </row>
    <row r="623" spans="1:62" x14ac:dyDescent="0.2">
      <c r="A623" s="26" t="s">
        <v>637</v>
      </c>
      <c r="B623" s="17">
        <f>IF(ISERROR(VLOOKUP('Prices updated for CPI'!A623,Quantities!$A$1:$B$576,2,FALSE)),0,VLOOKUP('Prices updated for CPI'!A623,Quantities!$A$1:$B$576,2,FALSE))</f>
        <v>0</v>
      </c>
      <c r="C623" s="18">
        <f t="shared" si="405"/>
        <v>0.261252295436601</v>
      </c>
      <c r="D623" s="19">
        <v>5</v>
      </c>
      <c r="E623" s="20">
        <v>310</v>
      </c>
      <c r="F623" s="21">
        <v>0</v>
      </c>
      <c r="G623" s="22">
        <v>0</v>
      </c>
      <c r="H623" s="22">
        <v>200.32024627758494</v>
      </c>
      <c r="I623" s="22">
        <v>70.841674145537738</v>
      </c>
      <c r="J623" s="23">
        <f t="shared" si="406"/>
        <v>271.16192042312269</v>
      </c>
      <c r="K623" s="24">
        <f>IF(ISERROR(VLOOKUP($A623,'14-15 pricing'!$A$1:$D$1208,4,FALSE)),L623,VLOOKUP($A623,'14-15 pricing'!$A$1:$D$1208,4,FALSE))</f>
        <v>299.87287077707316</v>
      </c>
      <c r="L623" s="24">
        <f t="shared" si="441"/>
        <v>299.87287077707316</v>
      </c>
      <c r="M623" s="24"/>
      <c r="N623" s="24"/>
      <c r="O623" s="24"/>
      <c r="P623" s="24"/>
      <c r="Q623" s="24"/>
      <c r="R623" s="24"/>
      <c r="S623" s="24"/>
      <c r="T623" s="24"/>
      <c r="U623" s="24">
        <f t="shared" si="440"/>
        <v>300.13179245293958</v>
      </c>
      <c r="V623" s="24">
        <f t="shared" si="440"/>
        <v>299.89825821002523</v>
      </c>
      <c r="W623" s="24">
        <f t="shared" si="440"/>
        <v>300.82877456237452</v>
      </c>
      <c r="X623" s="32">
        <f t="shared" si="442"/>
        <v>99.552624499488232</v>
      </c>
      <c r="Y623" s="32">
        <f t="shared" si="443"/>
        <v>200.32024627758494</v>
      </c>
      <c r="Z623" s="33">
        <f t="shared" si="407"/>
        <v>299.87287077707316</v>
      </c>
      <c r="AA623" s="34">
        <f t="shared" si="408"/>
        <v>0</v>
      </c>
      <c r="AC623" s="49">
        <f t="shared" si="409"/>
        <v>0</v>
      </c>
      <c r="AD623" s="49">
        <f t="shared" si="410"/>
        <v>0</v>
      </c>
      <c r="AE623" s="49">
        <f t="shared" si="411"/>
        <v>0</v>
      </c>
      <c r="AF623" s="49">
        <f t="shared" si="412"/>
        <v>0</v>
      </c>
      <c r="AG623" s="49">
        <f t="shared" si="413"/>
        <v>0</v>
      </c>
      <c r="AH623" s="50">
        <f t="shared" si="414"/>
        <v>0</v>
      </c>
      <c r="AI623" s="49">
        <f t="shared" si="415"/>
        <v>0</v>
      </c>
      <c r="AJ623" s="51">
        <f t="shared" si="416"/>
        <v>0</v>
      </c>
      <c r="AK623" s="61"/>
      <c r="AL623" s="69">
        <f t="shared" si="417"/>
        <v>0</v>
      </c>
      <c r="AM623" s="69">
        <f t="shared" si="418"/>
        <v>0</v>
      </c>
      <c r="AN623" s="69">
        <f t="shared" si="419"/>
        <v>0</v>
      </c>
      <c r="AO623" s="69">
        <f t="shared" si="420"/>
        <v>0</v>
      </c>
      <c r="AP623" s="69">
        <f t="shared" si="421"/>
        <v>0</v>
      </c>
      <c r="AQ623" s="70">
        <f t="shared" si="422"/>
        <v>0</v>
      </c>
      <c r="AS623" s="74">
        <f t="shared" si="423"/>
        <v>0</v>
      </c>
      <c r="AT623" s="74">
        <f t="shared" si="424"/>
        <v>0</v>
      </c>
      <c r="AU623" s="74">
        <f t="shared" si="425"/>
        <v>0</v>
      </c>
      <c r="AV623" s="74">
        <f t="shared" si="426"/>
        <v>0</v>
      </c>
      <c r="AW623" s="45"/>
      <c r="AX623" s="42" t="str">
        <f t="shared" si="427"/>
        <v>LPS0040-ST-0310-005-B</v>
      </c>
      <c r="AY623" s="42">
        <f t="shared" si="428"/>
        <v>299.87287077707316</v>
      </c>
      <c r="AZ623" s="43">
        <f t="shared" si="429"/>
        <v>299.87287077707316</v>
      </c>
      <c r="BA623" s="43">
        <f t="shared" si="430"/>
        <v>300.13179245293958</v>
      </c>
      <c r="BB623" s="43">
        <f t="shared" si="431"/>
        <v>307.4850213680366</v>
      </c>
      <c r="BC623" s="43">
        <f t="shared" si="432"/>
        <v>315.13501103009156</v>
      </c>
      <c r="BD623" s="43">
        <f t="shared" si="433"/>
        <v>319.88840266476655</v>
      </c>
      <c r="BE623" s="43">
        <f t="shared" si="434"/>
        <v>299.89825821002523</v>
      </c>
      <c r="BF623" s="43">
        <f t="shared" si="435"/>
        <v>307.24576553617084</v>
      </c>
      <c r="BG623" s="43">
        <f t="shared" si="436"/>
        <v>314.88980269806103</v>
      </c>
      <c r="BH623" s="43">
        <f t="shared" si="437"/>
        <v>319.63949569185695</v>
      </c>
      <c r="BI623" s="43">
        <f t="shared" si="438"/>
        <v>323.72126310840025</v>
      </c>
      <c r="BJ623" s="43">
        <f t="shared" si="401"/>
        <v>300.82877456237452</v>
      </c>
    </row>
    <row r="624" spans="1:62" x14ac:dyDescent="0.2">
      <c r="A624" s="26" t="s">
        <v>638</v>
      </c>
      <c r="B624" s="17">
        <f>IF(ISERROR(VLOOKUP('Prices updated for CPI'!A624,Quantities!$A$1:$B$576,2,FALSE)),0,VLOOKUP('Prices updated for CPI'!A624,Quantities!$A$1:$B$576,2,FALSE))</f>
        <v>0</v>
      </c>
      <c r="C624" s="18">
        <f t="shared" si="405"/>
        <v>0.39714416864447694</v>
      </c>
      <c r="D624" s="19">
        <v>5</v>
      </c>
      <c r="E624" s="20">
        <v>60</v>
      </c>
      <c r="F624" s="21">
        <v>0</v>
      </c>
      <c r="G624" s="22">
        <v>0</v>
      </c>
      <c r="H624" s="22">
        <v>95.565690344848861</v>
      </c>
      <c r="I624" s="22">
        <v>62.955941817137749</v>
      </c>
      <c r="J624" s="23">
        <f t="shared" si="406"/>
        <v>158.52163216198662</v>
      </c>
      <c r="K624" s="24">
        <f>IF(ISERROR(VLOOKUP($A624,'14-15 pricing'!$A$1:$D$1208,4,FALSE)),L624,VLOOKUP($A624,'14-15 pricing'!$A$1:$D$1208,4,FALSE))</f>
        <v>184.03662657452185</v>
      </c>
      <c r="L624" s="24">
        <f t="shared" si="441"/>
        <v>184.03662657452185</v>
      </c>
      <c r="M624" s="24"/>
      <c r="N624" s="24"/>
      <c r="O624" s="24"/>
      <c r="P624" s="24"/>
      <c r="Q624" s="24"/>
      <c r="R624" s="24"/>
      <c r="S624" s="24"/>
      <c r="T624" s="24"/>
      <c r="U624" s="24">
        <f t="shared" si="440"/>
        <v>184.26672641557803</v>
      </c>
      <c r="V624" s="24">
        <f t="shared" si="440"/>
        <v>184.05918800846723</v>
      </c>
      <c r="W624" s="24">
        <f t="shared" si="440"/>
        <v>184.88612404639949</v>
      </c>
      <c r="X624" s="32">
        <f t="shared" si="442"/>
        <v>88.470936229673001</v>
      </c>
      <c r="Y624" s="32">
        <f t="shared" si="443"/>
        <v>95.565690344848861</v>
      </c>
      <c r="Z624" s="33">
        <f t="shared" si="407"/>
        <v>184.03662657452185</v>
      </c>
      <c r="AA624" s="34">
        <f t="shared" si="408"/>
        <v>0</v>
      </c>
      <c r="AC624" s="49">
        <f t="shared" si="409"/>
        <v>0</v>
      </c>
      <c r="AD624" s="49">
        <f t="shared" si="410"/>
        <v>0</v>
      </c>
      <c r="AE624" s="49">
        <f t="shared" si="411"/>
        <v>0</v>
      </c>
      <c r="AF624" s="49">
        <f t="shared" si="412"/>
        <v>0</v>
      </c>
      <c r="AG624" s="49">
        <f t="shared" si="413"/>
        <v>0</v>
      </c>
      <c r="AH624" s="50">
        <f t="shared" si="414"/>
        <v>0</v>
      </c>
      <c r="AI624" s="49">
        <f t="shared" si="415"/>
        <v>0</v>
      </c>
      <c r="AJ624" s="51">
        <f t="shared" si="416"/>
        <v>0</v>
      </c>
      <c r="AK624" s="61"/>
      <c r="AL624" s="69">
        <f t="shared" si="417"/>
        <v>0</v>
      </c>
      <c r="AM624" s="69">
        <f t="shared" si="418"/>
        <v>0</v>
      </c>
      <c r="AN624" s="69">
        <f t="shared" si="419"/>
        <v>0</v>
      </c>
      <c r="AO624" s="69">
        <f t="shared" si="420"/>
        <v>0</v>
      </c>
      <c r="AP624" s="69">
        <f t="shared" si="421"/>
        <v>0</v>
      </c>
      <c r="AQ624" s="70">
        <f t="shared" si="422"/>
        <v>0</v>
      </c>
      <c r="AS624" s="74">
        <f t="shared" si="423"/>
        <v>0</v>
      </c>
      <c r="AT624" s="74">
        <f t="shared" si="424"/>
        <v>0</v>
      </c>
      <c r="AU624" s="74">
        <f t="shared" si="425"/>
        <v>0</v>
      </c>
      <c r="AV624" s="74">
        <f t="shared" si="426"/>
        <v>0</v>
      </c>
      <c r="AW624" s="45"/>
      <c r="AX624" s="42" t="str">
        <f t="shared" si="427"/>
        <v>LPS0050-ST-0060-005-B</v>
      </c>
      <c r="AY624" s="42">
        <f t="shared" si="428"/>
        <v>184.03662657452185</v>
      </c>
      <c r="AZ624" s="43">
        <f t="shared" si="429"/>
        <v>184.03662657452185</v>
      </c>
      <c r="BA624" s="43">
        <f t="shared" si="430"/>
        <v>184.26672641557803</v>
      </c>
      <c r="BB624" s="43">
        <f t="shared" si="431"/>
        <v>188.78126121275969</v>
      </c>
      <c r="BC624" s="43">
        <f t="shared" si="432"/>
        <v>193.47799307385006</v>
      </c>
      <c r="BD624" s="43">
        <f t="shared" si="433"/>
        <v>196.39635073511013</v>
      </c>
      <c r="BE624" s="43">
        <f t="shared" si="434"/>
        <v>184.05918800846723</v>
      </c>
      <c r="BF624" s="43">
        <f t="shared" si="435"/>
        <v>188.56863811467468</v>
      </c>
      <c r="BG624" s="43">
        <f t="shared" si="436"/>
        <v>193.26008007743104</v>
      </c>
      <c r="BH624" s="43">
        <f t="shared" si="437"/>
        <v>196.17515081157097</v>
      </c>
      <c r="BI624" s="43">
        <f t="shared" si="438"/>
        <v>198.68028972372244</v>
      </c>
      <c r="BJ624" s="43">
        <f t="shared" si="401"/>
        <v>184.88612404639949</v>
      </c>
    </row>
    <row r="625" spans="1:62" x14ac:dyDescent="0.2">
      <c r="A625" s="26" t="s">
        <v>639</v>
      </c>
      <c r="B625" s="17">
        <f>IF(ISERROR(VLOOKUP('Prices updated for CPI'!A625,Quantities!$A$1:$B$576,2,FALSE)),0,VLOOKUP('Prices updated for CPI'!A625,Quantities!$A$1:$B$576,2,FALSE))</f>
        <v>0</v>
      </c>
      <c r="C625" s="18">
        <f t="shared" si="405"/>
        <v>0.28843158328513885</v>
      </c>
      <c r="D625" s="19">
        <v>5</v>
      </c>
      <c r="E625" s="20">
        <v>230</v>
      </c>
      <c r="F625" s="21">
        <v>0</v>
      </c>
      <c r="G625" s="22">
        <v>0</v>
      </c>
      <c r="H625" s="22">
        <v>181.9823357538734</v>
      </c>
      <c r="I625" s="22">
        <v>73.765855817137748</v>
      </c>
      <c r="J625" s="23">
        <f t="shared" si="406"/>
        <v>255.74819157101115</v>
      </c>
      <c r="K625" s="24">
        <f>IF(ISERROR(VLOOKUP($A625,'14-15 pricing'!$A$1:$D$1208,4,FALSE)),L625,VLOOKUP($A625,'14-15 pricing'!$A$1:$D$1208,4,FALSE))</f>
        <v>285.64426404145422</v>
      </c>
      <c r="L625" s="24">
        <f t="shared" si="441"/>
        <v>285.64426404145422</v>
      </c>
      <c r="M625" s="24"/>
      <c r="N625" s="24"/>
      <c r="O625" s="24"/>
      <c r="P625" s="24"/>
      <c r="Q625" s="24"/>
      <c r="R625" s="24"/>
      <c r="S625" s="24"/>
      <c r="T625" s="24"/>
      <c r="U625" s="24">
        <f t="shared" si="440"/>
        <v>285.91387340967236</v>
      </c>
      <c r="V625" s="24">
        <f t="shared" si="440"/>
        <v>285.67069940935448</v>
      </c>
      <c r="W625" s="24">
        <f t="shared" si="440"/>
        <v>286.63962534046493</v>
      </c>
      <c r="X625" s="32">
        <f t="shared" si="442"/>
        <v>103.66192828758085</v>
      </c>
      <c r="Y625" s="32">
        <f t="shared" si="443"/>
        <v>181.9823357538734</v>
      </c>
      <c r="Z625" s="33">
        <f t="shared" si="407"/>
        <v>285.64426404145422</v>
      </c>
      <c r="AA625" s="34">
        <f t="shared" si="408"/>
        <v>0</v>
      </c>
      <c r="AC625" s="49">
        <f t="shared" si="409"/>
        <v>0</v>
      </c>
      <c r="AD625" s="49">
        <f t="shared" si="410"/>
        <v>0</v>
      </c>
      <c r="AE625" s="49">
        <f t="shared" si="411"/>
        <v>0</v>
      </c>
      <c r="AF625" s="49">
        <f t="shared" si="412"/>
        <v>0</v>
      </c>
      <c r="AG625" s="49">
        <f t="shared" si="413"/>
        <v>0</v>
      </c>
      <c r="AH625" s="50">
        <f t="shared" si="414"/>
        <v>0</v>
      </c>
      <c r="AI625" s="49">
        <f t="shared" si="415"/>
        <v>0</v>
      </c>
      <c r="AJ625" s="51">
        <f t="shared" si="416"/>
        <v>0</v>
      </c>
      <c r="AK625" s="61"/>
      <c r="AL625" s="69">
        <f t="shared" si="417"/>
        <v>0</v>
      </c>
      <c r="AM625" s="69">
        <f t="shared" si="418"/>
        <v>0</v>
      </c>
      <c r="AN625" s="69">
        <f t="shared" si="419"/>
        <v>0</v>
      </c>
      <c r="AO625" s="69">
        <f t="shared" si="420"/>
        <v>0</v>
      </c>
      <c r="AP625" s="69">
        <f t="shared" si="421"/>
        <v>0</v>
      </c>
      <c r="AQ625" s="70">
        <f t="shared" si="422"/>
        <v>0</v>
      </c>
      <c r="AS625" s="74">
        <f t="shared" si="423"/>
        <v>0</v>
      </c>
      <c r="AT625" s="74">
        <f t="shared" si="424"/>
        <v>0</v>
      </c>
      <c r="AU625" s="74">
        <f t="shared" si="425"/>
        <v>0</v>
      </c>
      <c r="AV625" s="74">
        <f t="shared" si="426"/>
        <v>0</v>
      </c>
      <c r="AW625" s="45"/>
      <c r="AX625" s="42" t="str">
        <f t="shared" si="427"/>
        <v>LPS0050-ST-0230-005-B</v>
      </c>
      <c r="AY625" s="42">
        <f t="shared" si="428"/>
        <v>285.64426404145422</v>
      </c>
      <c r="AZ625" s="43">
        <f t="shared" si="429"/>
        <v>285.64426404145422</v>
      </c>
      <c r="BA625" s="43">
        <f t="shared" si="430"/>
        <v>285.91387340967236</v>
      </c>
      <c r="BB625" s="43">
        <f t="shared" si="431"/>
        <v>292.91876330820935</v>
      </c>
      <c r="BC625" s="43">
        <f t="shared" si="432"/>
        <v>300.20635572867923</v>
      </c>
      <c r="BD625" s="43">
        <f t="shared" si="433"/>
        <v>304.73456849479652</v>
      </c>
      <c r="BE625" s="43">
        <f t="shared" si="434"/>
        <v>285.67069940935448</v>
      </c>
      <c r="BF625" s="43">
        <f t="shared" si="435"/>
        <v>292.66963154488366</v>
      </c>
      <c r="BG625" s="43">
        <f t="shared" si="436"/>
        <v>299.95102575964762</v>
      </c>
      <c r="BH625" s="43">
        <f t="shared" si="437"/>
        <v>304.47538721348161</v>
      </c>
      <c r="BI625" s="43">
        <f t="shared" si="438"/>
        <v>308.36351033787014</v>
      </c>
      <c r="BJ625" s="43">
        <f t="shared" si="401"/>
        <v>286.63962534046493</v>
      </c>
    </row>
    <row r="626" spans="1:62" x14ac:dyDescent="0.2">
      <c r="A626" s="26" t="s">
        <v>640</v>
      </c>
      <c r="B626" s="17">
        <f>IF(ISERROR(VLOOKUP('Prices updated for CPI'!A626,Quantities!$A$1:$B$576,2,FALSE)),0,VLOOKUP('Prices updated for CPI'!A626,Quantities!$A$1:$B$576,2,FALSE))</f>
        <v>0</v>
      </c>
      <c r="C626" s="18">
        <f t="shared" si="405"/>
        <v>0.26651151418002172</v>
      </c>
      <c r="D626" s="19">
        <v>5</v>
      </c>
      <c r="E626" s="20">
        <v>320</v>
      </c>
      <c r="F626" s="21">
        <v>0</v>
      </c>
      <c r="G626" s="22">
        <v>0</v>
      </c>
      <c r="H626" s="22">
        <v>200.44376743203148</v>
      </c>
      <c r="I626" s="22">
        <v>72.830825567137751</v>
      </c>
      <c r="J626" s="23">
        <f t="shared" si="406"/>
        <v>273.27459299916922</v>
      </c>
      <c r="K626" s="24">
        <f>IF(ISERROR(VLOOKUP($A626,'14-15 pricing'!$A$1:$D$1208,4,FALSE)),L626,VLOOKUP($A626,'14-15 pricing'!$A$1:$D$1208,4,FALSE))</f>
        <v>302.79171328629661</v>
      </c>
      <c r="L626" s="24">
        <f t="shared" si="441"/>
        <v>302.79171328629661</v>
      </c>
      <c r="M626" s="24"/>
      <c r="N626" s="24"/>
      <c r="O626" s="24"/>
      <c r="P626" s="24"/>
      <c r="Q626" s="24"/>
      <c r="R626" s="24"/>
      <c r="S626" s="24"/>
      <c r="T626" s="24"/>
      <c r="U626" s="24">
        <f t="shared" si="440"/>
        <v>303.05790518023514</v>
      </c>
      <c r="V626" s="24">
        <f t="shared" si="440"/>
        <v>302.81781356869715</v>
      </c>
      <c r="W626" s="24">
        <f t="shared" si="440"/>
        <v>303.77445773278191</v>
      </c>
      <c r="X626" s="32">
        <f t="shared" si="442"/>
        <v>102.34794585426515</v>
      </c>
      <c r="Y626" s="32">
        <f t="shared" si="443"/>
        <v>200.44376743203148</v>
      </c>
      <c r="Z626" s="33">
        <f t="shared" si="407"/>
        <v>302.79171328629661</v>
      </c>
      <c r="AA626" s="34">
        <f t="shared" si="408"/>
        <v>0</v>
      </c>
      <c r="AC626" s="49">
        <f t="shared" si="409"/>
        <v>0</v>
      </c>
      <c r="AD626" s="49">
        <f t="shared" si="410"/>
        <v>0</v>
      </c>
      <c r="AE626" s="49">
        <f t="shared" si="411"/>
        <v>0</v>
      </c>
      <c r="AF626" s="49">
        <f t="shared" si="412"/>
        <v>0</v>
      </c>
      <c r="AG626" s="49">
        <f t="shared" si="413"/>
        <v>0</v>
      </c>
      <c r="AH626" s="50">
        <f t="shared" si="414"/>
        <v>0</v>
      </c>
      <c r="AI626" s="49">
        <f t="shared" si="415"/>
        <v>0</v>
      </c>
      <c r="AJ626" s="51">
        <f t="shared" si="416"/>
        <v>0</v>
      </c>
      <c r="AK626" s="61"/>
      <c r="AL626" s="69">
        <f t="shared" si="417"/>
        <v>0</v>
      </c>
      <c r="AM626" s="69">
        <f t="shared" si="418"/>
        <v>0</v>
      </c>
      <c r="AN626" s="69">
        <f t="shared" si="419"/>
        <v>0</v>
      </c>
      <c r="AO626" s="69">
        <f t="shared" si="420"/>
        <v>0</v>
      </c>
      <c r="AP626" s="69">
        <f t="shared" si="421"/>
        <v>0</v>
      </c>
      <c r="AQ626" s="70">
        <f t="shared" si="422"/>
        <v>0</v>
      </c>
      <c r="AS626" s="74">
        <f t="shared" si="423"/>
        <v>0</v>
      </c>
      <c r="AT626" s="74">
        <f t="shared" si="424"/>
        <v>0</v>
      </c>
      <c r="AU626" s="74">
        <f t="shared" si="425"/>
        <v>0</v>
      </c>
      <c r="AV626" s="74">
        <f t="shared" si="426"/>
        <v>0</v>
      </c>
      <c r="AW626" s="45"/>
      <c r="AX626" s="42" t="str">
        <f t="shared" si="427"/>
        <v>LPS0050-ST-0320-005-B</v>
      </c>
      <c r="AY626" s="42">
        <f t="shared" si="428"/>
        <v>302.79171328629661</v>
      </c>
      <c r="AZ626" s="43">
        <f t="shared" si="429"/>
        <v>302.79171328629661</v>
      </c>
      <c r="BA626" s="43">
        <f t="shared" si="430"/>
        <v>303.05790518023514</v>
      </c>
      <c r="BB626" s="43">
        <f t="shared" si="431"/>
        <v>310.48282385715089</v>
      </c>
      <c r="BC626" s="43">
        <f t="shared" si="432"/>
        <v>318.20739652799301</v>
      </c>
      <c r="BD626" s="43">
        <f t="shared" si="433"/>
        <v>323.00713100307945</v>
      </c>
      <c r="BE626" s="43">
        <f t="shared" si="434"/>
        <v>302.81781356869715</v>
      </c>
      <c r="BF626" s="43">
        <f t="shared" si="435"/>
        <v>310.23685000113022</v>
      </c>
      <c r="BG626" s="43">
        <f t="shared" si="436"/>
        <v>317.95530303255924</v>
      </c>
      <c r="BH626" s="43">
        <f t="shared" si="437"/>
        <v>322.75123501325311</v>
      </c>
      <c r="BI626" s="43">
        <f t="shared" si="438"/>
        <v>326.8727390591618</v>
      </c>
      <c r="BJ626" s="43">
        <f t="shared" si="401"/>
        <v>303.77445773278191</v>
      </c>
    </row>
    <row r="627" spans="1:62" x14ac:dyDescent="0.2">
      <c r="A627" s="26" t="s">
        <v>641</v>
      </c>
      <c r="B627" s="17">
        <f>IF(ISERROR(VLOOKUP('Prices updated for CPI'!A627,Quantities!$A$1:$B$576,2,FALSE)),0,VLOOKUP('Prices updated for CPI'!A627,Quantities!$A$1:$B$576,2,FALSE))</f>
        <v>0</v>
      </c>
      <c r="C627" s="18">
        <f t="shared" si="405"/>
        <v>0.47676450175636037</v>
      </c>
      <c r="D627" s="19">
        <v>5</v>
      </c>
      <c r="E627" s="20">
        <v>60</v>
      </c>
      <c r="F627" s="21">
        <v>0</v>
      </c>
      <c r="G627" s="22">
        <v>0</v>
      </c>
      <c r="H627" s="22">
        <v>95.565690344848861</v>
      </c>
      <c r="I627" s="22">
        <v>87.078053563271084</v>
      </c>
      <c r="J627" s="23">
        <f t="shared" si="406"/>
        <v>182.64374390811994</v>
      </c>
      <c r="K627" s="24">
        <f>IF(ISERROR(VLOOKUP($A627,'14-15 pricing'!$A$1:$D$1208,4,FALSE)),L627,VLOOKUP($A627,'14-15 pricing'!$A$1:$D$1208,4,FALSE))</f>
        <v>217.935028352323</v>
      </c>
      <c r="L627" s="24">
        <f t="shared" si="441"/>
        <v>217.935028352323</v>
      </c>
      <c r="M627" s="24"/>
      <c r="N627" s="24"/>
      <c r="O627" s="24"/>
      <c r="P627" s="24"/>
      <c r="Q627" s="24"/>
      <c r="R627" s="24"/>
      <c r="S627" s="24"/>
      <c r="T627" s="24"/>
      <c r="U627" s="24">
        <f t="shared" si="440"/>
        <v>218.25329293078943</v>
      </c>
      <c r="V627" s="24">
        <f t="shared" si="440"/>
        <v>217.9662343941493</v>
      </c>
      <c r="W627" s="24">
        <f t="shared" si="440"/>
        <v>219.11001810266117</v>
      </c>
      <c r="X627" s="32">
        <f t="shared" si="442"/>
        <v>122.36933800747414</v>
      </c>
      <c r="Y627" s="32">
        <f t="shared" si="443"/>
        <v>95.565690344848861</v>
      </c>
      <c r="Z627" s="33">
        <f t="shared" si="407"/>
        <v>217.935028352323</v>
      </c>
      <c r="AA627" s="34">
        <f t="shared" si="408"/>
        <v>0</v>
      </c>
      <c r="AC627" s="49">
        <f t="shared" si="409"/>
        <v>0</v>
      </c>
      <c r="AD627" s="49">
        <f t="shared" si="410"/>
        <v>0</v>
      </c>
      <c r="AE627" s="49">
        <f t="shared" si="411"/>
        <v>0</v>
      </c>
      <c r="AF627" s="49">
        <f t="shared" si="412"/>
        <v>0</v>
      </c>
      <c r="AG627" s="49">
        <f t="shared" si="413"/>
        <v>0</v>
      </c>
      <c r="AH627" s="50">
        <f t="shared" si="414"/>
        <v>0</v>
      </c>
      <c r="AI627" s="49">
        <f t="shared" si="415"/>
        <v>0</v>
      </c>
      <c r="AJ627" s="51">
        <f t="shared" si="416"/>
        <v>0</v>
      </c>
      <c r="AK627" s="61"/>
      <c r="AL627" s="69">
        <f t="shared" si="417"/>
        <v>0</v>
      </c>
      <c r="AM627" s="69">
        <f t="shared" si="418"/>
        <v>0</v>
      </c>
      <c r="AN627" s="69">
        <f t="shared" si="419"/>
        <v>0</v>
      </c>
      <c r="AO627" s="69">
        <f t="shared" si="420"/>
        <v>0</v>
      </c>
      <c r="AP627" s="69">
        <f t="shared" si="421"/>
        <v>0</v>
      </c>
      <c r="AQ627" s="70">
        <f t="shared" si="422"/>
        <v>0</v>
      </c>
      <c r="AS627" s="74">
        <f t="shared" si="423"/>
        <v>0</v>
      </c>
      <c r="AT627" s="74">
        <f t="shared" si="424"/>
        <v>0</v>
      </c>
      <c r="AU627" s="74">
        <f t="shared" si="425"/>
        <v>0</v>
      </c>
      <c r="AV627" s="74">
        <f t="shared" si="426"/>
        <v>0</v>
      </c>
      <c r="AW627" s="45"/>
      <c r="AX627" s="42" t="str">
        <f t="shared" si="427"/>
        <v>LPS0060-ST-0060-005-B</v>
      </c>
      <c r="AY627" s="42">
        <f t="shared" si="428"/>
        <v>217.935028352323</v>
      </c>
      <c r="AZ627" s="43">
        <f t="shared" si="429"/>
        <v>217.935028352323</v>
      </c>
      <c r="BA627" s="43">
        <f t="shared" si="430"/>
        <v>218.25329293078943</v>
      </c>
      <c r="BB627" s="43">
        <f t="shared" si="431"/>
        <v>223.60049860759375</v>
      </c>
      <c r="BC627" s="43">
        <f t="shared" si="432"/>
        <v>229.16350618164736</v>
      </c>
      <c r="BD627" s="43">
        <f t="shared" si="433"/>
        <v>232.6201322470788</v>
      </c>
      <c r="BE627" s="43">
        <f t="shared" si="434"/>
        <v>217.9662343941493</v>
      </c>
      <c r="BF627" s="43">
        <f t="shared" si="435"/>
        <v>223.30640713680594</v>
      </c>
      <c r="BG627" s="43">
        <f t="shared" si="436"/>
        <v>228.86209794238346</v>
      </c>
      <c r="BH627" s="43">
        <f t="shared" si="437"/>
        <v>232.3141776662375</v>
      </c>
      <c r="BI627" s="43">
        <f t="shared" si="438"/>
        <v>235.2808086789245</v>
      </c>
      <c r="BJ627" s="43">
        <f t="shared" si="401"/>
        <v>219.11001810266117</v>
      </c>
    </row>
    <row r="628" spans="1:62" x14ac:dyDescent="0.2">
      <c r="A628" s="26" t="s">
        <v>642</v>
      </c>
      <c r="B628" s="17">
        <f>IF(ISERROR(VLOOKUP('Prices updated for CPI'!A628,Quantities!$A$1:$B$576,2,FALSE)),0,VLOOKUP('Prices updated for CPI'!A628,Quantities!$A$1:$B$576,2,FALSE))</f>
        <v>0</v>
      </c>
      <c r="C628" s="18">
        <f t="shared" si="405"/>
        <v>0.40298923623370064</v>
      </c>
      <c r="D628" s="19">
        <v>5</v>
      </c>
      <c r="E628" s="20">
        <v>60</v>
      </c>
      <c r="F628" s="21">
        <v>0</v>
      </c>
      <c r="G628" s="22">
        <v>0</v>
      </c>
      <c r="H628" s="22">
        <v>95.565690344848861</v>
      </c>
      <c r="I628" s="22">
        <v>64.507956806776306</v>
      </c>
      <c r="J628" s="23">
        <f t="shared" si="406"/>
        <v>160.07364715162515</v>
      </c>
      <c r="K628" s="24">
        <f>IF(ISERROR(VLOOKUP($A628,'14-15 pricing'!$A$1:$D$1208,4,FALSE)),L628,VLOOKUP($A628,'14-15 pricing'!$A$1:$D$1208,4,FALSE))</f>
        <v>186.21764738387827</v>
      </c>
      <c r="L628" s="24">
        <f t="shared" si="441"/>
        <v>186.21764738387827</v>
      </c>
      <c r="M628" s="24"/>
      <c r="N628" s="24"/>
      <c r="O628" s="24"/>
      <c r="P628" s="24"/>
      <c r="Q628" s="24"/>
      <c r="R628" s="24"/>
      <c r="S628" s="24"/>
      <c r="T628" s="24"/>
      <c r="U628" s="24">
        <f t="shared" si="440"/>
        <v>186.45341973799873</v>
      </c>
      <c r="V628" s="24">
        <f t="shared" si="440"/>
        <v>186.24076501129258</v>
      </c>
      <c r="W628" s="24">
        <f t="shared" si="440"/>
        <v>187.08808700628148</v>
      </c>
      <c r="X628" s="32">
        <f t="shared" si="442"/>
        <v>90.651957039029412</v>
      </c>
      <c r="Y628" s="32">
        <f t="shared" si="443"/>
        <v>95.565690344848861</v>
      </c>
      <c r="Z628" s="33">
        <f t="shared" si="407"/>
        <v>186.21764738387827</v>
      </c>
      <c r="AA628" s="34">
        <f t="shared" si="408"/>
        <v>0</v>
      </c>
      <c r="AC628" s="49">
        <f t="shared" si="409"/>
        <v>0</v>
      </c>
      <c r="AD628" s="49">
        <f t="shared" si="410"/>
        <v>0</v>
      </c>
      <c r="AE628" s="49">
        <f t="shared" si="411"/>
        <v>0</v>
      </c>
      <c r="AF628" s="49">
        <f t="shared" si="412"/>
        <v>0</v>
      </c>
      <c r="AG628" s="49">
        <f t="shared" si="413"/>
        <v>0</v>
      </c>
      <c r="AH628" s="50">
        <f t="shared" si="414"/>
        <v>0</v>
      </c>
      <c r="AI628" s="49">
        <f t="shared" si="415"/>
        <v>0</v>
      </c>
      <c r="AJ628" s="51">
        <f t="shared" si="416"/>
        <v>0</v>
      </c>
      <c r="AK628" s="61"/>
      <c r="AL628" s="69">
        <f t="shared" si="417"/>
        <v>0</v>
      </c>
      <c r="AM628" s="69">
        <f t="shared" si="418"/>
        <v>0</v>
      </c>
      <c r="AN628" s="69">
        <f t="shared" si="419"/>
        <v>0</v>
      </c>
      <c r="AO628" s="69">
        <f t="shared" si="420"/>
        <v>0</v>
      </c>
      <c r="AP628" s="69">
        <f t="shared" si="421"/>
        <v>0</v>
      </c>
      <c r="AQ628" s="70">
        <f t="shared" si="422"/>
        <v>0</v>
      </c>
      <c r="AS628" s="74">
        <f t="shared" si="423"/>
        <v>0</v>
      </c>
      <c r="AT628" s="74">
        <f t="shared" si="424"/>
        <v>0</v>
      </c>
      <c r="AU628" s="74">
        <f t="shared" si="425"/>
        <v>0</v>
      </c>
      <c r="AV628" s="74">
        <f t="shared" si="426"/>
        <v>0</v>
      </c>
      <c r="AW628" s="45"/>
      <c r="AX628" s="42" t="str">
        <f t="shared" si="427"/>
        <v>MHR0060-ST-0060-005-B</v>
      </c>
      <c r="AY628" s="42">
        <f t="shared" si="428"/>
        <v>186.21764738387827</v>
      </c>
      <c r="AZ628" s="43">
        <f t="shared" si="429"/>
        <v>186.21764738387827</v>
      </c>
      <c r="BA628" s="43">
        <f t="shared" si="430"/>
        <v>186.45341973799873</v>
      </c>
      <c r="BB628" s="43">
        <f t="shared" si="431"/>
        <v>191.02152852157968</v>
      </c>
      <c r="BC628" s="43">
        <f t="shared" si="432"/>
        <v>195.77399650170591</v>
      </c>
      <c r="BD628" s="43">
        <f t="shared" si="433"/>
        <v>198.72698631459991</v>
      </c>
      <c r="BE628" s="43">
        <f t="shared" si="434"/>
        <v>186.24076501129258</v>
      </c>
      <c r="BF628" s="43">
        <f t="shared" si="435"/>
        <v>190.80366375406925</v>
      </c>
      <c r="BG628" s="43">
        <f t="shared" si="436"/>
        <v>195.5507114271777</v>
      </c>
      <c r="BH628" s="43">
        <f t="shared" si="437"/>
        <v>198.50033328231311</v>
      </c>
      <c r="BI628" s="43">
        <f t="shared" si="438"/>
        <v>201.03516456407004</v>
      </c>
      <c r="BJ628" s="43">
        <f t="shared" si="401"/>
        <v>187.08808700628148</v>
      </c>
    </row>
    <row r="629" spans="1:62" x14ac:dyDescent="0.2">
      <c r="A629" s="26" t="s">
        <v>643</v>
      </c>
      <c r="B629" s="17">
        <f>IF(ISERROR(VLOOKUP('Prices updated for CPI'!A629,Quantities!$A$1:$B$576,2,FALSE)),0,VLOOKUP('Prices updated for CPI'!A629,Quantities!$A$1:$B$576,2,FALSE))</f>
        <v>0</v>
      </c>
      <c r="C629" s="18">
        <f t="shared" si="405"/>
        <v>0.27065370817299289</v>
      </c>
      <c r="D629" s="19">
        <v>5</v>
      </c>
      <c r="E629" s="20">
        <v>320</v>
      </c>
      <c r="F629" s="21">
        <v>0</v>
      </c>
      <c r="G629" s="22">
        <v>0</v>
      </c>
      <c r="H629" s="22">
        <v>200.44376743203148</v>
      </c>
      <c r="I629" s="22">
        <v>74.382840556776301</v>
      </c>
      <c r="J629" s="23">
        <f t="shared" si="406"/>
        <v>274.82660798880778</v>
      </c>
      <c r="K629" s="24">
        <f>IF(ISERROR(VLOOKUP($A629,'14-15 pricing'!$A$1:$D$1208,4,FALSE)),L629,VLOOKUP($A629,'14-15 pricing'!$A$1:$D$1208,4,FALSE))</f>
        <v>357.85</v>
      </c>
      <c r="L629" s="24">
        <f t="shared" si="441"/>
        <v>304.97273409565304</v>
      </c>
      <c r="M629" s="24"/>
      <c r="N629" s="24"/>
      <c r="O629" s="24"/>
      <c r="P629" s="24"/>
      <c r="Q629" s="24"/>
      <c r="R629" s="24"/>
      <c r="S629" s="24"/>
      <c r="T629" s="24"/>
      <c r="U629" s="24">
        <f t="shared" si="440"/>
        <v>305.24459850265583</v>
      </c>
      <c r="V629" s="24">
        <f t="shared" si="440"/>
        <v>304.99939057152255</v>
      </c>
      <c r="W629" s="24">
        <f t="shared" si="440"/>
        <v>305.97642069266396</v>
      </c>
      <c r="X629" s="32">
        <f t="shared" si="442"/>
        <v>104.52896666362156</v>
      </c>
      <c r="Y629" s="32">
        <f t="shared" si="443"/>
        <v>200.44376743203148</v>
      </c>
      <c r="Z629" s="33">
        <f t="shared" si="407"/>
        <v>304.97273409565304</v>
      </c>
      <c r="AA629" s="34">
        <f t="shared" si="408"/>
        <v>0</v>
      </c>
      <c r="AC629" s="49">
        <f t="shared" si="409"/>
        <v>0</v>
      </c>
      <c r="AD629" s="49">
        <f t="shared" si="410"/>
        <v>0</v>
      </c>
      <c r="AE629" s="49">
        <f t="shared" si="411"/>
        <v>0</v>
      </c>
      <c r="AF629" s="49">
        <f t="shared" si="412"/>
        <v>0</v>
      </c>
      <c r="AG629" s="49">
        <f t="shared" si="413"/>
        <v>0</v>
      </c>
      <c r="AH629" s="50">
        <f t="shared" si="414"/>
        <v>0</v>
      </c>
      <c r="AI629" s="49">
        <f t="shared" si="415"/>
        <v>0</v>
      </c>
      <c r="AJ629" s="51">
        <f t="shared" si="416"/>
        <v>0</v>
      </c>
      <c r="AK629" s="61"/>
      <c r="AL629" s="69">
        <f t="shared" si="417"/>
        <v>0</v>
      </c>
      <c r="AM629" s="69">
        <f t="shared" si="418"/>
        <v>0</v>
      </c>
      <c r="AN629" s="69">
        <f t="shared" si="419"/>
        <v>0</v>
      </c>
      <c r="AO629" s="69">
        <f t="shared" si="420"/>
        <v>0</v>
      </c>
      <c r="AP629" s="69">
        <f t="shared" si="421"/>
        <v>0</v>
      </c>
      <c r="AQ629" s="70">
        <f t="shared" si="422"/>
        <v>0</v>
      </c>
      <c r="AS629" s="74">
        <f t="shared" si="423"/>
        <v>0</v>
      </c>
      <c r="AT629" s="74">
        <f t="shared" si="424"/>
        <v>0</v>
      </c>
      <c r="AU629" s="74">
        <f t="shared" si="425"/>
        <v>0</v>
      </c>
      <c r="AV629" s="74">
        <f t="shared" si="426"/>
        <v>0</v>
      </c>
      <c r="AW629" s="45"/>
      <c r="AX629" s="42" t="str">
        <f t="shared" si="427"/>
        <v>MHR0060-ST-0320-005-B</v>
      </c>
      <c r="AY629" s="42">
        <f t="shared" si="428"/>
        <v>357.85</v>
      </c>
      <c r="AZ629" s="43">
        <f t="shared" si="429"/>
        <v>304.97273409565304</v>
      </c>
      <c r="BA629" s="43">
        <f t="shared" si="430"/>
        <v>305.24459850265583</v>
      </c>
      <c r="BB629" s="43">
        <f t="shared" si="431"/>
        <v>312.72309116597091</v>
      </c>
      <c r="BC629" s="43">
        <f t="shared" si="432"/>
        <v>320.50339995584886</v>
      </c>
      <c r="BD629" s="43">
        <f t="shared" si="433"/>
        <v>325.3377665825692</v>
      </c>
      <c r="BE629" s="43">
        <f t="shared" si="434"/>
        <v>304.99939057152255</v>
      </c>
      <c r="BF629" s="43">
        <f t="shared" si="435"/>
        <v>312.47187564052484</v>
      </c>
      <c r="BG629" s="43">
        <f t="shared" si="436"/>
        <v>320.24593438230596</v>
      </c>
      <c r="BH629" s="43">
        <f t="shared" si="437"/>
        <v>325.07641748399527</v>
      </c>
      <c r="BI629" s="43">
        <f t="shared" si="438"/>
        <v>329.22761389950944</v>
      </c>
      <c r="BJ629" s="43">
        <f t="shared" si="401"/>
        <v>305.97642069266396</v>
      </c>
    </row>
    <row r="630" spans="1:62" x14ac:dyDescent="0.2">
      <c r="A630" s="26" t="s">
        <v>644</v>
      </c>
      <c r="B630" s="17">
        <f>IF(ISERROR(VLOOKUP('Prices updated for CPI'!A630,Quantities!$A$1:$B$576,2,FALSE)),0,VLOOKUP('Prices updated for CPI'!A630,Quantities!$A$1:$B$576,2,FALSE))</f>
        <v>0</v>
      </c>
      <c r="C630" s="18">
        <f t="shared" si="405"/>
        <v>0.40389424615018088</v>
      </c>
      <c r="D630" s="19">
        <v>5</v>
      </c>
      <c r="E630" s="20">
        <v>60</v>
      </c>
      <c r="F630" s="21">
        <v>0</v>
      </c>
      <c r="G630" s="22">
        <v>0</v>
      </c>
      <c r="H630" s="22">
        <v>95.565690344848861</v>
      </c>
      <c r="I630" s="22">
        <v>64.750981198176305</v>
      </c>
      <c r="J630" s="23">
        <f t="shared" si="406"/>
        <v>160.31667154302517</v>
      </c>
      <c r="K630" s="24">
        <f>IF(ISERROR(VLOOKUP($A630,'14-15 pricing'!$A$1:$D$1208,4,FALSE)),L630,VLOOKUP($A630,'14-15 pricing'!$A$1:$D$1208,4,FALSE))</f>
        <v>186.55916551248089</v>
      </c>
      <c r="L630" s="24">
        <f t="shared" si="441"/>
        <v>186.55916551248089</v>
      </c>
      <c r="M630" s="24"/>
      <c r="N630" s="24"/>
      <c r="O630" s="24"/>
      <c r="P630" s="24"/>
      <c r="Q630" s="24"/>
      <c r="R630" s="24"/>
      <c r="S630" s="24"/>
      <c r="T630" s="24"/>
      <c r="U630" s="24">
        <f t="shared" si="440"/>
        <v>186.7958261048235</v>
      </c>
      <c r="V630" s="24">
        <f t="shared" si="440"/>
        <v>186.58237023221082</v>
      </c>
      <c r="W630" s="24">
        <f t="shared" si="440"/>
        <v>187.43288439018772</v>
      </c>
      <c r="X630" s="32">
        <f t="shared" si="442"/>
        <v>90.993475167632042</v>
      </c>
      <c r="Y630" s="32">
        <f t="shared" si="443"/>
        <v>95.565690344848861</v>
      </c>
      <c r="Z630" s="33">
        <f t="shared" si="407"/>
        <v>186.55916551248089</v>
      </c>
      <c r="AA630" s="34">
        <f t="shared" si="408"/>
        <v>0</v>
      </c>
      <c r="AC630" s="49">
        <f t="shared" si="409"/>
        <v>0</v>
      </c>
      <c r="AD630" s="49">
        <f t="shared" si="410"/>
        <v>0</v>
      </c>
      <c r="AE630" s="49">
        <f t="shared" si="411"/>
        <v>0</v>
      </c>
      <c r="AF630" s="49">
        <f t="shared" si="412"/>
        <v>0</v>
      </c>
      <c r="AG630" s="49">
        <f t="shared" si="413"/>
        <v>0</v>
      </c>
      <c r="AH630" s="50">
        <f t="shared" si="414"/>
        <v>0</v>
      </c>
      <c r="AI630" s="49">
        <f t="shared" si="415"/>
        <v>0</v>
      </c>
      <c r="AJ630" s="51">
        <f t="shared" si="416"/>
        <v>0</v>
      </c>
      <c r="AK630" s="61"/>
      <c r="AL630" s="69">
        <f t="shared" si="417"/>
        <v>0</v>
      </c>
      <c r="AM630" s="69">
        <f t="shared" si="418"/>
        <v>0</v>
      </c>
      <c r="AN630" s="69">
        <f t="shared" si="419"/>
        <v>0</v>
      </c>
      <c r="AO630" s="69">
        <f t="shared" si="420"/>
        <v>0</v>
      </c>
      <c r="AP630" s="69">
        <f t="shared" si="421"/>
        <v>0</v>
      </c>
      <c r="AQ630" s="70">
        <f t="shared" si="422"/>
        <v>0</v>
      </c>
      <c r="AS630" s="74">
        <f t="shared" si="423"/>
        <v>0</v>
      </c>
      <c r="AT630" s="74">
        <f t="shared" si="424"/>
        <v>0</v>
      </c>
      <c r="AU630" s="74">
        <f t="shared" si="425"/>
        <v>0</v>
      </c>
      <c r="AV630" s="74">
        <f t="shared" si="426"/>
        <v>0</v>
      </c>
      <c r="AW630" s="45"/>
      <c r="AX630" s="42" t="str">
        <f t="shared" si="427"/>
        <v>MHR0070-ST-0060-005-B</v>
      </c>
      <c r="AY630" s="42">
        <f t="shared" si="428"/>
        <v>186.55916551248089</v>
      </c>
      <c r="AZ630" s="43">
        <f t="shared" si="429"/>
        <v>186.55916551248089</v>
      </c>
      <c r="BA630" s="43">
        <f t="shared" si="430"/>
        <v>186.7958261048235</v>
      </c>
      <c r="BB630" s="43">
        <f t="shared" si="431"/>
        <v>191.37232384439167</v>
      </c>
      <c r="BC630" s="43">
        <f t="shared" si="432"/>
        <v>196.13351934100331</v>
      </c>
      <c r="BD630" s="43">
        <f t="shared" si="433"/>
        <v>199.09193207676205</v>
      </c>
      <c r="BE630" s="43">
        <f t="shared" si="434"/>
        <v>186.58237023221082</v>
      </c>
      <c r="BF630" s="43">
        <f t="shared" si="435"/>
        <v>191.15363830289999</v>
      </c>
      <c r="BG630" s="43">
        <f t="shared" si="436"/>
        <v>195.90939307227163</v>
      </c>
      <c r="BH630" s="43">
        <f t="shared" si="437"/>
        <v>198.86442516197832</v>
      </c>
      <c r="BI630" s="43">
        <f t="shared" si="438"/>
        <v>201.40390586406997</v>
      </c>
      <c r="BJ630" s="43">
        <f t="shared" si="401"/>
        <v>187.43288439018772</v>
      </c>
    </row>
    <row r="631" spans="1:62" x14ac:dyDescent="0.2">
      <c r="A631" s="26" t="s">
        <v>645</v>
      </c>
      <c r="B631" s="17">
        <f>IF(ISERROR(VLOOKUP('Prices updated for CPI'!A631,Quantities!$A$1:$B$576,2,FALSE)),0,VLOOKUP('Prices updated for CPI'!A631,Quantities!$A$1:$B$576,2,FALSE))</f>
        <v>0</v>
      </c>
      <c r="C631" s="18">
        <f t="shared" si="405"/>
        <v>0.27129808660603671</v>
      </c>
      <c r="D631" s="19">
        <v>5</v>
      </c>
      <c r="E631" s="20">
        <v>320</v>
      </c>
      <c r="F631" s="21">
        <v>0</v>
      </c>
      <c r="G631" s="22">
        <v>0</v>
      </c>
      <c r="H631" s="22">
        <v>200.44376743203148</v>
      </c>
      <c r="I631" s="22">
        <v>74.6258649481763</v>
      </c>
      <c r="J631" s="23">
        <f t="shared" si="406"/>
        <v>275.06963238020779</v>
      </c>
      <c r="K631" s="24">
        <f>IF(ISERROR(VLOOKUP($A631,'14-15 pricing'!$A$1:$D$1208,4,FALSE)),L631,VLOOKUP($A631,'14-15 pricing'!$A$1:$D$1208,4,FALSE))</f>
        <v>305.31425222425565</v>
      </c>
      <c r="L631" s="24">
        <f t="shared" si="441"/>
        <v>305.31425222425565</v>
      </c>
      <c r="M631" s="24"/>
      <c r="N631" s="24"/>
      <c r="O631" s="24"/>
      <c r="P631" s="24"/>
      <c r="Q631" s="24"/>
      <c r="R631" s="24"/>
      <c r="S631" s="24"/>
      <c r="T631" s="24"/>
      <c r="U631" s="24">
        <f t="shared" si="440"/>
        <v>305.58700486948067</v>
      </c>
      <c r="V631" s="24">
        <f t="shared" si="440"/>
        <v>305.34099579244076</v>
      </c>
      <c r="W631" s="24">
        <f t="shared" si="440"/>
        <v>306.32121807657018</v>
      </c>
      <c r="X631" s="32">
        <f t="shared" si="442"/>
        <v>104.87048479222418</v>
      </c>
      <c r="Y631" s="32">
        <f t="shared" si="443"/>
        <v>200.44376743203148</v>
      </c>
      <c r="Z631" s="33">
        <f t="shared" si="407"/>
        <v>305.31425222425565</v>
      </c>
      <c r="AA631" s="34">
        <f t="shared" si="408"/>
        <v>0</v>
      </c>
      <c r="AC631" s="49">
        <f t="shared" si="409"/>
        <v>0</v>
      </c>
      <c r="AD631" s="49">
        <f t="shared" si="410"/>
        <v>0</v>
      </c>
      <c r="AE631" s="49">
        <f t="shared" si="411"/>
        <v>0</v>
      </c>
      <c r="AF631" s="49">
        <f t="shared" si="412"/>
        <v>0</v>
      </c>
      <c r="AG631" s="49">
        <f t="shared" si="413"/>
        <v>0</v>
      </c>
      <c r="AH631" s="50">
        <f t="shared" si="414"/>
        <v>0</v>
      </c>
      <c r="AI631" s="49">
        <f t="shared" si="415"/>
        <v>0</v>
      </c>
      <c r="AJ631" s="51">
        <f t="shared" si="416"/>
        <v>0</v>
      </c>
      <c r="AK631" s="61"/>
      <c r="AL631" s="69">
        <f t="shared" si="417"/>
        <v>0</v>
      </c>
      <c r="AM631" s="69">
        <f t="shared" si="418"/>
        <v>0</v>
      </c>
      <c r="AN631" s="69">
        <f t="shared" si="419"/>
        <v>0</v>
      </c>
      <c r="AO631" s="69">
        <f t="shared" si="420"/>
        <v>0</v>
      </c>
      <c r="AP631" s="69">
        <f t="shared" si="421"/>
        <v>0</v>
      </c>
      <c r="AQ631" s="70">
        <f t="shared" si="422"/>
        <v>0</v>
      </c>
      <c r="AS631" s="74">
        <f t="shared" si="423"/>
        <v>0</v>
      </c>
      <c r="AT631" s="74">
        <f t="shared" si="424"/>
        <v>0</v>
      </c>
      <c r="AU631" s="74">
        <f t="shared" si="425"/>
        <v>0</v>
      </c>
      <c r="AV631" s="74">
        <f t="shared" si="426"/>
        <v>0</v>
      </c>
      <c r="AW631" s="45"/>
      <c r="AX631" s="42" t="str">
        <f t="shared" si="427"/>
        <v>MHR0070-ST-0320-005-B</v>
      </c>
      <c r="AY631" s="42">
        <f t="shared" si="428"/>
        <v>305.31425222425565</v>
      </c>
      <c r="AZ631" s="43">
        <f t="shared" si="429"/>
        <v>305.31425222425565</v>
      </c>
      <c r="BA631" s="43">
        <f t="shared" si="430"/>
        <v>305.58700486948067</v>
      </c>
      <c r="BB631" s="43">
        <f t="shared" si="431"/>
        <v>313.07388648878293</v>
      </c>
      <c r="BC631" s="43">
        <f t="shared" si="432"/>
        <v>320.86292279514635</v>
      </c>
      <c r="BD631" s="43">
        <f t="shared" si="433"/>
        <v>325.70271234473142</v>
      </c>
      <c r="BE631" s="43">
        <f t="shared" si="434"/>
        <v>305.34099579244076</v>
      </c>
      <c r="BF631" s="43">
        <f t="shared" si="435"/>
        <v>312.82185018935553</v>
      </c>
      <c r="BG631" s="43">
        <f t="shared" si="436"/>
        <v>320.60461602739986</v>
      </c>
      <c r="BH631" s="43">
        <f t="shared" si="437"/>
        <v>325.44050936366045</v>
      </c>
      <c r="BI631" s="43">
        <f t="shared" si="438"/>
        <v>329.59635519950933</v>
      </c>
      <c r="BJ631" s="43">
        <f t="shared" si="401"/>
        <v>306.32121807657018</v>
      </c>
    </row>
    <row r="632" spans="1:62" x14ac:dyDescent="0.2">
      <c r="A632" s="17" t="s">
        <v>568</v>
      </c>
      <c r="B632" s="17">
        <f>IF(ISERROR(VLOOKUP('Prices updated for CPI'!A632,Quantities!$A$1:$B$576,2,FALSE)),0,VLOOKUP('Prices updated for CPI'!A632,Quantities!$A$1:$B$576,2,FALSE))</f>
        <v>0</v>
      </c>
      <c r="C632" s="18">
        <f t="shared" si="405"/>
        <v>0.37189189832404002</v>
      </c>
      <c r="D632" s="19">
        <v>5</v>
      </c>
      <c r="E632" s="20">
        <v>1620</v>
      </c>
      <c r="F632" s="21">
        <v>0</v>
      </c>
      <c r="G632" s="22">
        <v>0</v>
      </c>
      <c r="H632" s="22">
        <v>73.704808793558669</v>
      </c>
      <c r="I632" s="22">
        <v>43.639337217127348</v>
      </c>
      <c r="J632" s="23">
        <f t="shared" si="406"/>
        <v>117.34414601068602</v>
      </c>
      <c r="K632" s="24">
        <f>IF(ISERROR(VLOOKUP($A632,'14-15 pricing'!$A$1:$D$1208,4,FALSE)),L632,VLOOKUP($A632,'14-15 pricing'!$A$1:$D$1208,4,FALSE))</f>
        <v>71.680000000000007</v>
      </c>
      <c r="L632" s="24">
        <f t="shared" si="441"/>
        <v>135.03044238118432</v>
      </c>
      <c r="M632" s="24"/>
      <c r="N632" s="24"/>
      <c r="O632" s="24"/>
      <c r="P632" s="24"/>
      <c r="Q632" s="24"/>
      <c r="R632" s="24"/>
      <c r="S632" s="24"/>
      <c r="T632" s="24"/>
      <c r="U632" s="24">
        <f t="shared" si="440"/>
        <v>135.18994129848465</v>
      </c>
      <c r="V632" s="24">
        <f t="shared" si="440"/>
        <v>135.04608135020973</v>
      </c>
      <c r="W632" s="24">
        <f t="shared" si="440"/>
        <v>135.61929079755848</v>
      </c>
      <c r="X632" s="32">
        <f t="shared" si="442"/>
        <v>61.325633587625646</v>
      </c>
      <c r="Y632" s="32">
        <f t="shared" si="443"/>
        <v>73.704808793558669</v>
      </c>
      <c r="Z632" s="33">
        <f t="shared" si="407"/>
        <v>135.03044238118432</v>
      </c>
      <c r="AA632" s="34">
        <f t="shared" si="408"/>
        <v>0</v>
      </c>
      <c r="AC632" s="49">
        <f t="shared" si="409"/>
        <v>0</v>
      </c>
      <c r="AD632" s="49">
        <f t="shared" si="410"/>
        <v>0</v>
      </c>
      <c r="AE632" s="49">
        <f t="shared" si="411"/>
        <v>0</v>
      </c>
      <c r="AF632" s="49">
        <f t="shared" si="412"/>
        <v>0</v>
      </c>
      <c r="AG632" s="49">
        <f t="shared" si="413"/>
        <v>0</v>
      </c>
      <c r="AH632" s="50">
        <f t="shared" si="414"/>
        <v>0</v>
      </c>
      <c r="AI632" s="49">
        <f t="shared" si="415"/>
        <v>0</v>
      </c>
      <c r="AJ632" s="51">
        <f t="shared" si="416"/>
        <v>0</v>
      </c>
      <c r="AK632" s="61"/>
      <c r="AL632" s="69">
        <f t="shared" si="417"/>
        <v>0</v>
      </c>
      <c r="AM632" s="69">
        <f t="shared" si="418"/>
        <v>0</v>
      </c>
      <c r="AN632" s="69">
        <f t="shared" si="419"/>
        <v>0</v>
      </c>
      <c r="AO632" s="69">
        <f t="shared" si="420"/>
        <v>0</v>
      </c>
      <c r="AP632" s="69">
        <f t="shared" si="421"/>
        <v>0</v>
      </c>
      <c r="AQ632" s="70">
        <f t="shared" si="422"/>
        <v>0</v>
      </c>
      <c r="AS632" s="74">
        <f t="shared" si="423"/>
        <v>0</v>
      </c>
      <c r="AT632" s="74">
        <f t="shared" si="424"/>
        <v>0</v>
      </c>
      <c r="AU632" s="74">
        <f t="shared" si="425"/>
        <v>0</v>
      </c>
      <c r="AV632" s="74">
        <f t="shared" si="426"/>
        <v>0</v>
      </c>
      <c r="AW632" s="45"/>
      <c r="AX632" s="42" t="str">
        <f t="shared" si="427"/>
        <v>FLU0350-ST-1620-005-B</v>
      </c>
      <c r="AY632" s="42">
        <f t="shared" si="428"/>
        <v>71.680000000000007</v>
      </c>
      <c r="AZ632" s="43">
        <f t="shared" si="429"/>
        <v>135.03044238118432</v>
      </c>
      <c r="BA632" s="43">
        <f t="shared" si="430"/>
        <v>135.18994129848465</v>
      </c>
      <c r="BB632" s="43">
        <f t="shared" si="431"/>
        <v>138.50209486029752</v>
      </c>
      <c r="BC632" s="43">
        <f t="shared" si="432"/>
        <v>141.94791992566238</v>
      </c>
      <c r="BD632" s="43">
        <f t="shared" si="433"/>
        <v>144.08901511190854</v>
      </c>
      <c r="BE632" s="43">
        <f t="shared" si="434"/>
        <v>135.04608135020973</v>
      </c>
      <c r="BF632" s="43">
        <f t="shared" si="435"/>
        <v>138.35471034328987</v>
      </c>
      <c r="BG632" s="43">
        <f t="shared" si="436"/>
        <v>141.79686859579198</v>
      </c>
      <c r="BH632" s="43">
        <f t="shared" si="437"/>
        <v>143.93568537404576</v>
      </c>
      <c r="BI632" s="43">
        <f t="shared" si="438"/>
        <v>145.77373104285758</v>
      </c>
      <c r="BJ632" s="43">
        <f t="shared" si="401"/>
        <v>135.61929079755848</v>
      </c>
    </row>
    <row r="633" spans="1:62" x14ac:dyDescent="0.2">
      <c r="A633" s="26" t="s">
        <v>571</v>
      </c>
      <c r="B633" s="17">
        <f>IF(ISERROR(VLOOKUP('Prices updated for CPI'!A633,Quantities!$A$1:$B$576,2,FALSE)),0,VLOOKUP('Prices updated for CPI'!A633,Quantities!$A$1:$B$576,2,FALSE))</f>
        <v>0</v>
      </c>
      <c r="C633" s="18">
        <f t="shared" si="405"/>
        <v>0.41921201909615552</v>
      </c>
      <c r="D633" s="19">
        <v>5</v>
      </c>
      <c r="E633" s="20">
        <v>40</v>
      </c>
      <c r="F633" s="21">
        <v>0</v>
      </c>
      <c r="G633" s="22">
        <v>0</v>
      </c>
      <c r="H633" s="22">
        <v>72.401109107494534</v>
      </c>
      <c r="I633" s="22">
        <v>52.259027617134578</v>
      </c>
      <c r="J633" s="23">
        <f t="shared" si="406"/>
        <v>124.66013672462911</v>
      </c>
      <c r="K633" s="24">
        <f>IF(ISERROR(VLOOKUP($A633,'14-15 pricing'!$A$1:$D$1208,4,FALSE)),L633,VLOOKUP($A633,'14-15 pricing'!$A$1:$D$1208,4,FALSE))</f>
        <v>70.83</v>
      </c>
      <c r="L633" s="24">
        <f t="shared" si="441"/>
        <v>145.83985001569039</v>
      </c>
      <c r="M633" s="24"/>
      <c r="N633" s="24"/>
      <c r="O633" s="24"/>
      <c r="P633" s="24"/>
      <c r="Q633" s="24"/>
      <c r="R633" s="24"/>
      <c r="S633" s="24"/>
      <c r="T633" s="24"/>
      <c r="U633" s="24">
        <f t="shared" si="440"/>
        <v>146.03085333644731</v>
      </c>
      <c r="V633" s="24">
        <f t="shared" si="440"/>
        <v>145.85857801126321</v>
      </c>
      <c r="W633" s="24">
        <f t="shared" si="440"/>
        <v>146.54500842587646</v>
      </c>
      <c r="X633" s="32">
        <f t="shared" si="442"/>
        <v>73.438740908195868</v>
      </c>
      <c r="Y633" s="32">
        <f t="shared" si="443"/>
        <v>72.401109107494534</v>
      </c>
      <c r="Z633" s="33">
        <f t="shared" si="407"/>
        <v>145.83985001569039</v>
      </c>
      <c r="AA633" s="34">
        <f t="shared" si="408"/>
        <v>0</v>
      </c>
      <c r="AC633" s="49">
        <f t="shared" si="409"/>
        <v>0</v>
      </c>
      <c r="AD633" s="49">
        <f t="shared" si="410"/>
        <v>0</v>
      </c>
      <c r="AE633" s="49">
        <f t="shared" si="411"/>
        <v>0</v>
      </c>
      <c r="AF633" s="49">
        <f t="shared" si="412"/>
        <v>0</v>
      </c>
      <c r="AG633" s="49">
        <f t="shared" si="413"/>
        <v>0</v>
      </c>
      <c r="AH633" s="50">
        <f t="shared" si="414"/>
        <v>0</v>
      </c>
      <c r="AI633" s="49">
        <f t="shared" si="415"/>
        <v>0</v>
      </c>
      <c r="AJ633" s="51">
        <f t="shared" si="416"/>
        <v>0</v>
      </c>
      <c r="AK633" s="61"/>
      <c r="AL633" s="69">
        <f t="shared" si="417"/>
        <v>0</v>
      </c>
      <c r="AM633" s="69">
        <f t="shared" si="418"/>
        <v>0</v>
      </c>
      <c r="AN633" s="69">
        <f t="shared" si="419"/>
        <v>0</v>
      </c>
      <c r="AO633" s="69">
        <f t="shared" si="420"/>
        <v>0</v>
      </c>
      <c r="AP633" s="69">
        <f t="shared" si="421"/>
        <v>0</v>
      </c>
      <c r="AQ633" s="70">
        <f t="shared" si="422"/>
        <v>0</v>
      </c>
      <c r="AS633" s="74">
        <f t="shared" si="423"/>
        <v>0</v>
      </c>
      <c r="AT633" s="74">
        <f t="shared" si="424"/>
        <v>0</v>
      </c>
      <c r="AU633" s="74">
        <f t="shared" si="425"/>
        <v>0</v>
      </c>
      <c r="AV633" s="74">
        <f t="shared" si="426"/>
        <v>0</v>
      </c>
      <c r="AW633" s="45"/>
      <c r="AX633" s="42" t="str">
        <f t="shared" si="427"/>
        <v>HPS0020-ST-0040-005-B</v>
      </c>
      <c r="AY633" s="42">
        <f t="shared" si="428"/>
        <v>70.83</v>
      </c>
      <c r="AZ633" s="43">
        <f t="shared" si="429"/>
        <v>145.83985001569039</v>
      </c>
      <c r="BA633" s="43">
        <f t="shared" si="430"/>
        <v>146.03085333644731</v>
      </c>
      <c r="BB633" s="43">
        <f t="shared" si="431"/>
        <v>149.60860924319027</v>
      </c>
      <c r="BC633" s="43">
        <f t="shared" si="432"/>
        <v>153.3307558016561</v>
      </c>
      <c r="BD633" s="43">
        <f t="shared" si="433"/>
        <v>155.64354589623684</v>
      </c>
      <c r="BE633" s="43">
        <f t="shared" si="434"/>
        <v>145.85857801126321</v>
      </c>
      <c r="BF633" s="43">
        <f t="shared" si="435"/>
        <v>149.43211317253915</v>
      </c>
      <c r="BG633" s="43">
        <f t="shared" si="436"/>
        <v>153.14986864518926</v>
      </c>
      <c r="BH633" s="43">
        <f t="shared" si="437"/>
        <v>155.4599302980981</v>
      </c>
      <c r="BI633" s="43">
        <f t="shared" si="438"/>
        <v>157.44513953106659</v>
      </c>
      <c r="BJ633" s="43">
        <f t="shared" si="401"/>
        <v>146.54500842587646</v>
      </c>
    </row>
    <row r="634" spans="1:62" x14ac:dyDescent="0.2">
      <c r="A634" s="26" t="s">
        <v>572</v>
      </c>
      <c r="B634" s="17">
        <f>IF(ISERROR(VLOOKUP('Prices updated for CPI'!A634,Quantities!$A$1:$B$576,2,FALSE)),0,VLOOKUP('Prices updated for CPI'!A634,Quantities!$A$1:$B$576,2,FALSE))</f>
        <v>0</v>
      </c>
      <c r="C634" s="18">
        <f t="shared" si="405"/>
        <v>0.28423940108218543</v>
      </c>
      <c r="D634" s="19">
        <v>5</v>
      </c>
      <c r="E634" s="20">
        <v>350</v>
      </c>
      <c r="F634" s="21">
        <v>0</v>
      </c>
      <c r="G634" s="22">
        <v>0</v>
      </c>
      <c r="H634" s="22">
        <v>158.81775451651905</v>
      </c>
      <c r="I634" s="22">
        <v>63.068941617134577</v>
      </c>
      <c r="J634" s="23">
        <f t="shared" si="406"/>
        <v>221.88669613365363</v>
      </c>
      <c r="K634" s="24">
        <f>IF(ISERROR(VLOOKUP($A634,'14-15 pricing'!$A$1:$D$1208,4,FALSE)),L634,VLOOKUP($A634,'14-15 pricing'!$A$1:$D$1208,4,FALSE))</f>
        <v>217.86</v>
      </c>
      <c r="L634" s="24">
        <f t="shared" si="441"/>
        <v>247.44748748262276</v>
      </c>
      <c r="M634" s="24"/>
      <c r="N634" s="24"/>
      <c r="O634" s="24"/>
      <c r="P634" s="24"/>
      <c r="Q634" s="24"/>
      <c r="R634" s="24"/>
      <c r="S634" s="24"/>
      <c r="T634" s="24"/>
      <c r="U634" s="24">
        <f t="shared" ref="U634:W653" si="444">IF($D634=5,($I634*(1+U$8)*U$7)+$H634,$J634*(1+U$8)*U$7)</f>
        <v>247.67800033054164</v>
      </c>
      <c r="V634" s="24">
        <f t="shared" si="444"/>
        <v>247.47008941215046</v>
      </c>
      <c r="W634" s="24">
        <f t="shared" si="444"/>
        <v>248.29850971994193</v>
      </c>
      <c r="X634" s="32">
        <f t="shared" si="442"/>
        <v>88.629732966103731</v>
      </c>
      <c r="Y634" s="32">
        <f t="shared" si="443"/>
        <v>158.81775451651905</v>
      </c>
      <c r="Z634" s="33">
        <f t="shared" si="407"/>
        <v>247.44748748262276</v>
      </c>
      <c r="AA634" s="34">
        <f t="shared" si="408"/>
        <v>0</v>
      </c>
      <c r="AC634" s="49">
        <f t="shared" si="409"/>
        <v>0</v>
      </c>
      <c r="AD634" s="49">
        <f t="shared" si="410"/>
        <v>0</v>
      </c>
      <c r="AE634" s="49">
        <f t="shared" si="411"/>
        <v>0</v>
      </c>
      <c r="AF634" s="49">
        <f t="shared" si="412"/>
        <v>0</v>
      </c>
      <c r="AG634" s="49">
        <f t="shared" si="413"/>
        <v>0</v>
      </c>
      <c r="AH634" s="50">
        <f t="shared" si="414"/>
        <v>0</v>
      </c>
      <c r="AI634" s="49">
        <f t="shared" si="415"/>
        <v>0</v>
      </c>
      <c r="AJ634" s="51">
        <f t="shared" si="416"/>
        <v>0</v>
      </c>
      <c r="AK634" s="61"/>
      <c r="AL634" s="69">
        <f t="shared" si="417"/>
        <v>0</v>
      </c>
      <c r="AM634" s="69">
        <f t="shared" si="418"/>
        <v>0</v>
      </c>
      <c r="AN634" s="69">
        <f t="shared" si="419"/>
        <v>0</v>
      </c>
      <c r="AO634" s="69">
        <f t="shared" si="420"/>
        <v>0</v>
      </c>
      <c r="AP634" s="69">
        <f t="shared" si="421"/>
        <v>0</v>
      </c>
      <c r="AQ634" s="70">
        <f t="shared" si="422"/>
        <v>0</v>
      </c>
      <c r="AS634" s="74">
        <f t="shared" si="423"/>
        <v>0</v>
      </c>
      <c r="AT634" s="74">
        <f t="shared" si="424"/>
        <v>0</v>
      </c>
      <c r="AU634" s="74">
        <f t="shared" si="425"/>
        <v>0</v>
      </c>
      <c r="AV634" s="74">
        <f t="shared" si="426"/>
        <v>0</v>
      </c>
      <c r="AW634" s="45"/>
      <c r="AX634" s="42" t="str">
        <f t="shared" si="427"/>
        <v>HPS0020-ST-0350-005-B</v>
      </c>
      <c r="AY634" s="42">
        <f t="shared" si="428"/>
        <v>217.86</v>
      </c>
      <c r="AZ634" s="43">
        <f t="shared" si="429"/>
        <v>247.44748748262276</v>
      </c>
      <c r="BA634" s="43">
        <f t="shared" si="430"/>
        <v>247.67800033054164</v>
      </c>
      <c r="BB634" s="43">
        <f t="shared" si="431"/>
        <v>253.74611133863991</v>
      </c>
      <c r="BC634" s="43">
        <f t="shared" si="432"/>
        <v>260.05911845648524</v>
      </c>
      <c r="BD634" s="43">
        <f t="shared" si="433"/>
        <v>263.9817636559232</v>
      </c>
      <c r="BE634" s="43">
        <f t="shared" si="434"/>
        <v>247.47008941215046</v>
      </c>
      <c r="BF634" s="43">
        <f t="shared" si="435"/>
        <v>253.53310660274815</v>
      </c>
      <c r="BG634" s="43">
        <f t="shared" si="436"/>
        <v>259.84081432740584</v>
      </c>
      <c r="BH634" s="43">
        <f t="shared" si="437"/>
        <v>263.76016670000871</v>
      </c>
      <c r="BI634" s="43">
        <f t="shared" si="438"/>
        <v>267.12836014521429</v>
      </c>
      <c r="BJ634" s="43">
        <f t="shared" si="401"/>
        <v>248.29850971994193</v>
      </c>
    </row>
    <row r="635" spans="1:62" x14ac:dyDescent="0.2">
      <c r="A635" s="26" t="s">
        <v>573</v>
      </c>
      <c r="B635" s="17">
        <f>IF(ISERROR(VLOOKUP('Prices updated for CPI'!A635,Quantities!$A$1:$B$576,2,FALSE)),0,VLOOKUP('Prices updated for CPI'!A635,Quantities!$A$1:$B$576,2,FALSE))</f>
        <v>0</v>
      </c>
      <c r="C635" s="18">
        <f t="shared" si="405"/>
        <v>0.24329649983554319</v>
      </c>
      <c r="D635" s="19">
        <v>5</v>
      </c>
      <c r="E635" s="20">
        <v>360</v>
      </c>
      <c r="F635" s="21">
        <v>0</v>
      </c>
      <c r="G635" s="22">
        <v>0</v>
      </c>
      <c r="H635" s="22">
        <v>193.24958740549116</v>
      </c>
      <c r="I635" s="22">
        <v>62.13391136713458</v>
      </c>
      <c r="J635" s="23">
        <f t="shared" si="406"/>
        <v>255.38349877262573</v>
      </c>
      <c r="K635" s="24">
        <f>IF(ISERROR(VLOOKUP($A635,'14-15 pricing'!$A$1:$D$1208,4,FALSE)),L635,VLOOKUP($A635,'14-15 pricing'!$A$1:$D$1208,4,FALSE))</f>
        <v>326.3</v>
      </c>
      <c r="L635" s="24">
        <f t="shared" si="441"/>
        <v>280.56533793827919</v>
      </c>
      <c r="M635" s="24"/>
      <c r="N635" s="24"/>
      <c r="O635" s="24"/>
      <c r="P635" s="24"/>
      <c r="Q635" s="24"/>
      <c r="R635" s="24"/>
      <c r="S635" s="24"/>
      <c r="T635" s="24"/>
      <c r="U635" s="24">
        <f t="shared" si="444"/>
        <v>280.79243331191844</v>
      </c>
      <c r="V635" s="24">
        <f t="shared" si="444"/>
        <v>280.58760478230715</v>
      </c>
      <c r="W635" s="24">
        <f t="shared" si="444"/>
        <v>281.40374332307294</v>
      </c>
      <c r="X635" s="32">
        <f t="shared" si="442"/>
        <v>87.31575053278803</v>
      </c>
      <c r="Y635" s="32">
        <f t="shared" si="443"/>
        <v>193.24958740549116</v>
      </c>
      <c r="Z635" s="33">
        <f t="shared" si="407"/>
        <v>280.56533793827919</v>
      </c>
      <c r="AA635" s="34">
        <f t="shared" si="408"/>
        <v>0</v>
      </c>
      <c r="AC635" s="49">
        <f t="shared" si="409"/>
        <v>0</v>
      </c>
      <c r="AD635" s="49">
        <f t="shared" si="410"/>
        <v>0</v>
      </c>
      <c r="AE635" s="49">
        <f t="shared" si="411"/>
        <v>0</v>
      </c>
      <c r="AF635" s="49">
        <f t="shared" si="412"/>
        <v>0</v>
      </c>
      <c r="AG635" s="49">
        <f t="shared" si="413"/>
        <v>0</v>
      </c>
      <c r="AH635" s="50">
        <f t="shared" si="414"/>
        <v>0</v>
      </c>
      <c r="AI635" s="49">
        <f t="shared" si="415"/>
        <v>0</v>
      </c>
      <c r="AJ635" s="51">
        <f t="shared" si="416"/>
        <v>0</v>
      </c>
      <c r="AK635" s="61"/>
      <c r="AL635" s="69">
        <f t="shared" si="417"/>
        <v>0</v>
      </c>
      <c r="AM635" s="69">
        <f t="shared" si="418"/>
        <v>0</v>
      </c>
      <c r="AN635" s="69">
        <f t="shared" si="419"/>
        <v>0</v>
      </c>
      <c r="AO635" s="69">
        <f t="shared" si="420"/>
        <v>0</v>
      </c>
      <c r="AP635" s="69">
        <f t="shared" si="421"/>
        <v>0</v>
      </c>
      <c r="AQ635" s="70">
        <f t="shared" si="422"/>
        <v>0</v>
      </c>
      <c r="AS635" s="74">
        <f t="shared" si="423"/>
        <v>0</v>
      </c>
      <c r="AT635" s="74">
        <f t="shared" si="424"/>
        <v>0</v>
      </c>
      <c r="AU635" s="74">
        <f t="shared" si="425"/>
        <v>0</v>
      </c>
      <c r="AV635" s="74">
        <f t="shared" si="426"/>
        <v>0</v>
      </c>
      <c r="AW635" s="45"/>
      <c r="AX635" s="42" t="str">
        <f t="shared" si="427"/>
        <v>HPS0020-ST-0360-005-B</v>
      </c>
      <c r="AY635" s="42">
        <f t="shared" si="428"/>
        <v>326.3</v>
      </c>
      <c r="AZ635" s="43">
        <f t="shared" si="429"/>
        <v>280.56533793827919</v>
      </c>
      <c r="BA635" s="43">
        <f t="shared" si="430"/>
        <v>280.79243331191844</v>
      </c>
      <c r="BB635" s="43">
        <f t="shared" si="431"/>
        <v>287.67184792806046</v>
      </c>
      <c r="BC635" s="43">
        <f t="shared" si="432"/>
        <v>294.828901149459</v>
      </c>
      <c r="BD635" s="43">
        <f t="shared" si="433"/>
        <v>299.27600218023099</v>
      </c>
      <c r="BE635" s="43">
        <f t="shared" si="434"/>
        <v>280.58760478230715</v>
      </c>
      <c r="BF635" s="43">
        <f t="shared" si="435"/>
        <v>287.4620010994737</v>
      </c>
      <c r="BG635" s="43">
        <f t="shared" si="436"/>
        <v>294.61383349397744</v>
      </c>
      <c r="BH635" s="43">
        <f t="shared" si="437"/>
        <v>299.05769051580506</v>
      </c>
      <c r="BI635" s="43">
        <f t="shared" si="438"/>
        <v>302.87663014393814</v>
      </c>
      <c r="BJ635" s="43">
        <f t="shared" si="401"/>
        <v>281.40374332307294</v>
      </c>
    </row>
    <row r="636" spans="1:62" x14ac:dyDescent="0.2">
      <c r="A636" s="26" t="s">
        <v>574</v>
      </c>
      <c r="B636" s="17">
        <f>IF(ISERROR(VLOOKUP('Prices updated for CPI'!A636,Quantities!$A$1:$B$576,2,FALSE)),0,VLOOKUP('Prices updated for CPI'!A636,Quantities!$A$1:$B$576,2,FALSE))</f>
        <v>0</v>
      </c>
      <c r="C636" s="18">
        <f t="shared" si="405"/>
        <v>0.20547934643822127</v>
      </c>
      <c r="D636" s="19">
        <v>5</v>
      </c>
      <c r="E636" s="20">
        <v>730</v>
      </c>
      <c r="F636" s="21">
        <v>0</v>
      </c>
      <c r="G636" s="22">
        <v>0</v>
      </c>
      <c r="H636" s="22">
        <v>221.15982511157185</v>
      </c>
      <c r="I636" s="22">
        <v>57.196469492134575</v>
      </c>
      <c r="J636" s="23">
        <f t="shared" si="406"/>
        <v>278.35629460370643</v>
      </c>
      <c r="K636" s="24">
        <f>IF(ISERROR(VLOOKUP($A636,'14-15 pricing'!$A$1:$D$1208,4,FALSE)),L636,VLOOKUP($A636,'14-15 pricing'!$A$1:$D$1208,4,FALSE))</f>
        <v>326.3</v>
      </c>
      <c r="L636" s="24">
        <f t="shared" si="441"/>
        <v>301.53707083206382</v>
      </c>
      <c r="M636" s="24"/>
      <c r="N636" s="24"/>
      <c r="O636" s="24"/>
      <c r="P636" s="24"/>
      <c r="Q636" s="24"/>
      <c r="R636" s="24"/>
      <c r="S636" s="24"/>
      <c r="T636" s="24"/>
      <c r="U636" s="24">
        <f t="shared" si="444"/>
        <v>301.74612017926188</v>
      </c>
      <c r="V636" s="24">
        <f t="shared" si="444"/>
        <v>301.55756825186415</v>
      </c>
      <c r="W636" s="24">
        <f t="shared" si="444"/>
        <v>302.30885272955368</v>
      </c>
      <c r="X636" s="32">
        <f t="shared" si="442"/>
        <v>80.377245720491942</v>
      </c>
      <c r="Y636" s="32">
        <f t="shared" si="443"/>
        <v>221.15982511157185</v>
      </c>
      <c r="Z636" s="33">
        <f t="shared" si="407"/>
        <v>301.53707083206382</v>
      </c>
      <c r="AA636" s="34">
        <f t="shared" si="408"/>
        <v>0</v>
      </c>
      <c r="AC636" s="49">
        <f t="shared" si="409"/>
        <v>0</v>
      </c>
      <c r="AD636" s="49">
        <f t="shared" si="410"/>
        <v>0</v>
      </c>
      <c r="AE636" s="49">
        <f t="shared" si="411"/>
        <v>0</v>
      </c>
      <c r="AF636" s="49">
        <f t="shared" si="412"/>
        <v>0</v>
      </c>
      <c r="AG636" s="49">
        <f t="shared" si="413"/>
        <v>0</v>
      </c>
      <c r="AH636" s="50">
        <f t="shared" si="414"/>
        <v>0</v>
      </c>
      <c r="AI636" s="49">
        <f t="shared" si="415"/>
        <v>0</v>
      </c>
      <c r="AJ636" s="51">
        <f t="shared" si="416"/>
        <v>0</v>
      </c>
      <c r="AK636" s="61"/>
      <c r="AL636" s="69">
        <f t="shared" si="417"/>
        <v>0</v>
      </c>
      <c r="AM636" s="69">
        <f t="shared" si="418"/>
        <v>0</v>
      </c>
      <c r="AN636" s="69">
        <f t="shared" si="419"/>
        <v>0</v>
      </c>
      <c r="AO636" s="69">
        <f t="shared" si="420"/>
        <v>0</v>
      </c>
      <c r="AP636" s="69">
        <f t="shared" si="421"/>
        <v>0</v>
      </c>
      <c r="AQ636" s="70">
        <f t="shared" si="422"/>
        <v>0</v>
      </c>
      <c r="AS636" s="74">
        <f t="shared" si="423"/>
        <v>0</v>
      </c>
      <c r="AT636" s="74">
        <f t="shared" si="424"/>
        <v>0</v>
      </c>
      <c r="AU636" s="74">
        <f t="shared" si="425"/>
        <v>0</v>
      </c>
      <c r="AV636" s="74">
        <f t="shared" si="426"/>
        <v>0</v>
      </c>
      <c r="AW636" s="45"/>
      <c r="AX636" s="42" t="str">
        <f t="shared" si="427"/>
        <v>HPS0020-ST-0730-005-B</v>
      </c>
      <c r="AY636" s="42">
        <f t="shared" si="428"/>
        <v>326.3</v>
      </c>
      <c r="AZ636" s="43">
        <f t="shared" si="429"/>
        <v>301.53707083206382</v>
      </c>
      <c r="BA636" s="43">
        <f t="shared" si="430"/>
        <v>301.74612017926188</v>
      </c>
      <c r="BB636" s="43">
        <f t="shared" si="431"/>
        <v>309.1389001236538</v>
      </c>
      <c r="BC636" s="43">
        <f t="shared" si="432"/>
        <v>316.83003701078815</v>
      </c>
      <c r="BD636" s="43">
        <f t="shared" si="433"/>
        <v>321.60899585327945</v>
      </c>
      <c r="BE636" s="43">
        <f t="shared" si="434"/>
        <v>301.55756825186415</v>
      </c>
      <c r="BF636" s="43">
        <f t="shared" si="435"/>
        <v>308.9457286740348</v>
      </c>
      <c r="BG636" s="43">
        <f t="shared" si="436"/>
        <v>316.63205960481389</v>
      </c>
      <c r="BH636" s="43">
        <f t="shared" si="437"/>
        <v>321.40803222199708</v>
      </c>
      <c r="BI636" s="43">
        <f t="shared" si="438"/>
        <v>325.51238368988879</v>
      </c>
      <c r="BJ636" s="43">
        <f t="shared" si="401"/>
        <v>302.30885272955368</v>
      </c>
    </row>
    <row r="637" spans="1:62" x14ac:dyDescent="0.2">
      <c r="A637" s="26" t="s">
        <v>576</v>
      </c>
      <c r="B637" s="17">
        <f>IF(ISERROR(VLOOKUP('Prices updated for CPI'!A637,Quantities!$A$1:$B$576,2,FALSE)),0,VLOOKUP('Prices updated for CPI'!A637,Quantities!$A$1:$B$576,2,FALSE))</f>
        <v>0</v>
      </c>
      <c r="C637" s="18">
        <f t="shared" si="405"/>
        <v>0.3425240831460904</v>
      </c>
      <c r="D637" s="19">
        <v>5</v>
      </c>
      <c r="E637" s="20">
        <v>890</v>
      </c>
      <c r="F637" s="21">
        <v>0</v>
      </c>
      <c r="G637" s="22">
        <v>0</v>
      </c>
      <c r="H637" s="22">
        <v>100.31134681357518</v>
      </c>
      <c r="I637" s="22">
        <v>52.259027617134578</v>
      </c>
      <c r="J637" s="23">
        <f t="shared" si="406"/>
        <v>152.57037443070976</v>
      </c>
      <c r="K637" s="24">
        <f>IF(ISERROR(VLOOKUP($A637,'14-15 pricing'!$A$1:$D$1208,4,FALSE)),L637,VLOOKUP($A637,'14-15 pricing'!$A$1:$D$1208,4,FALSE))</f>
        <v>70.83</v>
      </c>
      <c r="L637" s="24">
        <f t="shared" si="441"/>
        <v>173.75008772177105</v>
      </c>
      <c r="M637" s="24"/>
      <c r="N637" s="24"/>
      <c r="O637" s="24"/>
      <c r="P637" s="24"/>
      <c r="Q637" s="24"/>
      <c r="R637" s="24"/>
      <c r="S637" s="24"/>
      <c r="T637" s="24"/>
      <c r="U637" s="24">
        <f t="shared" si="444"/>
        <v>173.94109104252794</v>
      </c>
      <c r="V637" s="24">
        <f t="shared" si="444"/>
        <v>173.76881571734384</v>
      </c>
      <c r="W637" s="24">
        <f t="shared" si="444"/>
        <v>174.45524613195713</v>
      </c>
      <c r="X637" s="32">
        <f t="shared" si="442"/>
        <v>73.438740908195868</v>
      </c>
      <c r="Y637" s="32">
        <f t="shared" si="443"/>
        <v>100.31134681357518</v>
      </c>
      <c r="Z637" s="33">
        <f t="shared" si="407"/>
        <v>173.75008772177105</v>
      </c>
      <c r="AA637" s="34">
        <f t="shared" si="408"/>
        <v>0</v>
      </c>
      <c r="AC637" s="49">
        <f t="shared" si="409"/>
        <v>0</v>
      </c>
      <c r="AD637" s="49">
        <f t="shared" si="410"/>
        <v>0</v>
      </c>
      <c r="AE637" s="49">
        <f t="shared" si="411"/>
        <v>0</v>
      </c>
      <c r="AF637" s="49">
        <f t="shared" si="412"/>
        <v>0</v>
      </c>
      <c r="AG637" s="49">
        <f t="shared" si="413"/>
        <v>0</v>
      </c>
      <c r="AH637" s="50">
        <f t="shared" si="414"/>
        <v>0</v>
      </c>
      <c r="AI637" s="49">
        <f t="shared" si="415"/>
        <v>0</v>
      </c>
      <c r="AJ637" s="51">
        <f t="shared" si="416"/>
        <v>0</v>
      </c>
      <c r="AK637" s="61"/>
      <c r="AL637" s="69">
        <f t="shared" si="417"/>
        <v>0</v>
      </c>
      <c r="AM637" s="69">
        <f t="shared" si="418"/>
        <v>0</v>
      </c>
      <c r="AN637" s="69">
        <f t="shared" si="419"/>
        <v>0</v>
      </c>
      <c r="AO637" s="69">
        <f t="shared" si="420"/>
        <v>0</v>
      </c>
      <c r="AP637" s="69">
        <f t="shared" si="421"/>
        <v>0</v>
      </c>
      <c r="AQ637" s="70">
        <f t="shared" si="422"/>
        <v>0</v>
      </c>
      <c r="AS637" s="74">
        <f t="shared" si="423"/>
        <v>0</v>
      </c>
      <c r="AT637" s="74">
        <f t="shared" si="424"/>
        <v>0</v>
      </c>
      <c r="AU637" s="74">
        <f t="shared" si="425"/>
        <v>0</v>
      </c>
      <c r="AV637" s="74">
        <f t="shared" si="426"/>
        <v>0</v>
      </c>
      <c r="AW637" s="45"/>
      <c r="AX637" s="42" t="str">
        <f t="shared" si="427"/>
        <v>HPS0020-ST-0890-005-B</v>
      </c>
      <c r="AY637" s="42">
        <f t="shared" si="428"/>
        <v>70.83</v>
      </c>
      <c r="AZ637" s="43">
        <f t="shared" si="429"/>
        <v>173.75008772177105</v>
      </c>
      <c r="BA637" s="43">
        <f t="shared" si="430"/>
        <v>173.94109104252794</v>
      </c>
      <c r="BB637" s="43">
        <f t="shared" si="431"/>
        <v>178.20264777306988</v>
      </c>
      <c r="BC637" s="43">
        <f t="shared" si="432"/>
        <v>182.63619190848681</v>
      </c>
      <c r="BD637" s="43">
        <f t="shared" si="433"/>
        <v>185.3910154489401</v>
      </c>
      <c r="BE637" s="43">
        <f t="shared" si="434"/>
        <v>173.76881571734384</v>
      </c>
      <c r="BF637" s="43">
        <f t="shared" si="435"/>
        <v>178.02615170241876</v>
      </c>
      <c r="BG637" s="43">
        <f t="shared" si="436"/>
        <v>182.45530475201997</v>
      </c>
      <c r="BH637" s="43">
        <f t="shared" si="437"/>
        <v>185.20739985080135</v>
      </c>
      <c r="BI637" s="43">
        <f t="shared" si="438"/>
        <v>187.57248157631656</v>
      </c>
      <c r="BJ637" s="43">
        <f t="shared" si="401"/>
        <v>174.45524613195713</v>
      </c>
    </row>
    <row r="638" spans="1:62" x14ac:dyDescent="0.2">
      <c r="A638" s="26" t="s">
        <v>579</v>
      </c>
      <c r="B638" s="17">
        <f>IF(ISERROR(VLOOKUP('Prices updated for CPI'!A638,Quantities!$A$1:$B$576,2,FALSE)),0,VLOOKUP('Prices updated for CPI'!A638,Quantities!$A$1:$B$576,2,FALSE))</f>
        <v>0</v>
      </c>
      <c r="C638" s="18">
        <f t="shared" si="405"/>
        <v>0.44577383913273189</v>
      </c>
      <c r="D638" s="19">
        <v>5</v>
      </c>
      <c r="E638" s="20">
        <v>50</v>
      </c>
      <c r="F638" s="21">
        <v>0</v>
      </c>
      <c r="G638" s="22">
        <v>0</v>
      </c>
      <c r="H638" s="22">
        <v>95.442169190402339</v>
      </c>
      <c r="I638" s="22">
        <v>76.765813632082711</v>
      </c>
      <c r="J638" s="23">
        <f t="shared" si="406"/>
        <v>172.20798282248506</v>
      </c>
      <c r="K638" s="24">
        <f>IF(ISERROR(VLOOKUP($A638,'14-15 pricing'!$A$1:$D$1208,4,FALSE)),L638,VLOOKUP($A638,'14-15 pricing'!$A$1:$D$1208,4,FALSE))</f>
        <v>100.81</v>
      </c>
      <c r="L638" s="24">
        <f t="shared" si="441"/>
        <v>203.31988821793612</v>
      </c>
      <c r="M638" s="24"/>
      <c r="N638" s="24"/>
      <c r="O638" s="24"/>
      <c r="P638" s="24"/>
      <c r="Q638" s="24"/>
      <c r="R638" s="24"/>
      <c r="S638" s="24"/>
      <c r="T638" s="24"/>
      <c r="U638" s="24">
        <f t="shared" si="444"/>
        <v>203.60046223534334</v>
      </c>
      <c r="V638" s="24">
        <f t="shared" si="444"/>
        <v>203.34739867657646</v>
      </c>
      <c r="W638" s="24">
        <f t="shared" si="444"/>
        <v>204.35572951781694</v>
      </c>
      <c r="X638" s="32">
        <f t="shared" si="442"/>
        <v>107.87771902753379</v>
      </c>
      <c r="Y638" s="32">
        <f t="shared" si="443"/>
        <v>95.442169190402339</v>
      </c>
      <c r="Z638" s="33">
        <f t="shared" si="407"/>
        <v>203.31988821793612</v>
      </c>
      <c r="AA638" s="34">
        <f t="shared" si="408"/>
        <v>0</v>
      </c>
      <c r="AC638" s="49">
        <f t="shared" si="409"/>
        <v>0</v>
      </c>
      <c r="AD638" s="49">
        <f t="shared" si="410"/>
        <v>0</v>
      </c>
      <c r="AE638" s="49">
        <f t="shared" si="411"/>
        <v>0</v>
      </c>
      <c r="AF638" s="49">
        <f t="shared" si="412"/>
        <v>0</v>
      </c>
      <c r="AG638" s="49">
        <f t="shared" si="413"/>
        <v>0</v>
      </c>
      <c r="AH638" s="50">
        <f t="shared" si="414"/>
        <v>0</v>
      </c>
      <c r="AI638" s="49">
        <f t="shared" si="415"/>
        <v>0</v>
      </c>
      <c r="AJ638" s="51">
        <f t="shared" si="416"/>
        <v>0</v>
      </c>
      <c r="AK638" s="61"/>
      <c r="AL638" s="69">
        <f t="shared" si="417"/>
        <v>0</v>
      </c>
      <c r="AM638" s="69">
        <f t="shared" si="418"/>
        <v>0</v>
      </c>
      <c r="AN638" s="69">
        <f t="shared" si="419"/>
        <v>0</v>
      </c>
      <c r="AO638" s="69">
        <f t="shared" si="420"/>
        <v>0</v>
      </c>
      <c r="AP638" s="69">
        <f t="shared" si="421"/>
        <v>0</v>
      </c>
      <c r="AQ638" s="70">
        <f t="shared" si="422"/>
        <v>0</v>
      </c>
      <c r="AS638" s="74">
        <f t="shared" si="423"/>
        <v>0</v>
      </c>
      <c r="AT638" s="74">
        <f t="shared" si="424"/>
        <v>0</v>
      </c>
      <c r="AU638" s="74">
        <f t="shared" si="425"/>
        <v>0</v>
      </c>
      <c r="AV638" s="74">
        <f t="shared" si="426"/>
        <v>0</v>
      </c>
      <c r="AW638" s="45"/>
      <c r="AX638" s="42" t="str">
        <f t="shared" si="427"/>
        <v>HPS0090-ST-0050-005-B</v>
      </c>
      <c r="AY638" s="42">
        <f t="shared" si="428"/>
        <v>100.81</v>
      </c>
      <c r="AZ638" s="43">
        <f t="shared" si="429"/>
        <v>203.31988821793612</v>
      </c>
      <c r="BA638" s="43">
        <f t="shared" si="430"/>
        <v>203.60046223534334</v>
      </c>
      <c r="BB638" s="43">
        <f t="shared" si="431"/>
        <v>208.58867356010924</v>
      </c>
      <c r="BC638" s="43">
        <f t="shared" si="432"/>
        <v>213.77819853032449</v>
      </c>
      <c r="BD638" s="43">
        <f t="shared" si="433"/>
        <v>217.00275773511848</v>
      </c>
      <c r="BE638" s="43">
        <f t="shared" si="434"/>
        <v>203.34739867657646</v>
      </c>
      <c r="BF638" s="43">
        <f t="shared" si="435"/>
        <v>208.32940994415259</v>
      </c>
      <c r="BG638" s="43">
        <f t="shared" si="436"/>
        <v>213.51248463599984</v>
      </c>
      <c r="BH638" s="43">
        <f t="shared" si="437"/>
        <v>216.733035900837</v>
      </c>
      <c r="BI638" s="43">
        <f t="shared" si="438"/>
        <v>219.5006971440564</v>
      </c>
      <c r="BJ638" s="43">
        <f t="shared" si="401"/>
        <v>204.35572951781694</v>
      </c>
    </row>
    <row r="639" spans="1:62" x14ac:dyDescent="0.2">
      <c r="A639" s="26" t="s">
        <v>580</v>
      </c>
      <c r="B639" s="17">
        <f>IF(ISERROR(VLOOKUP('Prices updated for CPI'!A639,Quantities!$A$1:$B$576,2,FALSE)),0,VLOOKUP('Prices updated for CPI'!A639,Quantities!$A$1:$B$576,2,FALSE))</f>
        <v>0</v>
      </c>
      <c r="C639" s="18">
        <f t="shared" si="405"/>
        <v>0.32503526424920653</v>
      </c>
      <c r="D639" s="19">
        <v>5</v>
      </c>
      <c r="E639" s="20">
        <v>220</v>
      </c>
      <c r="F639" s="21">
        <v>0</v>
      </c>
      <c r="G639" s="22">
        <v>0</v>
      </c>
      <c r="H639" s="22">
        <v>181.85881459942686</v>
      </c>
      <c r="I639" s="22">
        <v>87.575727632082717</v>
      </c>
      <c r="J639" s="23">
        <f t="shared" si="406"/>
        <v>269.43454223150957</v>
      </c>
      <c r="K639" s="24">
        <f>IF(ISERROR(VLOOKUP($A639,'14-15 pricing'!$A$1:$D$1208,4,FALSE)),L639,VLOOKUP($A639,'14-15 pricing'!$A$1:$D$1208,4,FALSE))</f>
        <v>247.84</v>
      </c>
      <c r="L639" s="24">
        <f t="shared" si="441"/>
        <v>304.92752568486856</v>
      </c>
      <c r="M639" s="24"/>
      <c r="N639" s="24"/>
      <c r="O639" s="24"/>
      <c r="P639" s="24"/>
      <c r="Q639" s="24"/>
      <c r="R639" s="24"/>
      <c r="S639" s="24"/>
      <c r="T639" s="24"/>
      <c r="U639" s="24">
        <f t="shared" si="444"/>
        <v>305.24760922943767</v>
      </c>
      <c r="V639" s="24">
        <f t="shared" si="444"/>
        <v>304.95891007746371</v>
      </c>
      <c r="W639" s="24">
        <f t="shared" si="444"/>
        <v>306.10923081188241</v>
      </c>
      <c r="X639" s="32">
        <f t="shared" si="442"/>
        <v>123.06871108544168</v>
      </c>
      <c r="Y639" s="32">
        <f t="shared" si="443"/>
        <v>181.85881459942686</v>
      </c>
      <c r="Z639" s="33">
        <f t="shared" si="407"/>
        <v>304.92752568486856</v>
      </c>
      <c r="AA639" s="34">
        <f t="shared" si="408"/>
        <v>0</v>
      </c>
      <c r="AC639" s="49">
        <f t="shared" si="409"/>
        <v>0</v>
      </c>
      <c r="AD639" s="49">
        <f t="shared" si="410"/>
        <v>0</v>
      </c>
      <c r="AE639" s="49">
        <f t="shared" si="411"/>
        <v>0</v>
      </c>
      <c r="AF639" s="49">
        <f t="shared" si="412"/>
        <v>0</v>
      </c>
      <c r="AG639" s="49">
        <f t="shared" si="413"/>
        <v>0</v>
      </c>
      <c r="AH639" s="50">
        <f t="shared" si="414"/>
        <v>0</v>
      </c>
      <c r="AI639" s="49">
        <f t="shared" si="415"/>
        <v>0</v>
      </c>
      <c r="AJ639" s="51">
        <f t="shared" si="416"/>
        <v>0</v>
      </c>
      <c r="AK639" s="61"/>
      <c r="AL639" s="69">
        <f t="shared" si="417"/>
        <v>0</v>
      </c>
      <c r="AM639" s="69">
        <f t="shared" si="418"/>
        <v>0</v>
      </c>
      <c r="AN639" s="69">
        <f t="shared" si="419"/>
        <v>0</v>
      </c>
      <c r="AO639" s="69">
        <f t="shared" si="420"/>
        <v>0</v>
      </c>
      <c r="AP639" s="69">
        <f t="shared" si="421"/>
        <v>0</v>
      </c>
      <c r="AQ639" s="70">
        <f t="shared" si="422"/>
        <v>0</v>
      </c>
      <c r="AS639" s="74">
        <f t="shared" si="423"/>
        <v>0</v>
      </c>
      <c r="AT639" s="74">
        <f t="shared" si="424"/>
        <v>0</v>
      </c>
      <c r="AU639" s="74">
        <f t="shared" si="425"/>
        <v>0</v>
      </c>
      <c r="AV639" s="74">
        <f t="shared" si="426"/>
        <v>0</v>
      </c>
      <c r="AW639" s="45"/>
      <c r="AX639" s="42" t="str">
        <f t="shared" si="427"/>
        <v>HPS0090-ST-0220-005-B</v>
      </c>
      <c r="AY639" s="42">
        <f t="shared" si="428"/>
        <v>247.84</v>
      </c>
      <c r="AZ639" s="43">
        <f t="shared" si="429"/>
        <v>304.92752568486856</v>
      </c>
      <c r="BA639" s="43">
        <f t="shared" si="430"/>
        <v>305.24760922943767</v>
      </c>
      <c r="BB639" s="43">
        <f t="shared" si="431"/>
        <v>312.7261756555589</v>
      </c>
      <c r="BC639" s="43">
        <f t="shared" si="432"/>
        <v>320.50656118515366</v>
      </c>
      <c r="BD639" s="43">
        <f t="shared" si="433"/>
        <v>325.34097549480487</v>
      </c>
      <c r="BE639" s="43">
        <f t="shared" si="434"/>
        <v>304.95891007746371</v>
      </c>
      <c r="BF639" s="43">
        <f t="shared" si="435"/>
        <v>312.43040337436156</v>
      </c>
      <c r="BG639" s="43">
        <f t="shared" si="436"/>
        <v>320.20343031821642</v>
      </c>
      <c r="BH639" s="43">
        <f t="shared" si="437"/>
        <v>325.03327230274766</v>
      </c>
      <c r="BI639" s="43">
        <f t="shared" si="438"/>
        <v>329.18391775820413</v>
      </c>
      <c r="BJ639" s="43">
        <f t="shared" si="401"/>
        <v>306.10923081188241</v>
      </c>
    </row>
    <row r="640" spans="1:62" x14ac:dyDescent="0.2">
      <c r="A640" s="26" t="s">
        <v>581</v>
      </c>
      <c r="B640" s="17">
        <f>IF(ISERROR(VLOOKUP('Prices updated for CPI'!A640,Quantities!$A$1:$B$576,2,FALSE)),0,VLOOKUP('Prices updated for CPI'!A640,Quantities!$A$1:$B$576,2,FALSE))</f>
        <v>0</v>
      </c>
      <c r="C640" s="18">
        <f t="shared" si="405"/>
        <v>0.30192505041674789</v>
      </c>
      <c r="D640" s="19">
        <v>5</v>
      </c>
      <c r="E640" s="20">
        <v>310</v>
      </c>
      <c r="F640" s="21">
        <v>0</v>
      </c>
      <c r="G640" s="22">
        <v>0</v>
      </c>
      <c r="H640" s="22">
        <v>200.32024627758494</v>
      </c>
      <c r="I640" s="22">
        <v>86.640697382082706</v>
      </c>
      <c r="J640" s="23">
        <f t="shared" si="406"/>
        <v>286.96094365966763</v>
      </c>
      <c r="K640" s="24">
        <f>IF(ISERROR(VLOOKUP($A640,'14-15 pricing'!$A$1:$D$1208,4,FALSE)),L640,VLOOKUP($A640,'14-15 pricing'!$A$1:$D$1208,4,FALSE))</f>
        <v>328.82</v>
      </c>
      <c r="L640" s="24">
        <f t="shared" si="441"/>
        <v>322.07497492971089</v>
      </c>
      <c r="M640" s="24"/>
      <c r="N640" s="24"/>
      <c r="O640" s="24"/>
      <c r="P640" s="24"/>
      <c r="Q640" s="24"/>
      <c r="R640" s="24"/>
      <c r="S640" s="24"/>
      <c r="T640" s="24"/>
      <c r="U640" s="24">
        <f t="shared" si="444"/>
        <v>322.39164100000045</v>
      </c>
      <c r="V640" s="24">
        <f t="shared" si="444"/>
        <v>322.10602423680638</v>
      </c>
      <c r="W640" s="24">
        <f t="shared" si="444"/>
        <v>323.24406320419934</v>
      </c>
      <c r="X640" s="32">
        <f t="shared" si="442"/>
        <v>121.75472865212593</v>
      </c>
      <c r="Y640" s="32">
        <f t="shared" si="443"/>
        <v>200.32024627758494</v>
      </c>
      <c r="Z640" s="33">
        <f t="shared" si="407"/>
        <v>322.07497492971089</v>
      </c>
      <c r="AA640" s="34">
        <f t="shared" si="408"/>
        <v>0</v>
      </c>
      <c r="AC640" s="49">
        <f t="shared" si="409"/>
        <v>0</v>
      </c>
      <c r="AD640" s="49">
        <f t="shared" si="410"/>
        <v>0</v>
      </c>
      <c r="AE640" s="49">
        <f t="shared" si="411"/>
        <v>0</v>
      </c>
      <c r="AF640" s="49">
        <f t="shared" si="412"/>
        <v>0</v>
      </c>
      <c r="AG640" s="49">
        <f t="shared" si="413"/>
        <v>0</v>
      </c>
      <c r="AH640" s="50">
        <f t="shared" si="414"/>
        <v>0</v>
      </c>
      <c r="AI640" s="49">
        <f t="shared" si="415"/>
        <v>0</v>
      </c>
      <c r="AJ640" s="51">
        <f t="shared" si="416"/>
        <v>0</v>
      </c>
      <c r="AK640" s="61"/>
      <c r="AL640" s="69">
        <f t="shared" si="417"/>
        <v>0</v>
      </c>
      <c r="AM640" s="69">
        <f t="shared" si="418"/>
        <v>0</v>
      </c>
      <c r="AN640" s="69">
        <f t="shared" si="419"/>
        <v>0</v>
      </c>
      <c r="AO640" s="69">
        <f t="shared" si="420"/>
        <v>0</v>
      </c>
      <c r="AP640" s="69">
        <f t="shared" si="421"/>
        <v>0</v>
      </c>
      <c r="AQ640" s="70">
        <f t="shared" si="422"/>
        <v>0</v>
      </c>
      <c r="AS640" s="74">
        <f t="shared" si="423"/>
        <v>0</v>
      </c>
      <c r="AT640" s="74">
        <f t="shared" si="424"/>
        <v>0</v>
      </c>
      <c r="AU640" s="74">
        <f t="shared" si="425"/>
        <v>0</v>
      </c>
      <c r="AV640" s="74">
        <f t="shared" si="426"/>
        <v>0</v>
      </c>
      <c r="AW640" s="45"/>
      <c r="AX640" s="42" t="str">
        <f t="shared" si="427"/>
        <v>HPS0090-ST-0310-005-B</v>
      </c>
      <c r="AY640" s="42">
        <f t="shared" si="428"/>
        <v>328.82</v>
      </c>
      <c r="AZ640" s="43">
        <f t="shared" si="429"/>
        <v>322.07497492971089</v>
      </c>
      <c r="BA640" s="43">
        <f t="shared" si="430"/>
        <v>322.39164100000045</v>
      </c>
      <c r="BB640" s="43">
        <f t="shared" si="431"/>
        <v>330.29023620450045</v>
      </c>
      <c r="BC640" s="43">
        <f t="shared" si="432"/>
        <v>338.50760198446744</v>
      </c>
      <c r="BD640" s="43">
        <f t="shared" si="433"/>
        <v>343.6135380030878</v>
      </c>
      <c r="BE640" s="43">
        <f t="shared" si="434"/>
        <v>322.10602423680638</v>
      </c>
      <c r="BF640" s="43">
        <f t="shared" si="435"/>
        <v>329.99762183060813</v>
      </c>
      <c r="BG640" s="43">
        <f t="shared" si="436"/>
        <v>338.20770759112804</v>
      </c>
      <c r="BH640" s="43">
        <f t="shared" si="437"/>
        <v>343.3091201025191</v>
      </c>
      <c r="BI640" s="43">
        <f t="shared" si="438"/>
        <v>347.69314647949574</v>
      </c>
      <c r="BJ640" s="43">
        <f t="shared" si="401"/>
        <v>323.24406320419934</v>
      </c>
    </row>
    <row r="641" spans="1:62" x14ac:dyDescent="0.2">
      <c r="A641" s="26" t="s">
        <v>582</v>
      </c>
      <c r="B641" s="17">
        <f>IF(ISERROR(VLOOKUP('Prices updated for CPI'!A641,Quantities!$A$1:$B$576,2,FALSE)),0,VLOOKUP('Prices updated for CPI'!A641,Quantities!$A$1:$B$576,2,FALSE))</f>
        <v>0</v>
      </c>
      <c r="C641" s="18">
        <f t="shared" si="405"/>
        <v>0.2577354002942428</v>
      </c>
      <c r="D641" s="19">
        <v>5</v>
      </c>
      <c r="E641" s="20">
        <v>690</v>
      </c>
      <c r="F641" s="21">
        <v>0</v>
      </c>
      <c r="G641" s="22">
        <v>0</v>
      </c>
      <c r="H641" s="22">
        <v>235.30114285575939</v>
      </c>
      <c r="I641" s="22">
        <v>81.703255507082716</v>
      </c>
      <c r="J641" s="23">
        <f t="shared" si="406"/>
        <v>317.0043983628421</v>
      </c>
      <c r="K641" s="24">
        <f>IF(ISERROR(VLOOKUP($A641,'14-15 pricing'!$A$1:$D$1208,4,FALSE)),L641,VLOOKUP($A641,'14-15 pricing'!$A$1:$D$1208,4,FALSE))</f>
        <v>328.82</v>
      </c>
      <c r="L641" s="24">
        <f t="shared" si="441"/>
        <v>350.11736669558928</v>
      </c>
      <c r="M641" s="24"/>
      <c r="N641" s="24"/>
      <c r="O641" s="24"/>
      <c r="P641" s="24"/>
      <c r="Q641" s="24"/>
      <c r="R641" s="24"/>
      <c r="S641" s="24"/>
      <c r="T641" s="24"/>
      <c r="U641" s="24">
        <f t="shared" si="444"/>
        <v>350.41598673943764</v>
      </c>
      <c r="V641" s="24">
        <f t="shared" si="444"/>
        <v>350.14664657845719</v>
      </c>
      <c r="W641" s="24">
        <f t="shared" si="444"/>
        <v>351.21983148277388</v>
      </c>
      <c r="X641" s="32">
        <f t="shared" si="442"/>
        <v>114.81622383982987</v>
      </c>
      <c r="Y641" s="32">
        <f t="shared" si="443"/>
        <v>235.30114285575939</v>
      </c>
      <c r="Z641" s="33">
        <f t="shared" si="407"/>
        <v>350.11736669558928</v>
      </c>
      <c r="AA641" s="34">
        <f t="shared" si="408"/>
        <v>0</v>
      </c>
      <c r="AC641" s="49">
        <f t="shared" si="409"/>
        <v>0</v>
      </c>
      <c r="AD641" s="49">
        <f t="shared" si="410"/>
        <v>0</v>
      </c>
      <c r="AE641" s="49">
        <f t="shared" si="411"/>
        <v>0</v>
      </c>
      <c r="AF641" s="49">
        <f t="shared" si="412"/>
        <v>0</v>
      </c>
      <c r="AG641" s="49">
        <f t="shared" si="413"/>
        <v>0</v>
      </c>
      <c r="AH641" s="50">
        <f t="shared" si="414"/>
        <v>0</v>
      </c>
      <c r="AI641" s="49">
        <f t="shared" si="415"/>
        <v>0</v>
      </c>
      <c r="AJ641" s="51">
        <f t="shared" si="416"/>
        <v>0</v>
      </c>
      <c r="AK641" s="61"/>
      <c r="AL641" s="69">
        <f t="shared" si="417"/>
        <v>0</v>
      </c>
      <c r="AM641" s="69">
        <f t="shared" si="418"/>
        <v>0</v>
      </c>
      <c r="AN641" s="69">
        <f t="shared" si="419"/>
        <v>0</v>
      </c>
      <c r="AO641" s="69">
        <f t="shared" si="420"/>
        <v>0</v>
      </c>
      <c r="AP641" s="69">
        <f t="shared" si="421"/>
        <v>0</v>
      </c>
      <c r="AQ641" s="70">
        <f t="shared" si="422"/>
        <v>0</v>
      </c>
      <c r="AS641" s="74">
        <f t="shared" si="423"/>
        <v>0</v>
      </c>
      <c r="AT641" s="74">
        <f t="shared" si="424"/>
        <v>0</v>
      </c>
      <c r="AU641" s="74">
        <f t="shared" si="425"/>
        <v>0</v>
      </c>
      <c r="AV641" s="74">
        <f t="shared" si="426"/>
        <v>0</v>
      </c>
      <c r="AW641" s="45"/>
      <c r="AX641" s="42" t="str">
        <f t="shared" si="427"/>
        <v>HPS0090-ST-0690-005-B</v>
      </c>
      <c r="AY641" s="42">
        <f t="shared" si="428"/>
        <v>328.82</v>
      </c>
      <c r="AZ641" s="43">
        <f t="shared" si="429"/>
        <v>350.11736669558928</v>
      </c>
      <c r="BA641" s="43">
        <f t="shared" si="430"/>
        <v>350.41598673943764</v>
      </c>
      <c r="BB641" s="43">
        <f t="shared" si="431"/>
        <v>359.00117841455386</v>
      </c>
      <c r="BC641" s="43">
        <f t="shared" si="432"/>
        <v>367.93285024467434</v>
      </c>
      <c r="BD641" s="43">
        <f t="shared" si="433"/>
        <v>373.48262691581726</v>
      </c>
      <c r="BE641" s="43">
        <f t="shared" si="434"/>
        <v>350.14664657845719</v>
      </c>
      <c r="BF641" s="43">
        <f t="shared" si="435"/>
        <v>358.72523941962936</v>
      </c>
      <c r="BG641" s="43">
        <f t="shared" si="436"/>
        <v>367.6500461008423</v>
      </c>
      <c r="BH641" s="43">
        <f t="shared" si="437"/>
        <v>373.19555704839217</v>
      </c>
      <c r="BI641" s="43">
        <f t="shared" si="438"/>
        <v>377.96123051894278</v>
      </c>
      <c r="BJ641" s="43">
        <f t="shared" si="401"/>
        <v>351.21983148277388</v>
      </c>
    </row>
    <row r="642" spans="1:62" x14ac:dyDescent="0.2">
      <c r="A642" s="26" t="s">
        <v>588</v>
      </c>
      <c r="B642" s="17">
        <f>IF(ISERROR(VLOOKUP('Prices updated for CPI'!A642,Quantities!$A$1:$B$576,2,FALSE)),0,VLOOKUP('Prices updated for CPI'!A642,Quantities!$A$1:$B$576,2,FALSE))</f>
        <v>0</v>
      </c>
      <c r="C642" s="18">
        <f t="shared" si="405"/>
        <v>0.30843366898204294</v>
      </c>
      <c r="D642" s="19">
        <v>5</v>
      </c>
      <c r="E642" s="20">
        <v>220</v>
      </c>
      <c r="F642" s="21">
        <v>0</v>
      </c>
      <c r="G642" s="22">
        <v>0</v>
      </c>
      <c r="H642" s="22">
        <v>181.85881459942686</v>
      </c>
      <c r="I642" s="22">
        <v>81.107738922255137</v>
      </c>
      <c r="J642" s="23">
        <f t="shared" si="406"/>
        <v>262.96655352168199</v>
      </c>
      <c r="K642" s="24">
        <f>IF(ISERROR(VLOOKUP($A642,'14-15 pricing'!$A$1:$D$1208,4,FALSE)),L642,VLOOKUP($A642,'14-15 pricing'!$A$1:$D$1208,4,FALSE))</f>
        <v>251.39</v>
      </c>
      <c r="L642" s="24">
        <f t="shared" si="441"/>
        <v>295.83816890352608</v>
      </c>
      <c r="M642" s="24"/>
      <c r="N642" s="24"/>
      <c r="O642" s="24"/>
      <c r="P642" s="24"/>
      <c r="Q642" s="24"/>
      <c r="R642" s="24"/>
      <c r="S642" s="24"/>
      <c r="T642" s="24"/>
      <c r="U642" s="24">
        <f t="shared" si="444"/>
        <v>296.13461237328858</v>
      </c>
      <c r="V642" s="24">
        <f t="shared" si="444"/>
        <v>295.86723537193774</v>
      </c>
      <c r="W642" s="24">
        <f t="shared" si="444"/>
        <v>296.9325980737591</v>
      </c>
      <c r="X642" s="32">
        <f t="shared" si="442"/>
        <v>113.97935430409923</v>
      </c>
      <c r="Y642" s="32">
        <f t="shared" si="443"/>
        <v>181.85881459942686</v>
      </c>
      <c r="Z642" s="33">
        <f t="shared" si="407"/>
        <v>295.83816890352608</v>
      </c>
      <c r="AA642" s="34">
        <f t="shared" si="408"/>
        <v>0</v>
      </c>
      <c r="AC642" s="49">
        <f t="shared" si="409"/>
        <v>0</v>
      </c>
      <c r="AD642" s="49">
        <f t="shared" si="410"/>
        <v>0</v>
      </c>
      <c r="AE642" s="49">
        <f t="shared" si="411"/>
        <v>0</v>
      </c>
      <c r="AF642" s="49">
        <f t="shared" si="412"/>
        <v>0</v>
      </c>
      <c r="AG642" s="49">
        <f t="shared" si="413"/>
        <v>0</v>
      </c>
      <c r="AH642" s="50">
        <f t="shared" si="414"/>
        <v>0</v>
      </c>
      <c r="AI642" s="49">
        <f t="shared" si="415"/>
        <v>0</v>
      </c>
      <c r="AJ642" s="51">
        <f t="shared" si="416"/>
        <v>0</v>
      </c>
      <c r="AK642" s="61"/>
      <c r="AL642" s="69">
        <f t="shared" si="417"/>
        <v>0</v>
      </c>
      <c r="AM642" s="69">
        <f t="shared" si="418"/>
        <v>0</v>
      </c>
      <c r="AN642" s="69">
        <f t="shared" si="419"/>
        <v>0</v>
      </c>
      <c r="AO642" s="69">
        <f t="shared" si="420"/>
        <v>0</v>
      </c>
      <c r="AP642" s="69">
        <f t="shared" si="421"/>
        <v>0</v>
      </c>
      <c r="AQ642" s="70">
        <f t="shared" si="422"/>
        <v>0</v>
      </c>
      <c r="AS642" s="74">
        <f t="shared" si="423"/>
        <v>0</v>
      </c>
      <c r="AT642" s="74">
        <f t="shared" si="424"/>
        <v>0</v>
      </c>
      <c r="AU642" s="74">
        <f t="shared" si="425"/>
        <v>0</v>
      </c>
      <c r="AV642" s="74">
        <f t="shared" si="426"/>
        <v>0</v>
      </c>
      <c r="AW642" s="45"/>
      <c r="AX642" s="42" t="str">
        <f t="shared" si="427"/>
        <v>HPS0090-TA-0220-005-B</v>
      </c>
      <c r="AY642" s="42">
        <f t="shared" si="428"/>
        <v>251.39</v>
      </c>
      <c r="AZ642" s="43">
        <f t="shared" si="429"/>
        <v>295.83816890352608</v>
      </c>
      <c r="BA642" s="43">
        <f t="shared" si="430"/>
        <v>296.13461237328858</v>
      </c>
      <c r="BB642" s="43">
        <f t="shared" si="431"/>
        <v>303.38991037643416</v>
      </c>
      <c r="BC642" s="43">
        <f t="shared" si="432"/>
        <v>310.93801684232125</v>
      </c>
      <c r="BD642" s="43">
        <f t="shared" si="433"/>
        <v>315.62810241335796</v>
      </c>
      <c r="BE642" s="43">
        <f t="shared" si="434"/>
        <v>295.86723537193774</v>
      </c>
      <c r="BF642" s="43">
        <f t="shared" si="435"/>
        <v>303.11598263855018</v>
      </c>
      <c r="BG642" s="43">
        <f t="shared" si="436"/>
        <v>310.65727399405029</v>
      </c>
      <c r="BH642" s="43">
        <f t="shared" si="437"/>
        <v>315.34312493339024</v>
      </c>
      <c r="BI642" s="43">
        <f t="shared" si="438"/>
        <v>319.37002808438547</v>
      </c>
      <c r="BJ642" s="43">
        <f t="shared" si="401"/>
        <v>296.9325980737591</v>
      </c>
    </row>
    <row r="643" spans="1:62" x14ac:dyDescent="0.2">
      <c r="A643" s="26" t="s">
        <v>589</v>
      </c>
      <c r="B643" s="17">
        <f>IF(ISERROR(VLOOKUP('Prices updated for CPI'!A643,Quantities!$A$1:$B$576,2,FALSE)),0,VLOOKUP('Prices updated for CPI'!A643,Quantities!$A$1:$B$576,2,FALSE))</f>
        <v>0</v>
      </c>
      <c r="C643" s="18">
        <f t="shared" si="405"/>
        <v>0.28582788714458884</v>
      </c>
      <c r="D643" s="19">
        <v>5</v>
      </c>
      <c r="E643" s="20">
        <v>310</v>
      </c>
      <c r="F643" s="21">
        <v>0</v>
      </c>
      <c r="G643" s="22">
        <v>0</v>
      </c>
      <c r="H643" s="22">
        <v>200.32024627758494</v>
      </c>
      <c r="I643" s="22">
        <v>80.172708672255126</v>
      </c>
      <c r="J643" s="23">
        <f t="shared" si="406"/>
        <v>280.49295494984005</v>
      </c>
      <c r="K643" s="24">
        <f>IF(ISERROR(VLOOKUP($A643,'14-15 pricing'!$A$1:$D$1208,4,FALSE)),L643,VLOOKUP($A643,'14-15 pricing'!$A$1:$D$1208,4,FALSE))</f>
        <v>332.37</v>
      </c>
      <c r="L643" s="24">
        <f t="shared" si="441"/>
        <v>312.98561814836842</v>
      </c>
      <c r="M643" s="24"/>
      <c r="N643" s="24"/>
      <c r="O643" s="24"/>
      <c r="P643" s="24"/>
      <c r="Q643" s="24"/>
      <c r="R643" s="24"/>
      <c r="S643" s="24"/>
      <c r="T643" s="24"/>
      <c r="U643" s="24">
        <f t="shared" si="444"/>
        <v>313.2786441438513</v>
      </c>
      <c r="V643" s="24">
        <f t="shared" si="444"/>
        <v>313.0143495312804</v>
      </c>
      <c r="W643" s="24">
        <f t="shared" si="444"/>
        <v>314.06743046607608</v>
      </c>
      <c r="X643" s="32">
        <f t="shared" si="442"/>
        <v>112.66537187078349</v>
      </c>
      <c r="Y643" s="32">
        <f t="shared" si="443"/>
        <v>200.32024627758494</v>
      </c>
      <c r="Z643" s="33">
        <f t="shared" si="407"/>
        <v>312.98561814836842</v>
      </c>
      <c r="AA643" s="34">
        <f t="shared" si="408"/>
        <v>0</v>
      </c>
      <c r="AC643" s="49">
        <f t="shared" si="409"/>
        <v>0</v>
      </c>
      <c r="AD643" s="49">
        <f t="shared" si="410"/>
        <v>0</v>
      </c>
      <c r="AE643" s="49">
        <f t="shared" si="411"/>
        <v>0</v>
      </c>
      <c r="AF643" s="49">
        <f t="shared" si="412"/>
        <v>0</v>
      </c>
      <c r="AG643" s="49">
        <f t="shared" si="413"/>
        <v>0</v>
      </c>
      <c r="AH643" s="50">
        <f t="shared" si="414"/>
        <v>0</v>
      </c>
      <c r="AI643" s="49">
        <f t="shared" si="415"/>
        <v>0</v>
      </c>
      <c r="AJ643" s="51">
        <f t="shared" si="416"/>
        <v>0</v>
      </c>
      <c r="AK643" s="61"/>
      <c r="AL643" s="69">
        <f t="shared" si="417"/>
        <v>0</v>
      </c>
      <c r="AM643" s="69">
        <f t="shared" si="418"/>
        <v>0</v>
      </c>
      <c r="AN643" s="69">
        <f t="shared" si="419"/>
        <v>0</v>
      </c>
      <c r="AO643" s="69">
        <f t="shared" si="420"/>
        <v>0</v>
      </c>
      <c r="AP643" s="69">
        <f t="shared" si="421"/>
        <v>0</v>
      </c>
      <c r="AQ643" s="70">
        <f t="shared" si="422"/>
        <v>0</v>
      </c>
      <c r="AS643" s="74">
        <f t="shared" si="423"/>
        <v>0</v>
      </c>
      <c r="AT643" s="74">
        <f t="shared" si="424"/>
        <v>0</v>
      </c>
      <c r="AU643" s="74">
        <f t="shared" si="425"/>
        <v>0</v>
      </c>
      <c r="AV643" s="74">
        <f t="shared" si="426"/>
        <v>0</v>
      </c>
      <c r="AW643" s="45"/>
      <c r="AX643" s="42" t="str">
        <f t="shared" si="427"/>
        <v>HPS0090-TA-0310-005-B</v>
      </c>
      <c r="AY643" s="42">
        <f t="shared" si="428"/>
        <v>332.37</v>
      </c>
      <c r="AZ643" s="43">
        <f t="shared" si="429"/>
        <v>312.98561814836842</v>
      </c>
      <c r="BA643" s="43">
        <f t="shared" si="430"/>
        <v>313.2786441438513</v>
      </c>
      <c r="BB643" s="43">
        <f t="shared" si="431"/>
        <v>320.95397092537564</v>
      </c>
      <c r="BC643" s="43">
        <f t="shared" si="432"/>
        <v>328.93905764163492</v>
      </c>
      <c r="BD643" s="43">
        <f t="shared" si="433"/>
        <v>333.90066492164078</v>
      </c>
      <c r="BE643" s="43">
        <f t="shared" si="434"/>
        <v>313.0143495312804</v>
      </c>
      <c r="BF643" s="43">
        <f t="shared" si="435"/>
        <v>320.68320109479674</v>
      </c>
      <c r="BG643" s="43">
        <f t="shared" si="436"/>
        <v>328.66155126696191</v>
      </c>
      <c r="BH643" s="43">
        <f t="shared" si="437"/>
        <v>333.61897273316168</v>
      </c>
      <c r="BI643" s="43">
        <f t="shared" si="438"/>
        <v>337.87925680567707</v>
      </c>
      <c r="BJ643" s="43">
        <f t="shared" si="401"/>
        <v>314.06743046607608</v>
      </c>
    </row>
    <row r="644" spans="1:62" x14ac:dyDescent="0.2">
      <c r="A644" s="26" t="s">
        <v>595</v>
      </c>
      <c r="B644" s="17">
        <f>IF(ISERROR(VLOOKUP('Prices updated for CPI'!A644,Quantities!$A$1:$B$576,2,FALSE)),0,VLOOKUP('Prices updated for CPI'!A644,Quantities!$A$1:$B$576,2,FALSE))</f>
        <v>0</v>
      </c>
      <c r="C644" s="18">
        <f t="shared" si="405"/>
        <v>0.44901493522554081</v>
      </c>
      <c r="D644" s="19">
        <v>5</v>
      </c>
      <c r="E644" s="20">
        <v>60</v>
      </c>
      <c r="F644" s="21">
        <v>0</v>
      </c>
      <c r="G644" s="22">
        <v>0</v>
      </c>
      <c r="H644" s="22">
        <v>95.565690344848861</v>
      </c>
      <c r="I644" s="22">
        <v>77.879465349104166</v>
      </c>
      <c r="J644" s="23">
        <f t="shared" si="406"/>
        <v>173.44515569395304</v>
      </c>
      <c r="K644" s="24">
        <f>IF(ISERROR(VLOOKUP($A644,'14-15 pricing'!$A$1:$D$1208,4,FALSE)),L644,VLOOKUP($A644,'14-15 pricing'!$A$1:$D$1208,4,FALSE))</f>
        <v>102.11</v>
      </c>
      <c r="L644" s="24">
        <f t="shared" si="441"/>
        <v>205.00840557758357</v>
      </c>
      <c r="M644" s="24"/>
      <c r="N644" s="24"/>
      <c r="O644" s="24"/>
      <c r="P644" s="24"/>
      <c r="Q644" s="24"/>
      <c r="R644" s="24"/>
      <c r="S644" s="24"/>
      <c r="T644" s="24"/>
      <c r="U644" s="24">
        <f t="shared" si="444"/>
        <v>205.29304991902507</v>
      </c>
      <c r="V644" s="24">
        <f t="shared" si="444"/>
        <v>205.0363151340521</v>
      </c>
      <c r="W644" s="24">
        <f t="shared" si="444"/>
        <v>206.05927396292853</v>
      </c>
      <c r="X644" s="32">
        <f t="shared" si="442"/>
        <v>109.44271523273473</v>
      </c>
      <c r="Y644" s="32">
        <f t="shared" si="443"/>
        <v>95.565690344848861</v>
      </c>
      <c r="Z644" s="33">
        <f t="shared" si="407"/>
        <v>205.00840557758357</v>
      </c>
      <c r="AA644" s="34">
        <f t="shared" si="408"/>
        <v>0</v>
      </c>
      <c r="AC644" s="49">
        <f t="shared" si="409"/>
        <v>0</v>
      </c>
      <c r="AD644" s="49">
        <f t="shared" si="410"/>
        <v>0</v>
      </c>
      <c r="AE644" s="49">
        <f t="shared" si="411"/>
        <v>0</v>
      </c>
      <c r="AF644" s="49">
        <f t="shared" si="412"/>
        <v>0</v>
      </c>
      <c r="AG644" s="49">
        <f t="shared" si="413"/>
        <v>0</v>
      </c>
      <c r="AH644" s="50">
        <f t="shared" si="414"/>
        <v>0</v>
      </c>
      <c r="AI644" s="49">
        <f t="shared" si="415"/>
        <v>0</v>
      </c>
      <c r="AJ644" s="51">
        <f t="shared" si="416"/>
        <v>0</v>
      </c>
      <c r="AK644" s="61"/>
      <c r="AL644" s="69">
        <f t="shared" si="417"/>
        <v>0</v>
      </c>
      <c r="AM644" s="69">
        <f t="shared" si="418"/>
        <v>0</v>
      </c>
      <c r="AN644" s="69">
        <f t="shared" si="419"/>
        <v>0</v>
      </c>
      <c r="AO644" s="69">
        <f t="shared" si="420"/>
        <v>0</v>
      </c>
      <c r="AP644" s="69">
        <f t="shared" si="421"/>
        <v>0</v>
      </c>
      <c r="AQ644" s="70">
        <f t="shared" si="422"/>
        <v>0</v>
      </c>
      <c r="AS644" s="74">
        <f t="shared" si="423"/>
        <v>0</v>
      </c>
      <c r="AT644" s="74">
        <f t="shared" si="424"/>
        <v>0</v>
      </c>
      <c r="AU644" s="74">
        <f t="shared" si="425"/>
        <v>0</v>
      </c>
      <c r="AV644" s="74">
        <f t="shared" si="426"/>
        <v>0</v>
      </c>
      <c r="AW644" s="45"/>
      <c r="AX644" s="42" t="str">
        <f t="shared" si="427"/>
        <v>HPS0110-ST-0060-005-B</v>
      </c>
      <c r="AY644" s="42">
        <f t="shared" si="428"/>
        <v>102.11</v>
      </c>
      <c r="AZ644" s="43">
        <f t="shared" si="429"/>
        <v>205.00840557758357</v>
      </c>
      <c r="BA644" s="43">
        <f t="shared" si="430"/>
        <v>205.29304991902507</v>
      </c>
      <c r="BB644" s="43">
        <f t="shared" si="431"/>
        <v>210.32272964204117</v>
      </c>
      <c r="BC644" s="43">
        <f t="shared" si="432"/>
        <v>215.55539658724169</v>
      </c>
      <c r="BD644" s="43">
        <f t="shared" si="433"/>
        <v>218.8067624561042</v>
      </c>
      <c r="BE644" s="43">
        <f t="shared" si="434"/>
        <v>205.0363151340521</v>
      </c>
      <c r="BF644" s="43">
        <f t="shared" si="435"/>
        <v>210.05970485483638</v>
      </c>
      <c r="BG644" s="43">
        <f t="shared" si="436"/>
        <v>215.28582794663541</v>
      </c>
      <c r="BH644" s="43">
        <f t="shared" si="437"/>
        <v>218.53312773183097</v>
      </c>
      <c r="BI644" s="43">
        <f t="shared" si="438"/>
        <v>221.32377598473337</v>
      </c>
      <c r="BJ644" s="43">
        <f t="shared" si="401"/>
        <v>206.05927396292853</v>
      </c>
    </row>
    <row r="645" spans="1:62" x14ac:dyDescent="0.2">
      <c r="A645" s="26" t="s">
        <v>596</v>
      </c>
      <c r="B645" s="17">
        <f>IF(ISERROR(VLOOKUP('Prices updated for CPI'!A645,Quantities!$A$1:$B$576,2,FALSE)),0,VLOOKUP('Prices updated for CPI'!A645,Quantities!$A$1:$B$576,2,FALSE))</f>
        <v>0</v>
      </c>
      <c r="C645" s="18">
        <f t="shared" si="405"/>
        <v>0.32766400920525485</v>
      </c>
      <c r="D645" s="19">
        <v>5</v>
      </c>
      <c r="E645" s="20">
        <v>230</v>
      </c>
      <c r="F645" s="21">
        <v>0</v>
      </c>
      <c r="G645" s="22">
        <v>0</v>
      </c>
      <c r="H645" s="22">
        <v>181.9823357538734</v>
      </c>
      <c r="I645" s="22">
        <v>88.689379349104172</v>
      </c>
      <c r="J645" s="23">
        <f t="shared" si="406"/>
        <v>270.6717151029776</v>
      </c>
      <c r="K645" s="24">
        <f>IF(ISERROR(VLOOKUP($A645,'14-15 pricing'!$A$1:$D$1208,4,FALSE)),L645,VLOOKUP($A645,'14-15 pricing'!$A$1:$D$1208,4,FALSE))</f>
        <v>249.14</v>
      </c>
      <c r="L645" s="24">
        <f t="shared" si="441"/>
        <v>306.616043044516</v>
      </c>
      <c r="M645" s="24"/>
      <c r="N645" s="24"/>
      <c r="O645" s="24"/>
      <c r="P645" s="24"/>
      <c r="Q645" s="24"/>
      <c r="R645" s="24"/>
      <c r="S645" s="24"/>
      <c r="T645" s="24"/>
      <c r="U645" s="24">
        <f t="shared" si="444"/>
        <v>306.94019691311945</v>
      </c>
      <c r="V645" s="24">
        <f t="shared" si="444"/>
        <v>306.64782653493938</v>
      </c>
      <c r="W645" s="24">
        <f t="shared" si="444"/>
        <v>307.81277525699403</v>
      </c>
      <c r="X645" s="32">
        <f t="shared" si="442"/>
        <v>124.63370729064259</v>
      </c>
      <c r="Y645" s="32">
        <f t="shared" si="443"/>
        <v>181.9823357538734</v>
      </c>
      <c r="Z645" s="33">
        <f t="shared" si="407"/>
        <v>306.616043044516</v>
      </c>
      <c r="AA645" s="34">
        <f t="shared" si="408"/>
        <v>0</v>
      </c>
      <c r="AC645" s="49">
        <f t="shared" si="409"/>
        <v>0</v>
      </c>
      <c r="AD645" s="49">
        <f t="shared" si="410"/>
        <v>0</v>
      </c>
      <c r="AE645" s="49">
        <f t="shared" si="411"/>
        <v>0</v>
      </c>
      <c r="AF645" s="49">
        <f t="shared" si="412"/>
        <v>0</v>
      </c>
      <c r="AG645" s="49">
        <f t="shared" si="413"/>
        <v>0</v>
      </c>
      <c r="AH645" s="50">
        <f t="shared" si="414"/>
        <v>0</v>
      </c>
      <c r="AI645" s="49">
        <f t="shared" si="415"/>
        <v>0</v>
      </c>
      <c r="AJ645" s="51">
        <f t="shared" si="416"/>
        <v>0</v>
      </c>
      <c r="AK645" s="61"/>
      <c r="AL645" s="69">
        <f t="shared" si="417"/>
        <v>0</v>
      </c>
      <c r="AM645" s="69">
        <f t="shared" si="418"/>
        <v>0</v>
      </c>
      <c r="AN645" s="69">
        <f t="shared" si="419"/>
        <v>0</v>
      </c>
      <c r="AO645" s="69">
        <f t="shared" si="420"/>
        <v>0</v>
      </c>
      <c r="AP645" s="69">
        <f t="shared" si="421"/>
        <v>0</v>
      </c>
      <c r="AQ645" s="70">
        <f t="shared" si="422"/>
        <v>0</v>
      </c>
      <c r="AS645" s="74">
        <f t="shared" si="423"/>
        <v>0</v>
      </c>
      <c r="AT645" s="74">
        <f t="shared" si="424"/>
        <v>0</v>
      </c>
      <c r="AU645" s="74">
        <f t="shared" si="425"/>
        <v>0</v>
      </c>
      <c r="AV645" s="74">
        <f t="shared" si="426"/>
        <v>0</v>
      </c>
      <c r="AW645" s="45"/>
      <c r="AX645" s="42" t="str">
        <f t="shared" si="427"/>
        <v>HPS0110-ST-0230-005-B</v>
      </c>
      <c r="AY645" s="42">
        <f t="shared" si="428"/>
        <v>249.14</v>
      </c>
      <c r="AZ645" s="43">
        <f t="shared" si="429"/>
        <v>306.616043044516</v>
      </c>
      <c r="BA645" s="43">
        <f t="shared" si="430"/>
        <v>306.94019691311945</v>
      </c>
      <c r="BB645" s="43">
        <f t="shared" si="431"/>
        <v>314.46023173749086</v>
      </c>
      <c r="BC645" s="43">
        <f t="shared" si="432"/>
        <v>322.28375924207091</v>
      </c>
      <c r="BD645" s="43">
        <f t="shared" si="433"/>
        <v>327.14498021579061</v>
      </c>
      <c r="BE645" s="43">
        <f t="shared" si="434"/>
        <v>306.64782653493938</v>
      </c>
      <c r="BF645" s="43">
        <f t="shared" si="435"/>
        <v>314.16069828504538</v>
      </c>
      <c r="BG645" s="43">
        <f t="shared" si="436"/>
        <v>321.97677362885202</v>
      </c>
      <c r="BH645" s="43">
        <f t="shared" si="437"/>
        <v>326.83336413374167</v>
      </c>
      <c r="BI645" s="43">
        <f t="shared" si="438"/>
        <v>331.00699659888113</v>
      </c>
      <c r="BJ645" s="43">
        <f t="shared" si="401"/>
        <v>307.81277525699403</v>
      </c>
    </row>
    <row r="646" spans="1:62" x14ac:dyDescent="0.2">
      <c r="A646" s="26" t="s">
        <v>597</v>
      </c>
      <c r="B646" s="17">
        <f>IF(ISERROR(VLOOKUP('Prices updated for CPI'!A646,Quantities!$A$1:$B$576,2,FALSE)),0,VLOOKUP('Prices updated for CPI'!A646,Quantities!$A$1:$B$576,2,FALSE))</f>
        <v>0</v>
      </c>
      <c r="C646" s="18">
        <f t="shared" si="405"/>
        <v>0.30449313880100803</v>
      </c>
      <c r="D646" s="19">
        <v>5</v>
      </c>
      <c r="E646" s="20">
        <v>320</v>
      </c>
      <c r="F646" s="21">
        <v>0</v>
      </c>
      <c r="G646" s="22">
        <v>0</v>
      </c>
      <c r="H646" s="22">
        <v>200.44376743203148</v>
      </c>
      <c r="I646" s="22">
        <v>87.754349099104161</v>
      </c>
      <c r="J646" s="23">
        <f t="shared" si="406"/>
        <v>288.19811653113561</v>
      </c>
      <c r="K646" s="24">
        <f>IF(ISERROR(VLOOKUP($A646,'14-15 pricing'!$A$1:$D$1208,4,FALSE)),L646,VLOOKUP($A646,'14-15 pricing'!$A$1:$D$1208,4,FALSE))</f>
        <v>330.12</v>
      </c>
      <c r="L646" s="24">
        <f t="shared" si="441"/>
        <v>323.76349228935834</v>
      </c>
      <c r="M646" s="24"/>
      <c r="N646" s="24"/>
      <c r="O646" s="24"/>
      <c r="P646" s="24"/>
      <c r="Q646" s="24"/>
      <c r="R646" s="24"/>
      <c r="S646" s="24"/>
      <c r="T646" s="24"/>
      <c r="U646" s="24">
        <f t="shared" si="444"/>
        <v>324.08422868368217</v>
      </c>
      <c r="V646" s="24">
        <f t="shared" si="444"/>
        <v>323.79494069428205</v>
      </c>
      <c r="W646" s="24">
        <f t="shared" si="444"/>
        <v>324.94760764931095</v>
      </c>
      <c r="X646" s="32">
        <f t="shared" si="442"/>
        <v>123.31972485732686</v>
      </c>
      <c r="Y646" s="32">
        <f t="shared" si="443"/>
        <v>200.44376743203148</v>
      </c>
      <c r="Z646" s="33">
        <f t="shared" si="407"/>
        <v>323.76349228935834</v>
      </c>
      <c r="AA646" s="34">
        <f t="shared" si="408"/>
        <v>0</v>
      </c>
      <c r="AC646" s="49">
        <f t="shared" si="409"/>
        <v>0</v>
      </c>
      <c r="AD646" s="49">
        <f t="shared" si="410"/>
        <v>0</v>
      </c>
      <c r="AE646" s="49">
        <f t="shared" si="411"/>
        <v>0</v>
      </c>
      <c r="AF646" s="49">
        <f t="shared" si="412"/>
        <v>0</v>
      </c>
      <c r="AG646" s="49">
        <f t="shared" si="413"/>
        <v>0</v>
      </c>
      <c r="AH646" s="50">
        <f t="shared" si="414"/>
        <v>0</v>
      </c>
      <c r="AI646" s="49">
        <f t="shared" si="415"/>
        <v>0</v>
      </c>
      <c r="AJ646" s="51">
        <f t="shared" si="416"/>
        <v>0</v>
      </c>
      <c r="AK646" s="61"/>
      <c r="AL646" s="69">
        <f t="shared" si="417"/>
        <v>0</v>
      </c>
      <c r="AM646" s="69">
        <f t="shared" si="418"/>
        <v>0</v>
      </c>
      <c r="AN646" s="69">
        <f t="shared" si="419"/>
        <v>0</v>
      </c>
      <c r="AO646" s="69">
        <f t="shared" si="420"/>
        <v>0</v>
      </c>
      <c r="AP646" s="69">
        <f t="shared" si="421"/>
        <v>0</v>
      </c>
      <c r="AQ646" s="70">
        <f t="shared" si="422"/>
        <v>0</v>
      </c>
      <c r="AS646" s="74">
        <f t="shared" si="423"/>
        <v>0</v>
      </c>
      <c r="AT646" s="74">
        <f t="shared" si="424"/>
        <v>0</v>
      </c>
      <c r="AU646" s="74">
        <f t="shared" si="425"/>
        <v>0</v>
      </c>
      <c r="AV646" s="74">
        <f t="shared" si="426"/>
        <v>0</v>
      </c>
      <c r="AW646" s="45"/>
      <c r="AX646" s="42" t="str">
        <f t="shared" si="427"/>
        <v>HPS0110-ST-0320-005-B</v>
      </c>
      <c r="AY646" s="42">
        <f t="shared" si="428"/>
        <v>330.12</v>
      </c>
      <c r="AZ646" s="43">
        <f t="shared" si="429"/>
        <v>323.76349228935834</v>
      </c>
      <c r="BA646" s="43">
        <f t="shared" si="430"/>
        <v>324.08422868368217</v>
      </c>
      <c r="BB646" s="43">
        <f t="shared" si="431"/>
        <v>332.0242922864324</v>
      </c>
      <c r="BC646" s="43">
        <f t="shared" si="432"/>
        <v>340.28480004138464</v>
      </c>
      <c r="BD646" s="43">
        <f t="shared" si="433"/>
        <v>345.41754272407348</v>
      </c>
      <c r="BE646" s="43">
        <f t="shared" si="434"/>
        <v>323.79494069428205</v>
      </c>
      <c r="BF646" s="43">
        <f t="shared" si="435"/>
        <v>331.72791674129195</v>
      </c>
      <c r="BG646" s="43">
        <f t="shared" si="436"/>
        <v>339.98105090176364</v>
      </c>
      <c r="BH646" s="43">
        <f t="shared" si="437"/>
        <v>345.10921193351311</v>
      </c>
      <c r="BI646" s="43">
        <f t="shared" si="438"/>
        <v>349.51622532017274</v>
      </c>
      <c r="BJ646" s="43">
        <f t="shared" ref="BJ646:BJ659" si="445">IF($B646=0,W646,BE646*(1+AV646))</f>
        <v>324.94760764931095</v>
      </c>
    </row>
    <row r="647" spans="1:62" x14ac:dyDescent="0.2">
      <c r="A647" s="26" t="s">
        <v>598</v>
      </c>
      <c r="B647" s="17">
        <f>IF(ISERROR(VLOOKUP('Prices updated for CPI'!A647,Quantities!$A$1:$B$576,2,FALSE)),0,VLOOKUP('Prices updated for CPI'!A647,Quantities!$A$1:$B$576,2,FALSE))</f>
        <v>0</v>
      </c>
      <c r="C647" s="18">
        <f t="shared" si="405"/>
        <v>0.26013187125106102</v>
      </c>
      <c r="D647" s="19">
        <v>5</v>
      </c>
      <c r="E647" s="20">
        <v>390</v>
      </c>
      <c r="F647" s="21">
        <v>0</v>
      </c>
      <c r="G647" s="22">
        <v>0</v>
      </c>
      <c r="H647" s="22">
        <v>235.54818516465244</v>
      </c>
      <c r="I647" s="22">
        <v>82.81690722410417</v>
      </c>
      <c r="J647" s="23">
        <f t="shared" si="406"/>
        <v>318.36509238875658</v>
      </c>
      <c r="K647" s="24">
        <f>IF(ISERROR(VLOOKUP($A647,'14-15 pricing'!$A$1:$D$1208,4,FALSE)),L647,VLOOKUP($A647,'14-15 pricing'!$A$1:$D$1208,4,FALSE))</f>
        <v>330.12</v>
      </c>
      <c r="L647" s="24">
        <f t="shared" si="441"/>
        <v>351.92940520968324</v>
      </c>
      <c r="M647" s="24"/>
      <c r="N647" s="24"/>
      <c r="O647" s="24"/>
      <c r="P647" s="24"/>
      <c r="Q647" s="24"/>
      <c r="R647" s="24"/>
      <c r="S647" s="24"/>
      <c r="T647" s="24"/>
      <c r="U647" s="24">
        <f t="shared" si="444"/>
        <v>352.23209557756593</v>
      </c>
      <c r="V647" s="24">
        <f t="shared" si="444"/>
        <v>351.95908419037937</v>
      </c>
      <c r="W647" s="24">
        <f t="shared" si="444"/>
        <v>353.04689708233201</v>
      </c>
      <c r="X647" s="32">
        <f t="shared" si="442"/>
        <v>116.3812200450308</v>
      </c>
      <c r="Y647" s="32">
        <f t="shared" si="443"/>
        <v>235.54818516465244</v>
      </c>
      <c r="Z647" s="33">
        <f t="shared" si="407"/>
        <v>351.92940520968324</v>
      </c>
      <c r="AA647" s="34">
        <f t="shared" si="408"/>
        <v>0</v>
      </c>
      <c r="AC647" s="49">
        <f t="shared" si="409"/>
        <v>0</v>
      </c>
      <c r="AD647" s="49">
        <f t="shared" si="410"/>
        <v>0</v>
      </c>
      <c r="AE647" s="49">
        <f t="shared" si="411"/>
        <v>0</v>
      </c>
      <c r="AF647" s="49">
        <f t="shared" si="412"/>
        <v>0</v>
      </c>
      <c r="AG647" s="49">
        <f t="shared" si="413"/>
        <v>0</v>
      </c>
      <c r="AH647" s="50">
        <f t="shared" si="414"/>
        <v>0</v>
      </c>
      <c r="AI647" s="49">
        <f t="shared" si="415"/>
        <v>0</v>
      </c>
      <c r="AJ647" s="51">
        <f t="shared" si="416"/>
        <v>0</v>
      </c>
      <c r="AK647" s="61"/>
      <c r="AL647" s="69">
        <f t="shared" si="417"/>
        <v>0</v>
      </c>
      <c r="AM647" s="69">
        <f t="shared" si="418"/>
        <v>0</v>
      </c>
      <c r="AN647" s="69">
        <f t="shared" si="419"/>
        <v>0</v>
      </c>
      <c r="AO647" s="69">
        <f t="shared" si="420"/>
        <v>0</v>
      </c>
      <c r="AP647" s="69">
        <f t="shared" si="421"/>
        <v>0</v>
      </c>
      <c r="AQ647" s="70">
        <f t="shared" si="422"/>
        <v>0</v>
      </c>
      <c r="AS647" s="74">
        <f t="shared" si="423"/>
        <v>0</v>
      </c>
      <c r="AT647" s="74">
        <f t="shared" si="424"/>
        <v>0</v>
      </c>
      <c r="AU647" s="74">
        <f t="shared" si="425"/>
        <v>0</v>
      </c>
      <c r="AV647" s="74">
        <f t="shared" si="426"/>
        <v>0</v>
      </c>
      <c r="AW647" s="45"/>
      <c r="AX647" s="42" t="str">
        <f t="shared" si="427"/>
        <v>HPS0110-ST-0390-005-B</v>
      </c>
      <c r="AY647" s="42">
        <f t="shared" si="428"/>
        <v>330.12</v>
      </c>
      <c r="AZ647" s="43">
        <f t="shared" si="429"/>
        <v>351.92940520968324</v>
      </c>
      <c r="BA647" s="43">
        <f t="shared" si="430"/>
        <v>352.23209557756593</v>
      </c>
      <c r="BB647" s="43">
        <f t="shared" si="431"/>
        <v>360.8617819192163</v>
      </c>
      <c r="BC647" s="43">
        <f t="shared" si="432"/>
        <v>369.83974412638514</v>
      </c>
      <c r="BD647" s="43">
        <f t="shared" si="433"/>
        <v>375.4182837502571</v>
      </c>
      <c r="BE647" s="43">
        <f t="shared" si="434"/>
        <v>351.95908419037937</v>
      </c>
      <c r="BF647" s="43">
        <f t="shared" si="435"/>
        <v>360.58208175304367</v>
      </c>
      <c r="BG647" s="43">
        <f t="shared" si="436"/>
        <v>369.5530852362715</v>
      </c>
      <c r="BH647" s="43">
        <f t="shared" si="437"/>
        <v>375.12730099284033</v>
      </c>
      <c r="BI647" s="43">
        <f t="shared" si="438"/>
        <v>379.91764265864157</v>
      </c>
      <c r="BJ647" s="43">
        <f t="shared" si="445"/>
        <v>353.04689708233201</v>
      </c>
    </row>
    <row r="648" spans="1:62" x14ac:dyDescent="0.2">
      <c r="A648" s="26" t="s">
        <v>601</v>
      </c>
      <c r="B648" s="17">
        <f>IF(ISERROR(VLOOKUP('Prices updated for CPI'!A648,Quantities!$A$1:$B$576,2,FALSE)),0,VLOOKUP('Prices updated for CPI'!A648,Quantities!$A$1:$B$576,2,FALSE))</f>
        <v>0</v>
      </c>
      <c r="C648" s="18">
        <f t="shared" si="405"/>
        <v>0.16752821333218229</v>
      </c>
      <c r="D648" s="19">
        <v>5</v>
      </c>
      <c r="E648" s="20">
        <v>590</v>
      </c>
      <c r="F648" s="21">
        <v>0</v>
      </c>
      <c r="G648" s="22">
        <v>0</v>
      </c>
      <c r="H648" s="22">
        <v>399.26169367603978</v>
      </c>
      <c r="I648" s="22">
        <v>80.348186286604161</v>
      </c>
      <c r="J648" s="23">
        <f t="shared" si="406"/>
        <v>479.60987996264396</v>
      </c>
      <c r="K648" s="24">
        <f>IF(ISERROR(VLOOKUP($A648,'14-15 pricing'!$A$1:$D$1208,4,FALSE)),L648,VLOOKUP($A648,'14-15 pricing'!$A$1:$D$1208,4,FALSE))</f>
        <v>515.59</v>
      </c>
      <c r="L648" s="24">
        <f t="shared" si="441"/>
        <v>512.17366131492258</v>
      </c>
      <c r="M648" s="24"/>
      <c r="N648" s="24"/>
      <c r="O648" s="24"/>
      <c r="P648" s="24"/>
      <c r="Q648" s="24"/>
      <c r="R648" s="24"/>
      <c r="S648" s="24"/>
      <c r="T648" s="24"/>
      <c r="U648" s="24">
        <f t="shared" si="444"/>
        <v>512.46732866958462</v>
      </c>
      <c r="V648" s="24">
        <f t="shared" si="444"/>
        <v>512.20245558350484</v>
      </c>
      <c r="W648" s="24">
        <f t="shared" si="444"/>
        <v>513.25784144391946</v>
      </c>
      <c r="X648" s="32">
        <f t="shared" si="442"/>
        <v>112.91196763888274</v>
      </c>
      <c r="Y648" s="32">
        <f t="shared" si="443"/>
        <v>399.26169367603978</v>
      </c>
      <c r="Z648" s="33">
        <f t="shared" si="407"/>
        <v>512.17366131492258</v>
      </c>
      <c r="AA648" s="34">
        <f t="shared" si="408"/>
        <v>0</v>
      </c>
      <c r="AC648" s="49">
        <f t="shared" si="409"/>
        <v>0</v>
      </c>
      <c r="AD648" s="49">
        <f t="shared" si="410"/>
        <v>0</v>
      </c>
      <c r="AE648" s="49">
        <f t="shared" si="411"/>
        <v>0</v>
      </c>
      <c r="AF648" s="49">
        <f t="shared" si="412"/>
        <v>0</v>
      </c>
      <c r="AG648" s="49">
        <f t="shared" si="413"/>
        <v>0</v>
      </c>
      <c r="AH648" s="50">
        <f t="shared" si="414"/>
        <v>0</v>
      </c>
      <c r="AI648" s="49">
        <f t="shared" si="415"/>
        <v>0</v>
      </c>
      <c r="AJ648" s="51">
        <f t="shared" si="416"/>
        <v>0</v>
      </c>
      <c r="AK648" s="61"/>
      <c r="AL648" s="69">
        <f t="shared" si="417"/>
        <v>0</v>
      </c>
      <c r="AM648" s="69">
        <f t="shared" si="418"/>
        <v>0</v>
      </c>
      <c r="AN648" s="69">
        <f t="shared" si="419"/>
        <v>0</v>
      </c>
      <c r="AO648" s="69">
        <f t="shared" si="420"/>
        <v>0</v>
      </c>
      <c r="AP648" s="69">
        <f t="shared" si="421"/>
        <v>0</v>
      </c>
      <c r="AQ648" s="70">
        <f t="shared" si="422"/>
        <v>0</v>
      </c>
      <c r="AS648" s="74">
        <f t="shared" si="423"/>
        <v>0</v>
      </c>
      <c r="AT648" s="74">
        <f t="shared" si="424"/>
        <v>0</v>
      </c>
      <c r="AU648" s="74">
        <f t="shared" si="425"/>
        <v>0</v>
      </c>
      <c r="AV648" s="74">
        <f t="shared" si="426"/>
        <v>0</v>
      </c>
      <c r="AW648" s="45"/>
      <c r="AX648" s="42" t="str">
        <f t="shared" si="427"/>
        <v>HPS0110-ST-0590-005-B</v>
      </c>
      <c r="AY648" s="42">
        <f t="shared" si="428"/>
        <v>515.59</v>
      </c>
      <c r="AZ648" s="43">
        <f t="shared" si="429"/>
        <v>512.17366131492258</v>
      </c>
      <c r="BA648" s="43">
        <f t="shared" si="430"/>
        <v>512.46732866958462</v>
      </c>
      <c r="BB648" s="43">
        <f t="shared" si="431"/>
        <v>525.02277822198937</v>
      </c>
      <c r="BC648" s="43">
        <f t="shared" si="432"/>
        <v>538.08493912944459</v>
      </c>
      <c r="BD648" s="43">
        <f t="shared" si="433"/>
        <v>546.20123328553336</v>
      </c>
      <c r="BE648" s="43">
        <f t="shared" si="434"/>
        <v>512.20245558350484</v>
      </c>
      <c r="BF648" s="43">
        <f t="shared" si="435"/>
        <v>524.75141574530073</v>
      </c>
      <c r="BG648" s="43">
        <f t="shared" si="436"/>
        <v>537.80682536408472</v>
      </c>
      <c r="BH648" s="43">
        <f t="shared" si="437"/>
        <v>545.91892454468848</v>
      </c>
      <c r="BI648" s="43">
        <f t="shared" si="438"/>
        <v>552.89025977801975</v>
      </c>
      <c r="BJ648" s="43">
        <f t="shared" si="445"/>
        <v>513.25784144391946</v>
      </c>
    </row>
    <row r="649" spans="1:62" x14ac:dyDescent="0.2">
      <c r="A649" s="26" t="s">
        <v>602</v>
      </c>
      <c r="B649" s="17">
        <f>IF(ISERROR(VLOOKUP('Prices updated for CPI'!A649,Quantities!$A$1:$B$576,2,FALSE)),0,VLOOKUP('Prices updated for CPI'!A649,Quantities!$A$1:$B$576,2,FALSE))</f>
        <v>0</v>
      </c>
      <c r="C649" s="18">
        <f t="shared" si="405"/>
        <v>0.27727168599788693</v>
      </c>
      <c r="D649" s="19">
        <v>5</v>
      </c>
      <c r="E649" s="20">
        <v>760</v>
      </c>
      <c r="F649" s="21">
        <v>0</v>
      </c>
      <c r="G649" s="22">
        <v>0</v>
      </c>
      <c r="H649" s="22">
        <v>217.08675348649436</v>
      </c>
      <c r="I649" s="22">
        <v>83.284422349104162</v>
      </c>
      <c r="J649" s="23">
        <f t="shared" si="406"/>
        <v>300.37117583559854</v>
      </c>
      <c r="K649" s="24">
        <f>IF(ISERROR(VLOOKUP($A649,'14-15 pricing'!$A$1:$D$1208,4,FALSE)),L649,VLOOKUP($A649,'14-15 pricing'!$A$1:$D$1208,4,FALSE))</f>
        <v>249.14</v>
      </c>
      <c r="L649" s="24">
        <f t="shared" si="441"/>
        <v>334.124964748183</v>
      </c>
      <c r="M649" s="24"/>
      <c r="N649" s="24"/>
      <c r="O649" s="24"/>
      <c r="P649" s="24"/>
      <c r="Q649" s="24"/>
      <c r="R649" s="24"/>
      <c r="S649" s="24"/>
      <c r="T649" s="24"/>
      <c r="U649" s="24">
        <f t="shared" si="444"/>
        <v>334.42936385320547</v>
      </c>
      <c r="V649" s="24">
        <f t="shared" si="444"/>
        <v>334.154811271629</v>
      </c>
      <c r="W649" s="24">
        <f t="shared" si="444"/>
        <v>335.24876504709448</v>
      </c>
      <c r="X649" s="32">
        <f t="shared" si="442"/>
        <v>117.03821126168864</v>
      </c>
      <c r="Y649" s="32">
        <f t="shared" si="443"/>
        <v>217.08675348649436</v>
      </c>
      <c r="Z649" s="33">
        <f t="shared" si="407"/>
        <v>334.124964748183</v>
      </c>
      <c r="AA649" s="34">
        <f t="shared" si="408"/>
        <v>0</v>
      </c>
      <c r="AC649" s="49">
        <f t="shared" si="409"/>
        <v>0</v>
      </c>
      <c r="AD649" s="49">
        <f t="shared" si="410"/>
        <v>0</v>
      </c>
      <c r="AE649" s="49">
        <f t="shared" si="411"/>
        <v>0</v>
      </c>
      <c r="AF649" s="49">
        <f t="shared" si="412"/>
        <v>0</v>
      </c>
      <c r="AG649" s="49">
        <f t="shared" si="413"/>
        <v>0</v>
      </c>
      <c r="AH649" s="50">
        <f t="shared" si="414"/>
        <v>0</v>
      </c>
      <c r="AI649" s="49">
        <f t="shared" si="415"/>
        <v>0</v>
      </c>
      <c r="AJ649" s="51">
        <f t="shared" si="416"/>
        <v>0</v>
      </c>
      <c r="AK649" s="61"/>
      <c r="AL649" s="69">
        <f t="shared" si="417"/>
        <v>0</v>
      </c>
      <c r="AM649" s="69">
        <f t="shared" si="418"/>
        <v>0</v>
      </c>
      <c r="AN649" s="69">
        <f t="shared" si="419"/>
        <v>0</v>
      </c>
      <c r="AO649" s="69">
        <f t="shared" si="420"/>
        <v>0</v>
      </c>
      <c r="AP649" s="69">
        <f t="shared" si="421"/>
        <v>0</v>
      </c>
      <c r="AQ649" s="70">
        <f t="shared" si="422"/>
        <v>0</v>
      </c>
      <c r="AS649" s="74">
        <f t="shared" si="423"/>
        <v>0</v>
      </c>
      <c r="AT649" s="74">
        <f t="shared" si="424"/>
        <v>0</v>
      </c>
      <c r="AU649" s="74">
        <f t="shared" si="425"/>
        <v>0</v>
      </c>
      <c r="AV649" s="74">
        <f t="shared" si="426"/>
        <v>0</v>
      </c>
      <c r="AW649" s="45"/>
      <c r="AX649" s="42" t="str">
        <f t="shared" si="427"/>
        <v>HPS0110-ST-0760-005-B</v>
      </c>
      <c r="AY649" s="42">
        <f t="shared" si="428"/>
        <v>249.14</v>
      </c>
      <c r="AZ649" s="43">
        <f t="shared" si="429"/>
        <v>334.124964748183</v>
      </c>
      <c r="BA649" s="43">
        <f t="shared" si="430"/>
        <v>334.42936385320547</v>
      </c>
      <c r="BB649" s="43">
        <f t="shared" si="431"/>
        <v>342.62288326760898</v>
      </c>
      <c r="BC649" s="43">
        <f t="shared" si="432"/>
        <v>351.14707577402527</v>
      </c>
      <c r="BD649" s="43">
        <f t="shared" si="433"/>
        <v>356.44366140908011</v>
      </c>
      <c r="BE649" s="43">
        <f t="shared" si="434"/>
        <v>334.154811271629</v>
      </c>
      <c r="BF649" s="43">
        <f t="shared" si="435"/>
        <v>342.34160414778393</v>
      </c>
      <c r="BG649" s="43">
        <f t="shared" si="436"/>
        <v>350.85879864711279</v>
      </c>
      <c r="BH649" s="43">
        <f t="shared" si="437"/>
        <v>356.15103600591914</v>
      </c>
      <c r="BI649" s="43">
        <f t="shared" si="438"/>
        <v>360.69905248614327</v>
      </c>
      <c r="BJ649" s="43">
        <f t="shared" si="445"/>
        <v>335.24876504709448</v>
      </c>
    </row>
    <row r="650" spans="1:62" x14ac:dyDescent="0.2">
      <c r="A650" s="26" t="s">
        <v>604</v>
      </c>
      <c r="B650" s="17">
        <f>IF(ISERROR(VLOOKUP('Prices updated for CPI'!A650,Quantities!$A$1:$B$576,2,FALSE)),0,VLOOKUP('Prices updated for CPI'!A650,Quantities!$A$1:$B$576,2,FALSE))</f>
        <v>0</v>
      </c>
      <c r="C650" s="18">
        <f t="shared" si="405"/>
        <v>0.37343382712084</v>
      </c>
      <c r="D650" s="19">
        <v>5</v>
      </c>
      <c r="E650" s="20">
        <v>960</v>
      </c>
      <c r="F650" s="21">
        <v>0</v>
      </c>
      <c r="G650" s="22">
        <v>0</v>
      </c>
      <c r="H650" s="22">
        <v>130.67010807746982</v>
      </c>
      <c r="I650" s="22">
        <v>77.879465349104166</v>
      </c>
      <c r="J650" s="23">
        <f t="shared" si="406"/>
        <v>208.549573426574</v>
      </c>
      <c r="K650" s="24">
        <f>IF(ISERROR(VLOOKUP($A650,'14-15 pricing'!$A$1:$D$1208,4,FALSE)),L650,VLOOKUP($A650,'14-15 pricing'!$A$1:$D$1208,4,FALSE))</f>
        <v>102.11</v>
      </c>
      <c r="L650" s="24">
        <f t="shared" ref="L650:L659" si="446">IF($D650=5,($I650*(1+L$8)*L$7)+$H650,$J650*(1+L$8)*L$7)</f>
        <v>240.11282331020453</v>
      </c>
      <c r="M650" s="24"/>
      <c r="N650" s="24"/>
      <c r="O650" s="24"/>
      <c r="P650" s="24"/>
      <c r="Q650" s="24"/>
      <c r="R650" s="24"/>
      <c r="S650" s="24"/>
      <c r="T650" s="24"/>
      <c r="U650" s="24">
        <f t="shared" si="444"/>
        <v>240.39746765164602</v>
      </c>
      <c r="V650" s="24">
        <f t="shared" si="444"/>
        <v>240.14073286667306</v>
      </c>
      <c r="W650" s="24">
        <f t="shared" si="444"/>
        <v>241.16369169554949</v>
      </c>
      <c r="X650" s="32">
        <f t="shared" ref="X650:X659" si="447">IF($D650=5,($I650*(1+L$8)*L$7))</f>
        <v>109.44271523273473</v>
      </c>
      <c r="Y650" s="32">
        <f t="shared" ref="Y650:Y659" si="448">IF($D650=5,$H650,$J650*(1+L$8)*L$7)</f>
        <v>130.67010807746982</v>
      </c>
      <c r="Z650" s="33">
        <f t="shared" si="407"/>
        <v>240.11282331020453</v>
      </c>
      <c r="AA650" s="34">
        <f t="shared" si="408"/>
        <v>0</v>
      </c>
      <c r="AC650" s="49">
        <f t="shared" si="409"/>
        <v>0</v>
      </c>
      <c r="AD650" s="49">
        <f t="shared" si="410"/>
        <v>0</v>
      </c>
      <c r="AE650" s="49">
        <f t="shared" si="411"/>
        <v>0</v>
      </c>
      <c r="AF650" s="49">
        <f t="shared" si="412"/>
        <v>0</v>
      </c>
      <c r="AG650" s="49">
        <f t="shared" si="413"/>
        <v>0</v>
      </c>
      <c r="AH650" s="50">
        <f t="shared" si="414"/>
        <v>0</v>
      </c>
      <c r="AI650" s="49">
        <f t="shared" si="415"/>
        <v>0</v>
      </c>
      <c r="AJ650" s="51">
        <f t="shared" si="416"/>
        <v>0</v>
      </c>
      <c r="AK650" s="61"/>
      <c r="AL650" s="69">
        <f t="shared" si="417"/>
        <v>0</v>
      </c>
      <c r="AM650" s="69">
        <f t="shared" si="418"/>
        <v>0</v>
      </c>
      <c r="AN650" s="69">
        <f t="shared" si="419"/>
        <v>0</v>
      </c>
      <c r="AO650" s="69">
        <f t="shared" si="420"/>
        <v>0</v>
      </c>
      <c r="AP650" s="69">
        <f t="shared" si="421"/>
        <v>0</v>
      </c>
      <c r="AQ650" s="70">
        <f t="shared" si="422"/>
        <v>0</v>
      </c>
      <c r="AS650" s="74">
        <f t="shared" si="423"/>
        <v>0</v>
      </c>
      <c r="AT650" s="74">
        <f t="shared" si="424"/>
        <v>0</v>
      </c>
      <c r="AU650" s="74">
        <f t="shared" si="425"/>
        <v>0</v>
      </c>
      <c r="AV650" s="74">
        <f t="shared" si="426"/>
        <v>0</v>
      </c>
      <c r="AW650" s="45"/>
      <c r="AX650" s="42" t="str">
        <f t="shared" si="427"/>
        <v>HPS0110-ST-0960-005-B</v>
      </c>
      <c r="AY650" s="42">
        <f t="shared" si="428"/>
        <v>102.11</v>
      </c>
      <c r="AZ650" s="43">
        <f t="shared" si="429"/>
        <v>240.11282331020453</v>
      </c>
      <c r="BA650" s="43">
        <f t="shared" si="430"/>
        <v>240.39746765164602</v>
      </c>
      <c r="BB650" s="43">
        <f t="shared" si="431"/>
        <v>246.28720560911134</v>
      </c>
      <c r="BC650" s="43">
        <f t="shared" si="432"/>
        <v>252.41464091774378</v>
      </c>
      <c r="BD650" s="43">
        <f t="shared" si="433"/>
        <v>256.22197936194266</v>
      </c>
      <c r="BE650" s="43">
        <f t="shared" si="434"/>
        <v>240.14073286667306</v>
      </c>
      <c r="BF650" s="43">
        <f t="shared" si="435"/>
        <v>246.02418082190655</v>
      </c>
      <c r="BG650" s="43">
        <f t="shared" si="436"/>
        <v>252.14507227713753</v>
      </c>
      <c r="BH650" s="43">
        <f t="shared" si="437"/>
        <v>255.94834463766944</v>
      </c>
      <c r="BI650" s="43">
        <f t="shared" si="438"/>
        <v>259.2167818225015</v>
      </c>
      <c r="BJ650" s="43">
        <f t="shared" si="445"/>
        <v>241.16369169554949</v>
      </c>
    </row>
    <row r="651" spans="1:62" x14ac:dyDescent="0.2">
      <c r="A651" s="26" t="s">
        <v>605</v>
      </c>
      <c r="B651" s="17">
        <f>IF(ISERROR(VLOOKUP('Prices updated for CPI'!A651,Quantities!$A$1:$B$576,2,FALSE)),0,VLOOKUP('Prices updated for CPI'!A651,Quantities!$A$1:$B$576,2,FALSE))</f>
        <v>0</v>
      </c>
      <c r="C651" s="18">
        <f t="shared" si="405"/>
        <v>0.42477970754321837</v>
      </c>
      <c r="D651" s="19">
        <v>5</v>
      </c>
      <c r="E651" s="20">
        <v>60</v>
      </c>
      <c r="F651" s="21">
        <v>0</v>
      </c>
      <c r="G651" s="22">
        <v>0</v>
      </c>
      <c r="H651" s="22">
        <v>95.565690344848861</v>
      </c>
      <c r="I651" s="22">
        <v>70.571860082458173</v>
      </c>
      <c r="J651" s="23">
        <f t="shared" si="406"/>
        <v>166.13755042730702</v>
      </c>
      <c r="K651" s="24">
        <f>IF(ISERROR(VLOOKUP($A651,'14-15 pricing'!$A$1:$D$1208,4,FALSE)),L651,VLOOKUP($A651,'14-15 pricing'!$A$1:$D$1208,4,FALSE))</f>
        <v>99.9</v>
      </c>
      <c r="L651" s="24">
        <f t="shared" si="446"/>
        <v>194.73914963642207</v>
      </c>
      <c r="M651" s="24"/>
      <c r="N651" s="24"/>
      <c r="O651" s="24"/>
      <c r="P651" s="24"/>
      <c r="Q651" s="24"/>
      <c r="R651" s="24"/>
      <c r="S651" s="24"/>
      <c r="T651" s="24"/>
      <c r="U651" s="24">
        <f t="shared" si="444"/>
        <v>194.99708515957218</v>
      </c>
      <c r="V651" s="24">
        <f t="shared" si="444"/>
        <v>194.76444037648082</v>
      </c>
      <c r="W651" s="24">
        <f t="shared" si="444"/>
        <v>195.69141267935905</v>
      </c>
      <c r="X651" s="32">
        <f t="shared" si="447"/>
        <v>99.173459291573209</v>
      </c>
      <c r="Y651" s="32">
        <f t="shared" si="448"/>
        <v>95.565690344848861</v>
      </c>
      <c r="Z651" s="33">
        <f t="shared" si="407"/>
        <v>194.73914963642207</v>
      </c>
      <c r="AA651" s="34">
        <f t="shared" si="408"/>
        <v>0</v>
      </c>
      <c r="AC651" s="49">
        <f t="shared" si="409"/>
        <v>0</v>
      </c>
      <c r="AD651" s="49">
        <f t="shared" si="410"/>
        <v>0</v>
      </c>
      <c r="AE651" s="49">
        <f t="shared" si="411"/>
        <v>0</v>
      </c>
      <c r="AF651" s="49">
        <f t="shared" si="412"/>
        <v>0</v>
      </c>
      <c r="AG651" s="49">
        <f t="shared" si="413"/>
        <v>0</v>
      </c>
      <c r="AH651" s="50">
        <f t="shared" si="414"/>
        <v>0</v>
      </c>
      <c r="AI651" s="49">
        <f t="shared" si="415"/>
        <v>0</v>
      </c>
      <c r="AJ651" s="51">
        <f t="shared" si="416"/>
        <v>0</v>
      </c>
      <c r="AK651" s="61"/>
      <c r="AL651" s="69">
        <f t="shared" si="417"/>
        <v>0</v>
      </c>
      <c r="AM651" s="69">
        <f t="shared" si="418"/>
        <v>0</v>
      </c>
      <c r="AN651" s="69">
        <f t="shared" si="419"/>
        <v>0</v>
      </c>
      <c r="AO651" s="69">
        <f t="shared" si="420"/>
        <v>0</v>
      </c>
      <c r="AP651" s="69">
        <f t="shared" si="421"/>
        <v>0</v>
      </c>
      <c r="AQ651" s="70">
        <f t="shared" si="422"/>
        <v>0</v>
      </c>
      <c r="AS651" s="74">
        <f t="shared" si="423"/>
        <v>0</v>
      </c>
      <c r="AT651" s="74">
        <f t="shared" si="424"/>
        <v>0</v>
      </c>
      <c r="AU651" s="74">
        <f t="shared" si="425"/>
        <v>0</v>
      </c>
      <c r="AV651" s="74">
        <f t="shared" si="426"/>
        <v>0</v>
      </c>
      <c r="AW651" s="45"/>
      <c r="AX651" s="42" t="str">
        <f t="shared" si="427"/>
        <v>HPS0110-TA-0060-005-B</v>
      </c>
      <c r="AY651" s="42">
        <f t="shared" si="428"/>
        <v>99.9</v>
      </c>
      <c r="AZ651" s="43">
        <f t="shared" si="429"/>
        <v>194.73914963642207</v>
      </c>
      <c r="BA651" s="43">
        <f t="shared" si="430"/>
        <v>194.99708515957218</v>
      </c>
      <c r="BB651" s="43">
        <f t="shared" si="431"/>
        <v>199.77451374598169</v>
      </c>
      <c r="BC651" s="43">
        <f t="shared" si="432"/>
        <v>204.74474923289858</v>
      </c>
      <c r="BD651" s="43">
        <f t="shared" si="433"/>
        <v>207.83305089467223</v>
      </c>
      <c r="BE651" s="43">
        <f t="shared" si="434"/>
        <v>194.76444037648082</v>
      </c>
      <c r="BF651" s="43">
        <f t="shared" si="435"/>
        <v>199.53616916570459</v>
      </c>
      <c r="BG651" s="43">
        <f t="shared" si="436"/>
        <v>204.50047482369189</v>
      </c>
      <c r="BH651" s="43">
        <f t="shared" si="437"/>
        <v>207.58509193156755</v>
      </c>
      <c r="BI651" s="43">
        <f t="shared" si="438"/>
        <v>210.23593475864814</v>
      </c>
      <c r="BJ651" s="43">
        <f t="shared" si="445"/>
        <v>195.69141267935905</v>
      </c>
    </row>
    <row r="652" spans="1:62" x14ac:dyDescent="0.2">
      <c r="A652" s="26" t="s">
        <v>606</v>
      </c>
      <c r="B652" s="17">
        <f>IF(ISERROR(VLOOKUP('Prices updated for CPI'!A652,Quantities!$A$1:$B$576,2,FALSE)),0,VLOOKUP('Prices updated for CPI'!A652,Quantities!$A$1:$B$576,2,FALSE))</f>
        <v>0</v>
      </c>
      <c r="C652" s="18">
        <f t="shared" ref="C652:C659" si="449">I652/J652</f>
        <v>0.30900859700675665</v>
      </c>
      <c r="D652" s="19">
        <v>5</v>
      </c>
      <c r="E652" s="20">
        <v>230</v>
      </c>
      <c r="F652" s="21">
        <v>0</v>
      </c>
      <c r="G652" s="22">
        <v>0</v>
      </c>
      <c r="H652" s="22">
        <v>181.9823357538734</v>
      </c>
      <c r="I652" s="22">
        <v>81.381774082458179</v>
      </c>
      <c r="J652" s="23">
        <f t="shared" ref="J652:J659" si="450">SUM(F652:I652)</f>
        <v>263.36410983633158</v>
      </c>
      <c r="K652" s="24">
        <f>IF(ISERROR(VLOOKUP($A652,'14-15 pricing'!$A$1:$D$1208,4,FALSE)),L652,VLOOKUP($A652,'14-15 pricing'!$A$1:$D$1208,4,FALSE))</f>
        <v>246.94</v>
      </c>
      <c r="L652" s="24">
        <f t="shared" si="446"/>
        <v>296.34678710335447</v>
      </c>
      <c r="M652" s="24"/>
      <c r="N652" s="24"/>
      <c r="O652" s="24"/>
      <c r="P652" s="24"/>
      <c r="Q652" s="24"/>
      <c r="R652" s="24"/>
      <c r="S652" s="24"/>
      <c r="T652" s="24"/>
      <c r="U652" s="24">
        <f t="shared" si="444"/>
        <v>296.64423215366656</v>
      </c>
      <c r="V652" s="24">
        <f t="shared" si="444"/>
        <v>296.37595177736813</v>
      </c>
      <c r="W652" s="24">
        <f t="shared" si="444"/>
        <v>297.44491397342455</v>
      </c>
      <c r="X652" s="32">
        <f t="shared" si="447"/>
        <v>114.36445134948109</v>
      </c>
      <c r="Y652" s="32">
        <f t="shared" si="448"/>
        <v>181.9823357538734</v>
      </c>
      <c r="Z652" s="33">
        <f t="shared" ref="Z652:Z659" si="451">SUM(X652:Y652)</f>
        <v>296.34678710335447</v>
      </c>
      <c r="AA652" s="34">
        <f t="shared" ref="AA652:AA659" si="452">Z652-L652</f>
        <v>0</v>
      </c>
      <c r="AC652" s="49">
        <f t="shared" ref="AC652:AC659" si="453">K652*$B652</f>
        <v>0</v>
      </c>
      <c r="AD652" s="49">
        <f t="shared" ref="AD652:AD659" si="454">L652*$B652</f>
        <v>0</v>
      </c>
      <c r="AE652" s="49">
        <f t="shared" ref="AE652:AE659" si="455">U652*$B652</f>
        <v>0</v>
      </c>
      <c r="AF652" s="49">
        <f t="shared" ref="AF652:AF659" si="456">V652*$B652</f>
        <v>0</v>
      </c>
      <c r="AG652" s="49">
        <f t="shared" ref="AG652:AG659" si="457">W652*$B652</f>
        <v>0</v>
      </c>
      <c r="AH652" s="50">
        <f t="shared" ref="AH652:AH659" si="458">NPV($AC$3,AC652:AG652)</f>
        <v>0</v>
      </c>
      <c r="AI652" s="49">
        <f t="shared" ref="AI652:AI659" si="459">AG652-AC652</f>
        <v>0</v>
      </c>
      <c r="AJ652" s="51">
        <f t="shared" ref="AJ652:AJ659" si="460">AI652/($AG$9-$AC$9)</f>
        <v>0</v>
      </c>
      <c r="AK652" s="61"/>
      <c r="AL652" s="69">
        <f t="shared" ref="AL652:AL659" si="461">AC652</f>
        <v>0</v>
      </c>
      <c r="AM652" s="69">
        <f t="shared" ref="AM652:AM659" si="462">AL652+($AJ652*AD$6)</f>
        <v>0</v>
      </c>
      <c r="AN652" s="69">
        <f t="shared" ref="AN652:AN659" si="463">AM652+($AJ652*AE$6)</f>
        <v>0</v>
      </c>
      <c r="AO652" s="69">
        <f t="shared" ref="AO652:AO659" si="464">AN652+($AJ652*AF$6)</f>
        <v>0</v>
      </c>
      <c r="AP652" s="69">
        <f t="shared" ref="AP652:AP659" si="465">AO652+($AJ652*AG$6)</f>
        <v>0</v>
      </c>
      <c r="AQ652" s="70">
        <f t="shared" ref="AQ652:AQ659" si="466">NPV($AC$3,AL652:AP652)</f>
        <v>0</v>
      </c>
      <c r="AS652" s="74">
        <f t="shared" ref="AS652:AS659" si="467">IF(AL652=0,0,(AM652-AL652)/AL652)</f>
        <v>0</v>
      </c>
      <c r="AT652" s="74">
        <f t="shared" ref="AT652:AT659" si="468">IF(AM652=0,0,(AN652-AM652)/AM652)</f>
        <v>0</v>
      </c>
      <c r="AU652" s="74">
        <f t="shared" ref="AU652:AU659" si="469">IF(AN652=0,0,(AO652-AN652)/AN652)</f>
        <v>0</v>
      </c>
      <c r="AV652" s="74">
        <f t="shared" ref="AV652:AV659" si="470">IF(AO652=0,0,(AP652-AO652)/AO652)</f>
        <v>0</v>
      </c>
      <c r="AW652" s="45"/>
      <c r="AX652" s="42" t="str">
        <f t="shared" ref="AX652:AX659" si="471">A652</f>
        <v>HPS0110-TA-0230-005-B</v>
      </c>
      <c r="AY652" s="42">
        <f t="shared" ref="AY652:AY659" si="472">K652</f>
        <v>246.94</v>
      </c>
      <c r="AZ652" s="43">
        <f t="shared" ref="AZ652:AZ659" si="473">IF($B652=0,L652,AY652*(1+AS652))</f>
        <v>296.34678710335447</v>
      </c>
      <c r="BA652" s="43">
        <f t="shared" ref="BA652:BA659" si="474">IF($B652=0,U652,AZ652*(1+AT652))</f>
        <v>296.64423215366656</v>
      </c>
      <c r="BB652" s="43">
        <f t="shared" ref="BB652:BB659" si="475">BA652*(1+$AY$3)</f>
        <v>303.91201584143141</v>
      </c>
      <c r="BC652" s="43">
        <f t="shared" ref="BC652:BC659" si="476">BB652*(1+$AZ$3)</f>
        <v>311.47311188772784</v>
      </c>
      <c r="BD652" s="43">
        <f t="shared" ref="BD652:BD659" si="477">BC652*(1+$BA$3)</f>
        <v>316.1712686543587</v>
      </c>
      <c r="BE652" s="43">
        <f t="shared" ref="BE652:BE659" si="478">IF($B652=0,V652,BA652*(1+AU652))</f>
        <v>296.37595177736813</v>
      </c>
      <c r="BF652" s="43">
        <f t="shared" ref="BF652:BF659" si="479">BE652*(1+$AY$3)</f>
        <v>303.63716259591365</v>
      </c>
      <c r="BG652" s="43">
        <f t="shared" ref="BG652:BG659" si="480">BF652*(1+$AZ$3)</f>
        <v>311.19142050590858</v>
      </c>
      <c r="BH652" s="43">
        <f t="shared" ref="BH652:BH659" si="481">BG652*(1+$BA$3)</f>
        <v>315.8853283334783</v>
      </c>
      <c r="BI652" s="43">
        <f t="shared" ref="BI652:BI659" si="482">BH652*(1+$BB$3)</f>
        <v>319.91915537279596</v>
      </c>
      <c r="BJ652" s="43">
        <f t="shared" si="445"/>
        <v>297.44491397342455</v>
      </c>
    </row>
    <row r="653" spans="1:62" x14ac:dyDescent="0.2">
      <c r="A653" s="26" t="s">
        <v>607</v>
      </c>
      <c r="B653" s="17">
        <f>IF(ISERROR(VLOOKUP('Prices updated for CPI'!A653,Quantities!$A$1:$B$576,2,FALSE)),0,VLOOKUP('Prices updated for CPI'!A653,Quantities!$A$1:$B$576,2,FALSE))</f>
        <v>0</v>
      </c>
      <c r="C653" s="18">
        <f t="shared" si="449"/>
        <v>0.2863989369748009</v>
      </c>
      <c r="D653" s="19">
        <v>5</v>
      </c>
      <c r="E653" s="20">
        <v>320</v>
      </c>
      <c r="F653" s="21">
        <v>0</v>
      </c>
      <c r="G653" s="22">
        <v>0</v>
      </c>
      <c r="H653" s="22">
        <v>200.44376743203148</v>
      </c>
      <c r="I653" s="22">
        <v>80.446743832458168</v>
      </c>
      <c r="J653" s="23">
        <f t="shared" si="450"/>
        <v>280.89051126448965</v>
      </c>
      <c r="K653" s="24">
        <f>IF(ISERROR(VLOOKUP($A653,'14-15 pricing'!$A$1:$D$1208,4,FALSE)),L653,VLOOKUP($A653,'14-15 pricing'!$A$1:$D$1208,4,FALSE))</f>
        <v>327.92</v>
      </c>
      <c r="L653" s="24">
        <f t="shared" si="446"/>
        <v>313.49423634819686</v>
      </c>
      <c r="M653" s="24"/>
      <c r="N653" s="24"/>
      <c r="O653" s="24"/>
      <c r="P653" s="24"/>
      <c r="Q653" s="24"/>
      <c r="R653" s="24"/>
      <c r="S653" s="24"/>
      <c r="T653" s="24"/>
      <c r="U653" s="24">
        <f t="shared" si="444"/>
        <v>313.78826392422928</v>
      </c>
      <c r="V653" s="24">
        <f t="shared" si="444"/>
        <v>313.52306593671079</v>
      </c>
      <c r="W653" s="24">
        <f t="shared" si="444"/>
        <v>314.57974636574147</v>
      </c>
      <c r="X653" s="32">
        <f t="shared" si="447"/>
        <v>113.05046891616536</v>
      </c>
      <c r="Y653" s="32">
        <f t="shared" si="448"/>
        <v>200.44376743203148</v>
      </c>
      <c r="Z653" s="33">
        <f t="shared" si="451"/>
        <v>313.49423634819686</v>
      </c>
      <c r="AA653" s="34">
        <f t="shared" si="452"/>
        <v>0</v>
      </c>
      <c r="AC653" s="49">
        <f t="shared" si="453"/>
        <v>0</v>
      </c>
      <c r="AD653" s="49">
        <f t="shared" si="454"/>
        <v>0</v>
      </c>
      <c r="AE653" s="49">
        <f t="shared" si="455"/>
        <v>0</v>
      </c>
      <c r="AF653" s="49">
        <f t="shared" si="456"/>
        <v>0</v>
      </c>
      <c r="AG653" s="49">
        <f t="shared" si="457"/>
        <v>0</v>
      </c>
      <c r="AH653" s="50">
        <f t="shared" si="458"/>
        <v>0</v>
      </c>
      <c r="AI653" s="49">
        <f t="shared" si="459"/>
        <v>0</v>
      </c>
      <c r="AJ653" s="51">
        <f t="shared" si="460"/>
        <v>0</v>
      </c>
      <c r="AK653" s="61"/>
      <c r="AL653" s="69">
        <f t="shared" si="461"/>
        <v>0</v>
      </c>
      <c r="AM653" s="69">
        <f t="shared" si="462"/>
        <v>0</v>
      </c>
      <c r="AN653" s="69">
        <f t="shared" si="463"/>
        <v>0</v>
      </c>
      <c r="AO653" s="69">
        <f t="shared" si="464"/>
        <v>0</v>
      </c>
      <c r="AP653" s="69">
        <f t="shared" si="465"/>
        <v>0</v>
      </c>
      <c r="AQ653" s="70">
        <f t="shared" si="466"/>
        <v>0</v>
      </c>
      <c r="AS653" s="74">
        <f t="shared" si="467"/>
        <v>0</v>
      </c>
      <c r="AT653" s="74">
        <f t="shared" si="468"/>
        <v>0</v>
      </c>
      <c r="AU653" s="74">
        <f t="shared" si="469"/>
        <v>0</v>
      </c>
      <c r="AV653" s="74">
        <f t="shared" si="470"/>
        <v>0</v>
      </c>
      <c r="AW653" s="45"/>
      <c r="AX653" s="42" t="str">
        <f t="shared" si="471"/>
        <v>HPS0110-TA-0320-005-B</v>
      </c>
      <c r="AY653" s="42">
        <f t="shared" si="472"/>
        <v>327.92</v>
      </c>
      <c r="AZ653" s="43">
        <f t="shared" si="473"/>
        <v>313.49423634819686</v>
      </c>
      <c r="BA653" s="43">
        <f t="shared" si="474"/>
        <v>313.78826392422928</v>
      </c>
      <c r="BB653" s="43">
        <f t="shared" si="475"/>
        <v>321.4760763903729</v>
      </c>
      <c r="BC653" s="43">
        <f t="shared" si="476"/>
        <v>329.47415268704157</v>
      </c>
      <c r="BD653" s="43">
        <f t="shared" si="477"/>
        <v>334.44383116264157</v>
      </c>
      <c r="BE653" s="43">
        <f t="shared" si="478"/>
        <v>313.52306593671079</v>
      </c>
      <c r="BF653" s="43">
        <f t="shared" si="479"/>
        <v>321.20438105216022</v>
      </c>
      <c r="BG653" s="43">
        <f t="shared" si="480"/>
        <v>329.1956977788202</v>
      </c>
      <c r="BH653" s="43">
        <f t="shared" si="481"/>
        <v>334.1611761332498</v>
      </c>
      <c r="BI653" s="43">
        <f t="shared" si="482"/>
        <v>338.42838409408762</v>
      </c>
      <c r="BJ653" s="43">
        <f t="shared" si="445"/>
        <v>314.57974636574147</v>
      </c>
    </row>
    <row r="654" spans="1:62" x14ac:dyDescent="0.2">
      <c r="A654" s="26" t="s">
        <v>619</v>
      </c>
      <c r="B654" s="17">
        <f>IF(ISERROR(VLOOKUP('Prices updated for CPI'!A654,Quantities!$A$1:$B$576,2,FALSE)),0,VLOOKUP('Prices updated for CPI'!A654,Quantities!$A$1:$B$576,2,FALSE))</f>
        <v>0</v>
      </c>
      <c r="C654" s="18">
        <f t="shared" si="449"/>
        <v>0.43785323478135202</v>
      </c>
      <c r="D654" s="19">
        <v>5</v>
      </c>
      <c r="E654" s="20">
        <v>70</v>
      </c>
      <c r="F654" s="21">
        <v>0</v>
      </c>
      <c r="G654" s="22">
        <v>0</v>
      </c>
      <c r="H654" s="22">
        <v>104.02373594377168</v>
      </c>
      <c r="I654" s="22">
        <v>81.023554870596826</v>
      </c>
      <c r="J654" s="23">
        <f t="shared" si="450"/>
        <v>185.04729081436852</v>
      </c>
      <c r="K654" s="24">
        <f>IF(ISERROR(VLOOKUP($A654,'14-15 pricing'!$A$1:$D$1208,4,FALSE)),L654,VLOOKUP($A654,'14-15 pricing'!$A$1:$D$1208,4,FALSE))</f>
        <v>106.42</v>
      </c>
      <c r="L654" s="24">
        <f t="shared" si="446"/>
        <v>217.88478780252825</v>
      </c>
      <c r="M654" s="24"/>
      <c r="N654" s="24"/>
      <c r="O654" s="24"/>
      <c r="P654" s="24"/>
      <c r="Q654" s="24"/>
      <c r="R654" s="24"/>
      <c r="S654" s="24"/>
      <c r="T654" s="24"/>
      <c r="U654" s="24">
        <f t="shared" ref="U654:W659" si="483">IF($D654=5,($I654*(1+U$8)*U$7)+$H654,$J654*(1+U$8)*U$7)</f>
        <v>218.18092358509952</v>
      </c>
      <c r="V654" s="24">
        <f t="shared" si="483"/>
        <v>217.91382410201754</v>
      </c>
      <c r="W654" s="24">
        <f t="shared" si="483"/>
        <v>218.97808103329322</v>
      </c>
      <c r="X654" s="32">
        <f t="shared" si="447"/>
        <v>113.86105185875655</v>
      </c>
      <c r="Y654" s="32">
        <f t="shared" si="448"/>
        <v>104.02373594377168</v>
      </c>
      <c r="Z654" s="33">
        <f t="shared" si="451"/>
        <v>217.88478780252825</v>
      </c>
      <c r="AA654" s="34">
        <f t="shared" si="452"/>
        <v>0</v>
      </c>
      <c r="AC654" s="49">
        <f t="shared" si="453"/>
        <v>0</v>
      </c>
      <c r="AD654" s="49">
        <f t="shared" si="454"/>
        <v>0</v>
      </c>
      <c r="AE654" s="49">
        <f t="shared" si="455"/>
        <v>0</v>
      </c>
      <c r="AF654" s="49">
        <f t="shared" si="456"/>
        <v>0</v>
      </c>
      <c r="AG654" s="49">
        <f t="shared" si="457"/>
        <v>0</v>
      </c>
      <c r="AH654" s="50">
        <f t="shared" si="458"/>
        <v>0</v>
      </c>
      <c r="AI654" s="49">
        <f t="shared" si="459"/>
        <v>0</v>
      </c>
      <c r="AJ654" s="51">
        <f t="shared" si="460"/>
        <v>0</v>
      </c>
      <c r="AK654" s="61"/>
      <c r="AL654" s="69">
        <f t="shared" si="461"/>
        <v>0</v>
      </c>
      <c r="AM654" s="69">
        <f t="shared" si="462"/>
        <v>0</v>
      </c>
      <c r="AN654" s="69">
        <f t="shared" si="463"/>
        <v>0</v>
      </c>
      <c r="AO654" s="69">
        <f t="shared" si="464"/>
        <v>0</v>
      </c>
      <c r="AP654" s="69">
        <f t="shared" si="465"/>
        <v>0</v>
      </c>
      <c r="AQ654" s="70">
        <f t="shared" si="466"/>
        <v>0</v>
      </c>
      <c r="AS654" s="74">
        <f t="shared" si="467"/>
        <v>0</v>
      </c>
      <c r="AT654" s="74">
        <f t="shared" si="468"/>
        <v>0</v>
      </c>
      <c r="AU654" s="74">
        <f t="shared" si="469"/>
        <v>0</v>
      </c>
      <c r="AV654" s="74">
        <f t="shared" si="470"/>
        <v>0</v>
      </c>
      <c r="AW654" s="45"/>
      <c r="AX654" s="42" t="str">
        <f t="shared" si="471"/>
        <v>HPS0170-ST-0070-005-B</v>
      </c>
      <c r="AY654" s="42">
        <f t="shared" si="472"/>
        <v>106.42</v>
      </c>
      <c r="AZ654" s="43">
        <f t="shared" si="473"/>
        <v>217.88478780252825</v>
      </c>
      <c r="BA654" s="43">
        <f t="shared" si="474"/>
        <v>218.18092358509952</v>
      </c>
      <c r="BB654" s="43">
        <f t="shared" si="475"/>
        <v>223.52635621293445</v>
      </c>
      <c r="BC654" s="43">
        <f t="shared" si="476"/>
        <v>229.08751918151708</v>
      </c>
      <c r="BD654" s="43">
        <f t="shared" si="477"/>
        <v>232.54299908432574</v>
      </c>
      <c r="BE654" s="43">
        <f t="shared" si="478"/>
        <v>217.91382410201754</v>
      </c>
      <c r="BF654" s="43">
        <f t="shared" si="479"/>
        <v>223.25271279251697</v>
      </c>
      <c r="BG654" s="43">
        <f t="shared" si="480"/>
        <v>228.80706772431145</v>
      </c>
      <c r="BH654" s="43">
        <f t="shared" si="481"/>
        <v>232.25831739066922</v>
      </c>
      <c r="BI654" s="43">
        <f t="shared" si="482"/>
        <v>235.22423507269539</v>
      </c>
      <c r="BJ654" s="43">
        <f t="shared" si="445"/>
        <v>218.97808103329322</v>
      </c>
    </row>
    <row r="655" spans="1:62" x14ac:dyDescent="0.2">
      <c r="A655" s="26" t="s">
        <v>620</v>
      </c>
      <c r="B655" s="17">
        <f>IF(ISERROR(VLOOKUP('Prices updated for CPI'!A655,Quantities!$A$1:$B$576,2,FALSE)),0,VLOOKUP('Prices updated for CPI'!A655,Quantities!$A$1:$B$576,2,FALSE))</f>
        <v>0</v>
      </c>
      <c r="C655" s="18">
        <f t="shared" si="449"/>
        <v>0.32533466631046176</v>
      </c>
      <c r="D655" s="19">
        <v>5</v>
      </c>
      <c r="E655" s="20">
        <v>240</v>
      </c>
      <c r="F655" s="21">
        <v>0</v>
      </c>
      <c r="G655" s="22">
        <v>0</v>
      </c>
      <c r="H655" s="22">
        <v>190.44038135279621</v>
      </c>
      <c r="I655" s="22">
        <v>91.833468870596832</v>
      </c>
      <c r="J655" s="23">
        <f t="shared" si="450"/>
        <v>282.27385022339303</v>
      </c>
      <c r="K655" s="24">
        <f>IF(ISERROR(VLOOKUP($A655,'14-15 pricing'!$A$1:$D$1208,4,FALSE)),L655,VLOOKUP($A655,'14-15 pricing'!$A$1:$D$1208,4,FALSE))</f>
        <v>253.45</v>
      </c>
      <c r="L655" s="24">
        <f t="shared" si="446"/>
        <v>319.49242526946068</v>
      </c>
      <c r="M655" s="24"/>
      <c r="N655" s="24"/>
      <c r="O655" s="24"/>
      <c r="P655" s="24"/>
      <c r="Q655" s="24"/>
      <c r="R655" s="24"/>
      <c r="S655" s="24"/>
      <c r="T655" s="24"/>
      <c r="U655" s="24">
        <f t="shared" si="483"/>
        <v>319.82807057919388</v>
      </c>
      <c r="V655" s="24">
        <f t="shared" si="483"/>
        <v>319.5253355029048</v>
      </c>
      <c r="W655" s="24">
        <f t="shared" si="483"/>
        <v>320.73158232735869</v>
      </c>
      <c r="X655" s="32">
        <f t="shared" si="447"/>
        <v>129.05204391666445</v>
      </c>
      <c r="Y655" s="32">
        <f t="shared" si="448"/>
        <v>190.44038135279621</v>
      </c>
      <c r="Z655" s="33">
        <f t="shared" si="451"/>
        <v>319.49242526946068</v>
      </c>
      <c r="AA655" s="34">
        <f t="shared" si="452"/>
        <v>0</v>
      </c>
      <c r="AC655" s="49">
        <f t="shared" si="453"/>
        <v>0</v>
      </c>
      <c r="AD655" s="49">
        <f t="shared" si="454"/>
        <v>0</v>
      </c>
      <c r="AE655" s="49">
        <f t="shared" si="455"/>
        <v>0</v>
      </c>
      <c r="AF655" s="49">
        <f t="shared" si="456"/>
        <v>0</v>
      </c>
      <c r="AG655" s="49">
        <f t="shared" si="457"/>
        <v>0</v>
      </c>
      <c r="AH655" s="50">
        <f t="shared" si="458"/>
        <v>0</v>
      </c>
      <c r="AI655" s="49">
        <f t="shared" si="459"/>
        <v>0</v>
      </c>
      <c r="AJ655" s="51">
        <f t="shared" si="460"/>
        <v>0</v>
      </c>
      <c r="AK655" s="61"/>
      <c r="AL655" s="69">
        <f t="shared" si="461"/>
        <v>0</v>
      </c>
      <c r="AM655" s="69">
        <f t="shared" si="462"/>
        <v>0</v>
      </c>
      <c r="AN655" s="69">
        <f t="shared" si="463"/>
        <v>0</v>
      </c>
      <c r="AO655" s="69">
        <f t="shared" si="464"/>
        <v>0</v>
      </c>
      <c r="AP655" s="69">
        <f t="shared" si="465"/>
        <v>0</v>
      </c>
      <c r="AQ655" s="70">
        <f t="shared" si="466"/>
        <v>0</v>
      </c>
      <c r="AS655" s="74">
        <f t="shared" si="467"/>
        <v>0</v>
      </c>
      <c r="AT655" s="74">
        <f t="shared" si="468"/>
        <v>0</v>
      </c>
      <c r="AU655" s="74">
        <f t="shared" si="469"/>
        <v>0</v>
      </c>
      <c r="AV655" s="74">
        <f t="shared" si="470"/>
        <v>0</v>
      </c>
      <c r="AW655" s="45"/>
      <c r="AX655" s="42" t="str">
        <f t="shared" si="471"/>
        <v>HPS0170-ST-0240-005-B</v>
      </c>
      <c r="AY655" s="42">
        <f t="shared" si="472"/>
        <v>253.45</v>
      </c>
      <c r="AZ655" s="43">
        <f t="shared" si="473"/>
        <v>319.49242526946068</v>
      </c>
      <c r="BA655" s="43">
        <f t="shared" si="474"/>
        <v>319.82807057919388</v>
      </c>
      <c r="BB655" s="43">
        <f t="shared" si="475"/>
        <v>327.66385830838414</v>
      </c>
      <c r="BC655" s="43">
        <f t="shared" si="476"/>
        <v>335.81588183634631</v>
      </c>
      <c r="BD655" s="43">
        <f t="shared" si="477"/>
        <v>340.88121684401222</v>
      </c>
      <c r="BE655" s="43">
        <f t="shared" si="478"/>
        <v>319.5253355029048</v>
      </c>
      <c r="BF655" s="43">
        <f t="shared" si="479"/>
        <v>327.35370622272598</v>
      </c>
      <c r="BG655" s="43">
        <f t="shared" si="480"/>
        <v>335.49801340652806</v>
      </c>
      <c r="BH655" s="43">
        <f t="shared" si="481"/>
        <v>340.55855379257991</v>
      </c>
      <c r="BI655" s="43">
        <f t="shared" si="482"/>
        <v>344.90745568684315</v>
      </c>
      <c r="BJ655" s="43">
        <f t="shared" si="445"/>
        <v>320.73158232735869</v>
      </c>
    </row>
    <row r="656" spans="1:62" x14ac:dyDescent="0.2">
      <c r="A656" s="26" t="s">
        <v>621</v>
      </c>
      <c r="B656" s="17">
        <f>IF(ISERROR(VLOOKUP('Prices updated for CPI'!A656,Quantities!$A$1:$B$576,2,FALSE)),0,VLOOKUP('Prices updated for CPI'!A656,Quantities!$A$1:$B$576,2,FALSE))</f>
        <v>0</v>
      </c>
      <c r="C656" s="18">
        <f t="shared" si="449"/>
        <v>0.30319667218373575</v>
      </c>
      <c r="D656" s="19">
        <v>5</v>
      </c>
      <c r="E656" s="20">
        <v>330</v>
      </c>
      <c r="F656" s="21">
        <v>0</v>
      </c>
      <c r="G656" s="22">
        <v>0</v>
      </c>
      <c r="H656" s="22">
        <v>208.90181303095429</v>
      </c>
      <c r="I656" s="22">
        <v>90.898438620596821</v>
      </c>
      <c r="J656" s="23">
        <f t="shared" si="450"/>
        <v>299.80025165155109</v>
      </c>
      <c r="K656" s="24">
        <f>IF(ISERROR(VLOOKUP($A656,'14-15 pricing'!$A$1:$D$1208,4,FALSE)),L656,VLOOKUP($A656,'14-15 pricing'!$A$1:$D$1208,4,FALSE))</f>
        <v>334.43</v>
      </c>
      <c r="L656" s="24">
        <f t="shared" si="446"/>
        <v>336.63987451430302</v>
      </c>
      <c r="M656" s="24"/>
      <c r="N656" s="24"/>
      <c r="O656" s="24"/>
      <c r="P656" s="24"/>
      <c r="Q656" s="24"/>
      <c r="R656" s="24"/>
      <c r="S656" s="24"/>
      <c r="T656" s="24"/>
      <c r="U656" s="24">
        <f t="shared" si="483"/>
        <v>336.9721023497566</v>
      </c>
      <c r="V656" s="24">
        <f t="shared" si="483"/>
        <v>336.67244966224746</v>
      </c>
      <c r="W656" s="24">
        <f t="shared" si="483"/>
        <v>337.86641471967567</v>
      </c>
      <c r="X656" s="32">
        <f t="shared" si="447"/>
        <v>127.73806148334872</v>
      </c>
      <c r="Y656" s="32">
        <f t="shared" si="448"/>
        <v>208.90181303095429</v>
      </c>
      <c r="Z656" s="33">
        <f t="shared" si="451"/>
        <v>336.63987451430302</v>
      </c>
      <c r="AA656" s="34">
        <f t="shared" si="452"/>
        <v>0</v>
      </c>
      <c r="AC656" s="49">
        <f t="shared" si="453"/>
        <v>0</v>
      </c>
      <c r="AD656" s="49">
        <f t="shared" si="454"/>
        <v>0</v>
      </c>
      <c r="AE656" s="49">
        <f t="shared" si="455"/>
        <v>0</v>
      </c>
      <c r="AF656" s="49">
        <f t="shared" si="456"/>
        <v>0</v>
      </c>
      <c r="AG656" s="49">
        <f t="shared" si="457"/>
        <v>0</v>
      </c>
      <c r="AH656" s="50">
        <f t="shared" si="458"/>
        <v>0</v>
      </c>
      <c r="AI656" s="49">
        <f t="shared" si="459"/>
        <v>0</v>
      </c>
      <c r="AJ656" s="51">
        <f t="shared" si="460"/>
        <v>0</v>
      </c>
      <c r="AK656" s="61"/>
      <c r="AL656" s="69">
        <f t="shared" si="461"/>
        <v>0</v>
      </c>
      <c r="AM656" s="69">
        <f t="shared" si="462"/>
        <v>0</v>
      </c>
      <c r="AN656" s="69">
        <f t="shared" si="463"/>
        <v>0</v>
      </c>
      <c r="AO656" s="69">
        <f t="shared" si="464"/>
        <v>0</v>
      </c>
      <c r="AP656" s="69">
        <f t="shared" si="465"/>
        <v>0</v>
      </c>
      <c r="AQ656" s="70">
        <f t="shared" si="466"/>
        <v>0</v>
      </c>
      <c r="AS656" s="74">
        <f t="shared" si="467"/>
        <v>0</v>
      </c>
      <c r="AT656" s="74">
        <f t="shared" si="468"/>
        <v>0</v>
      </c>
      <c r="AU656" s="74">
        <f t="shared" si="469"/>
        <v>0</v>
      </c>
      <c r="AV656" s="74">
        <f t="shared" si="470"/>
        <v>0</v>
      </c>
      <c r="AW656" s="45"/>
      <c r="AX656" s="42" t="str">
        <f t="shared" si="471"/>
        <v>HPS0170-ST-0330-005-B</v>
      </c>
      <c r="AY656" s="42">
        <f t="shared" si="472"/>
        <v>334.43</v>
      </c>
      <c r="AZ656" s="43">
        <f t="shared" si="473"/>
        <v>336.63987451430302</v>
      </c>
      <c r="BA656" s="43">
        <f t="shared" si="474"/>
        <v>336.9721023497566</v>
      </c>
      <c r="BB656" s="43">
        <f t="shared" si="475"/>
        <v>345.22791885732562</v>
      </c>
      <c r="BC656" s="43">
        <f t="shared" si="476"/>
        <v>353.81692263565998</v>
      </c>
      <c r="BD656" s="43">
        <f t="shared" si="477"/>
        <v>359.15377935229503</v>
      </c>
      <c r="BE656" s="43">
        <f t="shared" si="478"/>
        <v>336.67244966224746</v>
      </c>
      <c r="BF656" s="43">
        <f t="shared" si="479"/>
        <v>344.92092467897248</v>
      </c>
      <c r="BG656" s="43">
        <f t="shared" si="480"/>
        <v>353.50229067943962</v>
      </c>
      <c r="BH656" s="43">
        <f t="shared" si="481"/>
        <v>358.8344015923513</v>
      </c>
      <c r="BI656" s="43">
        <f t="shared" si="482"/>
        <v>363.4166844081347</v>
      </c>
      <c r="BJ656" s="43">
        <f t="shared" si="445"/>
        <v>337.86641471967567</v>
      </c>
    </row>
    <row r="657" spans="1:62" x14ac:dyDescent="0.2">
      <c r="A657" s="26" t="s">
        <v>642</v>
      </c>
      <c r="B657" s="17">
        <f>IF(ISERROR(VLOOKUP('Prices updated for CPI'!A657,Quantities!$A$1:$B$576,2,FALSE)),0,VLOOKUP('Prices updated for CPI'!A657,Quantities!$A$1:$B$576,2,FALSE))</f>
        <v>0</v>
      </c>
      <c r="C657" s="18">
        <f t="shared" si="449"/>
        <v>0.40298923623370064</v>
      </c>
      <c r="D657" s="19">
        <v>5</v>
      </c>
      <c r="E657" s="20">
        <v>60</v>
      </c>
      <c r="F657" s="21">
        <v>0</v>
      </c>
      <c r="G657" s="22">
        <v>0</v>
      </c>
      <c r="H657" s="22">
        <v>95.565690344848861</v>
      </c>
      <c r="I657" s="22">
        <v>64.507956806776306</v>
      </c>
      <c r="J657" s="23">
        <f t="shared" si="450"/>
        <v>160.07364715162515</v>
      </c>
      <c r="K657" s="24">
        <f>IF(ISERROR(VLOOKUP($A657,'14-15 pricing'!$A$1:$D$1208,4,FALSE)),L657,VLOOKUP($A657,'14-15 pricing'!$A$1:$D$1208,4,FALSE))</f>
        <v>186.21764738387827</v>
      </c>
      <c r="L657" s="24">
        <f t="shared" si="446"/>
        <v>186.21764738387827</v>
      </c>
      <c r="M657" s="24"/>
      <c r="N657" s="24"/>
      <c r="O657" s="24"/>
      <c r="P657" s="24"/>
      <c r="Q657" s="24"/>
      <c r="R657" s="24"/>
      <c r="S657" s="24"/>
      <c r="T657" s="24"/>
      <c r="U657" s="24">
        <f t="shared" si="483"/>
        <v>186.45341973799873</v>
      </c>
      <c r="V657" s="24">
        <f t="shared" si="483"/>
        <v>186.24076501129258</v>
      </c>
      <c r="W657" s="24">
        <f t="shared" si="483"/>
        <v>187.08808700628148</v>
      </c>
      <c r="X657" s="32">
        <f t="shared" si="447"/>
        <v>90.651957039029412</v>
      </c>
      <c r="Y657" s="32">
        <f t="shared" si="448"/>
        <v>95.565690344848861</v>
      </c>
      <c r="Z657" s="33">
        <f t="shared" si="451"/>
        <v>186.21764738387827</v>
      </c>
      <c r="AA657" s="34">
        <f t="shared" si="452"/>
        <v>0</v>
      </c>
      <c r="AC657" s="49">
        <f t="shared" si="453"/>
        <v>0</v>
      </c>
      <c r="AD657" s="49">
        <f t="shared" si="454"/>
        <v>0</v>
      </c>
      <c r="AE657" s="49">
        <f t="shared" si="455"/>
        <v>0</v>
      </c>
      <c r="AF657" s="49">
        <f t="shared" si="456"/>
        <v>0</v>
      </c>
      <c r="AG657" s="49">
        <f t="shared" si="457"/>
        <v>0</v>
      </c>
      <c r="AH657" s="50">
        <f t="shared" si="458"/>
        <v>0</v>
      </c>
      <c r="AI657" s="49">
        <f t="shared" si="459"/>
        <v>0</v>
      </c>
      <c r="AJ657" s="51">
        <f t="shared" si="460"/>
        <v>0</v>
      </c>
      <c r="AK657" s="61"/>
      <c r="AL657" s="69">
        <f t="shared" si="461"/>
        <v>0</v>
      </c>
      <c r="AM657" s="69">
        <f t="shared" si="462"/>
        <v>0</v>
      </c>
      <c r="AN657" s="69">
        <f t="shared" si="463"/>
        <v>0</v>
      </c>
      <c r="AO657" s="69">
        <f t="shared" si="464"/>
        <v>0</v>
      </c>
      <c r="AP657" s="69">
        <f t="shared" si="465"/>
        <v>0</v>
      </c>
      <c r="AQ657" s="70">
        <f t="shared" si="466"/>
        <v>0</v>
      </c>
      <c r="AS657" s="74">
        <f t="shared" si="467"/>
        <v>0</v>
      </c>
      <c r="AT657" s="74">
        <f t="shared" si="468"/>
        <v>0</v>
      </c>
      <c r="AU657" s="74">
        <f t="shared" si="469"/>
        <v>0</v>
      </c>
      <c r="AV657" s="74">
        <f t="shared" si="470"/>
        <v>0</v>
      </c>
      <c r="AW657" s="45"/>
      <c r="AX657" s="42" t="str">
        <f t="shared" si="471"/>
        <v>MHR0060-ST-0060-005-B</v>
      </c>
      <c r="AY657" s="42">
        <f t="shared" si="472"/>
        <v>186.21764738387827</v>
      </c>
      <c r="AZ657" s="43">
        <f t="shared" si="473"/>
        <v>186.21764738387827</v>
      </c>
      <c r="BA657" s="43">
        <f t="shared" si="474"/>
        <v>186.45341973799873</v>
      </c>
      <c r="BB657" s="43">
        <f t="shared" si="475"/>
        <v>191.02152852157968</v>
      </c>
      <c r="BC657" s="43">
        <f t="shared" si="476"/>
        <v>195.77399650170591</v>
      </c>
      <c r="BD657" s="43">
        <f t="shared" si="477"/>
        <v>198.72698631459991</v>
      </c>
      <c r="BE657" s="43">
        <f t="shared" si="478"/>
        <v>186.24076501129258</v>
      </c>
      <c r="BF657" s="43">
        <f t="shared" si="479"/>
        <v>190.80366375406925</v>
      </c>
      <c r="BG657" s="43">
        <f t="shared" si="480"/>
        <v>195.5507114271777</v>
      </c>
      <c r="BH657" s="43">
        <f t="shared" si="481"/>
        <v>198.50033328231311</v>
      </c>
      <c r="BI657" s="43">
        <f t="shared" si="482"/>
        <v>201.03516456407004</v>
      </c>
      <c r="BJ657" s="43">
        <f t="shared" si="445"/>
        <v>187.08808700628148</v>
      </c>
    </row>
    <row r="658" spans="1:62" x14ac:dyDescent="0.2">
      <c r="A658" s="26" t="s">
        <v>643</v>
      </c>
      <c r="B658" s="17">
        <f>IF(ISERROR(VLOOKUP('Prices updated for CPI'!A658,Quantities!$A$1:$B$576,2,FALSE)),0,VLOOKUP('Prices updated for CPI'!A658,Quantities!$A$1:$B$576,2,FALSE))</f>
        <v>0</v>
      </c>
      <c r="C658" s="18">
        <f t="shared" si="449"/>
        <v>0.27065370817299289</v>
      </c>
      <c r="D658" s="19">
        <v>5</v>
      </c>
      <c r="E658" s="20">
        <v>320</v>
      </c>
      <c r="F658" s="21">
        <v>0</v>
      </c>
      <c r="G658" s="22">
        <v>0</v>
      </c>
      <c r="H658" s="22">
        <v>200.44376743203148</v>
      </c>
      <c r="I658" s="22">
        <v>74.382840556776301</v>
      </c>
      <c r="J658" s="23">
        <f t="shared" si="450"/>
        <v>274.82660798880778</v>
      </c>
      <c r="K658" s="24">
        <f>IF(ISERROR(VLOOKUP($A658,'14-15 pricing'!$A$1:$D$1208,4,FALSE)),L658,VLOOKUP($A658,'14-15 pricing'!$A$1:$D$1208,4,FALSE))</f>
        <v>357.85</v>
      </c>
      <c r="L658" s="24">
        <f t="shared" si="446"/>
        <v>304.97273409565304</v>
      </c>
      <c r="M658" s="24"/>
      <c r="N658" s="24"/>
      <c r="O658" s="24"/>
      <c r="P658" s="24"/>
      <c r="Q658" s="24"/>
      <c r="R658" s="24"/>
      <c r="S658" s="24"/>
      <c r="T658" s="24"/>
      <c r="U658" s="24">
        <f t="shared" si="483"/>
        <v>305.24459850265583</v>
      </c>
      <c r="V658" s="24">
        <f t="shared" si="483"/>
        <v>304.99939057152255</v>
      </c>
      <c r="W658" s="24">
        <f t="shared" si="483"/>
        <v>305.97642069266396</v>
      </c>
      <c r="X658" s="32">
        <f t="shared" si="447"/>
        <v>104.52896666362156</v>
      </c>
      <c r="Y658" s="32">
        <f t="shared" si="448"/>
        <v>200.44376743203148</v>
      </c>
      <c r="Z658" s="33">
        <f t="shared" si="451"/>
        <v>304.97273409565304</v>
      </c>
      <c r="AA658" s="34">
        <f t="shared" si="452"/>
        <v>0</v>
      </c>
      <c r="AC658" s="49">
        <f t="shared" si="453"/>
        <v>0</v>
      </c>
      <c r="AD658" s="49">
        <f t="shared" si="454"/>
        <v>0</v>
      </c>
      <c r="AE658" s="49">
        <f t="shared" si="455"/>
        <v>0</v>
      </c>
      <c r="AF658" s="49">
        <f t="shared" si="456"/>
        <v>0</v>
      </c>
      <c r="AG658" s="49">
        <f t="shared" si="457"/>
        <v>0</v>
      </c>
      <c r="AH658" s="50">
        <f t="shared" si="458"/>
        <v>0</v>
      </c>
      <c r="AI658" s="49">
        <f t="shared" si="459"/>
        <v>0</v>
      </c>
      <c r="AJ658" s="51">
        <f t="shared" si="460"/>
        <v>0</v>
      </c>
      <c r="AK658" s="61"/>
      <c r="AL658" s="69">
        <f t="shared" si="461"/>
        <v>0</v>
      </c>
      <c r="AM658" s="69">
        <f t="shared" si="462"/>
        <v>0</v>
      </c>
      <c r="AN658" s="69">
        <f t="shared" si="463"/>
        <v>0</v>
      </c>
      <c r="AO658" s="69">
        <f t="shared" si="464"/>
        <v>0</v>
      </c>
      <c r="AP658" s="69">
        <f t="shared" si="465"/>
        <v>0</v>
      </c>
      <c r="AQ658" s="70">
        <f t="shared" si="466"/>
        <v>0</v>
      </c>
      <c r="AS658" s="74">
        <f t="shared" si="467"/>
        <v>0</v>
      </c>
      <c r="AT658" s="74">
        <f t="shared" si="468"/>
        <v>0</v>
      </c>
      <c r="AU658" s="74">
        <f t="shared" si="469"/>
        <v>0</v>
      </c>
      <c r="AV658" s="74">
        <f t="shared" si="470"/>
        <v>0</v>
      </c>
      <c r="AW658" s="45"/>
      <c r="AX658" s="42" t="str">
        <f t="shared" si="471"/>
        <v>MHR0060-ST-0320-005-B</v>
      </c>
      <c r="AY658" s="42">
        <f t="shared" si="472"/>
        <v>357.85</v>
      </c>
      <c r="AZ658" s="43">
        <f t="shared" si="473"/>
        <v>304.97273409565304</v>
      </c>
      <c r="BA658" s="43">
        <f t="shared" si="474"/>
        <v>305.24459850265583</v>
      </c>
      <c r="BB658" s="43">
        <f t="shared" si="475"/>
        <v>312.72309116597091</v>
      </c>
      <c r="BC658" s="43">
        <f t="shared" si="476"/>
        <v>320.50339995584886</v>
      </c>
      <c r="BD658" s="43">
        <f t="shared" si="477"/>
        <v>325.3377665825692</v>
      </c>
      <c r="BE658" s="43">
        <f t="shared" si="478"/>
        <v>304.99939057152255</v>
      </c>
      <c r="BF658" s="43">
        <f t="shared" si="479"/>
        <v>312.47187564052484</v>
      </c>
      <c r="BG658" s="43">
        <f t="shared" si="480"/>
        <v>320.24593438230596</v>
      </c>
      <c r="BH658" s="43">
        <f t="shared" si="481"/>
        <v>325.07641748399527</v>
      </c>
      <c r="BI658" s="43">
        <f t="shared" si="482"/>
        <v>329.22761389950944</v>
      </c>
      <c r="BJ658" s="43">
        <f t="shared" si="445"/>
        <v>305.97642069266396</v>
      </c>
    </row>
    <row r="659" spans="1:62" x14ac:dyDescent="0.2">
      <c r="A659" s="26" t="s">
        <v>646</v>
      </c>
      <c r="B659" s="17">
        <f>IF(ISERROR(VLOOKUP('Prices updated for CPI'!A659,Quantities!$A$1:$B$576,2,FALSE)),0,VLOOKUP('Prices updated for CPI'!A659,Quantities!$A$1:$B$576,2,FALSE))</f>
        <v>0</v>
      </c>
      <c r="C659" s="18">
        <f t="shared" si="449"/>
        <v>0.2115522317065946</v>
      </c>
      <c r="D659" s="19">
        <v>5</v>
      </c>
      <c r="E659" s="20">
        <v>290</v>
      </c>
      <c r="F659" s="21">
        <v>0</v>
      </c>
      <c r="G659" s="22">
        <v>0</v>
      </c>
      <c r="H659" s="22">
        <v>205.28231270089694</v>
      </c>
      <c r="I659" s="22">
        <v>55.080289561559006</v>
      </c>
      <c r="J659" s="23">
        <f t="shared" si="450"/>
        <v>260.36260226245594</v>
      </c>
      <c r="K659" s="24">
        <f>IF(ISERROR(VLOOKUP($A659,'14-15 pricing'!$A$1:$D$1208,4,FALSE)),L659,VLOOKUP($A659,'14-15 pricing'!$A$1:$D$1208,4,FALSE))</f>
        <v>333.88</v>
      </c>
      <c r="L659" s="24">
        <f t="shared" si="446"/>
        <v>282.68572601916276</v>
      </c>
      <c r="M659" s="24"/>
      <c r="N659" s="24"/>
      <c r="O659" s="24"/>
      <c r="P659" s="24"/>
      <c r="Q659" s="24"/>
      <c r="R659" s="24"/>
      <c r="S659" s="24"/>
      <c r="T659" s="24"/>
      <c r="U659" s="24">
        <f t="shared" si="483"/>
        <v>282.88704086741421</v>
      </c>
      <c r="V659" s="24">
        <f t="shared" si="483"/>
        <v>282.70546506648327</v>
      </c>
      <c r="W659" s="24">
        <f t="shared" si="483"/>
        <v>283.42895319331484</v>
      </c>
      <c r="X659" s="32">
        <f t="shared" si="447"/>
        <v>77.403413318265848</v>
      </c>
      <c r="Y659" s="32">
        <f t="shared" si="448"/>
        <v>205.28231270089694</v>
      </c>
      <c r="Z659" s="33">
        <f t="shared" si="451"/>
        <v>282.68572601916276</v>
      </c>
      <c r="AA659" s="34">
        <f t="shared" si="452"/>
        <v>0</v>
      </c>
      <c r="AC659" s="49">
        <f t="shared" si="453"/>
        <v>0</v>
      </c>
      <c r="AD659" s="49">
        <f t="shared" si="454"/>
        <v>0</v>
      </c>
      <c r="AE659" s="49">
        <f t="shared" si="455"/>
        <v>0</v>
      </c>
      <c r="AF659" s="49">
        <f t="shared" si="456"/>
        <v>0</v>
      </c>
      <c r="AG659" s="49">
        <f t="shared" si="457"/>
        <v>0</v>
      </c>
      <c r="AH659" s="50">
        <f t="shared" si="458"/>
        <v>0</v>
      </c>
      <c r="AI659" s="49">
        <f t="shared" si="459"/>
        <v>0</v>
      </c>
      <c r="AJ659" s="51">
        <f t="shared" si="460"/>
        <v>0</v>
      </c>
      <c r="AK659" s="61"/>
      <c r="AL659" s="69">
        <f t="shared" si="461"/>
        <v>0</v>
      </c>
      <c r="AM659" s="69">
        <f t="shared" si="462"/>
        <v>0</v>
      </c>
      <c r="AN659" s="69">
        <f t="shared" si="463"/>
        <v>0</v>
      </c>
      <c r="AO659" s="69">
        <f t="shared" si="464"/>
        <v>0</v>
      </c>
      <c r="AP659" s="69">
        <f t="shared" si="465"/>
        <v>0</v>
      </c>
      <c r="AQ659" s="70">
        <f t="shared" si="466"/>
        <v>0</v>
      </c>
      <c r="AS659" s="74">
        <f t="shared" si="467"/>
        <v>0</v>
      </c>
      <c r="AT659" s="74">
        <f t="shared" si="468"/>
        <v>0</v>
      </c>
      <c r="AU659" s="74">
        <f t="shared" si="469"/>
        <v>0</v>
      </c>
      <c r="AV659" s="74">
        <f t="shared" si="470"/>
        <v>0</v>
      </c>
      <c r="AW659" s="45"/>
      <c r="AX659" s="42" t="str">
        <f t="shared" si="471"/>
        <v>MVA0190-ST-0290-005-B</v>
      </c>
      <c r="AY659" s="42">
        <f t="shared" si="472"/>
        <v>333.88</v>
      </c>
      <c r="AZ659" s="43">
        <f t="shared" si="473"/>
        <v>282.68572601916276</v>
      </c>
      <c r="BA659" s="43">
        <f t="shared" si="474"/>
        <v>282.88704086741421</v>
      </c>
      <c r="BB659" s="43">
        <f t="shared" si="475"/>
        <v>289.81777336866583</v>
      </c>
      <c r="BC659" s="43">
        <f t="shared" si="476"/>
        <v>297.02821555634034</v>
      </c>
      <c r="BD659" s="43">
        <f t="shared" si="477"/>
        <v>301.50849031373036</v>
      </c>
      <c r="BE659" s="43">
        <f t="shared" si="478"/>
        <v>282.70546506648327</v>
      </c>
      <c r="BF659" s="43">
        <f t="shared" si="479"/>
        <v>289.63174896061213</v>
      </c>
      <c r="BG659" s="43">
        <f t="shared" si="480"/>
        <v>296.83756300480121</v>
      </c>
      <c r="BH659" s="43">
        <f t="shared" si="481"/>
        <v>301.31496202254982</v>
      </c>
      <c r="BI659" s="43">
        <f t="shared" si="482"/>
        <v>305.16272680342746</v>
      </c>
      <c r="BJ659" s="43">
        <f t="shared" si="445"/>
        <v>283.42895319331484</v>
      </c>
    </row>
    <row r="660" spans="1:62" s="122" customFormat="1" x14ac:dyDescent="0.2">
      <c r="A660" s="94" t="s">
        <v>1323</v>
      </c>
      <c r="B660" s="94">
        <f>IF(ISERROR(VLOOKUP('Prices updated for CPI'!A747,Quantities!$A$1:$B$576,2,FALSE)),0,VLOOKUP('Prices updated for CPI'!A747,Quantities!$A$1:$B$576,2,FALSE))</f>
        <v>0</v>
      </c>
      <c r="C660" s="98">
        <f t="shared" ref="C660:C715" si="484">I660/J660</f>
        <v>0.42563005999441417</v>
      </c>
      <c r="D660" s="96">
        <v>1</v>
      </c>
      <c r="E660" s="97">
        <v>790</v>
      </c>
      <c r="F660" s="116">
        <v>79.780835658737288</v>
      </c>
      <c r="G660" s="117">
        <v>0</v>
      </c>
      <c r="H660" s="117">
        <v>0</v>
      </c>
      <c r="I660" s="117">
        <v>59.120645950765827</v>
      </c>
      <c r="J660" s="118">
        <f t="shared" ref="J660:J715" si="485">SUM(F660:I660)</f>
        <v>138.90148160950312</v>
      </c>
      <c r="K660" s="119">
        <f>IF(ISERROR(VLOOKUP($A660,'14-15 pricing'!$A$1:$D$1208,4,FALSE)),L660,VLOOKUP($A660,'14-15 pricing'!$A$1:$D$1208,4,FALSE))</f>
        <v>200.16</v>
      </c>
      <c r="L660" s="119">
        <f>IF($D660=1,($I660*(1+L$8)*L$7)+$F660,$J660*(1+L$8)*L$7)</f>
        <v>162.86209450098772</v>
      </c>
      <c r="M660" s="119">
        <f>IF($D660=1,($I660*(1+U$8)*U$7)+$F660,$J660*(1+U$8)*U$7)</f>
        <v>163.07817658702689</v>
      </c>
      <c r="N660" s="119">
        <f t="shared" ref="N660:N691" si="486">M660*(1+$AZ$3)</f>
        <v>167.13543556974759</v>
      </c>
      <c r="O660" s="119">
        <f t="shared" ref="O660:O691" si="487">N660*(1+$BA$3)</f>
        <v>169.65645085998185</v>
      </c>
      <c r="P660" s="119">
        <f>IF($D660=1,($I660*(1+V$8)*V$7)+$F660,$J660*(1+V$8)*V$7)</f>
        <v>162.88328148524886</v>
      </c>
      <c r="Q660" s="119">
        <f>P660*(1+$AY$3)</f>
        <v>166.87392188163744</v>
      </c>
      <c r="R660" s="119">
        <f>Q660*(1+$AZ$3)</f>
        <v>171.02561607337864</v>
      </c>
      <c r="S660" s="119">
        <f>R660*(1+$BA$3)</f>
        <v>173.60530955174215</v>
      </c>
      <c r="T660" s="119">
        <f>S660*(1+$BB$3)</f>
        <v>175.82223363471076</v>
      </c>
      <c r="U660" s="119">
        <f t="shared" ref="L660:W662" si="488">IF($D660=1,($I660*(1+U$8)*U$7)+$F660,$J660*(1+U$8)*U$7)</f>
        <v>163.07817658702689</v>
      </c>
      <c r="V660" s="119">
        <f t="shared" si="488"/>
        <v>162.88328148524886</v>
      </c>
      <c r="W660" s="119">
        <f t="shared" si="488"/>
        <v>163.65984031848063</v>
      </c>
      <c r="X660" s="117">
        <f>IF($D660=1,($I660*(1+L$8)*L$7))</f>
        <v>83.081258842250421</v>
      </c>
      <c r="Y660" s="117">
        <f>IF($D660=1,$F660,$J660*(1+L$8)*L$7)</f>
        <v>79.780835658737288</v>
      </c>
      <c r="Z660" s="120">
        <f t="shared" ref="Z660:Z715" si="489">SUM(X660:Y660)</f>
        <v>162.86209450098772</v>
      </c>
      <c r="AA660" s="121">
        <f t="shared" ref="AA660:AA715" si="490">Z660-L660</f>
        <v>0</v>
      </c>
      <c r="AC660" s="120">
        <f t="shared" ref="AC660:AC715" si="491">K660*$B660</f>
        <v>0</v>
      </c>
      <c r="AD660" s="120">
        <f t="shared" ref="AD660:AD715" si="492">L660*$B660</f>
        <v>0</v>
      </c>
      <c r="AE660" s="120">
        <f t="shared" ref="AE660:AE715" si="493">U660*$B660</f>
        <v>0</v>
      </c>
      <c r="AF660" s="120">
        <f t="shared" ref="AF660:AF715" si="494">V660*$B660</f>
        <v>0</v>
      </c>
      <c r="AG660" s="120">
        <f t="shared" ref="AG660:AG715" si="495">W660*$B660</f>
        <v>0</v>
      </c>
      <c r="AH660" s="123">
        <f t="shared" ref="AH660:AH715" si="496">NPV($AC$3,AC660:AG660)</f>
        <v>0</v>
      </c>
      <c r="AI660" s="120">
        <f t="shared" ref="AI660:AI715" si="497">AG660-AC660</f>
        <v>0</v>
      </c>
      <c r="AJ660" s="124">
        <f t="shared" ref="AJ660:AJ715" si="498">AI660/($AG$9-$AC$9)</f>
        <v>0</v>
      </c>
      <c r="AK660" s="125"/>
      <c r="AL660" s="120">
        <f t="shared" ref="AL660:AL715" si="499">AC660</f>
        <v>0</v>
      </c>
      <c r="AM660" s="120">
        <f t="shared" ref="AM660:AM715" si="500">AL660+($AJ660*AD$6)</f>
        <v>0</v>
      </c>
      <c r="AN660" s="120">
        <f t="shared" ref="AN660:AN715" si="501">AM660+($AJ660*AE$6)</f>
        <v>0</v>
      </c>
      <c r="AO660" s="120">
        <f t="shared" ref="AO660:AO715" si="502">AN660+($AJ660*AF$6)</f>
        <v>0</v>
      </c>
      <c r="AP660" s="120">
        <f t="shared" ref="AP660:AP715" si="503">AO660+($AJ660*AG$6)</f>
        <v>0</v>
      </c>
      <c r="AQ660" s="123">
        <f t="shared" ref="AQ660:AQ715" si="504">NPV($AC$3,AL660:AP660)</f>
        <v>0</v>
      </c>
      <c r="AS660" s="126">
        <f t="shared" ref="AS660:AS715" si="505">IF(AL660=0,0,(AM660-AL660)/AL660)</f>
        <v>0</v>
      </c>
      <c r="AT660" s="126">
        <f t="shared" ref="AT660:AT715" si="506">IF(AM660=0,0,(AN660-AM660)/AM660)</f>
        <v>0</v>
      </c>
      <c r="AU660" s="126">
        <f t="shared" ref="AU660:AU715" si="507">IF(AN660=0,0,(AO660-AN660)/AN660)</f>
        <v>0</v>
      </c>
      <c r="AV660" s="126">
        <f t="shared" ref="AV660:AV715" si="508">IF(AO660=0,0,(AP660-AO660)/AO660)</f>
        <v>0</v>
      </c>
      <c r="AW660" s="127"/>
      <c r="AX660" s="128" t="str">
        <f t="shared" ref="AX660:AX715" si="509">A660</f>
        <v>MVA0220-ST-0790-001-B</v>
      </c>
      <c r="AY660" s="128">
        <f t="shared" ref="AY660:AY715" si="510">K660</f>
        <v>200.16</v>
      </c>
      <c r="AZ660" s="129"/>
      <c r="BA660" s="129"/>
      <c r="BB660" s="129"/>
      <c r="BC660" s="129"/>
      <c r="BD660" s="129">
        <f t="shared" ref="BD660:BD691" si="511">O660</f>
        <v>169.65645085998185</v>
      </c>
      <c r="BE660" s="129"/>
      <c r="BF660" s="129"/>
      <c r="BG660" s="129"/>
      <c r="BH660" s="129"/>
      <c r="BI660" s="129">
        <f>T660</f>
        <v>175.82223363471076</v>
      </c>
      <c r="BJ660" s="129"/>
    </row>
    <row r="661" spans="1:62" s="122" customFormat="1" x14ac:dyDescent="0.2">
      <c r="A661" s="94" t="s">
        <v>779</v>
      </c>
      <c r="B661" s="94">
        <f>IF(ISERROR(VLOOKUP('Prices updated for CPI'!A662,Quantities!$A$1:$B$576,2,FALSE)),0,VLOOKUP('Prices updated for CPI'!A662,Quantities!$A$1:$B$576,2,FALSE))</f>
        <v>0</v>
      </c>
      <c r="C661" s="98">
        <f t="shared" si="484"/>
        <v>1</v>
      </c>
      <c r="D661" s="96">
        <v>2</v>
      </c>
      <c r="E661" s="97">
        <v>1000</v>
      </c>
      <c r="F661" s="116">
        <v>0</v>
      </c>
      <c r="G661" s="117">
        <v>0</v>
      </c>
      <c r="H661" s="117">
        <v>0</v>
      </c>
      <c r="I661" s="117">
        <v>37.449978126853743</v>
      </c>
      <c r="J661" s="118">
        <f t="shared" si="485"/>
        <v>37.449978126853743</v>
      </c>
      <c r="K661" s="119">
        <f>IF(ISERROR(VLOOKUP($A661,'14-15 pricing'!$A$1:$D$1208,4,FALSE)),L661,VLOOKUP($A661,'14-15 pricing'!$A$1:$D$1208,4,FALSE))</f>
        <v>64.19</v>
      </c>
      <c r="L661" s="119">
        <f t="shared" si="488"/>
        <v>52.627830368850162</v>
      </c>
      <c r="M661" s="119">
        <f>IF($D661=1,($I661*(1+U$8)*U$7)+$F661,$J661*(1+U$8)*U$7)</f>
        <v>52.764707584341203</v>
      </c>
      <c r="N661" s="119">
        <f t="shared" si="486"/>
        <v>54.077452724724566</v>
      </c>
      <c r="O661" s="119">
        <f t="shared" si="487"/>
        <v>54.893139025545302</v>
      </c>
      <c r="P661" s="119">
        <f>IF($D661=1,($I661*(1+V$8)*V$7)+$F661,$J661*(1+V$8)*V$7)</f>
        <v>52.64125126580408</v>
      </c>
      <c r="Q661" s="119">
        <f t="shared" ref="Q661:Q724" si="512">P661*(1+$AY$3)</f>
        <v>53.930961921816277</v>
      </c>
      <c r="R661" s="119">
        <f t="shared" ref="R661:R724" si="513">Q661*(1+$AZ$3)</f>
        <v>55.27272256866339</v>
      </c>
      <c r="S661" s="119">
        <f t="shared" ref="S661:S724" si="514">R661*(1+$BA$3)</f>
        <v>56.10643792204413</v>
      </c>
      <c r="T661" s="119">
        <f t="shared" ref="T661:T724" si="515">S661*(1+$BB$3)</f>
        <v>56.822912053855696</v>
      </c>
      <c r="U661" s="119">
        <f t="shared" si="488"/>
        <v>52.764707584341203</v>
      </c>
      <c r="V661" s="119">
        <f t="shared" si="488"/>
        <v>52.64125126580408</v>
      </c>
      <c r="W661" s="119">
        <f t="shared" si="488"/>
        <v>53.133162523725098</v>
      </c>
      <c r="X661" s="117">
        <f>IF($D661=2,($I661*(1+L$8)*L$7))</f>
        <v>52.627830368850162</v>
      </c>
      <c r="Y661" s="117">
        <f>IF($D661=2,0)</f>
        <v>0</v>
      </c>
      <c r="Z661" s="120">
        <f t="shared" si="489"/>
        <v>52.627830368850162</v>
      </c>
      <c r="AA661" s="121">
        <f t="shared" si="490"/>
        <v>0</v>
      </c>
      <c r="AC661" s="120">
        <f t="shared" si="491"/>
        <v>0</v>
      </c>
      <c r="AD661" s="120">
        <f t="shared" si="492"/>
        <v>0</v>
      </c>
      <c r="AE661" s="120">
        <f t="shared" si="493"/>
        <v>0</v>
      </c>
      <c r="AF661" s="120">
        <f t="shared" si="494"/>
        <v>0</v>
      </c>
      <c r="AG661" s="120">
        <f t="shared" si="495"/>
        <v>0</v>
      </c>
      <c r="AH661" s="123">
        <f t="shared" si="496"/>
        <v>0</v>
      </c>
      <c r="AI661" s="120">
        <f t="shared" si="497"/>
        <v>0</v>
      </c>
      <c r="AJ661" s="124">
        <f t="shared" si="498"/>
        <v>0</v>
      </c>
      <c r="AK661" s="125"/>
      <c r="AL661" s="120">
        <f t="shared" si="499"/>
        <v>0</v>
      </c>
      <c r="AM661" s="120">
        <f t="shared" si="500"/>
        <v>0</v>
      </c>
      <c r="AN661" s="120">
        <f t="shared" si="501"/>
        <v>0</v>
      </c>
      <c r="AO661" s="120">
        <f t="shared" si="502"/>
        <v>0</v>
      </c>
      <c r="AP661" s="120">
        <f t="shared" si="503"/>
        <v>0</v>
      </c>
      <c r="AQ661" s="123">
        <f t="shared" si="504"/>
        <v>0</v>
      </c>
      <c r="AS661" s="126">
        <f t="shared" si="505"/>
        <v>0</v>
      </c>
      <c r="AT661" s="126">
        <f t="shared" si="506"/>
        <v>0</v>
      </c>
      <c r="AU661" s="126">
        <f t="shared" si="507"/>
        <v>0</v>
      </c>
      <c r="AV661" s="126">
        <f t="shared" si="508"/>
        <v>0</v>
      </c>
      <c r="AW661" s="127"/>
      <c r="AX661" s="128" t="str">
        <f t="shared" si="509"/>
        <v>FLU0150-ST-1000-002-B</v>
      </c>
      <c r="AY661" s="128">
        <f t="shared" si="510"/>
        <v>64.19</v>
      </c>
      <c r="AZ661" s="129"/>
      <c r="BA661" s="129"/>
      <c r="BB661" s="129"/>
      <c r="BC661" s="129"/>
      <c r="BD661" s="129">
        <f t="shared" si="511"/>
        <v>54.893139025545302</v>
      </c>
      <c r="BE661" s="129"/>
      <c r="BF661" s="129"/>
      <c r="BG661" s="129"/>
      <c r="BH661" s="129"/>
      <c r="BI661" s="129">
        <f t="shared" ref="BI661:BI724" si="516">T661</f>
        <v>56.822912053855696</v>
      </c>
      <c r="BJ661" s="129"/>
    </row>
    <row r="662" spans="1:62" s="122" customFormat="1" x14ac:dyDescent="0.2">
      <c r="A662" s="94" t="s">
        <v>787</v>
      </c>
      <c r="B662" s="94">
        <f>IF(ISERROR(VLOOKUP('Prices updated for CPI'!A663,Quantities!$A$1:$B$576,2,FALSE)),0,VLOOKUP('Prices updated for CPI'!A663,Quantities!$A$1:$B$576,2,FALSE))</f>
        <v>0</v>
      </c>
      <c r="C662" s="98">
        <f t="shared" si="484"/>
        <v>1</v>
      </c>
      <c r="D662" s="96">
        <v>2</v>
      </c>
      <c r="E662" s="97">
        <v>1000</v>
      </c>
      <c r="F662" s="116">
        <v>0</v>
      </c>
      <c r="G662" s="117">
        <v>0</v>
      </c>
      <c r="H662" s="117">
        <v>0</v>
      </c>
      <c r="I662" s="117">
        <v>41.994660078217173</v>
      </c>
      <c r="J662" s="118">
        <f t="shared" si="485"/>
        <v>41.994660078217173</v>
      </c>
      <c r="K662" s="119">
        <f>IF(ISERROR(VLOOKUP($A662,'14-15 pricing'!$A$1:$D$1208,4,FALSE)),L662,VLOOKUP($A662,'14-15 pricing'!$A$1:$D$1208,4,FALSE))</f>
        <v>69.47</v>
      </c>
      <c r="L662" s="119">
        <f t="shared" si="488"/>
        <v>59.014396203590302</v>
      </c>
      <c r="M662" s="119">
        <f>IF($D662=1,($I662*(1+U$8)*U$7)+$F662,$J662*(1+U$8)*U$7)</f>
        <v>59.167883933744065</v>
      </c>
      <c r="N662" s="119">
        <f t="shared" si="486"/>
        <v>60.639935152385512</v>
      </c>
      <c r="O662" s="119">
        <f t="shared" si="487"/>
        <v>61.55460775425982</v>
      </c>
      <c r="P662" s="119">
        <f>IF($D662=1,($I662*(1+V$8)*V$7)+$F662,$J662*(1+V$8)*V$7)</f>
        <v>59.029445771940253</v>
      </c>
      <c r="Q662" s="119">
        <f t="shared" si="512"/>
        <v>60.475667193352784</v>
      </c>
      <c r="R662" s="119">
        <f t="shared" si="513"/>
        <v>61.980255048646335</v>
      </c>
      <c r="S662" s="119">
        <f t="shared" si="514"/>
        <v>62.915144589799624</v>
      </c>
      <c r="T662" s="119">
        <f t="shared" si="515"/>
        <v>63.718565289228216</v>
      </c>
      <c r="U662" s="119">
        <f t="shared" si="488"/>
        <v>59.167883933744065</v>
      </c>
      <c r="V662" s="119">
        <f t="shared" si="488"/>
        <v>59.029445771940253</v>
      </c>
      <c r="W662" s="119">
        <f t="shared" si="488"/>
        <v>59.581052130562632</v>
      </c>
      <c r="X662" s="117">
        <f>IF($D662=2,($I662*(1+L$8)*L$7))</f>
        <v>59.014396203590302</v>
      </c>
      <c r="Y662" s="117">
        <f>IF($D662=2,0)</f>
        <v>0</v>
      </c>
      <c r="Z662" s="120">
        <f t="shared" si="489"/>
        <v>59.014396203590302</v>
      </c>
      <c r="AA662" s="121">
        <f t="shared" si="490"/>
        <v>0</v>
      </c>
      <c r="AC662" s="120">
        <f t="shared" si="491"/>
        <v>0</v>
      </c>
      <c r="AD662" s="120">
        <f t="shared" si="492"/>
        <v>0</v>
      </c>
      <c r="AE662" s="120">
        <f t="shared" si="493"/>
        <v>0</v>
      </c>
      <c r="AF662" s="120">
        <f t="shared" si="494"/>
        <v>0</v>
      </c>
      <c r="AG662" s="120">
        <f t="shared" si="495"/>
        <v>0</v>
      </c>
      <c r="AH662" s="123">
        <f t="shared" si="496"/>
        <v>0</v>
      </c>
      <c r="AI662" s="120">
        <f t="shared" si="497"/>
        <v>0</v>
      </c>
      <c r="AJ662" s="124">
        <f t="shared" si="498"/>
        <v>0</v>
      </c>
      <c r="AK662" s="125"/>
      <c r="AL662" s="120">
        <f t="shared" si="499"/>
        <v>0</v>
      </c>
      <c r="AM662" s="120">
        <f t="shared" si="500"/>
        <v>0</v>
      </c>
      <c r="AN662" s="120">
        <f t="shared" si="501"/>
        <v>0</v>
      </c>
      <c r="AO662" s="120">
        <f t="shared" si="502"/>
        <v>0</v>
      </c>
      <c r="AP662" s="120">
        <f t="shared" si="503"/>
        <v>0</v>
      </c>
      <c r="AQ662" s="123">
        <f t="shared" si="504"/>
        <v>0</v>
      </c>
      <c r="AS662" s="126">
        <f t="shared" si="505"/>
        <v>0</v>
      </c>
      <c r="AT662" s="126">
        <f t="shared" si="506"/>
        <v>0</v>
      </c>
      <c r="AU662" s="126">
        <f t="shared" si="507"/>
        <v>0</v>
      </c>
      <c r="AV662" s="126">
        <f t="shared" si="508"/>
        <v>0</v>
      </c>
      <c r="AW662" s="127"/>
      <c r="AX662" s="128" t="str">
        <f t="shared" si="509"/>
        <v>FLU0160-ST-1000-002-B</v>
      </c>
      <c r="AY662" s="128">
        <f t="shared" si="510"/>
        <v>69.47</v>
      </c>
      <c r="AZ662" s="129"/>
      <c r="BA662" s="129"/>
      <c r="BB662" s="129"/>
      <c r="BC662" s="129"/>
      <c r="BD662" s="129">
        <f t="shared" si="511"/>
        <v>61.55460775425982</v>
      </c>
      <c r="BE662" s="129"/>
      <c r="BF662" s="129"/>
      <c r="BG662" s="129"/>
      <c r="BH662" s="129"/>
      <c r="BI662" s="129">
        <f t="shared" si="516"/>
        <v>63.718565289228216</v>
      </c>
      <c r="BJ662" s="129"/>
    </row>
    <row r="663" spans="1:62" s="122" customFormat="1" x14ac:dyDescent="0.2">
      <c r="A663" s="94" t="s">
        <v>763</v>
      </c>
      <c r="B663" s="94">
        <f>IF(ISERROR(VLOOKUP('Prices updated for CPI'!A660,Quantities!$A$1:$B$576,2,FALSE)),0,VLOOKUP('Prices updated for CPI'!A660,Quantities!$A$1:$B$576,2,FALSE))</f>
        <v>0</v>
      </c>
      <c r="C663" s="98">
        <f t="shared" si="484"/>
        <v>0.46419203401699832</v>
      </c>
      <c r="D663" s="96">
        <v>3</v>
      </c>
      <c r="E663" s="97">
        <v>10</v>
      </c>
      <c r="F663" s="116">
        <v>0</v>
      </c>
      <c r="G663" s="117">
        <v>35.253452884865602</v>
      </c>
      <c r="H663" s="117">
        <v>0</v>
      </c>
      <c r="I663" s="117">
        <v>30.541486949948279</v>
      </c>
      <c r="J663" s="118">
        <f t="shared" si="485"/>
        <v>65.794939834813874</v>
      </c>
      <c r="K663" s="119">
        <f>IF(ISERROR(VLOOKUP($A663,'14-15 pricing'!$A$1:$D$1208,4,FALSE)),L663,VLOOKUP($A663,'14-15 pricing'!$A$1:$D$1208,4,FALSE))</f>
        <v>114.01</v>
      </c>
      <c r="L663" s="119">
        <f t="shared" ref="L663:W671" si="517">IF($D663=3,($I663*(1+L$8)*L$7)+$G663,$J663*(1+L$8)*L$7)</f>
        <v>78.172895693879724</v>
      </c>
      <c r="M663" s="119">
        <f t="shared" ref="M663:M671" si="518">IF($D663=3,($I663*(1+U$8)*U$7)+$G663,$J663*(1+U$8)*U$7)</f>
        <v>78.284522826918476</v>
      </c>
      <c r="N663" s="119">
        <f t="shared" si="486"/>
        <v>80.232181245076092</v>
      </c>
      <c r="O663" s="119">
        <f t="shared" si="487"/>
        <v>81.442376767038127</v>
      </c>
      <c r="P663" s="119">
        <f>IF($D663=3,($I663*(1+V$8)*V$7)+$G663,$J663*(1+V$8)*V$7)</f>
        <v>78.183840804389163</v>
      </c>
      <c r="Q663" s="119">
        <f t="shared" si="512"/>
        <v>80.099344904096696</v>
      </c>
      <c r="R663" s="119">
        <f t="shared" si="513"/>
        <v>82.092154692773491</v>
      </c>
      <c r="S663" s="119">
        <f t="shared" si="514"/>
        <v>83.330405435252288</v>
      </c>
      <c r="T663" s="119">
        <f t="shared" si="515"/>
        <v>84.394527167069995</v>
      </c>
      <c r="U663" s="119">
        <f t="shared" si="517"/>
        <v>78.284522826918476</v>
      </c>
      <c r="V663" s="119">
        <f t="shared" si="517"/>
        <v>78.183840804389163</v>
      </c>
      <c r="W663" s="119">
        <f t="shared" si="517"/>
        <v>78.585007961641907</v>
      </c>
      <c r="X663" s="117">
        <f t="shared" ref="X663:X671" si="519">IF($D663=3,($I663*(1+L$8)*L$7))</f>
        <v>42.919442809014114</v>
      </c>
      <c r="Y663" s="117">
        <f t="shared" ref="Y663:Y671" si="520">IF($D663=3,$G663,$J663*(1+L$8)*L$7)</f>
        <v>35.253452884865602</v>
      </c>
      <c r="Z663" s="120">
        <f t="shared" si="489"/>
        <v>78.172895693879724</v>
      </c>
      <c r="AA663" s="121">
        <f t="shared" si="490"/>
        <v>0</v>
      </c>
      <c r="AC663" s="120">
        <f t="shared" si="491"/>
        <v>0</v>
      </c>
      <c r="AD663" s="120">
        <f t="shared" si="492"/>
        <v>0</v>
      </c>
      <c r="AE663" s="120">
        <f t="shared" si="493"/>
        <v>0</v>
      </c>
      <c r="AF663" s="120">
        <f t="shared" si="494"/>
        <v>0</v>
      </c>
      <c r="AG663" s="120">
        <f t="shared" si="495"/>
        <v>0</v>
      </c>
      <c r="AH663" s="123">
        <f t="shared" si="496"/>
        <v>0</v>
      </c>
      <c r="AI663" s="120">
        <f t="shared" si="497"/>
        <v>0</v>
      </c>
      <c r="AJ663" s="124">
        <f t="shared" si="498"/>
        <v>0</v>
      </c>
      <c r="AK663" s="125"/>
      <c r="AL663" s="120">
        <f t="shared" si="499"/>
        <v>0</v>
      </c>
      <c r="AM663" s="120">
        <f t="shared" si="500"/>
        <v>0</v>
      </c>
      <c r="AN663" s="120">
        <f t="shared" si="501"/>
        <v>0</v>
      </c>
      <c r="AO663" s="120">
        <f t="shared" si="502"/>
        <v>0</v>
      </c>
      <c r="AP663" s="120">
        <f t="shared" si="503"/>
        <v>0</v>
      </c>
      <c r="AQ663" s="123">
        <f t="shared" si="504"/>
        <v>0</v>
      </c>
      <c r="AS663" s="126">
        <f t="shared" si="505"/>
        <v>0</v>
      </c>
      <c r="AT663" s="126">
        <f t="shared" si="506"/>
        <v>0</v>
      </c>
      <c r="AU663" s="126">
        <f t="shared" si="507"/>
        <v>0</v>
      </c>
      <c r="AV663" s="126">
        <f t="shared" si="508"/>
        <v>0</v>
      </c>
      <c r="AW663" s="127"/>
      <c r="AX663" s="128" t="str">
        <f t="shared" si="509"/>
        <v>FLU0130-ST-0010-003-B</v>
      </c>
      <c r="AY663" s="128">
        <f t="shared" si="510"/>
        <v>114.01</v>
      </c>
      <c r="AZ663" s="129"/>
      <c r="BA663" s="129"/>
      <c r="BB663" s="129"/>
      <c r="BC663" s="129"/>
      <c r="BD663" s="129">
        <f t="shared" si="511"/>
        <v>81.442376767038127</v>
      </c>
      <c r="BE663" s="129"/>
      <c r="BF663" s="129"/>
      <c r="BG663" s="129"/>
      <c r="BH663" s="129"/>
      <c r="BI663" s="129">
        <f t="shared" si="516"/>
        <v>84.394527167069995</v>
      </c>
      <c r="BJ663" s="129"/>
    </row>
    <row r="664" spans="1:62" s="122" customFormat="1" x14ac:dyDescent="0.2">
      <c r="A664" s="94" t="s">
        <v>1005</v>
      </c>
      <c r="B664" s="94">
        <f>IF(ISERROR(VLOOKUP('Prices updated for CPI'!A700,Quantities!$A$1:$B$576,2,FALSE)),0,VLOOKUP('Prices updated for CPI'!A700,Quantities!$A$1:$B$576,2,FALSE))</f>
        <v>0</v>
      </c>
      <c r="C664" s="98">
        <f t="shared" si="484"/>
        <v>0.20592970525542911</v>
      </c>
      <c r="D664" s="96">
        <v>3</v>
      </c>
      <c r="E664" s="97">
        <v>550</v>
      </c>
      <c r="F664" s="116">
        <v>0</v>
      </c>
      <c r="G664" s="117">
        <v>312.9978449410246</v>
      </c>
      <c r="H664" s="117">
        <v>0</v>
      </c>
      <c r="I664" s="117">
        <v>81.171093265770836</v>
      </c>
      <c r="J664" s="118">
        <f t="shared" si="485"/>
        <v>394.16893820679542</v>
      </c>
      <c r="K664" s="119">
        <f>IF(ISERROR(VLOOKUP($A664,'14-15 pricing'!$A$1:$D$1208,4,FALSE)),L664,VLOOKUP($A664,'14-15 pricing'!$A$1:$D$1208,4,FALSE))</f>
        <v>685.67</v>
      </c>
      <c r="L664" s="119">
        <f t="shared" si="517"/>
        <v>427.06623004862337</v>
      </c>
      <c r="M664" s="119">
        <f t="shared" si="518"/>
        <v>427.36290507435899</v>
      </c>
      <c r="N664" s="119">
        <f t="shared" si="486"/>
        <v>437.99536382379347</v>
      </c>
      <c r="O664" s="119">
        <f t="shared" si="487"/>
        <v>444.60194013412178</v>
      </c>
      <c r="P664" s="119">
        <f>IF($D664=3,($I664*(1+V$8)*V$7)+$G664,$J664*(1+V$8)*V$7)</f>
        <v>427.09531922124359</v>
      </c>
      <c r="Q664" s="119">
        <f t="shared" si="512"/>
        <v>437.55915454216404</v>
      </c>
      <c r="R664" s="119">
        <f t="shared" si="513"/>
        <v>448.4452880971985</v>
      </c>
      <c r="S664" s="119">
        <f t="shared" si="514"/>
        <v>455.20948758770544</v>
      </c>
      <c r="T664" s="119">
        <f t="shared" si="515"/>
        <v>461.02247152485972</v>
      </c>
      <c r="U664" s="119">
        <f t="shared" si="517"/>
        <v>427.36290507435899</v>
      </c>
      <c r="V664" s="119">
        <f t="shared" si="517"/>
        <v>427.09531922124359</v>
      </c>
      <c r="W664" s="119">
        <f t="shared" si="517"/>
        <v>428.16151409217088</v>
      </c>
      <c r="X664" s="117">
        <f t="shared" si="519"/>
        <v>114.06838510759877</v>
      </c>
      <c r="Y664" s="117">
        <f t="shared" si="520"/>
        <v>312.9978449410246</v>
      </c>
      <c r="Z664" s="120">
        <f t="shared" si="489"/>
        <v>427.06623004862337</v>
      </c>
      <c r="AA664" s="121">
        <f t="shared" si="490"/>
        <v>0</v>
      </c>
      <c r="AC664" s="120">
        <f t="shared" si="491"/>
        <v>0</v>
      </c>
      <c r="AD664" s="120">
        <f t="shared" si="492"/>
        <v>0</v>
      </c>
      <c r="AE664" s="120">
        <f t="shared" si="493"/>
        <v>0</v>
      </c>
      <c r="AF664" s="120">
        <f t="shared" si="494"/>
        <v>0</v>
      </c>
      <c r="AG664" s="120">
        <f t="shared" si="495"/>
        <v>0</v>
      </c>
      <c r="AH664" s="123">
        <f t="shared" si="496"/>
        <v>0</v>
      </c>
      <c r="AI664" s="120">
        <f t="shared" si="497"/>
        <v>0</v>
      </c>
      <c r="AJ664" s="124">
        <f t="shared" si="498"/>
        <v>0</v>
      </c>
      <c r="AK664" s="125"/>
      <c r="AL664" s="120">
        <f t="shared" si="499"/>
        <v>0</v>
      </c>
      <c r="AM664" s="120">
        <f t="shared" si="500"/>
        <v>0</v>
      </c>
      <c r="AN664" s="120">
        <f t="shared" si="501"/>
        <v>0</v>
      </c>
      <c r="AO664" s="120">
        <f t="shared" si="502"/>
        <v>0</v>
      </c>
      <c r="AP664" s="120">
        <f t="shared" si="503"/>
        <v>0</v>
      </c>
      <c r="AQ664" s="123">
        <f t="shared" si="504"/>
        <v>0</v>
      </c>
      <c r="AS664" s="126">
        <f t="shared" si="505"/>
        <v>0</v>
      </c>
      <c r="AT664" s="126">
        <f t="shared" si="506"/>
        <v>0</v>
      </c>
      <c r="AU664" s="126">
        <f t="shared" si="507"/>
        <v>0</v>
      </c>
      <c r="AV664" s="126">
        <f t="shared" si="508"/>
        <v>0</v>
      </c>
      <c r="AW664" s="127"/>
      <c r="AX664" s="128" t="str">
        <f t="shared" si="509"/>
        <v>HPS0110-ST-0550-003-B</v>
      </c>
      <c r="AY664" s="128">
        <f t="shared" si="510"/>
        <v>685.67</v>
      </c>
      <c r="AZ664" s="129"/>
      <c r="BA664" s="129"/>
      <c r="BB664" s="129"/>
      <c r="BC664" s="129"/>
      <c r="BD664" s="129">
        <f t="shared" si="511"/>
        <v>444.60194013412178</v>
      </c>
      <c r="BE664" s="129"/>
      <c r="BF664" s="129"/>
      <c r="BG664" s="129"/>
      <c r="BH664" s="129"/>
      <c r="BI664" s="129">
        <f t="shared" si="516"/>
        <v>461.02247152485972</v>
      </c>
      <c r="BJ664" s="129"/>
    </row>
    <row r="665" spans="1:62" s="122" customFormat="1" x14ac:dyDescent="0.2">
      <c r="A665" s="94" t="s">
        <v>1026</v>
      </c>
      <c r="B665" s="94">
        <f>IF(ISERROR(VLOOKUP('Prices updated for CPI'!A712,Quantities!$A$1:$B$576,2,FALSE)),0,VLOOKUP('Prices updated for CPI'!A712,Quantities!$A$1:$B$576,2,FALSE))</f>
        <v>0</v>
      </c>
      <c r="C665" s="98">
        <f t="shared" si="484"/>
        <v>0.44514961270144909</v>
      </c>
      <c r="D665" s="96">
        <v>3</v>
      </c>
      <c r="E665" s="97">
        <v>960</v>
      </c>
      <c r="F665" s="116">
        <v>0</v>
      </c>
      <c r="G665" s="117">
        <v>87.963288705347196</v>
      </c>
      <c r="H665" s="117">
        <v>0</v>
      </c>
      <c r="I665" s="117">
        <v>70.571860082458173</v>
      </c>
      <c r="J665" s="118">
        <f t="shared" si="485"/>
        <v>158.53514878780538</v>
      </c>
      <c r="K665" s="119">
        <f>IF(ISERROR(VLOOKUP($A665,'14-15 pricing'!$A$1:$D$1208,4,FALSE)),L665,VLOOKUP($A665,'14-15 pricing'!$A$1:$D$1208,4,FALSE))</f>
        <v>211.8</v>
      </c>
      <c r="L665" s="119">
        <f t="shared" si="517"/>
        <v>187.13674799692041</v>
      </c>
      <c r="M665" s="119">
        <f t="shared" si="518"/>
        <v>187.39468352007052</v>
      </c>
      <c r="N665" s="119">
        <f t="shared" si="486"/>
        <v>192.05691839991766</v>
      </c>
      <c r="O665" s="119">
        <f t="shared" si="487"/>
        <v>194.95384104370621</v>
      </c>
      <c r="P665" s="119">
        <f t="shared" ref="P665:P671" si="521">IF($D665=3,($I665*(1+V$8)*V$7)+$G665,$J665*(1+V$8)*V$7)</f>
        <v>187.16203873697918</v>
      </c>
      <c r="Q665" s="119">
        <f t="shared" si="512"/>
        <v>191.74750868603516</v>
      </c>
      <c r="R665" s="119">
        <f t="shared" si="513"/>
        <v>196.51803849150895</v>
      </c>
      <c r="S665" s="119">
        <f t="shared" si="514"/>
        <v>199.48225118617231</v>
      </c>
      <c r="T665" s="119">
        <f t="shared" si="515"/>
        <v>202.02962147064861</v>
      </c>
      <c r="U665" s="119">
        <f t="shared" si="517"/>
        <v>187.39468352007052</v>
      </c>
      <c r="V665" s="119">
        <f t="shared" si="517"/>
        <v>187.16203873697918</v>
      </c>
      <c r="W665" s="119">
        <f t="shared" si="517"/>
        <v>188.08901103985738</v>
      </c>
      <c r="X665" s="117">
        <f t="shared" si="519"/>
        <v>99.173459291573209</v>
      </c>
      <c r="Y665" s="117">
        <f t="shared" si="520"/>
        <v>87.963288705347196</v>
      </c>
      <c r="Z665" s="120">
        <f t="shared" si="489"/>
        <v>187.13674799692041</v>
      </c>
      <c r="AA665" s="121">
        <f t="shared" si="490"/>
        <v>0</v>
      </c>
      <c r="AC665" s="120">
        <f t="shared" si="491"/>
        <v>0</v>
      </c>
      <c r="AD665" s="120">
        <f t="shared" si="492"/>
        <v>0</v>
      </c>
      <c r="AE665" s="120">
        <f t="shared" si="493"/>
        <v>0</v>
      </c>
      <c r="AF665" s="120">
        <f t="shared" si="494"/>
        <v>0</v>
      </c>
      <c r="AG665" s="120">
        <f t="shared" si="495"/>
        <v>0</v>
      </c>
      <c r="AH665" s="123">
        <f t="shared" si="496"/>
        <v>0</v>
      </c>
      <c r="AI665" s="120">
        <f t="shared" si="497"/>
        <v>0</v>
      </c>
      <c r="AJ665" s="124">
        <f t="shared" si="498"/>
        <v>0</v>
      </c>
      <c r="AK665" s="125"/>
      <c r="AL665" s="120">
        <f t="shared" si="499"/>
        <v>0</v>
      </c>
      <c r="AM665" s="120">
        <f t="shared" si="500"/>
        <v>0</v>
      </c>
      <c r="AN665" s="120">
        <f t="shared" si="501"/>
        <v>0</v>
      </c>
      <c r="AO665" s="120">
        <f t="shared" si="502"/>
        <v>0</v>
      </c>
      <c r="AP665" s="120">
        <f t="shared" si="503"/>
        <v>0</v>
      </c>
      <c r="AQ665" s="123">
        <f t="shared" si="504"/>
        <v>0</v>
      </c>
      <c r="AS665" s="126">
        <f t="shared" si="505"/>
        <v>0</v>
      </c>
      <c r="AT665" s="126">
        <f t="shared" si="506"/>
        <v>0</v>
      </c>
      <c r="AU665" s="126">
        <f t="shared" si="507"/>
        <v>0</v>
      </c>
      <c r="AV665" s="126">
        <f t="shared" si="508"/>
        <v>0</v>
      </c>
      <c r="AW665" s="127"/>
      <c r="AX665" s="128" t="str">
        <f t="shared" si="509"/>
        <v>HPS0110-TA-0960-003-B</v>
      </c>
      <c r="AY665" s="128">
        <f t="shared" si="510"/>
        <v>211.8</v>
      </c>
      <c r="AZ665" s="129"/>
      <c r="BA665" s="129"/>
      <c r="BB665" s="129"/>
      <c r="BC665" s="129"/>
      <c r="BD665" s="129">
        <f t="shared" si="511"/>
        <v>194.95384104370621</v>
      </c>
      <c r="BE665" s="129"/>
      <c r="BF665" s="129"/>
      <c r="BG665" s="129"/>
      <c r="BH665" s="129"/>
      <c r="BI665" s="129">
        <f t="shared" si="516"/>
        <v>202.02962147064861</v>
      </c>
      <c r="BJ665" s="129"/>
    </row>
    <row r="666" spans="1:62" s="122" customFormat="1" x14ac:dyDescent="0.2">
      <c r="A666" s="94" t="s">
        <v>1228</v>
      </c>
      <c r="B666" s="94">
        <f>IF(ISERROR(VLOOKUP('Prices updated for CPI'!A734,Quantities!$A$1:$B$576,2,FALSE)),0,VLOOKUP('Prices updated for CPI'!A734,Quantities!$A$1:$B$576,2,FALSE))</f>
        <v>0</v>
      </c>
      <c r="C666" s="98">
        <f t="shared" si="484"/>
        <v>0.35042048999279002</v>
      </c>
      <c r="D666" s="96">
        <v>3</v>
      </c>
      <c r="E666" s="97">
        <v>1070</v>
      </c>
      <c r="F666" s="116">
        <v>0</v>
      </c>
      <c r="G666" s="117">
        <v>139.61782204704622</v>
      </c>
      <c r="H666" s="117">
        <v>0</v>
      </c>
      <c r="I666" s="117">
        <v>75.317870806776313</v>
      </c>
      <c r="J666" s="118">
        <f t="shared" si="485"/>
        <v>214.93569285382253</v>
      </c>
      <c r="K666" s="119">
        <f>IF(ISERROR(VLOOKUP($A666,'14-15 pricing'!$A$1:$D$1208,4,FALSE)),L666,VLOOKUP($A666,'14-15 pricing'!$A$1:$D$1208,4,FALSE))</f>
        <v>364.59</v>
      </c>
      <c r="L666" s="119">
        <f t="shared" si="517"/>
        <v>245.46077114398349</v>
      </c>
      <c r="M666" s="119">
        <f t="shared" si="518"/>
        <v>245.7360530252659</v>
      </c>
      <c r="N666" s="119">
        <f t="shared" si="486"/>
        <v>251.84977608362394</v>
      </c>
      <c r="O666" s="119">
        <f t="shared" si="487"/>
        <v>255.64859429464258</v>
      </c>
      <c r="P666" s="119">
        <f t="shared" si="521"/>
        <v>245.48776270535268</v>
      </c>
      <c r="Q666" s="119">
        <f t="shared" si="512"/>
        <v>251.5022128916338</v>
      </c>
      <c r="R666" s="119">
        <f t="shared" si="513"/>
        <v>257.75939355053191</v>
      </c>
      <c r="S666" s="119">
        <f t="shared" si="514"/>
        <v>261.64735046479876</v>
      </c>
      <c r="T666" s="119">
        <f t="shared" si="515"/>
        <v>264.98856343799679</v>
      </c>
      <c r="U666" s="119">
        <f t="shared" si="517"/>
        <v>245.7360530252659</v>
      </c>
      <c r="V666" s="119">
        <f t="shared" si="517"/>
        <v>245.48776270535268</v>
      </c>
      <c r="W666" s="119">
        <f t="shared" si="517"/>
        <v>246.47707459351977</v>
      </c>
      <c r="X666" s="117">
        <f t="shared" si="519"/>
        <v>105.84294909693729</v>
      </c>
      <c r="Y666" s="117">
        <f t="shared" si="520"/>
        <v>139.61782204704622</v>
      </c>
      <c r="Z666" s="120">
        <f t="shared" si="489"/>
        <v>245.46077114398349</v>
      </c>
      <c r="AA666" s="121">
        <f t="shared" si="490"/>
        <v>0</v>
      </c>
      <c r="AC666" s="120">
        <f t="shared" si="491"/>
        <v>0</v>
      </c>
      <c r="AD666" s="120">
        <f t="shared" si="492"/>
        <v>0</v>
      </c>
      <c r="AE666" s="120">
        <f t="shared" si="493"/>
        <v>0</v>
      </c>
      <c r="AF666" s="120">
        <f t="shared" si="494"/>
        <v>0</v>
      </c>
      <c r="AG666" s="120">
        <f t="shared" si="495"/>
        <v>0</v>
      </c>
      <c r="AH666" s="123">
        <f t="shared" si="496"/>
        <v>0</v>
      </c>
      <c r="AI666" s="120">
        <f t="shared" si="497"/>
        <v>0</v>
      </c>
      <c r="AJ666" s="124">
        <f t="shared" si="498"/>
        <v>0</v>
      </c>
      <c r="AK666" s="125"/>
      <c r="AL666" s="120">
        <f t="shared" si="499"/>
        <v>0</v>
      </c>
      <c r="AM666" s="120">
        <f t="shared" si="500"/>
        <v>0</v>
      </c>
      <c r="AN666" s="120">
        <f t="shared" si="501"/>
        <v>0</v>
      </c>
      <c r="AO666" s="120">
        <f t="shared" si="502"/>
        <v>0</v>
      </c>
      <c r="AP666" s="120">
        <f t="shared" si="503"/>
        <v>0</v>
      </c>
      <c r="AQ666" s="123">
        <f t="shared" si="504"/>
        <v>0</v>
      </c>
      <c r="AS666" s="126">
        <f t="shared" si="505"/>
        <v>0</v>
      </c>
      <c r="AT666" s="126">
        <f t="shared" si="506"/>
        <v>0</v>
      </c>
      <c r="AU666" s="126">
        <f t="shared" si="507"/>
        <v>0</v>
      </c>
      <c r="AV666" s="126">
        <f t="shared" si="508"/>
        <v>0</v>
      </c>
      <c r="AW666" s="127"/>
      <c r="AX666" s="128" t="str">
        <f t="shared" si="509"/>
        <v>MHR0060-ST-1070-003-B</v>
      </c>
      <c r="AY666" s="128">
        <f t="shared" si="510"/>
        <v>364.59</v>
      </c>
      <c r="AZ666" s="129"/>
      <c r="BA666" s="129"/>
      <c r="BB666" s="129"/>
      <c r="BC666" s="129"/>
      <c r="BD666" s="129">
        <f t="shared" si="511"/>
        <v>255.64859429464258</v>
      </c>
      <c r="BE666" s="129"/>
      <c r="BF666" s="129"/>
      <c r="BG666" s="129"/>
      <c r="BH666" s="129"/>
      <c r="BI666" s="129">
        <f t="shared" si="516"/>
        <v>264.98856343799679</v>
      </c>
      <c r="BJ666" s="129"/>
    </row>
    <row r="667" spans="1:62" s="122" customFormat="1" x14ac:dyDescent="0.2">
      <c r="A667" s="94" t="s">
        <v>1237</v>
      </c>
      <c r="B667" s="94">
        <f>IF(ISERROR(VLOOKUP('Prices updated for CPI'!A736,Quantities!$A$1:$B$576,2,FALSE)),0,VLOOKUP('Prices updated for CPI'!A736,Quantities!$A$1:$B$576,2,FALSE))</f>
        <v>0</v>
      </c>
      <c r="C667" s="98">
        <f t="shared" si="484"/>
        <v>0.51099038957335907</v>
      </c>
      <c r="D667" s="96">
        <v>3</v>
      </c>
      <c r="E667" s="97">
        <v>60</v>
      </c>
      <c r="F667" s="116">
        <v>0</v>
      </c>
      <c r="G667" s="117">
        <v>61.965650893943497</v>
      </c>
      <c r="H667" s="117">
        <v>0</v>
      </c>
      <c r="I667" s="117">
        <v>64.750981198176305</v>
      </c>
      <c r="J667" s="118">
        <f t="shared" si="485"/>
        <v>126.7166320921198</v>
      </c>
      <c r="K667" s="119">
        <f>IF(ISERROR(VLOOKUP($A667,'14-15 pricing'!$A$1:$D$1208,4,FALSE)),L667,VLOOKUP($A667,'14-15 pricing'!$A$1:$D$1208,4,FALSE))</f>
        <v>199.09</v>
      </c>
      <c r="L667" s="119">
        <f t="shared" si="517"/>
        <v>152.95912606157555</v>
      </c>
      <c r="M667" s="119">
        <f t="shared" si="518"/>
        <v>153.19578665391813</v>
      </c>
      <c r="N667" s="119">
        <f t="shared" si="486"/>
        <v>157.00717941366534</v>
      </c>
      <c r="O667" s="119">
        <f t="shared" si="487"/>
        <v>159.37542345855684</v>
      </c>
      <c r="P667" s="119">
        <f t="shared" si="521"/>
        <v>152.98233078130545</v>
      </c>
      <c r="Q667" s="119">
        <f t="shared" si="512"/>
        <v>156.73039788544742</v>
      </c>
      <c r="R667" s="119">
        <f t="shared" si="513"/>
        <v>160.62972904056844</v>
      </c>
      <c r="S667" s="119">
        <f t="shared" si="514"/>
        <v>163.05261441850774</v>
      </c>
      <c r="T667" s="119">
        <f t="shared" si="515"/>
        <v>165.13478154017429</v>
      </c>
      <c r="U667" s="119">
        <f t="shared" si="517"/>
        <v>153.19578665391813</v>
      </c>
      <c r="V667" s="119">
        <f t="shared" si="517"/>
        <v>152.98233078130545</v>
      </c>
      <c r="W667" s="119">
        <f t="shared" si="517"/>
        <v>153.83284493928238</v>
      </c>
      <c r="X667" s="117">
        <f t="shared" si="519"/>
        <v>90.993475167632042</v>
      </c>
      <c r="Y667" s="117">
        <f t="shared" si="520"/>
        <v>61.965650893943497</v>
      </c>
      <c r="Z667" s="120">
        <f t="shared" si="489"/>
        <v>152.95912606157555</v>
      </c>
      <c r="AA667" s="121">
        <f t="shared" si="490"/>
        <v>0</v>
      </c>
      <c r="AC667" s="120">
        <f t="shared" si="491"/>
        <v>0</v>
      </c>
      <c r="AD667" s="120">
        <f t="shared" si="492"/>
        <v>0</v>
      </c>
      <c r="AE667" s="120">
        <f t="shared" si="493"/>
        <v>0</v>
      </c>
      <c r="AF667" s="120">
        <f t="shared" si="494"/>
        <v>0</v>
      </c>
      <c r="AG667" s="120">
        <f t="shared" si="495"/>
        <v>0</v>
      </c>
      <c r="AH667" s="123">
        <f t="shared" si="496"/>
        <v>0</v>
      </c>
      <c r="AI667" s="120">
        <f t="shared" si="497"/>
        <v>0</v>
      </c>
      <c r="AJ667" s="124">
        <f t="shared" si="498"/>
        <v>0</v>
      </c>
      <c r="AK667" s="125"/>
      <c r="AL667" s="120">
        <f t="shared" si="499"/>
        <v>0</v>
      </c>
      <c r="AM667" s="120">
        <f t="shared" si="500"/>
        <v>0</v>
      </c>
      <c r="AN667" s="120">
        <f t="shared" si="501"/>
        <v>0</v>
      </c>
      <c r="AO667" s="120">
        <f t="shared" si="502"/>
        <v>0</v>
      </c>
      <c r="AP667" s="120">
        <f t="shared" si="503"/>
        <v>0</v>
      </c>
      <c r="AQ667" s="123">
        <f t="shared" si="504"/>
        <v>0</v>
      </c>
      <c r="AS667" s="126">
        <f t="shared" si="505"/>
        <v>0</v>
      </c>
      <c r="AT667" s="126">
        <f t="shared" si="506"/>
        <v>0</v>
      </c>
      <c r="AU667" s="126">
        <f t="shared" si="507"/>
        <v>0</v>
      </c>
      <c r="AV667" s="126">
        <f t="shared" si="508"/>
        <v>0</v>
      </c>
      <c r="AW667" s="127"/>
      <c r="AX667" s="128" t="str">
        <f t="shared" si="509"/>
        <v>MHR0070-ST-0060-003-B</v>
      </c>
      <c r="AY667" s="128">
        <f t="shared" si="510"/>
        <v>199.09</v>
      </c>
      <c r="AZ667" s="129"/>
      <c r="BA667" s="129"/>
      <c r="BB667" s="129"/>
      <c r="BC667" s="129"/>
      <c r="BD667" s="129">
        <f t="shared" si="511"/>
        <v>159.37542345855684</v>
      </c>
      <c r="BE667" s="129"/>
      <c r="BF667" s="129"/>
      <c r="BG667" s="129"/>
      <c r="BH667" s="129"/>
      <c r="BI667" s="129">
        <f t="shared" si="516"/>
        <v>165.13478154017429</v>
      </c>
      <c r="BJ667" s="129"/>
    </row>
    <row r="668" spans="1:62" s="122" customFormat="1" x14ac:dyDescent="0.2">
      <c r="A668" s="94" t="s">
        <v>1255</v>
      </c>
      <c r="B668" s="94">
        <f>IF(ISERROR(VLOOKUP('Prices updated for CPI'!A738,Quantities!$A$1:$B$576,2,FALSE)),0,VLOOKUP('Prices updated for CPI'!A738,Quantities!$A$1:$B$576,2,FALSE))</f>
        <v>0</v>
      </c>
      <c r="C668" s="98">
        <f t="shared" si="484"/>
        <v>0.39856483513153812</v>
      </c>
      <c r="D668" s="96">
        <v>3</v>
      </c>
      <c r="E668" s="97">
        <v>660</v>
      </c>
      <c r="F668" s="116">
        <v>0</v>
      </c>
      <c r="G668" s="117">
        <v>97.709365251621705</v>
      </c>
      <c r="H668" s="117">
        <v>0</v>
      </c>
      <c r="I668" s="117">
        <v>64.750981198176305</v>
      </c>
      <c r="J668" s="118">
        <f t="shared" si="485"/>
        <v>162.46034644979801</v>
      </c>
      <c r="K668" s="119">
        <f>IF(ISERROR(VLOOKUP($A668,'14-15 pricing'!$A$1:$D$1208,4,FALSE)),L668,VLOOKUP($A668,'14-15 pricing'!$A$1:$D$1208,4,FALSE))</f>
        <v>264.41000000000003</v>
      </c>
      <c r="L668" s="119">
        <f t="shared" si="517"/>
        <v>188.70284041925373</v>
      </c>
      <c r="M668" s="119">
        <f t="shared" si="518"/>
        <v>188.93950101159635</v>
      </c>
      <c r="N668" s="119">
        <f t="shared" si="486"/>
        <v>193.64016975657083</v>
      </c>
      <c r="O668" s="119">
        <f t="shared" si="487"/>
        <v>196.56097363694334</v>
      </c>
      <c r="P668" s="119">
        <f t="shared" si="521"/>
        <v>188.72604513898366</v>
      </c>
      <c r="Q668" s="119">
        <f t="shared" si="512"/>
        <v>193.34983324488877</v>
      </c>
      <c r="R668" s="119">
        <f t="shared" si="513"/>
        <v>198.16022764687511</v>
      </c>
      <c r="S668" s="119">
        <f t="shared" si="514"/>
        <v>201.14921057626472</v>
      </c>
      <c r="T668" s="119">
        <f t="shared" si="515"/>
        <v>203.71786778120887</v>
      </c>
      <c r="U668" s="119">
        <f t="shared" si="517"/>
        <v>188.93950101159635</v>
      </c>
      <c r="V668" s="119">
        <f t="shared" si="517"/>
        <v>188.72604513898366</v>
      </c>
      <c r="W668" s="119">
        <f t="shared" si="517"/>
        <v>189.57655929696057</v>
      </c>
      <c r="X668" s="117">
        <f t="shared" si="519"/>
        <v>90.993475167632042</v>
      </c>
      <c r="Y668" s="117">
        <f t="shared" si="520"/>
        <v>97.709365251621705</v>
      </c>
      <c r="Z668" s="120">
        <f t="shared" si="489"/>
        <v>188.70284041925373</v>
      </c>
      <c r="AA668" s="121">
        <f t="shared" si="490"/>
        <v>0</v>
      </c>
      <c r="AC668" s="120">
        <f t="shared" si="491"/>
        <v>0</v>
      </c>
      <c r="AD668" s="120">
        <f t="shared" si="492"/>
        <v>0</v>
      </c>
      <c r="AE668" s="120">
        <f t="shared" si="493"/>
        <v>0</v>
      </c>
      <c r="AF668" s="120">
        <f t="shared" si="494"/>
        <v>0</v>
      </c>
      <c r="AG668" s="120">
        <f t="shared" si="495"/>
        <v>0</v>
      </c>
      <c r="AH668" s="123">
        <f t="shared" si="496"/>
        <v>0</v>
      </c>
      <c r="AI668" s="120">
        <f t="shared" si="497"/>
        <v>0</v>
      </c>
      <c r="AJ668" s="124">
        <f t="shared" si="498"/>
        <v>0</v>
      </c>
      <c r="AK668" s="125"/>
      <c r="AL668" s="120">
        <f t="shared" si="499"/>
        <v>0</v>
      </c>
      <c r="AM668" s="120">
        <f t="shared" si="500"/>
        <v>0</v>
      </c>
      <c r="AN668" s="120">
        <f t="shared" si="501"/>
        <v>0</v>
      </c>
      <c r="AO668" s="120">
        <f t="shared" si="502"/>
        <v>0</v>
      </c>
      <c r="AP668" s="120">
        <f t="shared" si="503"/>
        <v>0</v>
      </c>
      <c r="AQ668" s="123">
        <f t="shared" si="504"/>
        <v>0</v>
      </c>
      <c r="AS668" s="126">
        <f t="shared" si="505"/>
        <v>0</v>
      </c>
      <c r="AT668" s="126">
        <f t="shared" si="506"/>
        <v>0</v>
      </c>
      <c r="AU668" s="126">
        <f t="shared" si="507"/>
        <v>0</v>
      </c>
      <c r="AV668" s="126">
        <f t="shared" si="508"/>
        <v>0</v>
      </c>
      <c r="AW668" s="127"/>
      <c r="AX668" s="128" t="str">
        <f t="shared" si="509"/>
        <v>MHR0070-ST-0660-003-B</v>
      </c>
      <c r="AY668" s="128">
        <f t="shared" si="510"/>
        <v>264.41000000000003</v>
      </c>
      <c r="AZ668" s="129"/>
      <c r="BA668" s="129"/>
      <c r="BB668" s="129"/>
      <c r="BC668" s="129"/>
      <c r="BD668" s="129">
        <f t="shared" si="511"/>
        <v>196.56097363694334</v>
      </c>
      <c r="BE668" s="129"/>
      <c r="BF668" s="129"/>
      <c r="BG668" s="129"/>
      <c r="BH668" s="129"/>
      <c r="BI668" s="129">
        <f t="shared" si="516"/>
        <v>203.71786778120887</v>
      </c>
      <c r="BJ668" s="129"/>
    </row>
    <row r="669" spans="1:62" s="122" customFormat="1" x14ac:dyDescent="0.2">
      <c r="A669" s="94" t="s">
        <v>1271</v>
      </c>
      <c r="B669" s="94">
        <f>IF(ISERROR(VLOOKUP('Prices updated for CPI'!A741,Quantities!$A$1:$B$576,2,FALSE)),0,VLOOKUP('Prices updated for CPI'!A741,Quantities!$A$1:$B$576,2,FALSE))</f>
        <v>0</v>
      </c>
      <c r="C669" s="98">
        <f t="shared" si="484"/>
        <v>0.51151033742756769</v>
      </c>
      <c r="D669" s="96">
        <v>3</v>
      </c>
      <c r="E669" s="97">
        <v>10</v>
      </c>
      <c r="F669" s="116">
        <v>0</v>
      </c>
      <c r="G669" s="117">
        <v>35.253452884865602</v>
      </c>
      <c r="H669" s="117">
        <v>0</v>
      </c>
      <c r="I669" s="117">
        <v>36.914815117404132</v>
      </c>
      <c r="J669" s="118">
        <f t="shared" si="485"/>
        <v>72.168268002269741</v>
      </c>
      <c r="K669" s="119">
        <f>IF(ISERROR(VLOOKUP($A669,'14-15 pricing'!$A$1:$D$1208,4,FALSE)),L669,VLOOKUP($A669,'14-15 pricing'!$A$1:$D$1208,4,FALSE))</f>
        <v>107.26</v>
      </c>
      <c r="L669" s="119">
        <f t="shared" si="517"/>
        <v>87.129227592011603</v>
      </c>
      <c r="M669" s="119">
        <f t="shared" si="518"/>
        <v>87.264148821778988</v>
      </c>
      <c r="N669" s="119">
        <f t="shared" si="486"/>
        <v>89.435213393915021</v>
      </c>
      <c r="O669" s="119">
        <f t="shared" si="487"/>
        <v>90.784224390193742</v>
      </c>
      <c r="P669" s="119">
        <f t="shared" si="521"/>
        <v>87.142456703336734</v>
      </c>
      <c r="Q669" s="119">
        <f t="shared" si="512"/>
        <v>89.277446892568477</v>
      </c>
      <c r="R669" s="119">
        <f t="shared" si="513"/>
        <v>91.498600764533336</v>
      </c>
      <c r="S669" s="119">
        <f t="shared" si="514"/>
        <v>92.878735209249385</v>
      </c>
      <c r="T669" s="119">
        <f t="shared" si="515"/>
        <v>94.064788247677214</v>
      </c>
      <c r="U669" s="119">
        <f t="shared" si="517"/>
        <v>87.264148821778988</v>
      </c>
      <c r="V669" s="119">
        <f t="shared" si="517"/>
        <v>87.142456703336734</v>
      </c>
      <c r="W669" s="119">
        <f t="shared" si="517"/>
        <v>87.627338512314424</v>
      </c>
      <c r="X669" s="117">
        <f t="shared" si="519"/>
        <v>51.875774707145993</v>
      </c>
      <c r="Y669" s="117">
        <f t="shared" si="520"/>
        <v>35.253452884865602</v>
      </c>
      <c r="Z669" s="120">
        <f t="shared" si="489"/>
        <v>87.129227592011603</v>
      </c>
      <c r="AA669" s="121">
        <f t="shared" si="490"/>
        <v>0</v>
      </c>
      <c r="AC669" s="120">
        <f t="shared" si="491"/>
        <v>0</v>
      </c>
      <c r="AD669" s="120">
        <f t="shared" si="492"/>
        <v>0</v>
      </c>
      <c r="AE669" s="120">
        <f t="shared" si="493"/>
        <v>0</v>
      </c>
      <c r="AF669" s="120">
        <f t="shared" si="494"/>
        <v>0</v>
      </c>
      <c r="AG669" s="120">
        <f t="shared" si="495"/>
        <v>0</v>
      </c>
      <c r="AH669" s="123">
        <f t="shared" si="496"/>
        <v>0</v>
      </c>
      <c r="AI669" s="120">
        <f t="shared" si="497"/>
        <v>0</v>
      </c>
      <c r="AJ669" s="124">
        <f t="shared" si="498"/>
        <v>0</v>
      </c>
      <c r="AK669" s="125"/>
      <c r="AL669" s="120">
        <f t="shared" si="499"/>
        <v>0</v>
      </c>
      <c r="AM669" s="120">
        <f t="shared" si="500"/>
        <v>0</v>
      </c>
      <c r="AN669" s="120">
        <f t="shared" si="501"/>
        <v>0</v>
      </c>
      <c r="AO669" s="120">
        <f t="shared" si="502"/>
        <v>0</v>
      </c>
      <c r="AP669" s="120">
        <f t="shared" si="503"/>
        <v>0</v>
      </c>
      <c r="AQ669" s="123">
        <f t="shared" si="504"/>
        <v>0</v>
      </c>
      <c r="AS669" s="126">
        <f t="shared" si="505"/>
        <v>0</v>
      </c>
      <c r="AT669" s="126">
        <f t="shared" si="506"/>
        <v>0</v>
      </c>
      <c r="AU669" s="126">
        <f t="shared" si="507"/>
        <v>0</v>
      </c>
      <c r="AV669" s="126">
        <f t="shared" si="508"/>
        <v>0</v>
      </c>
      <c r="AW669" s="127"/>
      <c r="AX669" s="128" t="str">
        <f t="shared" si="509"/>
        <v>MVA0010-ST-0010-003-B</v>
      </c>
      <c r="AY669" s="128">
        <f t="shared" si="510"/>
        <v>107.26</v>
      </c>
      <c r="AZ669" s="129"/>
      <c r="BA669" s="129"/>
      <c r="BB669" s="129"/>
      <c r="BC669" s="129"/>
      <c r="BD669" s="129">
        <f t="shared" si="511"/>
        <v>90.784224390193742</v>
      </c>
      <c r="BE669" s="129"/>
      <c r="BF669" s="129"/>
      <c r="BG669" s="129"/>
      <c r="BH669" s="129"/>
      <c r="BI669" s="129">
        <f t="shared" si="516"/>
        <v>94.064788247677214</v>
      </c>
      <c r="BJ669" s="129"/>
    </row>
    <row r="670" spans="1:62" s="122" customFormat="1" x14ac:dyDescent="0.2">
      <c r="A670" s="94" t="s">
        <v>1273</v>
      </c>
      <c r="B670" s="94">
        <f>IF(ISERROR(VLOOKUP('Prices updated for CPI'!A742,Quantities!$A$1:$B$576,2,FALSE)),0,VLOOKUP('Prices updated for CPI'!A742,Quantities!$A$1:$B$576,2,FALSE))</f>
        <v>0</v>
      </c>
      <c r="C670" s="98">
        <f t="shared" si="484"/>
        <v>0.23067749240663815</v>
      </c>
      <c r="D670" s="96">
        <v>3</v>
      </c>
      <c r="E670" s="97">
        <v>990</v>
      </c>
      <c r="F670" s="116">
        <v>0</v>
      </c>
      <c r="G670" s="117">
        <v>156.0462968738851</v>
      </c>
      <c r="H670" s="117">
        <v>0</v>
      </c>
      <c r="I670" s="117">
        <v>46.789698867404134</v>
      </c>
      <c r="J670" s="118">
        <f t="shared" si="485"/>
        <v>202.83599574128922</v>
      </c>
      <c r="K670" s="119">
        <f>IF(ISERROR(VLOOKUP($A670,'14-15 pricing'!$A$1:$D$1208,4,FALSE)),L670,VLOOKUP($A670,'14-15 pricing'!$A$1:$D$1208,4,FALSE))</f>
        <v>369.11</v>
      </c>
      <c r="L670" s="119">
        <f t="shared" si="517"/>
        <v>221.79908120562325</v>
      </c>
      <c r="M670" s="119">
        <f t="shared" si="518"/>
        <v>221.97009448827299</v>
      </c>
      <c r="N670" s="119">
        <f t="shared" si="486"/>
        <v>227.49253886805366</v>
      </c>
      <c r="O670" s="119">
        <f t="shared" si="487"/>
        <v>230.92396061859702</v>
      </c>
      <c r="P670" s="119">
        <f t="shared" si="521"/>
        <v>221.81584916540356</v>
      </c>
      <c r="Q670" s="119">
        <f t="shared" si="512"/>
        <v>227.25033746995595</v>
      </c>
      <c r="R670" s="119">
        <f t="shared" si="513"/>
        <v>232.90415021377365</v>
      </c>
      <c r="S670" s="119">
        <f t="shared" si="514"/>
        <v>236.41719890896141</v>
      </c>
      <c r="T670" s="119">
        <f t="shared" si="515"/>
        <v>239.43622513138834</v>
      </c>
      <c r="U670" s="119">
        <f t="shared" si="517"/>
        <v>221.97009448827299</v>
      </c>
      <c r="V670" s="119">
        <f t="shared" si="517"/>
        <v>221.81584916540356</v>
      </c>
      <c r="W670" s="119">
        <f t="shared" si="517"/>
        <v>222.43043910053376</v>
      </c>
      <c r="X670" s="117">
        <f t="shared" si="519"/>
        <v>65.752784331738155</v>
      </c>
      <c r="Y670" s="117">
        <f t="shared" si="520"/>
        <v>156.0462968738851</v>
      </c>
      <c r="Z670" s="120">
        <f t="shared" si="489"/>
        <v>221.79908120562325</v>
      </c>
      <c r="AA670" s="121">
        <f t="shared" si="490"/>
        <v>0</v>
      </c>
      <c r="AC670" s="120">
        <f t="shared" si="491"/>
        <v>0</v>
      </c>
      <c r="AD670" s="120">
        <f t="shared" si="492"/>
        <v>0</v>
      </c>
      <c r="AE670" s="120">
        <f t="shared" si="493"/>
        <v>0</v>
      </c>
      <c r="AF670" s="120">
        <f t="shared" si="494"/>
        <v>0</v>
      </c>
      <c r="AG670" s="120">
        <f t="shared" si="495"/>
        <v>0</v>
      </c>
      <c r="AH670" s="123">
        <f t="shared" si="496"/>
        <v>0</v>
      </c>
      <c r="AI670" s="120">
        <f t="shared" si="497"/>
        <v>0</v>
      </c>
      <c r="AJ670" s="124">
        <f t="shared" si="498"/>
        <v>0</v>
      </c>
      <c r="AK670" s="125"/>
      <c r="AL670" s="120">
        <f t="shared" si="499"/>
        <v>0</v>
      </c>
      <c r="AM670" s="120">
        <f t="shared" si="500"/>
        <v>0</v>
      </c>
      <c r="AN670" s="120">
        <f t="shared" si="501"/>
        <v>0</v>
      </c>
      <c r="AO670" s="120">
        <f t="shared" si="502"/>
        <v>0</v>
      </c>
      <c r="AP670" s="120">
        <f t="shared" si="503"/>
        <v>0</v>
      </c>
      <c r="AQ670" s="123">
        <f t="shared" si="504"/>
        <v>0</v>
      </c>
      <c r="AS670" s="126">
        <f t="shared" si="505"/>
        <v>0</v>
      </c>
      <c r="AT670" s="126">
        <f t="shared" si="506"/>
        <v>0</v>
      </c>
      <c r="AU670" s="126">
        <f t="shared" si="507"/>
        <v>0</v>
      </c>
      <c r="AV670" s="126">
        <f t="shared" si="508"/>
        <v>0</v>
      </c>
      <c r="AW670" s="127"/>
      <c r="AX670" s="128" t="str">
        <f t="shared" si="509"/>
        <v>MVA0010-ST-0990-003-B</v>
      </c>
      <c r="AY670" s="128">
        <f t="shared" si="510"/>
        <v>369.11</v>
      </c>
      <c r="AZ670" s="129"/>
      <c r="BA670" s="129"/>
      <c r="BB670" s="129"/>
      <c r="BC670" s="129"/>
      <c r="BD670" s="129">
        <f t="shared" si="511"/>
        <v>230.92396061859702</v>
      </c>
      <c r="BE670" s="129"/>
      <c r="BF670" s="129"/>
      <c r="BG670" s="129"/>
      <c r="BH670" s="129"/>
      <c r="BI670" s="129">
        <f t="shared" si="516"/>
        <v>239.43622513138834</v>
      </c>
      <c r="BJ670" s="129"/>
    </row>
    <row r="671" spans="1:62" s="122" customFormat="1" x14ac:dyDescent="0.2">
      <c r="A671" s="94" t="s">
        <v>1314</v>
      </c>
      <c r="B671" s="94">
        <f>IF(ISERROR(VLOOKUP('Prices updated for CPI'!A745,Quantities!$A$1:$B$576,2,FALSE)),0,VLOOKUP('Prices updated for CPI'!A745,Quantities!$A$1:$B$576,2,FALSE))</f>
        <v>0</v>
      </c>
      <c r="C671" s="98">
        <f t="shared" si="484"/>
        <v>0.46012591587961016</v>
      </c>
      <c r="D671" s="96">
        <v>3</v>
      </c>
      <c r="E671" s="97">
        <v>30</v>
      </c>
      <c r="F671" s="116">
        <v>0</v>
      </c>
      <c r="G671" s="117">
        <v>63.025592287607822</v>
      </c>
      <c r="H671" s="117">
        <v>0</v>
      </c>
      <c r="I671" s="117">
        <v>53.715688950765824</v>
      </c>
      <c r="J671" s="118">
        <f t="shared" si="485"/>
        <v>116.74128123837365</v>
      </c>
      <c r="K671" s="119">
        <f>IF(ISERROR(VLOOKUP($A671,'14-15 pricing'!$A$1:$D$1208,4,FALSE)),L671,VLOOKUP($A671,'14-15 pricing'!$A$1:$D$1208,4,FALSE))</f>
        <v>116.43</v>
      </c>
      <c r="L671" s="119">
        <f t="shared" si="517"/>
        <v>138.5113551009043</v>
      </c>
      <c r="M671" s="119">
        <f t="shared" si="518"/>
        <v>138.70768242336248</v>
      </c>
      <c r="N671" s="119">
        <f t="shared" si="486"/>
        <v>142.15862234838815</v>
      </c>
      <c r="O671" s="119">
        <f t="shared" si="487"/>
        <v>144.30289569986044</v>
      </c>
      <c r="P671" s="119">
        <f t="shared" si="521"/>
        <v>138.53060511818802</v>
      </c>
      <c r="Q671" s="119">
        <f t="shared" si="512"/>
        <v>141.92460494358363</v>
      </c>
      <c r="R671" s="119">
        <f t="shared" si="513"/>
        <v>145.45557941440222</v>
      </c>
      <c r="S671" s="119">
        <f t="shared" si="514"/>
        <v>147.64958296908566</v>
      </c>
      <c r="T671" s="119">
        <f t="shared" si="515"/>
        <v>149.53505477389172</v>
      </c>
      <c r="U671" s="119">
        <f t="shared" si="517"/>
        <v>138.70768242336248</v>
      </c>
      <c r="V671" s="119">
        <f t="shared" si="517"/>
        <v>138.53060511818802</v>
      </c>
      <c r="W671" s="119">
        <f t="shared" si="517"/>
        <v>139.23616900483069</v>
      </c>
      <c r="X671" s="117">
        <f t="shared" si="519"/>
        <v>75.485762813296475</v>
      </c>
      <c r="Y671" s="117">
        <f t="shared" si="520"/>
        <v>63.025592287607822</v>
      </c>
      <c r="Z671" s="120">
        <f t="shared" si="489"/>
        <v>138.5113551009043</v>
      </c>
      <c r="AA671" s="121">
        <f t="shared" si="490"/>
        <v>0</v>
      </c>
      <c r="AC671" s="120">
        <f t="shared" si="491"/>
        <v>0</v>
      </c>
      <c r="AD671" s="120">
        <f t="shared" si="492"/>
        <v>0</v>
      </c>
      <c r="AE671" s="120">
        <f t="shared" si="493"/>
        <v>0</v>
      </c>
      <c r="AF671" s="120">
        <f t="shared" si="494"/>
        <v>0</v>
      </c>
      <c r="AG671" s="120">
        <f t="shared" si="495"/>
        <v>0</v>
      </c>
      <c r="AH671" s="123">
        <f t="shared" si="496"/>
        <v>0</v>
      </c>
      <c r="AI671" s="120">
        <f t="shared" si="497"/>
        <v>0</v>
      </c>
      <c r="AJ671" s="124">
        <f t="shared" si="498"/>
        <v>0</v>
      </c>
      <c r="AK671" s="125"/>
      <c r="AL671" s="120">
        <f t="shared" si="499"/>
        <v>0</v>
      </c>
      <c r="AM671" s="120">
        <f t="shared" si="500"/>
        <v>0</v>
      </c>
      <c r="AN671" s="120">
        <f t="shared" si="501"/>
        <v>0</v>
      </c>
      <c r="AO671" s="120">
        <f t="shared" si="502"/>
        <v>0</v>
      </c>
      <c r="AP671" s="120">
        <f t="shared" si="503"/>
        <v>0</v>
      </c>
      <c r="AQ671" s="123">
        <f t="shared" si="504"/>
        <v>0</v>
      </c>
      <c r="AS671" s="126">
        <f t="shared" si="505"/>
        <v>0</v>
      </c>
      <c r="AT671" s="126">
        <f t="shared" si="506"/>
        <v>0</v>
      </c>
      <c r="AU671" s="126">
        <f t="shared" si="507"/>
        <v>0</v>
      </c>
      <c r="AV671" s="126">
        <f t="shared" si="508"/>
        <v>0</v>
      </c>
      <c r="AW671" s="127"/>
      <c r="AX671" s="128" t="str">
        <f t="shared" si="509"/>
        <v>MVA0220-ST-0030-003-B</v>
      </c>
      <c r="AY671" s="128">
        <f t="shared" si="510"/>
        <v>116.43</v>
      </c>
      <c r="AZ671" s="129"/>
      <c r="BA671" s="129"/>
      <c r="BB671" s="129"/>
      <c r="BC671" s="129"/>
      <c r="BD671" s="129">
        <f t="shared" si="511"/>
        <v>144.30289569986044</v>
      </c>
      <c r="BE671" s="129"/>
      <c r="BF671" s="129"/>
      <c r="BG671" s="129"/>
      <c r="BH671" s="129"/>
      <c r="BI671" s="129">
        <f t="shared" si="516"/>
        <v>149.53505477389172</v>
      </c>
      <c r="BJ671" s="129"/>
    </row>
    <row r="672" spans="1:62" s="122" customFormat="1" x14ac:dyDescent="0.2">
      <c r="A672" s="94" t="s">
        <v>766</v>
      </c>
      <c r="B672" s="94">
        <f>IF(ISERROR(VLOOKUP('Prices updated for CPI'!A661,Quantities!$A$1:$B$576,2,FALSE)),0,VLOOKUP('Prices updated for CPI'!A661,Quantities!$A$1:$B$576,2,FALSE))</f>
        <v>0</v>
      </c>
      <c r="C672" s="98">
        <f t="shared" si="484"/>
        <v>1</v>
      </c>
      <c r="D672" s="96">
        <v>4</v>
      </c>
      <c r="E672" s="97">
        <v>810</v>
      </c>
      <c r="F672" s="116">
        <v>0</v>
      </c>
      <c r="G672" s="117">
        <v>0</v>
      </c>
      <c r="H672" s="117">
        <v>0</v>
      </c>
      <c r="I672" s="117">
        <v>41.351400949948278</v>
      </c>
      <c r="J672" s="118">
        <f t="shared" si="485"/>
        <v>41.351400949948278</v>
      </c>
      <c r="K672" s="119">
        <f>IF(ISERROR(VLOOKUP($A672,'14-15 pricing'!$A$1:$D$1208,4,FALSE)),L672,VLOOKUP($A672,'14-15 pricing'!$A$1:$D$1208,4,FALSE))</f>
        <v>54.88</v>
      </c>
      <c r="L672" s="119">
        <f t="shared" ref="L672:W699" si="522">IF($D672=1,($I672*(1+L$8)*L$7)+$F672,$J672*(1+L$8)*L$7)</f>
        <v>58.110434866921985</v>
      </c>
      <c r="M672" s="119">
        <f t="shared" ref="M672:M699" si="523">IF($D672=1,($I672*(1+U$8)*U$7)+$F672,$J672*(1+U$8)*U$7)</f>
        <v>58.261571527122697</v>
      </c>
      <c r="N672" s="119">
        <f t="shared" si="486"/>
        <v>59.711074393618738</v>
      </c>
      <c r="O672" s="119">
        <f t="shared" si="487"/>
        <v>60.611736368917256</v>
      </c>
      <c r="P672" s="119">
        <f t="shared" ref="P672:P699" si="524">IF($D672=1,($I672*(1+V$8)*V$7)+$G672,$J672*(1+V$8)*V$7)</f>
        <v>58.125253911386295</v>
      </c>
      <c r="Q672" s="119">
        <f t="shared" si="512"/>
        <v>59.549322632215258</v>
      </c>
      <c r="R672" s="119">
        <f t="shared" si="513"/>
        <v>61.030863750842826</v>
      </c>
      <c r="S672" s="119">
        <f t="shared" si="514"/>
        <v>61.95143298960172</v>
      </c>
      <c r="T672" s="119">
        <f t="shared" si="515"/>
        <v>62.742547179160127</v>
      </c>
      <c r="U672" s="119">
        <f t="shared" si="522"/>
        <v>58.261571527122697</v>
      </c>
      <c r="V672" s="119">
        <f t="shared" si="522"/>
        <v>58.125253911386295</v>
      </c>
      <c r="W672" s="119">
        <f t="shared" si="522"/>
        <v>58.668410961817244</v>
      </c>
      <c r="X672" s="117">
        <f t="shared" ref="X672:X699" si="525">IF($D672=4,($I672*(1+L$8)*L$7))</f>
        <v>58.110434866921985</v>
      </c>
      <c r="Y672" s="117">
        <f t="shared" ref="Y672:Y699" si="526">IF($D672=4,0)</f>
        <v>0</v>
      </c>
      <c r="Z672" s="120">
        <f t="shared" si="489"/>
        <v>58.110434866921985</v>
      </c>
      <c r="AA672" s="121">
        <f t="shared" si="490"/>
        <v>0</v>
      </c>
      <c r="AC672" s="120">
        <f t="shared" si="491"/>
        <v>0</v>
      </c>
      <c r="AD672" s="120">
        <f t="shared" si="492"/>
        <v>0</v>
      </c>
      <c r="AE672" s="120">
        <f t="shared" si="493"/>
        <v>0</v>
      </c>
      <c r="AF672" s="120">
        <f t="shared" si="494"/>
        <v>0</v>
      </c>
      <c r="AG672" s="120">
        <f t="shared" si="495"/>
        <v>0</v>
      </c>
      <c r="AH672" s="123">
        <f t="shared" si="496"/>
        <v>0</v>
      </c>
      <c r="AI672" s="120">
        <f t="shared" si="497"/>
        <v>0</v>
      </c>
      <c r="AJ672" s="124">
        <f t="shared" si="498"/>
        <v>0</v>
      </c>
      <c r="AK672" s="125"/>
      <c r="AL672" s="120">
        <f t="shared" si="499"/>
        <v>0</v>
      </c>
      <c r="AM672" s="120">
        <f t="shared" si="500"/>
        <v>0</v>
      </c>
      <c r="AN672" s="120">
        <f t="shared" si="501"/>
        <v>0</v>
      </c>
      <c r="AO672" s="120">
        <f t="shared" si="502"/>
        <v>0</v>
      </c>
      <c r="AP672" s="120">
        <f t="shared" si="503"/>
        <v>0</v>
      </c>
      <c r="AQ672" s="123">
        <f t="shared" si="504"/>
        <v>0</v>
      </c>
      <c r="AS672" s="126">
        <f t="shared" si="505"/>
        <v>0</v>
      </c>
      <c r="AT672" s="126">
        <f t="shared" si="506"/>
        <v>0</v>
      </c>
      <c r="AU672" s="126">
        <f t="shared" si="507"/>
        <v>0</v>
      </c>
      <c r="AV672" s="126">
        <f t="shared" si="508"/>
        <v>0</v>
      </c>
      <c r="AW672" s="127"/>
      <c r="AX672" s="128" t="str">
        <f t="shared" si="509"/>
        <v>FLU0130-ST-0810-004-B</v>
      </c>
      <c r="AY672" s="128">
        <f t="shared" si="510"/>
        <v>54.88</v>
      </c>
      <c r="AZ672" s="129"/>
      <c r="BA672" s="129"/>
      <c r="BB672" s="129"/>
      <c r="BC672" s="129"/>
      <c r="BD672" s="129">
        <f t="shared" si="511"/>
        <v>60.611736368917256</v>
      </c>
      <c r="BE672" s="129"/>
      <c r="BF672" s="129"/>
      <c r="BG672" s="129"/>
      <c r="BH672" s="129"/>
      <c r="BI672" s="129">
        <f t="shared" si="516"/>
        <v>62.742547179160127</v>
      </c>
      <c r="BJ672" s="129"/>
    </row>
    <row r="673" spans="1:62" s="122" customFormat="1" x14ac:dyDescent="0.2">
      <c r="A673" s="94" t="s">
        <v>797</v>
      </c>
      <c r="B673" s="94">
        <f>IF(ISERROR(VLOOKUP('Prices updated for CPI'!A664,Quantities!$A$1:$B$576,2,FALSE)),0,VLOOKUP('Prices updated for CPI'!A664,Quantities!$A$1:$B$576,2,FALSE))</f>
        <v>0</v>
      </c>
      <c r="C673" s="98">
        <f t="shared" si="484"/>
        <v>1</v>
      </c>
      <c r="D673" s="96">
        <v>4</v>
      </c>
      <c r="E673" s="97">
        <v>990</v>
      </c>
      <c r="F673" s="116">
        <v>0</v>
      </c>
      <c r="G673" s="117">
        <v>0</v>
      </c>
      <c r="H673" s="117">
        <v>0</v>
      </c>
      <c r="I673" s="117">
        <v>43.93336073760041</v>
      </c>
      <c r="J673" s="118">
        <f t="shared" si="485"/>
        <v>43.93336073760041</v>
      </c>
      <c r="K673" s="119">
        <f>IF(ISERROR(VLOOKUP($A673,'14-15 pricing'!$A$1:$D$1208,4,FALSE)),L673,VLOOKUP($A673,'14-15 pricing'!$A$1:$D$1208,4,FALSE))</f>
        <v>53.91</v>
      </c>
      <c r="L673" s="119">
        <f t="shared" si="522"/>
        <v>61.738819942701589</v>
      </c>
      <c r="M673" s="119">
        <f t="shared" si="523"/>
        <v>61.899393496698252</v>
      </c>
      <c r="N673" s="119">
        <f t="shared" si="486"/>
        <v>63.43940256195426</v>
      </c>
      <c r="O673" s="119">
        <f t="shared" si="487"/>
        <v>64.396301398618206</v>
      </c>
      <c r="P673" s="119">
        <f t="shared" si="524"/>
        <v>61.754564280530076</v>
      </c>
      <c r="Q673" s="119">
        <f t="shared" si="512"/>
        <v>63.267551105403058</v>
      </c>
      <c r="R673" s="119">
        <f t="shared" si="513"/>
        <v>64.841598874450511</v>
      </c>
      <c r="S673" s="119">
        <f t="shared" si="514"/>
        <v>65.819647973664473</v>
      </c>
      <c r="T673" s="119">
        <f t="shared" si="515"/>
        <v>66.660158918301462</v>
      </c>
      <c r="U673" s="119">
        <f t="shared" si="522"/>
        <v>61.899393496698252</v>
      </c>
      <c r="V673" s="119">
        <f t="shared" si="522"/>
        <v>61.754564280530076</v>
      </c>
      <c r="W673" s="119">
        <f t="shared" si="522"/>
        <v>62.331635772319125</v>
      </c>
      <c r="X673" s="117">
        <f t="shared" si="525"/>
        <v>61.738819942701589</v>
      </c>
      <c r="Y673" s="117">
        <f t="shared" si="526"/>
        <v>0</v>
      </c>
      <c r="Z673" s="120">
        <f t="shared" si="489"/>
        <v>61.738819942701589</v>
      </c>
      <c r="AA673" s="121">
        <f t="shared" si="490"/>
        <v>0</v>
      </c>
      <c r="AC673" s="120">
        <f t="shared" si="491"/>
        <v>0</v>
      </c>
      <c r="AD673" s="120">
        <f t="shared" si="492"/>
        <v>0</v>
      </c>
      <c r="AE673" s="120">
        <f t="shared" si="493"/>
        <v>0</v>
      </c>
      <c r="AF673" s="120">
        <f t="shared" si="494"/>
        <v>0</v>
      </c>
      <c r="AG673" s="120">
        <f t="shared" si="495"/>
        <v>0</v>
      </c>
      <c r="AH673" s="123">
        <f t="shared" si="496"/>
        <v>0</v>
      </c>
      <c r="AI673" s="120">
        <f t="shared" si="497"/>
        <v>0</v>
      </c>
      <c r="AJ673" s="124">
        <f t="shared" si="498"/>
        <v>0</v>
      </c>
      <c r="AK673" s="125"/>
      <c r="AL673" s="120">
        <f t="shared" si="499"/>
        <v>0</v>
      </c>
      <c r="AM673" s="120">
        <f t="shared" si="500"/>
        <v>0</v>
      </c>
      <c r="AN673" s="120">
        <f t="shared" si="501"/>
        <v>0</v>
      </c>
      <c r="AO673" s="120">
        <f t="shared" si="502"/>
        <v>0</v>
      </c>
      <c r="AP673" s="120">
        <f t="shared" si="503"/>
        <v>0</v>
      </c>
      <c r="AQ673" s="123">
        <f t="shared" si="504"/>
        <v>0</v>
      </c>
      <c r="AS673" s="126">
        <f t="shared" si="505"/>
        <v>0</v>
      </c>
      <c r="AT673" s="126">
        <f t="shared" si="506"/>
        <v>0</v>
      </c>
      <c r="AU673" s="126">
        <f t="shared" si="507"/>
        <v>0</v>
      </c>
      <c r="AV673" s="126">
        <f t="shared" si="508"/>
        <v>0</v>
      </c>
      <c r="AW673" s="127"/>
      <c r="AX673" s="128" t="str">
        <f t="shared" si="509"/>
        <v>FLU0240-ST-0990-004-B</v>
      </c>
      <c r="AY673" s="128">
        <f t="shared" si="510"/>
        <v>53.91</v>
      </c>
      <c r="AZ673" s="129"/>
      <c r="BA673" s="129"/>
      <c r="BB673" s="129"/>
      <c r="BC673" s="129"/>
      <c r="BD673" s="129">
        <f t="shared" si="511"/>
        <v>64.396301398618206</v>
      </c>
      <c r="BE673" s="129"/>
      <c r="BF673" s="129"/>
      <c r="BG673" s="129"/>
      <c r="BH673" s="129"/>
      <c r="BI673" s="129">
        <f t="shared" si="516"/>
        <v>66.660158918301462</v>
      </c>
      <c r="BJ673" s="129"/>
    </row>
    <row r="674" spans="1:62" s="122" customFormat="1" x14ac:dyDescent="0.2">
      <c r="A674" s="94" t="s">
        <v>818</v>
      </c>
      <c r="B674" s="94">
        <f>IF(ISERROR(VLOOKUP('Prices updated for CPI'!A670,Quantities!$A$1:$B$576,2,FALSE)),0,VLOOKUP('Prices updated for CPI'!A670,Quantities!$A$1:$B$576,2,FALSE))</f>
        <v>0</v>
      </c>
      <c r="C674" s="98">
        <f t="shared" si="484"/>
        <v>1</v>
      </c>
      <c r="D674" s="96">
        <v>4</v>
      </c>
      <c r="E674" s="97">
        <v>1680</v>
      </c>
      <c r="F674" s="116">
        <v>0</v>
      </c>
      <c r="G674" s="117">
        <v>0</v>
      </c>
      <c r="H674" s="117">
        <v>0</v>
      </c>
      <c r="I674" s="117">
        <v>47.242641883794015</v>
      </c>
      <c r="J674" s="118">
        <f t="shared" si="485"/>
        <v>47.242641883794015</v>
      </c>
      <c r="K674" s="119">
        <f>IF(ISERROR(VLOOKUP($A674,'14-15 pricing'!$A$1:$D$1208,4,FALSE)),L674,VLOOKUP($A674,'14-15 pricing'!$A$1:$D$1208,4,FALSE))</f>
        <v>52.98</v>
      </c>
      <c r="L674" s="119">
        <f t="shared" si="522"/>
        <v>66.389297606928281</v>
      </c>
      <c r="M674" s="119">
        <f t="shared" si="523"/>
        <v>66.561966366615948</v>
      </c>
      <c r="N674" s="119">
        <f t="shared" si="486"/>
        <v>68.217976640954447</v>
      </c>
      <c r="O674" s="119">
        <f t="shared" si="487"/>
        <v>69.246953898795866</v>
      </c>
      <c r="P674" s="119">
        <f t="shared" si="524"/>
        <v>66.406227887271982</v>
      </c>
      <c r="Q674" s="119">
        <f t="shared" si="512"/>
        <v>68.033180470510146</v>
      </c>
      <c r="R674" s="119">
        <f t="shared" si="513"/>
        <v>69.725793414583208</v>
      </c>
      <c r="S674" s="119">
        <f t="shared" si="514"/>
        <v>70.777514078861628</v>
      </c>
      <c r="T674" s="119">
        <f t="shared" si="515"/>
        <v>71.681336524725893</v>
      </c>
      <c r="U674" s="119">
        <f t="shared" si="522"/>
        <v>66.561966366615948</v>
      </c>
      <c r="V674" s="119">
        <f t="shared" si="522"/>
        <v>66.406227887271982</v>
      </c>
      <c r="W674" s="119">
        <f t="shared" si="522"/>
        <v>67.026767299013457</v>
      </c>
      <c r="X674" s="117">
        <f t="shared" si="525"/>
        <v>66.389297606928281</v>
      </c>
      <c r="Y674" s="117">
        <f t="shared" si="526"/>
        <v>0</v>
      </c>
      <c r="Z674" s="120">
        <f t="shared" si="489"/>
        <v>66.389297606928281</v>
      </c>
      <c r="AA674" s="121">
        <f t="shared" si="490"/>
        <v>0</v>
      </c>
      <c r="AC674" s="120">
        <f t="shared" si="491"/>
        <v>0</v>
      </c>
      <c r="AD674" s="120">
        <f t="shared" si="492"/>
        <v>0</v>
      </c>
      <c r="AE674" s="120">
        <f t="shared" si="493"/>
        <v>0</v>
      </c>
      <c r="AF674" s="120">
        <f t="shared" si="494"/>
        <v>0</v>
      </c>
      <c r="AG674" s="120">
        <f t="shared" si="495"/>
        <v>0</v>
      </c>
      <c r="AH674" s="123">
        <f t="shared" si="496"/>
        <v>0</v>
      </c>
      <c r="AI674" s="120">
        <f t="shared" si="497"/>
        <v>0</v>
      </c>
      <c r="AJ674" s="124">
        <f t="shared" si="498"/>
        <v>0</v>
      </c>
      <c r="AK674" s="125"/>
      <c r="AL674" s="120">
        <f t="shared" si="499"/>
        <v>0</v>
      </c>
      <c r="AM674" s="120">
        <f t="shared" si="500"/>
        <v>0</v>
      </c>
      <c r="AN674" s="120">
        <f t="shared" si="501"/>
        <v>0</v>
      </c>
      <c r="AO674" s="120">
        <f t="shared" si="502"/>
        <v>0</v>
      </c>
      <c r="AP674" s="120">
        <f t="shared" si="503"/>
        <v>0</v>
      </c>
      <c r="AQ674" s="123">
        <f t="shared" si="504"/>
        <v>0</v>
      </c>
      <c r="AS674" s="126">
        <f t="shared" si="505"/>
        <v>0</v>
      </c>
      <c r="AT674" s="126">
        <f t="shared" si="506"/>
        <v>0</v>
      </c>
      <c r="AU674" s="126">
        <f t="shared" si="507"/>
        <v>0</v>
      </c>
      <c r="AV674" s="126">
        <f t="shared" si="508"/>
        <v>0</v>
      </c>
      <c r="AW674" s="127"/>
      <c r="AX674" s="128" t="str">
        <f t="shared" si="509"/>
        <v>FLU0350-ST-1680-004-B</v>
      </c>
      <c r="AY674" s="128">
        <f t="shared" si="510"/>
        <v>52.98</v>
      </c>
      <c r="AZ674" s="129"/>
      <c r="BA674" s="129"/>
      <c r="BB674" s="129"/>
      <c r="BC674" s="129"/>
      <c r="BD674" s="129">
        <f t="shared" si="511"/>
        <v>69.246953898795866</v>
      </c>
      <c r="BE674" s="129"/>
      <c r="BF674" s="129"/>
      <c r="BG674" s="129"/>
      <c r="BH674" s="129"/>
      <c r="BI674" s="129">
        <f t="shared" si="516"/>
        <v>71.681336524725893</v>
      </c>
      <c r="BJ674" s="129"/>
    </row>
    <row r="675" spans="1:62" s="122" customFormat="1" x14ac:dyDescent="0.2">
      <c r="A675" s="94" t="s">
        <v>822</v>
      </c>
      <c r="B675" s="94">
        <f>IF(ISERROR(VLOOKUP('Prices updated for CPI'!A672,Quantities!$A$1:$B$576,2,FALSE)),0,VLOOKUP('Prices updated for CPI'!A672,Quantities!$A$1:$B$576,2,FALSE))</f>
        <v>0</v>
      </c>
      <c r="C675" s="98">
        <f t="shared" si="484"/>
        <v>1</v>
      </c>
      <c r="D675" s="96">
        <v>4</v>
      </c>
      <c r="E675" s="97">
        <v>1690</v>
      </c>
      <c r="F675" s="116">
        <v>0</v>
      </c>
      <c r="G675" s="117">
        <v>0</v>
      </c>
      <c r="H675" s="117">
        <v>0</v>
      </c>
      <c r="I675" s="117">
        <v>46.341815717127346</v>
      </c>
      <c r="J675" s="118">
        <f t="shared" si="485"/>
        <v>46.341815717127346</v>
      </c>
      <c r="K675" s="119">
        <f>IF(ISERROR(VLOOKUP($A675,'14-15 pricing'!$A$1:$D$1208,4,FALSE)),L675,VLOOKUP($A675,'14-15 pricing'!$A$1:$D$1208,4,FALSE))</f>
        <v>52.98</v>
      </c>
      <c r="L675" s="119">
        <f t="shared" si="522"/>
        <v>65.123381602102612</v>
      </c>
      <c r="M675" s="119">
        <f t="shared" si="523"/>
        <v>65.292757901193454</v>
      </c>
      <c r="N675" s="119">
        <f t="shared" si="486"/>
        <v>66.917191249942945</v>
      </c>
      <c r="O675" s="119">
        <f t="shared" si="487"/>
        <v>67.92654789382614</v>
      </c>
      <c r="P675" s="119">
        <f t="shared" si="524"/>
        <v>65.139989054616748</v>
      </c>
      <c r="Q675" s="119">
        <f t="shared" si="512"/>
        <v>66.73591878645486</v>
      </c>
      <c r="R675" s="119">
        <f t="shared" si="513"/>
        <v>68.396256862542984</v>
      </c>
      <c r="S675" s="119">
        <f t="shared" si="514"/>
        <v>69.427923239918144</v>
      </c>
      <c r="T675" s="119">
        <f t="shared" si="515"/>
        <v>70.314511532974905</v>
      </c>
      <c r="U675" s="119">
        <f t="shared" si="522"/>
        <v>65.292757901193454</v>
      </c>
      <c r="V675" s="119">
        <f t="shared" si="522"/>
        <v>65.139989054616748</v>
      </c>
      <c r="W675" s="119">
        <f t="shared" si="522"/>
        <v>65.748695975260048</v>
      </c>
      <c r="X675" s="117">
        <f t="shared" si="525"/>
        <v>65.123381602102612</v>
      </c>
      <c r="Y675" s="117">
        <f t="shared" si="526"/>
        <v>0</v>
      </c>
      <c r="Z675" s="120">
        <f t="shared" si="489"/>
        <v>65.123381602102612</v>
      </c>
      <c r="AA675" s="121">
        <f t="shared" si="490"/>
        <v>0</v>
      </c>
      <c r="AC675" s="120">
        <f t="shared" si="491"/>
        <v>0</v>
      </c>
      <c r="AD675" s="120">
        <f t="shared" si="492"/>
        <v>0</v>
      </c>
      <c r="AE675" s="120">
        <f t="shared" si="493"/>
        <v>0</v>
      </c>
      <c r="AF675" s="120">
        <f t="shared" si="494"/>
        <v>0</v>
      </c>
      <c r="AG675" s="120">
        <f t="shared" si="495"/>
        <v>0</v>
      </c>
      <c r="AH675" s="123">
        <f t="shared" si="496"/>
        <v>0</v>
      </c>
      <c r="AI675" s="120">
        <f t="shared" si="497"/>
        <v>0</v>
      </c>
      <c r="AJ675" s="124">
        <f t="shared" si="498"/>
        <v>0</v>
      </c>
      <c r="AK675" s="125"/>
      <c r="AL675" s="120">
        <f t="shared" si="499"/>
        <v>0</v>
      </c>
      <c r="AM675" s="120">
        <f t="shared" si="500"/>
        <v>0</v>
      </c>
      <c r="AN675" s="120">
        <f t="shared" si="501"/>
        <v>0</v>
      </c>
      <c r="AO675" s="120">
        <f t="shared" si="502"/>
        <v>0</v>
      </c>
      <c r="AP675" s="120">
        <f t="shared" si="503"/>
        <v>0</v>
      </c>
      <c r="AQ675" s="123">
        <f t="shared" si="504"/>
        <v>0</v>
      </c>
      <c r="AS675" s="126">
        <f t="shared" si="505"/>
        <v>0</v>
      </c>
      <c r="AT675" s="126">
        <f t="shared" si="506"/>
        <v>0</v>
      </c>
      <c r="AU675" s="126">
        <f t="shared" si="507"/>
        <v>0</v>
      </c>
      <c r="AV675" s="126">
        <f t="shared" si="508"/>
        <v>0</v>
      </c>
      <c r="AW675" s="127"/>
      <c r="AX675" s="128" t="str">
        <f t="shared" si="509"/>
        <v>FLU0350-ST-1690-004-B</v>
      </c>
      <c r="AY675" s="128">
        <f t="shared" si="510"/>
        <v>52.98</v>
      </c>
      <c r="AZ675" s="129"/>
      <c r="BA675" s="129"/>
      <c r="BB675" s="129"/>
      <c r="BC675" s="129"/>
      <c r="BD675" s="129">
        <f t="shared" si="511"/>
        <v>67.92654789382614</v>
      </c>
      <c r="BE675" s="129"/>
      <c r="BF675" s="129"/>
      <c r="BG675" s="129"/>
      <c r="BH675" s="129"/>
      <c r="BI675" s="129">
        <f t="shared" si="516"/>
        <v>70.314511532974905</v>
      </c>
      <c r="BJ675" s="129"/>
    </row>
    <row r="676" spans="1:62" s="122" customFormat="1" x14ac:dyDescent="0.2">
      <c r="A676" s="94" t="s">
        <v>948</v>
      </c>
      <c r="B676" s="94">
        <f>IF(ISERROR(VLOOKUP('Prices updated for CPI'!A678,Quantities!$A$1:$B$576,2,FALSE)),0,VLOOKUP('Prices updated for CPI'!A678,Quantities!$A$1:$B$576,2,FALSE))</f>
        <v>0</v>
      </c>
      <c r="C676" s="98">
        <f t="shared" si="484"/>
        <v>1</v>
      </c>
      <c r="D676" s="96">
        <v>4</v>
      </c>
      <c r="E676" s="97">
        <v>40</v>
      </c>
      <c r="F676" s="116">
        <v>0</v>
      </c>
      <c r="G676" s="117">
        <v>0</v>
      </c>
      <c r="H676" s="117">
        <v>0</v>
      </c>
      <c r="I676" s="117">
        <v>49.975415853378351</v>
      </c>
      <c r="J676" s="118">
        <f t="shared" si="485"/>
        <v>49.975415853378351</v>
      </c>
      <c r="K676" s="119">
        <f>IF(ISERROR(VLOOKUP($A676,'14-15 pricing'!$A$1:$D$1208,4,FALSE)),L676,VLOOKUP($A676,'14-15 pricing'!$A$1:$D$1208,4,FALSE))</f>
        <v>39.729999999999997</v>
      </c>
      <c r="L676" s="119">
        <f t="shared" si="522"/>
        <v>70.229619340108854</v>
      </c>
      <c r="M676" s="119">
        <f t="shared" si="523"/>
        <v>70.412276209542696</v>
      </c>
      <c r="N676" s="119">
        <f t="shared" si="486"/>
        <v>72.164079216688307</v>
      </c>
      <c r="O676" s="119">
        <f t="shared" si="487"/>
        <v>73.252578172584634</v>
      </c>
      <c r="P676" s="119">
        <f t="shared" si="524"/>
        <v>70.247528960886882</v>
      </c>
      <c r="Q676" s="119">
        <f t="shared" si="512"/>
        <v>71.968593420428604</v>
      </c>
      <c r="R676" s="119">
        <f t="shared" si="513"/>
        <v>73.759116396830564</v>
      </c>
      <c r="S676" s="119">
        <f t="shared" si="514"/>
        <v>74.871674362750241</v>
      </c>
      <c r="T676" s="119">
        <f t="shared" si="515"/>
        <v>75.827778864712442</v>
      </c>
      <c r="U676" s="119">
        <f t="shared" si="522"/>
        <v>70.412276209542696</v>
      </c>
      <c r="V676" s="119">
        <f t="shared" si="522"/>
        <v>70.247528960886882</v>
      </c>
      <c r="W676" s="119">
        <f t="shared" si="522"/>
        <v>70.903963781603991</v>
      </c>
      <c r="X676" s="117">
        <f t="shared" si="525"/>
        <v>70.229619340108854</v>
      </c>
      <c r="Y676" s="117">
        <f t="shared" si="526"/>
        <v>0</v>
      </c>
      <c r="Z676" s="120">
        <f t="shared" si="489"/>
        <v>70.229619340108854</v>
      </c>
      <c r="AA676" s="121">
        <f t="shared" si="490"/>
        <v>0</v>
      </c>
      <c r="AC676" s="120">
        <f t="shared" si="491"/>
        <v>0</v>
      </c>
      <c r="AD676" s="120">
        <f t="shared" si="492"/>
        <v>0</v>
      </c>
      <c r="AE676" s="120">
        <f t="shared" si="493"/>
        <v>0</v>
      </c>
      <c r="AF676" s="120">
        <f t="shared" si="494"/>
        <v>0</v>
      </c>
      <c r="AG676" s="120">
        <f t="shared" si="495"/>
        <v>0</v>
      </c>
      <c r="AH676" s="123">
        <f t="shared" si="496"/>
        <v>0</v>
      </c>
      <c r="AI676" s="120">
        <f t="shared" si="497"/>
        <v>0</v>
      </c>
      <c r="AJ676" s="124">
        <f t="shared" si="498"/>
        <v>0</v>
      </c>
      <c r="AK676" s="125"/>
      <c r="AL676" s="120">
        <f t="shared" si="499"/>
        <v>0</v>
      </c>
      <c r="AM676" s="120">
        <f t="shared" si="500"/>
        <v>0</v>
      </c>
      <c r="AN676" s="120">
        <f t="shared" si="501"/>
        <v>0</v>
      </c>
      <c r="AO676" s="120">
        <f t="shared" si="502"/>
        <v>0</v>
      </c>
      <c r="AP676" s="120">
        <f t="shared" si="503"/>
        <v>0</v>
      </c>
      <c r="AQ676" s="123">
        <f t="shared" si="504"/>
        <v>0</v>
      </c>
      <c r="AS676" s="126">
        <f t="shared" si="505"/>
        <v>0</v>
      </c>
      <c r="AT676" s="126">
        <f t="shared" si="506"/>
        <v>0</v>
      </c>
      <c r="AU676" s="126">
        <f t="shared" si="507"/>
        <v>0</v>
      </c>
      <c r="AV676" s="126">
        <f t="shared" si="508"/>
        <v>0</v>
      </c>
      <c r="AW676" s="127"/>
      <c r="AX676" s="128" t="str">
        <f t="shared" si="509"/>
        <v>HPS0010-ST-0040-004-B</v>
      </c>
      <c r="AY676" s="128">
        <f t="shared" si="510"/>
        <v>39.729999999999997</v>
      </c>
      <c r="AZ676" s="129"/>
      <c r="BA676" s="129"/>
      <c r="BB676" s="129"/>
      <c r="BC676" s="129"/>
      <c r="BD676" s="129">
        <f t="shared" si="511"/>
        <v>73.252578172584634</v>
      </c>
      <c r="BE676" s="129"/>
      <c r="BF676" s="129"/>
      <c r="BG676" s="129"/>
      <c r="BH676" s="129"/>
      <c r="BI676" s="129">
        <f t="shared" si="516"/>
        <v>75.827778864712442</v>
      </c>
      <c r="BJ676" s="129"/>
    </row>
    <row r="677" spans="1:62" s="122" customFormat="1" x14ac:dyDescent="0.2">
      <c r="A677" s="94" t="s">
        <v>952</v>
      </c>
      <c r="B677" s="94">
        <f>IF(ISERROR(VLOOKUP('Prices updated for CPI'!A679,Quantities!$A$1:$B$576,2,FALSE)),0,VLOOKUP('Prices updated for CPI'!A679,Quantities!$A$1:$B$576,2,FALSE))</f>
        <v>0</v>
      </c>
      <c r="C677" s="98">
        <f t="shared" si="484"/>
        <v>1</v>
      </c>
      <c r="D677" s="96">
        <v>4</v>
      </c>
      <c r="E677" s="97">
        <v>360</v>
      </c>
      <c r="F677" s="116">
        <v>0</v>
      </c>
      <c r="G677" s="117">
        <v>0</v>
      </c>
      <c r="H677" s="117">
        <v>0</v>
      </c>
      <c r="I677" s="117">
        <v>59.850299603378353</v>
      </c>
      <c r="J677" s="118">
        <f t="shared" si="485"/>
        <v>59.850299603378353</v>
      </c>
      <c r="K677" s="119">
        <f>IF(ISERROR(VLOOKUP($A677,'14-15 pricing'!$A$1:$D$1208,4,FALSE)),L677,VLOOKUP($A677,'14-15 pricing'!$A$1:$D$1208,4,FALSE))</f>
        <v>51.15</v>
      </c>
      <c r="L677" s="119">
        <f t="shared" si="522"/>
        <v>84.106628964701002</v>
      </c>
      <c r="M677" s="119">
        <f t="shared" si="523"/>
        <v>84.325377887017211</v>
      </c>
      <c r="N677" s="119">
        <f t="shared" si="486"/>
        <v>86.423328109810143</v>
      </c>
      <c r="O677" s="119">
        <f t="shared" si="487"/>
        <v>87.726908830768878</v>
      </c>
      <c r="P677" s="119">
        <f t="shared" si="524"/>
        <v>84.128077433934209</v>
      </c>
      <c r="Q677" s="119">
        <f t="shared" si="512"/>
        <v>86.189215331065597</v>
      </c>
      <c r="R677" s="119">
        <f t="shared" si="513"/>
        <v>88.333536388819141</v>
      </c>
      <c r="S677" s="119">
        <f t="shared" si="514"/>
        <v>89.665930055772819</v>
      </c>
      <c r="T677" s="119">
        <f t="shared" si="515"/>
        <v>90.810955863311122</v>
      </c>
      <c r="U677" s="119">
        <f t="shared" si="522"/>
        <v>84.325377887017211</v>
      </c>
      <c r="V677" s="119">
        <f t="shared" si="522"/>
        <v>84.128077433934209</v>
      </c>
      <c r="W677" s="119">
        <f t="shared" si="522"/>
        <v>84.914220380803826</v>
      </c>
      <c r="X677" s="117">
        <f t="shared" si="525"/>
        <v>84.106628964701002</v>
      </c>
      <c r="Y677" s="117">
        <f t="shared" si="526"/>
        <v>0</v>
      </c>
      <c r="Z677" s="120">
        <f t="shared" si="489"/>
        <v>84.106628964701002</v>
      </c>
      <c r="AA677" s="121">
        <f t="shared" si="490"/>
        <v>0</v>
      </c>
      <c r="AC677" s="120">
        <f t="shared" si="491"/>
        <v>0</v>
      </c>
      <c r="AD677" s="120">
        <f t="shared" si="492"/>
        <v>0</v>
      </c>
      <c r="AE677" s="120">
        <f t="shared" si="493"/>
        <v>0</v>
      </c>
      <c r="AF677" s="120">
        <f t="shared" si="494"/>
        <v>0</v>
      </c>
      <c r="AG677" s="120">
        <f t="shared" si="495"/>
        <v>0</v>
      </c>
      <c r="AH677" s="123">
        <f t="shared" si="496"/>
        <v>0</v>
      </c>
      <c r="AI677" s="120">
        <f t="shared" si="497"/>
        <v>0</v>
      </c>
      <c r="AJ677" s="124">
        <f t="shared" si="498"/>
        <v>0</v>
      </c>
      <c r="AK677" s="125"/>
      <c r="AL677" s="120">
        <f t="shared" si="499"/>
        <v>0</v>
      </c>
      <c r="AM677" s="120">
        <f t="shared" si="500"/>
        <v>0</v>
      </c>
      <c r="AN677" s="120">
        <f t="shared" si="501"/>
        <v>0</v>
      </c>
      <c r="AO677" s="120">
        <f t="shared" si="502"/>
        <v>0</v>
      </c>
      <c r="AP677" s="120">
        <f t="shared" si="503"/>
        <v>0</v>
      </c>
      <c r="AQ677" s="123">
        <f t="shared" si="504"/>
        <v>0</v>
      </c>
      <c r="AS677" s="126">
        <f t="shared" si="505"/>
        <v>0</v>
      </c>
      <c r="AT677" s="126">
        <f t="shared" si="506"/>
        <v>0</v>
      </c>
      <c r="AU677" s="126">
        <f t="shared" si="507"/>
        <v>0</v>
      </c>
      <c r="AV677" s="126">
        <f t="shared" si="508"/>
        <v>0</v>
      </c>
      <c r="AW677" s="127"/>
      <c r="AX677" s="128" t="str">
        <f t="shared" si="509"/>
        <v>HPS0010-ST-0360-004-B</v>
      </c>
      <c r="AY677" s="128">
        <f t="shared" si="510"/>
        <v>51.15</v>
      </c>
      <c r="AZ677" s="129"/>
      <c r="BA677" s="129"/>
      <c r="BB677" s="129"/>
      <c r="BC677" s="129"/>
      <c r="BD677" s="129">
        <f t="shared" si="511"/>
        <v>87.726908830768878</v>
      </c>
      <c r="BE677" s="129"/>
      <c r="BF677" s="129"/>
      <c r="BG677" s="129"/>
      <c r="BH677" s="129"/>
      <c r="BI677" s="129">
        <f t="shared" si="516"/>
        <v>90.810955863311122</v>
      </c>
      <c r="BJ677" s="129"/>
    </row>
    <row r="678" spans="1:62" s="122" customFormat="1" x14ac:dyDescent="0.2">
      <c r="A678" s="94" t="s">
        <v>968</v>
      </c>
      <c r="B678" s="94">
        <f>IF(ISERROR(VLOOKUP('Prices updated for CPI'!A683,Quantities!$A$1:$B$576,2,FALSE)),0,VLOOKUP('Prices updated for CPI'!A683,Quantities!$A$1:$B$576,2,FALSE))</f>
        <v>0</v>
      </c>
      <c r="C678" s="98">
        <f t="shared" si="484"/>
        <v>1</v>
      </c>
      <c r="D678" s="96">
        <v>4</v>
      </c>
      <c r="E678" s="97">
        <v>170</v>
      </c>
      <c r="F678" s="116">
        <v>0</v>
      </c>
      <c r="G678" s="117">
        <v>0</v>
      </c>
      <c r="H678" s="117">
        <v>0</v>
      </c>
      <c r="I678" s="117">
        <v>62.13391136713458</v>
      </c>
      <c r="J678" s="118">
        <f t="shared" si="485"/>
        <v>62.13391136713458</v>
      </c>
      <c r="K678" s="119">
        <f>IF(ISERROR(VLOOKUP($A678,'14-15 pricing'!$A$1:$D$1208,4,FALSE)),L678,VLOOKUP($A678,'14-15 pricing'!$A$1:$D$1208,4,FALSE))</f>
        <v>51.14</v>
      </c>
      <c r="L678" s="119">
        <f t="shared" si="522"/>
        <v>87.31575053278803</v>
      </c>
      <c r="M678" s="119">
        <f t="shared" si="523"/>
        <v>87.542845906427303</v>
      </c>
      <c r="N678" s="119">
        <f t="shared" si="486"/>
        <v>89.72084424661135</v>
      </c>
      <c r="O678" s="119">
        <f t="shared" si="487"/>
        <v>91.074163603618928</v>
      </c>
      <c r="P678" s="119">
        <f t="shared" si="524"/>
        <v>87.338017376816012</v>
      </c>
      <c r="Q678" s="119">
        <f t="shared" si="512"/>
        <v>89.477798802547994</v>
      </c>
      <c r="R678" s="119">
        <f t="shared" si="513"/>
        <v>91.703937275171754</v>
      </c>
      <c r="S678" s="119">
        <f t="shared" si="514"/>
        <v>93.087168947481686</v>
      </c>
      <c r="T678" s="119">
        <f t="shared" si="515"/>
        <v>94.27588366587301</v>
      </c>
      <c r="U678" s="119">
        <f t="shared" si="522"/>
        <v>87.542845906427303</v>
      </c>
      <c r="V678" s="119">
        <f t="shared" si="522"/>
        <v>87.338017376816012</v>
      </c>
      <c r="W678" s="119">
        <f t="shared" si="522"/>
        <v>88.154155917581775</v>
      </c>
      <c r="X678" s="117">
        <f t="shared" si="525"/>
        <v>87.31575053278803</v>
      </c>
      <c r="Y678" s="117">
        <f t="shared" si="526"/>
        <v>0</v>
      </c>
      <c r="Z678" s="120">
        <f t="shared" si="489"/>
        <v>87.31575053278803</v>
      </c>
      <c r="AA678" s="121">
        <f t="shared" si="490"/>
        <v>0</v>
      </c>
      <c r="AC678" s="120">
        <f t="shared" si="491"/>
        <v>0</v>
      </c>
      <c r="AD678" s="120">
        <f t="shared" si="492"/>
        <v>0</v>
      </c>
      <c r="AE678" s="120">
        <f t="shared" si="493"/>
        <v>0</v>
      </c>
      <c r="AF678" s="120">
        <f t="shared" si="494"/>
        <v>0</v>
      </c>
      <c r="AG678" s="120">
        <f t="shared" si="495"/>
        <v>0</v>
      </c>
      <c r="AH678" s="123">
        <f t="shared" si="496"/>
        <v>0</v>
      </c>
      <c r="AI678" s="120">
        <f t="shared" si="497"/>
        <v>0</v>
      </c>
      <c r="AJ678" s="124">
        <f t="shared" si="498"/>
        <v>0</v>
      </c>
      <c r="AK678" s="125"/>
      <c r="AL678" s="120">
        <f t="shared" si="499"/>
        <v>0</v>
      </c>
      <c r="AM678" s="120">
        <f t="shared" si="500"/>
        <v>0</v>
      </c>
      <c r="AN678" s="120">
        <f t="shared" si="501"/>
        <v>0</v>
      </c>
      <c r="AO678" s="120">
        <f t="shared" si="502"/>
        <v>0</v>
      </c>
      <c r="AP678" s="120">
        <f t="shared" si="503"/>
        <v>0</v>
      </c>
      <c r="AQ678" s="123">
        <f t="shared" si="504"/>
        <v>0</v>
      </c>
      <c r="AS678" s="126">
        <f t="shared" si="505"/>
        <v>0</v>
      </c>
      <c r="AT678" s="126">
        <f t="shared" si="506"/>
        <v>0</v>
      </c>
      <c r="AU678" s="126">
        <f t="shared" si="507"/>
        <v>0</v>
      </c>
      <c r="AV678" s="126">
        <f t="shared" si="508"/>
        <v>0</v>
      </c>
      <c r="AW678" s="127"/>
      <c r="AX678" s="128" t="str">
        <f t="shared" si="509"/>
        <v>HPS0020-ST-0170-004-B</v>
      </c>
      <c r="AY678" s="128">
        <f t="shared" si="510"/>
        <v>51.14</v>
      </c>
      <c r="AZ678" s="129"/>
      <c r="BA678" s="129"/>
      <c r="BB678" s="129"/>
      <c r="BC678" s="129"/>
      <c r="BD678" s="129">
        <f t="shared" si="511"/>
        <v>91.074163603618928</v>
      </c>
      <c r="BE678" s="129"/>
      <c r="BF678" s="129"/>
      <c r="BG678" s="129"/>
      <c r="BH678" s="129"/>
      <c r="BI678" s="129">
        <f t="shared" si="516"/>
        <v>94.27588366587301</v>
      </c>
      <c r="BJ678" s="129"/>
    </row>
    <row r="679" spans="1:62" s="122" customFormat="1" x14ac:dyDescent="0.2">
      <c r="A679" s="94" t="s">
        <v>970</v>
      </c>
      <c r="B679" s="94">
        <f>IF(ISERROR(VLOOKUP('Prices updated for CPI'!A685,Quantities!$A$1:$B$576,2,FALSE)),0,VLOOKUP('Prices updated for CPI'!A685,Quantities!$A$1:$B$576,2,FALSE))</f>
        <v>0</v>
      </c>
      <c r="C679" s="98">
        <f t="shared" si="484"/>
        <v>1</v>
      </c>
      <c r="D679" s="96">
        <v>4</v>
      </c>
      <c r="E679" s="97">
        <v>750</v>
      </c>
      <c r="F679" s="116">
        <v>0</v>
      </c>
      <c r="G679" s="117">
        <v>0</v>
      </c>
      <c r="H679" s="117">
        <v>0</v>
      </c>
      <c r="I679" s="117">
        <v>52.259027617134578</v>
      </c>
      <c r="J679" s="118">
        <f t="shared" si="485"/>
        <v>52.259027617134578</v>
      </c>
      <c r="K679" s="119">
        <f>IF(ISERROR(VLOOKUP($A679,'14-15 pricing'!$A$1:$D$1208,4,FALSE)),L679,VLOOKUP($A679,'14-15 pricing'!$A$1:$D$1208,4,FALSE))</f>
        <v>39.590000000000003</v>
      </c>
      <c r="L679" s="119">
        <f t="shared" si="522"/>
        <v>73.438740908195868</v>
      </c>
      <c r="M679" s="119">
        <f t="shared" si="523"/>
        <v>73.629744228952774</v>
      </c>
      <c r="N679" s="119">
        <f t="shared" si="486"/>
        <v>75.461595353489514</v>
      </c>
      <c r="O679" s="119">
        <f t="shared" si="487"/>
        <v>76.599832945434684</v>
      </c>
      <c r="P679" s="119">
        <f t="shared" si="524"/>
        <v>73.457468903768671</v>
      </c>
      <c r="Q679" s="119">
        <f t="shared" si="512"/>
        <v>75.257176891911001</v>
      </c>
      <c r="R679" s="119">
        <f t="shared" si="513"/>
        <v>77.129517283183176</v>
      </c>
      <c r="S679" s="119">
        <f t="shared" si="514"/>
        <v>78.292913254459108</v>
      </c>
      <c r="T679" s="119">
        <f t="shared" si="515"/>
        <v>79.292706667274345</v>
      </c>
      <c r="U679" s="119">
        <f t="shared" si="522"/>
        <v>73.629744228952774</v>
      </c>
      <c r="V679" s="119">
        <f t="shared" si="522"/>
        <v>73.457468903768671</v>
      </c>
      <c r="W679" s="119">
        <f t="shared" si="522"/>
        <v>74.143899318381941</v>
      </c>
      <c r="X679" s="117">
        <f t="shared" si="525"/>
        <v>73.438740908195868</v>
      </c>
      <c r="Y679" s="117">
        <f t="shared" si="526"/>
        <v>0</v>
      </c>
      <c r="Z679" s="120">
        <f t="shared" si="489"/>
        <v>73.438740908195868</v>
      </c>
      <c r="AA679" s="121">
        <f t="shared" si="490"/>
        <v>0</v>
      </c>
      <c r="AC679" s="120">
        <f t="shared" si="491"/>
        <v>0</v>
      </c>
      <c r="AD679" s="120">
        <f t="shared" si="492"/>
        <v>0</v>
      </c>
      <c r="AE679" s="120">
        <f t="shared" si="493"/>
        <v>0</v>
      </c>
      <c r="AF679" s="120">
        <f t="shared" si="494"/>
        <v>0</v>
      </c>
      <c r="AG679" s="120">
        <f t="shared" si="495"/>
        <v>0</v>
      </c>
      <c r="AH679" s="123">
        <f t="shared" si="496"/>
        <v>0</v>
      </c>
      <c r="AI679" s="120">
        <f t="shared" si="497"/>
        <v>0</v>
      </c>
      <c r="AJ679" s="124">
        <f t="shared" si="498"/>
        <v>0</v>
      </c>
      <c r="AK679" s="125"/>
      <c r="AL679" s="120">
        <f t="shared" si="499"/>
        <v>0</v>
      </c>
      <c r="AM679" s="120">
        <f t="shared" si="500"/>
        <v>0</v>
      </c>
      <c r="AN679" s="120">
        <f t="shared" si="501"/>
        <v>0</v>
      </c>
      <c r="AO679" s="120">
        <f t="shared" si="502"/>
        <v>0</v>
      </c>
      <c r="AP679" s="120">
        <f t="shared" si="503"/>
        <v>0</v>
      </c>
      <c r="AQ679" s="123">
        <f t="shared" si="504"/>
        <v>0</v>
      </c>
      <c r="AS679" s="126">
        <f t="shared" si="505"/>
        <v>0</v>
      </c>
      <c r="AT679" s="126">
        <f t="shared" si="506"/>
        <v>0</v>
      </c>
      <c r="AU679" s="126">
        <f t="shared" si="507"/>
        <v>0</v>
      </c>
      <c r="AV679" s="126">
        <f t="shared" si="508"/>
        <v>0</v>
      </c>
      <c r="AW679" s="127"/>
      <c r="AX679" s="128" t="str">
        <f t="shared" si="509"/>
        <v>HPS0020-ST-0750-004-B</v>
      </c>
      <c r="AY679" s="128">
        <f t="shared" si="510"/>
        <v>39.590000000000003</v>
      </c>
      <c r="AZ679" s="129"/>
      <c r="BA679" s="129"/>
      <c r="BB679" s="129"/>
      <c r="BC679" s="129"/>
      <c r="BD679" s="129">
        <f t="shared" si="511"/>
        <v>76.599832945434684</v>
      </c>
      <c r="BE679" s="129"/>
      <c r="BF679" s="129"/>
      <c r="BG679" s="129"/>
      <c r="BH679" s="129"/>
      <c r="BI679" s="129">
        <f t="shared" si="516"/>
        <v>79.292706667274345</v>
      </c>
      <c r="BJ679" s="129"/>
    </row>
    <row r="680" spans="1:62" s="122" customFormat="1" x14ac:dyDescent="0.2">
      <c r="A680" s="94" t="s">
        <v>994</v>
      </c>
      <c r="B680" s="94">
        <f>IF(ISERROR(VLOOKUP('Prices updated for CPI'!A691,Quantities!$A$1:$B$576,2,FALSE)),0,VLOOKUP('Prices updated for CPI'!A691,Quantities!$A$1:$B$576,2,FALSE))</f>
        <v>0</v>
      </c>
      <c r="C680" s="98">
        <f t="shared" si="484"/>
        <v>1</v>
      </c>
      <c r="D680" s="96">
        <v>4</v>
      </c>
      <c r="E680" s="97">
        <v>1370</v>
      </c>
      <c r="F680" s="116">
        <v>0</v>
      </c>
      <c r="G680" s="117">
        <v>0</v>
      </c>
      <c r="H680" s="117">
        <v>0</v>
      </c>
      <c r="I680" s="117">
        <v>79.234534569582706</v>
      </c>
      <c r="J680" s="118">
        <f t="shared" si="485"/>
        <v>79.234534569582706</v>
      </c>
      <c r="K680" s="119">
        <f>IF(ISERROR(VLOOKUP($A680,'14-15 pricing'!$A$1:$D$1208,4,FALSE)),L680,VLOOKUP($A680,'14-15 pricing'!$A$1:$D$1208,4,FALSE))</f>
        <v>53.73</v>
      </c>
      <c r="L680" s="119">
        <f t="shared" si="522"/>
        <v>111.34697143368183</v>
      </c>
      <c r="M680" s="119">
        <f t="shared" si="523"/>
        <v>111.63656846430962</v>
      </c>
      <c r="N680" s="119">
        <f t="shared" si="486"/>
        <v>114.41399999856658</v>
      </c>
      <c r="O680" s="119">
        <f t="shared" si="487"/>
        <v>116.13978269946413</v>
      </c>
      <c r="P680" s="119">
        <f t="shared" si="524"/>
        <v>111.37536660443594</v>
      </c>
      <c r="Q680" s="119">
        <f t="shared" si="512"/>
        <v>114.10406308624462</v>
      </c>
      <c r="R680" s="119">
        <f t="shared" si="513"/>
        <v>116.9428839794531</v>
      </c>
      <c r="S680" s="119">
        <f t="shared" si="514"/>
        <v>118.70681152474772</v>
      </c>
      <c r="T680" s="119">
        <f t="shared" si="515"/>
        <v>120.22268675898526</v>
      </c>
      <c r="U680" s="119">
        <f t="shared" si="522"/>
        <v>111.63656846430962</v>
      </c>
      <c r="V680" s="119">
        <f t="shared" si="522"/>
        <v>111.37536660443594</v>
      </c>
      <c r="W680" s="119">
        <f t="shared" si="522"/>
        <v>112.41612447721454</v>
      </c>
      <c r="X680" s="117">
        <f t="shared" si="525"/>
        <v>111.34697143368183</v>
      </c>
      <c r="Y680" s="117">
        <f t="shared" si="526"/>
        <v>0</v>
      </c>
      <c r="Z680" s="120">
        <f t="shared" si="489"/>
        <v>111.34697143368183</v>
      </c>
      <c r="AA680" s="121">
        <f t="shared" si="490"/>
        <v>0</v>
      </c>
      <c r="AC680" s="120">
        <f t="shared" si="491"/>
        <v>0</v>
      </c>
      <c r="AD680" s="120">
        <f t="shared" si="492"/>
        <v>0</v>
      </c>
      <c r="AE680" s="120">
        <f t="shared" si="493"/>
        <v>0</v>
      </c>
      <c r="AF680" s="120">
        <f t="shared" si="494"/>
        <v>0</v>
      </c>
      <c r="AG680" s="120">
        <f t="shared" si="495"/>
        <v>0</v>
      </c>
      <c r="AH680" s="123">
        <f t="shared" si="496"/>
        <v>0</v>
      </c>
      <c r="AI680" s="120">
        <f t="shared" si="497"/>
        <v>0</v>
      </c>
      <c r="AJ680" s="124">
        <f t="shared" si="498"/>
        <v>0</v>
      </c>
      <c r="AK680" s="125"/>
      <c r="AL680" s="120">
        <f t="shared" si="499"/>
        <v>0</v>
      </c>
      <c r="AM680" s="120">
        <f t="shared" si="500"/>
        <v>0</v>
      </c>
      <c r="AN680" s="120">
        <f t="shared" si="501"/>
        <v>0</v>
      </c>
      <c r="AO680" s="120">
        <f t="shared" si="502"/>
        <v>0</v>
      </c>
      <c r="AP680" s="120">
        <f t="shared" si="503"/>
        <v>0</v>
      </c>
      <c r="AQ680" s="123">
        <f t="shared" si="504"/>
        <v>0</v>
      </c>
      <c r="AS680" s="126">
        <f t="shared" si="505"/>
        <v>0</v>
      </c>
      <c r="AT680" s="126">
        <f t="shared" si="506"/>
        <v>0</v>
      </c>
      <c r="AU680" s="126">
        <f t="shared" si="507"/>
        <v>0</v>
      </c>
      <c r="AV680" s="126">
        <f t="shared" si="508"/>
        <v>0</v>
      </c>
      <c r="AW680" s="127"/>
      <c r="AX680" s="128" t="str">
        <f t="shared" si="509"/>
        <v>HPS0090-ST-1370-004-B</v>
      </c>
      <c r="AY680" s="128">
        <f t="shared" si="510"/>
        <v>53.73</v>
      </c>
      <c r="AZ680" s="129"/>
      <c r="BA680" s="129"/>
      <c r="BB680" s="129"/>
      <c r="BC680" s="129"/>
      <c r="BD680" s="129">
        <f t="shared" si="511"/>
        <v>116.13978269946413</v>
      </c>
      <c r="BE680" s="129"/>
      <c r="BF680" s="129"/>
      <c r="BG680" s="129"/>
      <c r="BH680" s="129"/>
      <c r="BI680" s="129">
        <f t="shared" si="516"/>
        <v>120.22268675898526</v>
      </c>
      <c r="BJ680" s="129"/>
    </row>
    <row r="681" spans="1:62" s="122" customFormat="1" x14ac:dyDescent="0.2">
      <c r="A681" s="94" t="s">
        <v>1342</v>
      </c>
      <c r="B681" s="94">
        <f>IF(ISERROR(VLOOKUP('Prices updated for CPI'!A693,Quantities!$A$1:$B$576,2,FALSE)),0,VLOOKUP('Prices updated for CPI'!A693,Quantities!$A$1:$B$576,2,FALSE))</f>
        <v>0</v>
      </c>
      <c r="C681" s="98">
        <f t="shared" si="484"/>
        <v>1</v>
      </c>
      <c r="D681" s="96">
        <v>4</v>
      </c>
      <c r="E681" s="97">
        <v>220</v>
      </c>
      <c r="F681" s="116">
        <v>0</v>
      </c>
      <c r="G681" s="117">
        <v>0</v>
      </c>
      <c r="H681" s="117">
        <v>0</v>
      </c>
      <c r="I681" s="117">
        <v>81.107738922255137</v>
      </c>
      <c r="J681" s="118">
        <f t="shared" si="485"/>
        <v>81.107738922255137</v>
      </c>
      <c r="K681" s="119">
        <f>IF(ISERROR(VLOOKUP($A681,'14-15 pricing'!$A$1:$D$1208,4,FALSE)),L681,VLOOKUP($A681,'14-15 pricing'!$A$1:$D$1208,4,FALSE))</f>
        <v>113.97935430409923</v>
      </c>
      <c r="L681" s="119">
        <f t="shared" si="522"/>
        <v>113.97935430409923</v>
      </c>
      <c r="M681" s="119">
        <f t="shared" si="523"/>
        <v>114.2757977738617</v>
      </c>
      <c r="N681" s="119">
        <f t="shared" si="486"/>
        <v>117.11889129335631</v>
      </c>
      <c r="O681" s="119">
        <f t="shared" si="487"/>
        <v>118.88547367440154</v>
      </c>
      <c r="P681" s="119">
        <f t="shared" si="524"/>
        <v>114.00842077251087</v>
      </c>
      <c r="Q681" s="119">
        <f t="shared" si="512"/>
        <v>116.80162708143739</v>
      </c>
      <c r="R681" s="119">
        <f t="shared" si="513"/>
        <v>119.70756128177266</v>
      </c>
      <c r="S681" s="119">
        <f t="shared" si="514"/>
        <v>121.51319029945672</v>
      </c>
      <c r="T681" s="119">
        <f t="shared" si="515"/>
        <v>123.06490273652895</v>
      </c>
      <c r="U681" s="119">
        <f t="shared" si="522"/>
        <v>114.2757977738617</v>
      </c>
      <c r="V681" s="119">
        <f t="shared" si="522"/>
        <v>114.00842077251087</v>
      </c>
      <c r="W681" s="119">
        <f t="shared" si="522"/>
        <v>115.07378347433225</v>
      </c>
      <c r="X681" s="117">
        <f t="shared" si="525"/>
        <v>113.97935430409923</v>
      </c>
      <c r="Y681" s="117">
        <f t="shared" si="526"/>
        <v>0</v>
      </c>
      <c r="Z681" s="120">
        <f t="shared" si="489"/>
        <v>113.97935430409923</v>
      </c>
      <c r="AA681" s="121">
        <f t="shared" si="490"/>
        <v>0</v>
      </c>
      <c r="AC681" s="120">
        <f t="shared" si="491"/>
        <v>0</v>
      </c>
      <c r="AD681" s="120">
        <f t="shared" si="492"/>
        <v>0</v>
      </c>
      <c r="AE681" s="120">
        <f t="shared" si="493"/>
        <v>0</v>
      </c>
      <c r="AF681" s="120">
        <f t="shared" si="494"/>
        <v>0</v>
      </c>
      <c r="AG681" s="120">
        <f t="shared" si="495"/>
        <v>0</v>
      </c>
      <c r="AH681" s="123">
        <f t="shared" si="496"/>
        <v>0</v>
      </c>
      <c r="AI681" s="120">
        <f t="shared" si="497"/>
        <v>0</v>
      </c>
      <c r="AJ681" s="124">
        <f t="shared" si="498"/>
        <v>0</v>
      </c>
      <c r="AK681" s="125"/>
      <c r="AL681" s="120">
        <f t="shared" si="499"/>
        <v>0</v>
      </c>
      <c r="AM681" s="120">
        <f t="shared" si="500"/>
        <v>0</v>
      </c>
      <c r="AN681" s="120">
        <f t="shared" si="501"/>
        <v>0</v>
      </c>
      <c r="AO681" s="120">
        <f t="shared" si="502"/>
        <v>0</v>
      </c>
      <c r="AP681" s="120">
        <f t="shared" si="503"/>
        <v>0</v>
      </c>
      <c r="AQ681" s="123">
        <f t="shared" si="504"/>
        <v>0</v>
      </c>
      <c r="AS681" s="126">
        <f t="shared" si="505"/>
        <v>0</v>
      </c>
      <c r="AT681" s="126">
        <f t="shared" si="506"/>
        <v>0</v>
      </c>
      <c r="AU681" s="126">
        <f t="shared" si="507"/>
        <v>0</v>
      </c>
      <c r="AV681" s="126">
        <f t="shared" si="508"/>
        <v>0</v>
      </c>
      <c r="AW681" s="127"/>
      <c r="AX681" s="128" t="str">
        <f t="shared" si="509"/>
        <v>HPS0090-TA-0220-004-B</v>
      </c>
      <c r="AY681" s="128">
        <f t="shared" si="510"/>
        <v>113.97935430409923</v>
      </c>
      <c r="AZ681" s="129"/>
      <c r="BA681" s="129"/>
      <c r="BB681" s="129"/>
      <c r="BC681" s="129"/>
      <c r="BD681" s="129">
        <f t="shared" si="511"/>
        <v>118.88547367440154</v>
      </c>
      <c r="BE681" s="129"/>
      <c r="BF681" s="129"/>
      <c r="BG681" s="129"/>
      <c r="BH681" s="129"/>
      <c r="BI681" s="129">
        <f t="shared" si="516"/>
        <v>123.06490273652895</v>
      </c>
      <c r="BJ681" s="129"/>
    </row>
    <row r="682" spans="1:62" s="122" customFormat="1" x14ac:dyDescent="0.2">
      <c r="A682" s="94" t="s">
        <v>1343</v>
      </c>
      <c r="B682" s="94">
        <f>IF(ISERROR(VLOOKUP('Prices updated for CPI'!A694,Quantities!$A$1:$B$576,2,FALSE)),0,VLOOKUP('Prices updated for CPI'!A694,Quantities!$A$1:$B$576,2,FALSE))</f>
        <v>0</v>
      </c>
      <c r="C682" s="98">
        <f t="shared" si="484"/>
        <v>1</v>
      </c>
      <c r="D682" s="96">
        <v>4</v>
      </c>
      <c r="E682" s="97">
        <v>690</v>
      </c>
      <c r="F682" s="116">
        <v>0</v>
      </c>
      <c r="G682" s="117">
        <v>0</v>
      </c>
      <c r="H682" s="117">
        <v>0</v>
      </c>
      <c r="I682" s="117">
        <v>75.235266797255136</v>
      </c>
      <c r="J682" s="118">
        <f t="shared" si="485"/>
        <v>75.235266797255136</v>
      </c>
      <c r="K682" s="119">
        <f>IF(ISERROR(VLOOKUP($A682,'14-15 pricing'!$A$1:$D$1208,4,FALSE)),L682,VLOOKUP($A682,'14-15 pricing'!$A$1:$D$1208,4,FALSE))</f>
        <v>105.72686705848744</v>
      </c>
      <c r="L682" s="119">
        <f t="shared" si="522"/>
        <v>105.72686705848744</v>
      </c>
      <c r="M682" s="119">
        <f t="shared" si="523"/>
        <v>106.00184702752911</v>
      </c>
      <c r="N682" s="119">
        <f t="shared" si="486"/>
        <v>108.63909104777922</v>
      </c>
      <c r="O682" s="119">
        <f t="shared" si="487"/>
        <v>110.27776694385697</v>
      </c>
      <c r="P682" s="119">
        <f t="shared" si="524"/>
        <v>105.7538290171718</v>
      </c>
      <c r="Q682" s="119">
        <f t="shared" si="512"/>
        <v>108.3447978280925</v>
      </c>
      <c r="R682" s="119">
        <f t="shared" si="513"/>
        <v>111.04033265328415</v>
      </c>
      <c r="S682" s="119">
        <f t="shared" si="514"/>
        <v>112.71522807864598</v>
      </c>
      <c r="T682" s="119">
        <f t="shared" si="515"/>
        <v>114.15459133481627</v>
      </c>
      <c r="U682" s="119">
        <f t="shared" si="522"/>
        <v>106.00184702752911</v>
      </c>
      <c r="V682" s="119">
        <f t="shared" si="522"/>
        <v>105.7538290171718</v>
      </c>
      <c r="W682" s="119">
        <f t="shared" si="522"/>
        <v>106.7420558888912</v>
      </c>
      <c r="X682" s="117">
        <f t="shared" si="525"/>
        <v>105.72686705848744</v>
      </c>
      <c r="Y682" s="117">
        <f t="shared" si="526"/>
        <v>0</v>
      </c>
      <c r="Z682" s="120">
        <f t="shared" si="489"/>
        <v>105.72686705848744</v>
      </c>
      <c r="AA682" s="121">
        <f t="shared" si="490"/>
        <v>0</v>
      </c>
      <c r="AC682" s="120">
        <f t="shared" si="491"/>
        <v>0</v>
      </c>
      <c r="AD682" s="120">
        <f t="shared" si="492"/>
        <v>0</v>
      </c>
      <c r="AE682" s="120">
        <f t="shared" si="493"/>
        <v>0</v>
      </c>
      <c r="AF682" s="120">
        <f t="shared" si="494"/>
        <v>0</v>
      </c>
      <c r="AG682" s="120">
        <f t="shared" si="495"/>
        <v>0</v>
      </c>
      <c r="AH682" s="123">
        <f t="shared" si="496"/>
        <v>0</v>
      </c>
      <c r="AI682" s="120">
        <f t="shared" si="497"/>
        <v>0</v>
      </c>
      <c r="AJ682" s="124">
        <f t="shared" si="498"/>
        <v>0</v>
      </c>
      <c r="AK682" s="125"/>
      <c r="AL682" s="120">
        <f t="shared" si="499"/>
        <v>0</v>
      </c>
      <c r="AM682" s="120">
        <f t="shared" si="500"/>
        <v>0</v>
      </c>
      <c r="AN682" s="120">
        <f t="shared" si="501"/>
        <v>0</v>
      </c>
      <c r="AO682" s="120">
        <f t="shared" si="502"/>
        <v>0</v>
      </c>
      <c r="AP682" s="120">
        <f t="shared" si="503"/>
        <v>0</v>
      </c>
      <c r="AQ682" s="123">
        <f t="shared" si="504"/>
        <v>0</v>
      </c>
      <c r="AS682" s="126">
        <f t="shared" si="505"/>
        <v>0</v>
      </c>
      <c r="AT682" s="126">
        <f t="shared" si="506"/>
        <v>0</v>
      </c>
      <c r="AU682" s="126">
        <f t="shared" si="507"/>
        <v>0</v>
      </c>
      <c r="AV682" s="126">
        <f t="shared" si="508"/>
        <v>0</v>
      </c>
      <c r="AW682" s="127"/>
      <c r="AX682" s="128" t="str">
        <f t="shared" si="509"/>
        <v>HPS0090-TA-0690-004-B</v>
      </c>
      <c r="AY682" s="128">
        <f t="shared" si="510"/>
        <v>105.72686705848744</v>
      </c>
      <c r="AZ682" s="129"/>
      <c r="BA682" s="129"/>
      <c r="BB682" s="129"/>
      <c r="BC682" s="129"/>
      <c r="BD682" s="129">
        <f t="shared" si="511"/>
        <v>110.27776694385697</v>
      </c>
      <c r="BE682" s="129"/>
      <c r="BF682" s="129"/>
      <c r="BG682" s="129"/>
      <c r="BH682" s="129"/>
      <c r="BI682" s="129">
        <f t="shared" si="516"/>
        <v>114.15459133481627</v>
      </c>
      <c r="BJ682" s="129"/>
    </row>
    <row r="683" spans="1:62" s="122" customFormat="1" x14ac:dyDescent="0.2">
      <c r="A683" s="94" t="s">
        <v>1344</v>
      </c>
      <c r="B683" s="94">
        <f>IF(ISERROR(VLOOKUP('Prices updated for CPI'!A695,Quantities!$A$1:$B$576,2,FALSE)),0,VLOOKUP('Prices updated for CPI'!A695,Quantities!$A$1:$B$576,2,FALSE))</f>
        <v>0</v>
      </c>
      <c r="C683" s="98">
        <f t="shared" si="484"/>
        <v>1</v>
      </c>
      <c r="D683" s="96">
        <v>4</v>
      </c>
      <c r="E683" s="97">
        <v>1010</v>
      </c>
      <c r="F683" s="116">
        <v>0</v>
      </c>
      <c r="G683" s="117">
        <v>0</v>
      </c>
      <c r="H683" s="117">
        <v>0</v>
      </c>
      <c r="I683" s="117">
        <v>70.297824922255131</v>
      </c>
      <c r="J683" s="118">
        <f t="shared" si="485"/>
        <v>70.297824922255131</v>
      </c>
      <c r="K683" s="119">
        <f>IF(ISERROR(VLOOKUP($A683,'14-15 pricing'!$A$1:$D$1208,4,FALSE)),L683,VLOOKUP($A683,'14-15 pricing'!$A$1:$D$1208,4,FALSE))</f>
        <v>98.788362246191355</v>
      </c>
      <c r="L683" s="119">
        <f t="shared" si="522"/>
        <v>98.788362246191355</v>
      </c>
      <c r="M683" s="119">
        <f t="shared" si="523"/>
        <v>99.045296188791852</v>
      </c>
      <c r="N683" s="119">
        <f t="shared" si="486"/>
        <v>101.50946660121831</v>
      </c>
      <c r="O683" s="119">
        <f t="shared" si="487"/>
        <v>103.04060161476485</v>
      </c>
      <c r="P683" s="119">
        <f t="shared" si="524"/>
        <v>98.813554780648118</v>
      </c>
      <c r="Q683" s="119">
        <f t="shared" si="512"/>
        <v>101.234486872774</v>
      </c>
      <c r="R683" s="119">
        <f t="shared" si="513"/>
        <v>103.75312265728986</v>
      </c>
      <c r="S683" s="119">
        <f t="shared" si="514"/>
        <v>105.3181002321347</v>
      </c>
      <c r="T683" s="119">
        <f t="shared" si="515"/>
        <v>106.66300283551695</v>
      </c>
      <c r="U683" s="119">
        <f t="shared" si="522"/>
        <v>99.045296188791852</v>
      </c>
      <c r="V683" s="119">
        <f t="shared" si="522"/>
        <v>98.813554780648118</v>
      </c>
      <c r="W683" s="119">
        <f t="shared" si="522"/>
        <v>99.736927589291284</v>
      </c>
      <c r="X683" s="117">
        <f t="shared" si="525"/>
        <v>98.788362246191355</v>
      </c>
      <c r="Y683" s="117">
        <f t="shared" si="526"/>
        <v>0</v>
      </c>
      <c r="Z683" s="120">
        <f t="shared" si="489"/>
        <v>98.788362246191355</v>
      </c>
      <c r="AA683" s="121">
        <f t="shared" si="490"/>
        <v>0</v>
      </c>
      <c r="AC683" s="120">
        <f t="shared" si="491"/>
        <v>0</v>
      </c>
      <c r="AD683" s="120">
        <f t="shared" si="492"/>
        <v>0</v>
      </c>
      <c r="AE683" s="120">
        <f t="shared" si="493"/>
        <v>0</v>
      </c>
      <c r="AF683" s="120">
        <f t="shared" si="494"/>
        <v>0</v>
      </c>
      <c r="AG683" s="120">
        <f t="shared" si="495"/>
        <v>0</v>
      </c>
      <c r="AH683" s="123">
        <f t="shared" si="496"/>
        <v>0</v>
      </c>
      <c r="AI683" s="120">
        <f t="shared" si="497"/>
        <v>0</v>
      </c>
      <c r="AJ683" s="124">
        <f t="shared" si="498"/>
        <v>0</v>
      </c>
      <c r="AK683" s="125"/>
      <c r="AL683" s="120">
        <f t="shared" si="499"/>
        <v>0</v>
      </c>
      <c r="AM683" s="120">
        <f t="shared" si="500"/>
        <v>0</v>
      </c>
      <c r="AN683" s="120">
        <f t="shared" si="501"/>
        <v>0</v>
      </c>
      <c r="AO683" s="120">
        <f t="shared" si="502"/>
        <v>0</v>
      </c>
      <c r="AP683" s="120">
        <f t="shared" si="503"/>
        <v>0</v>
      </c>
      <c r="AQ683" s="123">
        <f t="shared" si="504"/>
        <v>0</v>
      </c>
      <c r="AS683" s="126">
        <f t="shared" si="505"/>
        <v>0</v>
      </c>
      <c r="AT683" s="126">
        <f t="shared" si="506"/>
        <v>0</v>
      </c>
      <c r="AU683" s="126">
        <f t="shared" si="507"/>
        <v>0</v>
      </c>
      <c r="AV683" s="126">
        <f t="shared" si="508"/>
        <v>0</v>
      </c>
      <c r="AW683" s="127"/>
      <c r="AX683" s="128" t="str">
        <f t="shared" si="509"/>
        <v>HPS0090-TA-1010-004-B</v>
      </c>
      <c r="AY683" s="128">
        <f t="shared" si="510"/>
        <v>98.788362246191355</v>
      </c>
      <c r="AZ683" s="129"/>
      <c r="BA683" s="129"/>
      <c r="BB683" s="129"/>
      <c r="BC683" s="129"/>
      <c r="BD683" s="129">
        <f t="shared" si="511"/>
        <v>103.04060161476485</v>
      </c>
      <c r="BE683" s="129"/>
      <c r="BF683" s="129"/>
      <c r="BG683" s="129"/>
      <c r="BH683" s="129"/>
      <c r="BI683" s="129">
        <f t="shared" si="516"/>
        <v>106.66300283551695</v>
      </c>
      <c r="BJ683" s="129"/>
    </row>
    <row r="684" spans="1:62" s="122" customFormat="1" x14ac:dyDescent="0.2">
      <c r="A684" s="94" t="s">
        <v>1345</v>
      </c>
      <c r="B684" s="94">
        <f>IF(ISERROR(VLOOKUP('Prices updated for CPI'!A696,Quantities!$A$1:$B$576,2,FALSE)),0,VLOOKUP('Prices updated for CPI'!A696,Quantities!$A$1:$B$576,2,FALSE))</f>
        <v>0</v>
      </c>
      <c r="C684" s="98">
        <f t="shared" si="484"/>
        <v>1</v>
      </c>
      <c r="D684" s="96">
        <v>4</v>
      </c>
      <c r="E684" s="97">
        <v>1370</v>
      </c>
      <c r="F684" s="116">
        <v>0</v>
      </c>
      <c r="G684" s="117">
        <v>0</v>
      </c>
      <c r="H684" s="117">
        <v>0</v>
      </c>
      <c r="I684" s="117">
        <v>72.766545859755126</v>
      </c>
      <c r="J684" s="118">
        <f t="shared" si="485"/>
        <v>72.766545859755126</v>
      </c>
      <c r="K684" s="119">
        <f>IF(ISERROR(VLOOKUP($A684,'14-15 pricing'!$A$1:$D$1208,4,FALSE)),L684,VLOOKUP($A684,'14-15 pricing'!$A$1:$D$1208,4,FALSE))</f>
        <v>102.2576146523394</v>
      </c>
      <c r="L684" s="119">
        <f t="shared" si="522"/>
        <v>102.2576146523394</v>
      </c>
      <c r="M684" s="119">
        <f t="shared" si="523"/>
        <v>102.52357160816048</v>
      </c>
      <c r="N684" s="119">
        <f t="shared" si="486"/>
        <v>105.07427882449876</v>
      </c>
      <c r="O684" s="119">
        <f t="shared" si="487"/>
        <v>106.65918427931092</v>
      </c>
      <c r="P684" s="119">
        <f t="shared" si="524"/>
        <v>102.28369189890995</v>
      </c>
      <c r="Q684" s="119">
        <f t="shared" si="512"/>
        <v>104.78964235043324</v>
      </c>
      <c r="R684" s="119">
        <f t="shared" si="513"/>
        <v>107.39672765528699</v>
      </c>
      <c r="S684" s="119">
        <f t="shared" si="514"/>
        <v>109.01666415539033</v>
      </c>
      <c r="T684" s="119">
        <f t="shared" si="515"/>
        <v>110.40879708516661</v>
      </c>
      <c r="U684" s="119">
        <f t="shared" si="522"/>
        <v>102.52357160816048</v>
      </c>
      <c r="V684" s="119">
        <f t="shared" si="522"/>
        <v>102.28369189890995</v>
      </c>
      <c r="W684" s="119">
        <f t="shared" si="522"/>
        <v>103.23949173909124</v>
      </c>
      <c r="X684" s="117">
        <f t="shared" si="525"/>
        <v>102.2576146523394</v>
      </c>
      <c r="Y684" s="117">
        <f t="shared" si="526"/>
        <v>0</v>
      </c>
      <c r="Z684" s="120">
        <f t="shared" si="489"/>
        <v>102.2576146523394</v>
      </c>
      <c r="AA684" s="121">
        <f t="shared" si="490"/>
        <v>0</v>
      </c>
      <c r="AC684" s="120">
        <f t="shared" si="491"/>
        <v>0</v>
      </c>
      <c r="AD684" s="120">
        <f t="shared" si="492"/>
        <v>0</v>
      </c>
      <c r="AE684" s="120">
        <f t="shared" si="493"/>
        <v>0</v>
      </c>
      <c r="AF684" s="120">
        <f t="shared" si="494"/>
        <v>0</v>
      </c>
      <c r="AG684" s="120">
        <f t="shared" si="495"/>
        <v>0</v>
      </c>
      <c r="AH684" s="123">
        <f t="shared" si="496"/>
        <v>0</v>
      </c>
      <c r="AI684" s="120">
        <f t="shared" si="497"/>
        <v>0</v>
      </c>
      <c r="AJ684" s="124">
        <f t="shared" si="498"/>
        <v>0</v>
      </c>
      <c r="AK684" s="125"/>
      <c r="AL684" s="120">
        <f t="shared" si="499"/>
        <v>0</v>
      </c>
      <c r="AM684" s="120">
        <f t="shared" si="500"/>
        <v>0</v>
      </c>
      <c r="AN684" s="120">
        <f t="shared" si="501"/>
        <v>0</v>
      </c>
      <c r="AO684" s="120">
        <f t="shared" si="502"/>
        <v>0</v>
      </c>
      <c r="AP684" s="120">
        <f t="shared" si="503"/>
        <v>0</v>
      </c>
      <c r="AQ684" s="123">
        <f t="shared" si="504"/>
        <v>0</v>
      </c>
      <c r="AS684" s="126">
        <f t="shared" si="505"/>
        <v>0</v>
      </c>
      <c r="AT684" s="126">
        <f t="shared" si="506"/>
        <v>0</v>
      </c>
      <c r="AU684" s="126">
        <f t="shared" si="507"/>
        <v>0</v>
      </c>
      <c r="AV684" s="126">
        <f t="shared" si="508"/>
        <v>0</v>
      </c>
      <c r="AW684" s="127"/>
      <c r="AX684" s="128" t="str">
        <f t="shared" si="509"/>
        <v>HPS0090-TA-1370-004-B</v>
      </c>
      <c r="AY684" s="128">
        <f t="shared" si="510"/>
        <v>102.2576146523394</v>
      </c>
      <c r="AZ684" s="129"/>
      <c r="BA684" s="129"/>
      <c r="BB684" s="129"/>
      <c r="BC684" s="129"/>
      <c r="BD684" s="129">
        <f t="shared" si="511"/>
        <v>106.65918427931092</v>
      </c>
      <c r="BE684" s="129"/>
      <c r="BF684" s="129"/>
      <c r="BG684" s="129"/>
      <c r="BH684" s="129"/>
      <c r="BI684" s="129">
        <f t="shared" si="516"/>
        <v>110.40879708516661</v>
      </c>
      <c r="BJ684" s="129"/>
    </row>
    <row r="685" spans="1:62" s="122" customFormat="1" x14ac:dyDescent="0.2">
      <c r="A685" s="94" t="s">
        <v>1347</v>
      </c>
      <c r="B685" s="94">
        <f>IF(ISERROR(VLOOKUP('Prices updated for CPI'!A698,Quantities!$A$1:$B$576,2,FALSE)),0,VLOOKUP('Prices updated for CPI'!A698,Quantities!$A$1:$B$576,2,FALSE))</f>
        <v>0</v>
      </c>
      <c r="C685" s="98">
        <f t="shared" si="484"/>
        <v>1</v>
      </c>
      <c r="D685" s="96">
        <v>4</v>
      </c>
      <c r="E685" s="97">
        <v>510</v>
      </c>
      <c r="F685" s="116">
        <v>0</v>
      </c>
      <c r="G685" s="117">
        <v>0</v>
      </c>
      <c r="H685" s="117">
        <v>0</v>
      </c>
      <c r="I685" s="117">
        <v>82.81690722410417</v>
      </c>
      <c r="J685" s="118">
        <f t="shared" si="485"/>
        <v>82.81690722410417</v>
      </c>
      <c r="K685" s="119">
        <f>IF(ISERROR(VLOOKUP($A685,'14-15 pricing'!$A$1:$D$1208,4,FALSE)),L685,VLOOKUP($A685,'14-15 pricing'!$A$1:$D$1208,4,FALSE))</f>
        <v>116.3812200450308</v>
      </c>
      <c r="L685" s="119">
        <f t="shared" si="522"/>
        <v>116.3812200450308</v>
      </c>
      <c r="M685" s="119">
        <f t="shared" si="523"/>
        <v>116.68391041291346</v>
      </c>
      <c r="N685" s="119">
        <f t="shared" si="486"/>
        <v>119.58691591352458</v>
      </c>
      <c r="O685" s="119">
        <f t="shared" si="487"/>
        <v>121.39072515662278</v>
      </c>
      <c r="P685" s="119">
        <f t="shared" si="524"/>
        <v>116.41089902572691</v>
      </c>
      <c r="Q685" s="119">
        <f t="shared" si="512"/>
        <v>119.26296605185721</v>
      </c>
      <c r="R685" s="119">
        <f t="shared" si="513"/>
        <v>122.23013646329228</v>
      </c>
      <c r="S685" s="119">
        <f t="shared" si="514"/>
        <v>124.07381516554322</v>
      </c>
      <c r="T685" s="119">
        <f t="shared" si="515"/>
        <v>125.65822655029011</v>
      </c>
      <c r="U685" s="119">
        <f t="shared" si="522"/>
        <v>116.68391041291346</v>
      </c>
      <c r="V685" s="119">
        <f t="shared" si="522"/>
        <v>116.41089902572691</v>
      </c>
      <c r="W685" s="119">
        <f t="shared" si="522"/>
        <v>117.49871191767959</v>
      </c>
      <c r="X685" s="117">
        <f t="shared" si="525"/>
        <v>116.3812200450308</v>
      </c>
      <c r="Y685" s="117">
        <f t="shared" si="526"/>
        <v>0</v>
      </c>
      <c r="Z685" s="120">
        <f t="shared" si="489"/>
        <v>116.3812200450308</v>
      </c>
      <c r="AA685" s="121">
        <f t="shared" si="490"/>
        <v>0</v>
      </c>
      <c r="AC685" s="120">
        <f t="shared" si="491"/>
        <v>0</v>
      </c>
      <c r="AD685" s="120">
        <f t="shared" si="492"/>
        <v>0</v>
      </c>
      <c r="AE685" s="120">
        <f t="shared" si="493"/>
        <v>0</v>
      </c>
      <c r="AF685" s="120">
        <f t="shared" si="494"/>
        <v>0</v>
      </c>
      <c r="AG685" s="120">
        <f t="shared" si="495"/>
        <v>0</v>
      </c>
      <c r="AH685" s="123">
        <f t="shared" si="496"/>
        <v>0</v>
      </c>
      <c r="AI685" s="120">
        <f t="shared" si="497"/>
        <v>0</v>
      </c>
      <c r="AJ685" s="124">
        <f t="shared" si="498"/>
        <v>0</v>
      </c>
      <c r="AK685" s="125"/>
      <c r="AL685" s="120">
        <f t="shared" si="499"/>
        <v>0</v>
      </c>
      <c r="AM685" s="120">
        <f t="shared" si="500"/>
        <v>0</v>
      </c>
      <c r="AN685" s="120">
        <f t="shared" si="501"/>
        <v>0</v>
      </c>
      <c r="AO685" s="120">
        <f t="shared" si="502"/>
        <v>0</v>
      </c>
      <c r="AP685" s="120">
        <f t="shared" si="503"/>
        <v>0</v>
      </c>
      <c r="AQ685" s="123">
        <f t="shared" si="504"/>
        <v>0</v>
      </c>
      <c r="AS685" s="126">
        <f t="shared" si="505"/>
        <v>0</v>
      </c>
      <c r="AT685" s="126">
        <f t="shared" si="506"/>
        <v>0</v>
      </c>
      <c r="AU685" s="126">
        <f t="shared" si="507"/>
        <v>0</v>
      </c>
      <c r="AV685" s="126">
        <f t="shared" si="508"/>
        <v>0</v>
      </c>
      <c r="AW685" s="127"/>
      <c r="AX685" s="128" t="str">
        <f t="shared" si="509"/>
        <v>HPS0110-ST-0510-004-B</v>
      </c>
      <c r="AY685" s="128">
        <f t="shared" si="510"/>
        <v>116.3812200450308</v>
      </c>
      <c r="AZ685" s="129"/>
      <c r="BA685" s="129"/>
      <c r="BB685" s="129"/>
      <c r="BC685" s="129"/>
      <c r="BD685" s="129">
        <f t="shared" si="511"/>
        <v>121.39072515662278</v>
      </c>
      <c r="BE685" s="129"/>
      <c r="BF685" s="129"/>
      <c r="BG685" s="129"/>
      <c r="BH685" s="129"/>
      <c r="BI685" s="129">
        <f t="shared" si="516"/>
        <v>125.65822655029011</v>
      </c>
      <c r="BJ685" s="129"/>
    </row>
    <row r="686" spans="1:62" s="122" customFormat="1" x14ac:dyDescent="0.2">
      <c r="A686" s="94" t="s">
        <v>1008</v>
      </c>
      <c r="B686" s="94">
        <f>IF(ISERROR(VLOOKUP('Prices updated for CPI'!A703,Quantities!$A$1:$B$576,2,FALSE)),0,VLOOKUP('Prices updated for CPI'!A703,Quantities!$A$1:$B$576,2,FALSE))</f>
        <v>0</v>
      </c>
      <c r="C686" s="98">
        <f t="shared" si="484"/>
        <v>1</v>
      </c>
      <c r="D686" s="96">
        <v>4</v>
      </c>
      <c r="E686" s="97">
        <v>930</v>
      </c>
      <c r="F686" s="116">
        <v>0</v>
      </c>
      <c r="G686" s="117">
        <v>0</v>
      </c>
      <c r="H686" s="117">
        <v>0</v>
      </c>
      <c r="I686" s="117">
        <v>81.482770015770839</v>
      </c>
      <c r="J686" s="118">
        <f t="shared" si="485"/>
        <v>81.482770015770839</v>
      </c>
      <c r="K686" s="119">
        <f>IF(ISERROR(VLOOKUP($A686,'14-15 pricing'!$A$1:$D$1208,4,FALSE)),L686,VLOOKUP($A686,'14-15 pricing'!$A$1:$D$1208,4,FALSE))</f>
        <v>56.03</v>
      </c>
      <c r="L686" s="119">
        <f t="shared" si="522"/>
        <v>114.50637925203735</v>
      </c>
      <c r="M686" s="119">
        <f t="shared" si="523"/>
        <v>114.80419343586615</v>
      </c>
      <c r="N686" s="119">
        <f t="shared" si="486"/>
        <v>117.66043303100966</v>
      </c>
      <c r="O686" s="119">
        <f t="shared" si="487"/>
        <v>119.43518384740953</v>
      </c>
      <c r="P686" s="119">
        <f t="shared" si="524"/>
        <v>114.53558011982416</v>
      </c>
      <c r="Q686" s="119">
        <f t="shared" si="512"/>
        <v>117.34170183275985</v>
      </c>
      <c r="R686" s="119">
        <f t="shared" si="513"/>
        <v>120.26107267545893</v>
      </c>
      <c r="S686" s="119">
        <f t="shared" si="514"/>
        <v>122.07505067480596</v>
      </c>
      <c r="T686" s="119">
        <f t="shared" si="515"/>
        <v>123.63393801799479</v>
      </c>
      <c r="U686" s="119">
        <f t="shared" si="522"/>
        <v>114.80419343586615</v>
      </c>
      <c r="V686" s="119">
        <f t="shared" si="522"/>
        <v>114.53558011982416</v>
      </c>
      <c r="W686" s="119">
        <f t="shared" si="522"/>
        <v>115.60586891309332</v>
      </c>
      <c r="X686" s="117">
        <f t="shared" si="525"/>
        <v>114.50637925203735</v>
      </c>
      <c r="Y686" s="117">
        <f t="shared" si="526"/>
        <v>0</v>
      </c>
      <c r="Z686" s="120">
        <f t="shared" si="489"/>
        <v>114.50637925203735</v>
      </c>
      <c r="AA686" s="121">
        <f t="shared" si="490"/>
        <v>0</v>
      </c>
      <c r="AC686" s="120">
        <f t="shared" si="491"/>
        <v>0</v>
      </c>
      <c r="AD686" s="120">
        <f t="shared" si="492"/>
        <v>0</v>
      </c>
      <c r="AE686" s="120">
        <f t="shared" si="493"/>
        <v>0</v>
      </c>
      <c r="AF686" s="120">
        <f t="shared" si="494"/>
        <v>0</v>
      </c>
      <c r="AG686" s="120">
        <f t="shared" si="495"/>
        <v>0</v>
      </c>
      <c r="AH686" s="123">
        <f t="shared" si="496"/>
        <v>0</v>
      </c>
      <c r="AI686" s="120">
        <f t="shared" si="497"/>
        <v>0</v>
      </c>
      <c r="AJ686" s="124">
        <f t="shared" si="498"/>
        <v>0</v>
      </c>
      <c r="AK686" s="125"/>
      <c r="AL686" s="120">
        <f t="shared" si="499"/>
        <v>0</v>
      </c>
      <c r="AM686" s="120">
        <f t="shared" si="500"/>
        <v>0</v>
      </c>
      <c r="AN686" s="120">
        <f t="shared" si="501"/>
        <v>0</v>
      </c>
      <c r="AO686" s="120">
        <f t="shared" si="502"/>
        <v>0</v>
      </c>
      <c r="AP686" s="120">
        <f t="shared" si="503"/>
        <v>0</v>
      </c>
      <c r="AQ686" s="123">
        <f t="shared" si="504"/>
        <v>0</v>
      </c>
      <c r="AS686" s="126">
        <f t="shared" si="505"/>
        <v>0</v>
      </c>
      <c r="AT686" s="126">
        <f t="shared" si="506"/>
        <v>0</v>
      </c>
      <c r="AU686" s="126">
        <f t="shared" si="507"/>
        <v>0</v>
      </c>
      <c r="AV686" s="126">
        <f t="shared" si="508"/>
        <v>0</v>
      </c>
      <c r="AW686" s="127"/>
      <c r="AX686" s="128" t="str">
        <f t="shared" si="509"/>
        <v>HPS0110-ST-0930-004-B</v>
      </c>
      <c r="AY686" s="128">
        <f t="shared" si="510"/>
        <v>56.03</v>
      </c>
      <c r="AZ686" s="129"/>
      <c r="BA686" s="129"/>
      <c r="BB686" s="129"/>
      <c r="BC686" s="129"/>
      <c r="BD686" s="129">
        <f t="shared" si="511"/>
        <v>119.43518384740953</v>
      </c>
      <c r="BE686" s="129"/>
      <c r="BF686" s="129"/>
      <c r="BG686" s="129"/>
      <c r="BH686" s="129"/>
      <c r="BI686" s="129">
        <f t="shared" si="516"/>
        <v>123.63393801799479</v>
      </c>
      <c r="BJ686" s="129"/>
    </row>
    <row r="687" spans="1:62" s="122" customFormat="1" x14ac:dyDescent="0.2">
      <c r="A687" s="94" t="s">
        <v>1010</v>
      </c>
      <c r="B687" s="94">
        <f>IF(ISERROR(VLOOKUP('Prices updated for CPI'!A705,Quantities!$A$1:$B$576,2,FALSE)),0,VLOOKUP('Prices updated for CPI'!A705,Quantities!$A$1:$B$576,2,FALSE))</f>
        <v>0</v>
      </c>
      <c r="C687" s="98">
        <f t="shared" si="484"/>
        <v>1</v>
      </c>
      <c r="D687" s="96">
        <v>4</v>
      </c>
      <c r="E687" s="97">
        <v>1020</v>
      </c>
      <c r="F687" s="116">
        <v>0</v>
      </c>
      <c r="G687" s="117">
        <v>0</v>
      </c>
      <c r="H687" s="117">
        <v>0</v>
      </c>
      <c r="I687" s="117">
        <v>77.879465349104166</v>
      </c>
      <c r="J687" s="118">
        <f t="shared" si="485"/>
        <v>77.879465349104166</v>
      </c>
      <c r="K687" s="119">
        <f>IF(ISERROR(VLOOKUP($A687,'14-15 pricing'!$A$1:$D$1208,4,FALSE)),L687,VLOOKUP($A687,'14-15 pricing'!$A$1:$D$1208,4,FALSE))</f>
        <v>0</v>
      </c>
      <c r="L687" s="119">
        <f t="shared" si="522"/>
        <v>109.44271523273473</v>
      </c>
      <c r="M687" s="119">
        <f t="shared" si="523"/>
        <v>109.72735957417621</v>
      </c>
      <c r="N687" s="119">
        <f t="shared" si="486"/>
        <v>112.45729146696367</v>
      </c>
      <c r="O687" s="119">
        <f t="shared" si="487"/>
        <v>114.15355982753066</v>
      </c>
      <c r="P687" s="119">
        <f t="shared" si="524"/>
        <v>109.47062478920324</v>
      </c>
      <c r="Q687" s="119">
        <f t="shared" si="512"/>
        <v>112.15265509653872</v>
      </c>
      <c r="R687" s="119">
        <f t="shared" si="513"/>
        <v>114.94292646729801</v>
      </c>
      <c r="S687" s="119">
        <f t="shared" si="514"/>
        <v>116.67668731903196</v>
      </c>
      <c r="T687" s="119">
        <f t="shared" si="515"/>
        <v>118.1666380509908</v>
      </c>
      <c r="U687" s="119">
        <f t="shared" si="522"/>
        <v>109.72735957417621</v>
      </c>
      <c r="V687" s="119">
        <f t="shared" si="522"/>
        <v>109.47062478920324</v>
      </c>
      <c r="W687" s="119">
        <f t="shared" si="522"/>
        <v>110.49358361807967</v>
      </c>
      <c r="X687" s="117">
        <f t="shared" si="525"/>
        <v>109.44271523273473</v>
      </c>
      <c r="Y687" s="117">
        <f t="shared" si="526"/>
        <v>0</v>
      </c>
      <c r="Z687" s="120">
        <f t="shared" si="489"/>
        <v>109.44271523273473</v>
      </c>
      <c r="AA687" s="121">
        <f t="shared" si="490"/>
        <v>0</v>
      </c>
      <c r="AC687" s="120">
        <f t="shared" si="491"/>
        <v>0</v>
      </c>
      <c r="AD687" s="120">
        <f t="shared" si="492"/>
        <v>0</v>
      </c>
      <c r="AE687" s="120">
        <f t="shared" si="493"/>
        <v>0</v>
      </c>
      <c r="AF687" s="120">
        <f t="shared" si="494"/>
        <v>0</v>
      </c>
      <c r="AG687" s="120">
        <f t="shared" si="495"/>
        <v>0</v>
      </c>
      <c r="AH687" s="123">
        <f t="shared" si="496"/>
        <v>0</v>
      </c>
      <c r="AI687" s="120">
        <f t="shared" si="497"/>
        <v>0</v>
      </c>
      <c r="AJ687" s="124">
        <f t="shared" si="498"/>
        <v>0</v>
      </c>
      <c r="AK687" s="125"/>
      <c r="AL687" s="120">
        <f t="shared" si="499"/>
        <v>0</v>
      </c>
      <c r="AM687" s="120">
        <f t="shared" si="500"/>
        <v>0</v>
      </c>
      <c r="AN687" s="120">
        <f t="shared" si="501"/>
        <v>0</v>
      </c>
      <c r="AO687" s="120">
        <f t="shared" si="502"/>
        <v>0</v>
      </c>
      <c r="AP687" s="120">
        <f t="shared" si="503"/>
        <v>0</v>
      </c>
      <c r="AQ687" s="123">
        <f t="shared" si="504"/>
        <v>0</v>
      </c>
      <c r="AS687" s="126">
        <f t="shared" si="505"/>
        <v>0</v>
      </c>
      <c r="AT687" s="126">
        <f t="shared" si="506"/>
        <v>0</v>
      </c>
      <c r="AU687" s="126">
        <f t="shared" si="507"/>
        <v>0</v>
      </c>
      <c r="AV687" s="126">
        <f t="shared" si="508"/>
        <v>0</v>
      </c>
      <c r="AW687" s="127"/>
      <c r="AX687" s="128" t="str">
        <f t="shared" si="509"/>
        <v>HPS0110-ST-1020-004-B</v>
      </c>
      <c r="AY687" s="128">
        <f t="shared" si="510"/>
        <v>0</v>
      </c>
      <c r="AZ687" s="129"/>
      <c r="BA687" s="129"/>
      <c r="BB687" s="129"/>
      <c r="BC687" s="129"/>
      <c r="BD687" s="129">
        <f t="shared" si="511"/>
        <v>114.15355982753066</v>
      </c>
      <c r="BE687" s="129"/>
      <c r="BF687" s="129"/>
      <c r="BG687" s="129"/>
      <c r="BH687" s="129"/>
      <c r="BI687" s="129">
        <f t="shared" si="516"/>
        <v>118.1666380509908</v>
      </c>
      <c r="BJ687" s="129"/>
    </row>
    <row r="688" spans="1:62" s="122" customFormat="1" x14ac:dyDescent="0.2">
      <c r="A688" s="94" t="s">
        <v>1035</v>
      </c>
      <c r="B688" s="94">
        <f>IF(ISERROR(VLOOKUP('Prices updated for CPI'!A716,Quantities!$A$1:$B$576,2,FALSE)),0,VLOOKUP('Prices updated for CPI'!A716,Quantities!$A$1:$B$576,2,FALSE))</f>
        <v>0</v>
      </c>
      <c r="C688" s="98">
        <f t="shared" si="484"/>
        <v>1</v>
      </c>
      <c r="D688" s="96">
        <v>4</v>
      </c>
      <c r="E688" s="97">
        <v>70</v>
      </c>
      <c r="F688" s="116">
        <v>0</v>
      </c>
      <c r="G688" s="117">
        <v>0</v>
      </c>
      <c r="H688" s="117">
        <v>0</v>
      </c>
      <c r="I688" s="117">
        <v>80.811191393707645</v>
      </c>
      <c r="J688" s="118">
        <f t="shared" si="485"/>
        <v>80.811191393707645</v>
      </c>
      <c r="K688" s="119">
        <f>IF(ISERROR(VLOOKUP($A688,'14-15 pricing'!$A$1:$D$1208,4,FALSE)),L688,VLOOKUP($A688,'14-15 pricing'!$A$1:$D$1208,4,FALSE))</f>
        <v>56.18</v>
      </c>
      <c r="L688" s="119">
        <f t="shared" si="522"/>
        <v>113.56262100252466</v>
      </c>
      <c r="M688" s="119">
        <f t="shared" si="523"/>
        <v>113.85798061050671</v>
      </c>
      <c r="N688" s="119">
        <f t="shared" si="486"/>
        <v>116.69067916192752</v>
      </c>
      <c r="O688" s="119">
        <f t="shared" si="487"/>
        <v>118.45080253368415</v>
      </c>
      <c r="P688" s="119">
        <f t="shared" si="524"/>
        <v>113.59158119760794</v>
      </c>
      <c r="Q688" s="119">
        <f t="shared" si="512"/>
        <v>116.37457493694933</v>
      </c>
      <c r="R688" s="119">
        <f t="shared" si="513"/>
        <v>119.26988441001834</v>
      </c>
      <c r="S688" s="119">
        <f t="shared" si="514"/>
        <v>121.06891165542046</v>
      </c>
      <c r="T688" s="119">
        <f t="shared" si="515"/>
        <v>122.61495069443789</v>
      </c>
      <c r="U688" s="119">
        <f t="shared" si="522"/>
        <v>113.85798061050671</v>
      </c>
      <c r="V688" s="119">
        <f t="shared" si="522"/>
        <v>113.59158119760794</v>
      </c>
      <c r="W688" s="119">
        <f t="shared" si="522"/>
        <v>114.65304870175235</v>
      </c>
      <c r="X688" s="117">
        <f t="shared" si="525"/>
        <v>113.56262100252466</v>
      </c>
      <c r="Y688" s="117">
        <f t="shared" si="526"/>
        <v>0</v>
      </c>
      <c r="Z688" s="120">
        <f t="shared" si="489"/>
        <v>113.56262100252466</v>
      </c>
      <c r="AA688" s="121">
        <f t="shared" si="490"/>
        <v>0</v>
      </c>
      <c r="AC688" s="120">
        <f t="shared" si="491"/>
        <v>0</v>
      </c>
      <c r="AD688" s="120">
        <f t="shared" si="492"/>
        <v>0</v>
      </c>
      <c r="AE688" s="120">
        <f t="shared" si="493"/>
        <v>0</v>
      </c>
      <c r="AF688" s="120">
        <f t="shared" si="494"/>
        <v>0</v>
      </c>
      <c r="AG688" s="120">
        <f t="shared" si="495"/>
        <v>0</v>
      </c>
      <c r="AH688" s="123">
        <f t="shared" si="496"/>
        <v>0</v>
      </c>
      <c r="AI688" s="120">
        <f t="shared" si="497"/>
        <v>0</v>
      </c>
      <c r="AJ688" s="124">
        <f t="shared" si="498"/>
        <v>0</v>
      </c>
      <c r="AK688" s="125"/>
      <c r="AL688" s="120">
        <f t="shared" si="499"/>
        <v>0</v>
      </c>
      <c r="AM688" s="120">
        <f t="shared" si="500"/>
        <v>0</v>
      </c>
      <c r="AN688" s="120">
        <f t="shared" si="501"/>
        <v>0</v>
      </c>
      <c r="AO688" s="120">
        <f t="shared" si="502"/>
        <v>0</v>
      </c>
      <c r="AP688" s="120">
        <f t="shared" si="503"/>
        <v>0</v>
      </c>
      <c r="AQ688" s="123">
        <f t="shared" si="504"/>
        <v>0</v>
      </c>
      <c r="AS688" s="126">
        <f t="shared" si="505"/>
        <v>0</v>
      </c>
      <c r="AT688" s="126">
        <f t="shared" si="506"/>
        <v>0</v>
      </c>
      <c r="AU688" s="126">
        <f t="shared" si="507"/>
        <v>0</v>
      </c>
      <c r="AV688" s="126">
        <f t="shared" si="508"/>
        <v>0</v>
      </c>
      <c r="AW688" s="127"/>
      <c r="AX688" s="128" t="str">
        <f t="shared" si="509"/>
        <v>HPS0160-ST-0070-004-B</v>
      </c>
      <c r="AY688" s="128">
        <f t="shared" si="510"/>
        <v>56.18</v>
      </c>
      <c r="AZ688" s="129"/>
      <c r="BA688" s="129"/>
      <c r="BB688" s="129"/>
      <c r="BC688" s="129"/>
      <c r="BD688" s="129">
        <f t="shared" si="511"/>
        <v>118.45080253368415</v>
      </c>
      <c r="BE688" s="129"/>
      <c r="BF688" s="129"/>
      <c r="BG688" s="129"/>
      <c r="BH688" s="129"/>
      <c r="BI688" s="129">
        <f t="shared" si="516"/>
        <v>122.61495069443789</v>
      </c>
      <c r="BJ688" s="129"/>
    </row>
    <row r="689" spans="1:62" s="122" customFormat="1" x14ac:dyDescent="0.2">
      <c r="A689" s="94" t="s">
        <v>1036</v>
      </c>
      <c r="B689" s="94">
        <f>IF(ISERROR(VLOOKUP('Prices updated for CPI'!A717,Quantities!$A$1:$B$576,2,FALSE)),0,VLOOKUP('Prices updated for CPI'!A717,Quantities!$A$1:$B$576,2,FALSE))</f>
        <v>0</v>
      </c>
      <c r="C689" s="98">
        <f t="shared" si="484"/>
        <v>1</v>
      </c>
      <c r="D689" s="96">
        <v>4</v>
      </c>
      <c r="E689" s="97">
        <v>330</v>
      </c>
      <c r="F689" s="116">
        <v>0</v>
      </c>
      <c r="G689" s="117">
        <v>0</v>
      </c>
      <c r="H689" s="117">
        <v>0</v>
      </c>
      <c r="I689" s="117">
        <v>90.68607514370764</v>
      </c>
      <c r="J689" s="118">
        <f t="shared" si="485"/>
        <v>90.68607514370764</v>
      </c>
      <c r="K689" s="119">
        <f>IF(ISERROR(VLOOKUP($A689,'14-15 pricing'!$A$1:$D$1208,4,FALSE)),L689,VLOOKUP($A689,'14-15 pricing'!$A$1:$D$1208,4,FALSE))</f>
        <v>67.790000000000006</v>
      </c>
      <c r="L689" s="119">
        <f t="shared" si="522"/>
        <v>127.4396306271168</v>
      </c>
      <c r="M689" s="119">
        <f t="shared" si="523"/>
        <v>127.77108228798123</v>
      </c>
      <c r="N689" s="119">
        <f t="shared" si="486"/>
        <v>130.94992805504936</v>
      </c>
      <c r="O689" s="119">
        <f t="shared" si="487"/>
        <v>132.92513319186841</v>
      </c>
      <c r="P689" s="119">
        <f t="shared" si="524"/>
        <v>127.47212967065526</v>
      </c>
      <c r="Q689" s="119">
        <f t="shared" si="512"/>
        <v>130.59519684758632</v>
      </c>
      <c r="R689" s="119">
        <f t="shared" si="513"/>
        <v>133.84430440200694</v>
      </c>
      <c r="S689" s="119">
        <f t="shared" si="514"/>
        <v>135.86316734844308</v>
      </c>
      <c r="T689" s="119">
        <f t="shared" si="515"/>
        <v>137.59812769303662</v>
      </c>
      <c r="U689" s="119">
        <f t="shared" si="522"/>
        <v>127.77108228798123</v>
      </c>
      <c r="V689" s="119">
        <f t="shared" si="522"/>
        <v>127.47212967065526</v>
      </c>
      <c r="W689" s="119">
        <f t="shared" si="522"/>
        <v>128.6633053009522</v>
      </c>
      <c r="X689" s="117">
        <f t="shared" si="525"/>
        <v>127.4396306271168</v>
      </c>
      <c r="Y689" s="117">
        <f t="shared" si="526"/>
        <v>0</v>
      </c>
      <c r="Z689" s="120">
        <f t="shared" si="489"/>
        <v>127.4396306271168</v>
      </c>
      <c r="AA689" s="121">
        <f t="shared" si="490"/>
        <v>0</v>
      </c>
      <c r="AC689" s="120">
        <f t="shared" si="491"/>
        <v>0</v>
      </c>
      <c r="AD689" s="120">
        <f t="shared" si="492"/>
        <v>0</v>
      </c>
      <c r="AE689" s="120">
        <f t="shared" si="493"/>
        <v>0</v>
      </c>
      <c r="AF689" s="120">
        <f t="shared" si="494"/>
        <v>0</v>
      </c>
      <c r="AG689" s="120">
        <f t="shared" si="495"/>
        <v>0</v>
      </c>
      <c r="AH689" s="123">
        <f t="shared" si="496"/>
        <v>0</v>
      </c>
      <c r="AI689" s="120">
        <f t="shared" si="497"/>
        <v>0</v>
      </c>
      <c r="AJ689" s="124">
        <f t="shared" si="498"/>
        <v>0</v>
      </c>
      <c r="AK689" s="125"/>
      <c r="AL689" s="120">
        <f t="shared" si="499"/>
        <v>0</v>
      </c>
      <c r="AM689" s="120">
        <f t="shared" si="500"/>
        <v>0</v>
      </c>
      <c r="AN689" s="120">
        <f t="shared" si="501"/>
        <v>0</v>
      </c>
      <c r="AO689" s="120">
        <f t="shared" si="502"/>
        <v>0</v>
      </c>
      <c r="AP689" s="120">
        <f t="shared" si="503"/>
        <v>0</v>
      </c>
      <c r="AQ689" s="123">
        <f t="shared" si="504"/>
        <v>0</v>
      </c>
      <c r="AS689" s="126">
        <f t="shared" si="505"/>
        <v>0</v>
      </c>
      <c r="AT689" s="126">
        <f t="shared" si="506"/>
        <v>0</v>
      </c>
      <c r="AU689" s="126">
        <f t="shared" si="507"/>
        <v>0</v>
      </c>
      <c r="AV689" s="126">
        <f t="shared" si="508"/>
        <v>0</v>
      </c>
      <c r="AW689" s="127"/>
      <c r="AX689" s="128" t="str">
        <f t="shared" si="509"/>
        <v>HPS0160-ST-0330-004-B</v>
      </c>
      <c r="AY689" s="128">
        <f t="shared" si="510"/>
        <v>67.790000000000006</v>
      </c>
      <c r="AZ689" s="129"/>
      <c r="BA689" s="129"/>
      <c r="BB689" s="129"/>
      <c r="BC689" s="129"/>
      <c r="BD689" s="129">
        <f t="shared" si="511"/>
        <v>132.92513319186841</v>
      </c>
      <c r="BE689" s="129"/>
      <c r="BF689" s="129"/>
      <c r="BG689" s="129"/>
      <c r="BH689" s="129"/>
      <c r="BI689" s="129">
        <f t="shared" si="516"/>
        <v>137.59812769303662</v>
      </c>
      <c r="BJ689" s="129"/>
    </row>
    <row r="690" spans="1:62" s="122" customFormat="1" x14ac:dyDescent="0.2">
      <c r="A690" s="94" t="s">
        <v>1049</v>
      </c>
      <c r="B690" s="94">
        <f>IF(ISERROR(VLOOKUP('Prices updated for CPI'!A724,Quantities!$A$1:$B$576,2,FALSE)),0,VLOOKUP('Prices updated for CPI'!A724,Quantities!$A$1:$B$576,2,FALSE))</f>
        <v>0</v>
      </c>
      <c r="C690" s="98">
        <f t="shared" si="484"/>
        <v>1</v>
      </c>
      <c r="D690" s="96">
        <v>4</v>
      </c>
      <c r="E690" s="97">
        <v>770</v>
      </c>
      <c r="F690" s="116">
        <v>0</v>
      </c>
      <c r="G690" s="117">
        <v>0</v>
      </c>
      <c r="H690" s="117">
        <v>0</v>
      </c>
      <c r="I690" s="117">
        <v>86.428511870596822</v>
      </c>
      <c r="J690" s="118">
        <f t="shared" si="485"/>
        <v>86.428511870596822</v>
      </c>
      <c r="K690" s="119">
        <f>IF(ISERROR(VLOOKUP($A690,'14-15 pricing'!$A$1:$D$1208,4,FALSE)),L690,VLOOKUP($A690,'14-15 pricing'!$A$1:$D$1208,4,FALSE))</f>
        <v>60.45</v>
      </c>
      <c r="L690" s="119">
        <f t="shared" si="522"/>
        <v>121.45654788771049</v>
      </c>
      <c r="M690" s="119">
        <f t="shared" si="523"/>
        <v>121.77243843386275</v>
      </c>
      <c r="N690" s="119">
        <f t="shared" si="486"/>
        <v>124.80204257847332</v>
      </c>
      <c r="O690" s="119">
        <f t="shared" si="487"/>
        <v>126.68451505667798</v>
      </c>
      <c r="P690" s="119">
        <f t="shared" si="524"/>
        <v>121.4875211541772</v>
      </c>
      <c r="Q690" s="119">
        <f t="shared" si="512"/>
        <v>124.46396542245454</v>
      </c>
      <c r="R690" s="119">
        <f t="shared" si="513"/>
        <v>127.56053267813394</v>
      </c>
      <c r="S690" s="119">
        <f t="shared" si="514"/>
        <v>129.48461330302214</v>
      </c>
      <c r="T690" s="119">
        <f t="shared" si="515"/>
        <v>131.13812009003541</v>
      </c>
      <c r="U690" s="119">
        <f t="shared" si="522"/>
        <v>121.77243843386275</v>
      </c>
      <c r="V690" s="119">
        <f t="shared" si="522"/>
        <v>121.4875211541772</v>
      </c>
      <c r="W690" s="119">
        <f t="shared" si="522"/>
        <v>122.62277303204202</v>
      </c>
      <c r="X690" s="117">
        <f t="shared" si="525"/>
        <v>121.45654788771049</v>
      </c>
      <c r="Y690" s="117">
        <f t="shared" si="526"/>
        <v>0</v>
      </c>
      <c r="Z690" s="120">
        <f t="shared" si="489"/>
        <v>121.45654788771049</v>
      </c>
      <c r="AA690" s="121">
        <f t="shared" si="490"/>
        <v>0</v>
      </c>
      <c r="AC690" s="120">
        <f t="shared" si="491"/>
        <v>0</v>
      </c>
      <c r="AD690" s="120">
        <f t="shared" si="492"/>
        <v>0</v>
      </c>
      <c r="AE690" s="120">
        <f t="shared" si="493"/>
        <v>0</v>
      </c>
      <c r="AF690" s="120">
        <f t="shared" si="494"/>
        <v>0</v>
      </c>
      <c r="AG690" s="120">
        <f t="shared" si="495"/>
        <v>0</v>
      </c>
      <c r="AH690" s="123">
        <f t="shared" si="496"/>
        <v>0</v>
      </c>
      <c r="AI690" s="120">
        <f t="shared" si="497"/>
        <v>0</v>
      </c>
      <c r="AJ690" s="124">
        <f t="shared" si="498"/>
        <v>0</v>
      </c>
      <c r="AK690" s="125"/>
      <c r="AL690" s="120">
        <f t="shared" si="499"/>
        <v>0</v>
      </c>
      <c r="AM690" s="120">
        <f t="shared" si="500"/>
        <v>0</v>
      </c>
      <c r="AN690" s="120">
        <f t="shared" si="501"/>
        <v>0</v>
      </c>
      <c r="AO690" s="120">
        <f t="shared" si="502"/>
        <v>0</v>
      </c>
      <c r="AP690" s="120">
        <f t="shared" si="503"/>
        <v>0</v>
      </c>
      <c r="AQ690" s="123">
        <f t="shared" si="504"/>
        <v>0</v>
      </c>
      <c r="AS690" s="126">
        <f t="shared" si="505"/>
        <v>0</v>
      </c>
      <c r="AT690" s="126">
        <f t="shared" si="506"/>
        <v>0</v>
      </c>
      <c r="AU690" s="126">
        <f t="shared" si="507"/>
        <v>0</v>
      </c>
      <c r="AV690" s="126">
        <f t="shared" si="508"/>
        <v>0</v>
      </c>
      <c r="AW690" s="127"/>
      <c r="AX690" s="128" t="str">
        <f t="shared" si="509"/>
        <v>HPS0170-ST-0770-004-B</v>
      </c>
      <c r="AY690" s="128">
        <f t="shared" si="510"/>
        <v>60.45</v>
      </c>
      <c r="AZ690" s="129"/>
      <c r="BA690" s="129"/>
      <c r="BB690" s="129"/>
      <c r="BC690" s="129"/>
      <c r="BD690" s="129">
        <f t="shared" si="511"/>
        <v>126.68451505667798</v>
      </c>
      <c r="BE690" s="129"/>
      <c r="BF690" s="129"/>
      <c r="BG690" s="129"/>
      <c r="BH690" s="129"/>
      <c r="BI690" s="129">
        <f t="shared" si="516"/>
        <v>131.13812009003541</v>
      </c>
      <c r="BJ690" s="129"/>
    </row>
    <row r="691" spans="1:62" s="122" customFormat="1" x14ac:dyDescent="0.2">
      <c r="A691" s="94" t="s">
        <v>1201</v>
      </c>
      <c r="B691" s="94">
        <f>IF(ISERROR(VLOOKUP('Prices updated for CPI'!A730,Quantities!$A$1:$B$576,2,FALSE)),0,VLOOKUP('Prices updated for CPI'!A730,Quantities!$A$1:$B$576,2,FALSE))</f>
        <v>0</v>
      </c>
      <c r="C691" s="98">
        <f t="shared" si="484"/>
        <v>1</v>
      </c>
      <c r="D691" s="96">
        <v>4</v>
      </c>
      <c r="E691" s="97">
        <v>60</v>
      </c>
      <c r="F691" s="116">
        <v>0</v>
      </c>
      <c r="G691" s="117">
        <v>0</v>
      </c>
      <c r="H691" s="117">
        <v>0</v>
      </c>
      <c r="I691" s="117">
        <v>87.078053563271084</v>
      </c>
      <c r="J691" s="118">
        <f t="shared" si="485"/>
        <v>87.078053563271084</v>
      </c>
      <c r="K691" s="119">
        <f>IF(ISERROR(VLOOKUP($A691,'14-15 pricing'!$A$1:$D$1208,4,FALSE)),L691,VLOOKUP($A691,'14-15 pricing'!$A$1:$D$1208,4,FALSE))</f>
        <v>66.8</v>
      </c>
      <c r="L691" s="119">
        <f t="shared" si="522"/>
        <v>122.36933800747414</v>
      </c>
      <c r="M691" s="119">
        <f t="shared" si="523"/>
        <v>122.68760258594058</v>
      </c>
      <c r="N691" s="119">
        <f t="shared" si="486"/>
        <v>125.7399753072816</v>
      </c>
      <c r="O691" s="119">
        <f t="shared" si="487"/>
        <v>127.63659525063915</v>
      </c>
      <c r="P691" s="119">
        <f t="shared" si="524"/>
        <v>122.40054404930044</v>
      </c>
      <c r="Q691" s="119">
        <f t="shared" si="512"/>
        <v>125.3993573785083</v>
      </c>
      <c r="R691" s="119">
        <f t="shared" si="513"/>
        <v>128.51919646304606</v>
      </c>
      <c r="S691" s="119">
        <f t="shared" si="514"/>
        <v>130.45773725343847</v>
      </c>
      <c r="T691" s="119">
        <f t="shared" si="515"/>
        <v>132.12367074518193</v>
      </c>
      <c r="U691" s="119">
        <f t="shared" si="522"/>
        <v>122.68760258594058</v>
      </c>
      <c r="V691" s="119">
        <f t="shared" si="522"/>
        <v>122.40054404930044</v>
      </c>
      <c r="W691" s="119">
        <f t="shared" si="522"/>
        <v>123.54432775781233</v>
      </c>
      <c r="X691" s="117">
        <f t="shared" si="525"/>
        <v>122.36933800747414</v>
      </c>
      <c r="Y691" s="117">
        <f t="shared" si="526"/>
        <v>0</v>
      </c>
      <c r="Z691" s="120">
        <f t="shared" si="489"/>
        <v>122.36933800747414</v>
      </c>
      <c r="AA691" s="121">
        <f t="shared" si="490"/>
        <v>0</v>
      </c>
      <c r="AC691" s="120">
        <f t="shared" si="491"/>
        <v>0</v>
      </c>
      <c r="AD691" s="120">
        <f t="shared" si="492"/>
        <v>0</v>
      </c>
      <c r="AE691" s="120">
        <f t="shared" si="493"/>
        <v>0</v>
      </c>
      <c r="AF691" s="120">
        <f t="shared" si="494"/>
        <v>0</v>
      </c>
      <c r="AG691" s="120">
        <f t="shared" si="495"/>
        <v>0</v>
      </c>
      <c r="AH691" s="123">
        <f t="shared" si="496"/>
        <v>0</v>
      </c>
      <c r="AI691" s="120">
        <f t="shared" si="497"/>
        <v>0</v>
      </c>
      <c r="AJ691" s="124">
        <f t="shared" si="498"/>
        <v>0</v>
      </c>
      <c r="AK691" s="125"/>
      <c r="AL691" s="120">
        <f t="shared" si="499"/>
        <v>0</v>
      </c>
      <c r="AM691" s="120">
        <f t="shared" si="500"/>
        <v>0</v>
      </c>
      <c r="AN691" s="120">
        <f t="shared" si="501"/>
        <v>0</v>
      </c>
      <c r="AO691" s="120">
        <f t="shared" si="502"/>
        <v>0</v>
      </c>
      <c r="AP691" s="120">
        <f t="shared" si="503"/>
        <v>0</v>
      </c>
      <c r="AQ691" s="123">
        <f t="shared" si="504"/>
        <v>0</v>
      </c>
      <c r="AS691" s="126">
        <f t="shared" si="505"/>
        <v>0</v>
      </c>
      <c r="AT691" s="126">
        <f t="shared" si="506"/>
        <v>0</v>
      </c>
      <c r="AU691" s="126">
        <f t="shared" si="507"/>
        <v>0</v>
      </c>
      <c r="AV691" s="126">
        <f t="shared" si="508"/>
        <v>0</v>
      </c>
      <c r="AW691" s="127"/>
      <c r="AX691" s="128" t="str">
        <f t="shared" si="509"/>
        <v>LPS0060-ST-0060-004-B</v>
      </c>
      <c r="AY691" s="128">
        <f t="shared" si="510"/>
        <v>66.8</v>
      </c>
      <c r="AZ691" s="129"/>
      <c r="BA691" s="129"/>
      <c r="BB691" s="129"/>
      <c r="BC691" s="129"/>
      <c r="BD691" s="129">
        <f t="shared" si="511"/>
        <v>127.63659525063915</v>
      </c>
      <c r="BE691" s="129"/>
      <c r="BF691" s="129"/>
      <c r="BG691" s="129"/>
      <c r="BH691" s="129"/>
      <c r="BI691" s="129">
        <f t="shared" si="516"/>
        <v>132.12367074518193</v>
      </c>
      <c r="BJ691" s="129"/>
    </row>
    <row r="692" spans="1:62" s="122" customFormat="1" x14ac:dyDescent="0.2">
      <c r="A692" s="94" t="s">
        <v>1205</v>
      </c>
      <c r="B692" s="94">
        <f>IF(ISERROR(VLOOKUP('Prices updated for CPI'!A731,Quantities!$A$1:$B$576,2,FALSE)),0,VLOOKUP('Prices updated for CPI'!A731,Quantities!$A$1:$B$576,2,FALSE))</f>
        <v>0</v>
      </c>
      <c r="C692" s="98">
        <f t="shared" si="484"/>
        <v>1</v>
      </c>
      <c r="D692" s="96">
        <v>4</v>
      </c>
      <c r="E692" s="97">
        <v>320</v>
      </c>
      <c r="F692" s="116">
        <v>0</v>
      </c>
      <c r="G692" s="117">
        <v>0</v>
      </c>
      <c r="H692" s="117">
        <v>0</v>
      </c>
      <c r="I692" s="117">
        <v>96.952937313271079</v>
      </c>
      <c r="J692" s="118">
        <f t="shared" si="485"/>
        <v>96.952937313271079</v>
      </c>
      <c r="K692" s="119">
        <f>IF(ISERROR(VLOOKUP($A692,'14-15 pricing'!$A$1:$D$1208,4,FALSE)),L692,VLOOKUP($A692,'14-15 pricing'!$A$1:$D$1208,4,FALSE))</f>
        <v>78.349999999999994</v>
      </c>
      <c r="L692" s="119">
        <f t="shared" si="522"/>
        <v>136.24634763206629</v>
      </c>
      <c r="M692" s="119">
        <f t="shared" si="523"/>
        <v>136.60070426341508</v>
      </c>
      <c r="N692" s="119">
        <f t="shared" ref="N692:N723" si="527">M692*(1+$AZ$3)</f>
        <v>139.9992242004034</v>
      </c>
      <c r="O692" s="119">
        <f t="shared" ref="O692:O723" si="528">N692*(1+$BA$3)</f>
        <v>142.11092590882336</v>
      </c>
      <c r="P692" s="119">
        <f t="shared" si="524"/>
        <v>136.28109252234776</v>
      </c>
      <c r="Q692" s="119">
        <f t="shared" si="512"/>
        <v>139.61997928914528</v>
      </c>
      <c r="R692" s="119">
        <f t="shared" si="513"/>
        <v>143.09361645503461</v>
      </c>
      <c r="S692" s="119">
        <f t="shared" si="514"/>
        <v>145.25199294646103</v>
      </c>
      <c r="T692" s="119">
        <f t="shared" si="515"/>
        <v>147.10684774378058</v>
      </c>
      <c r="U692" s="119">
        <f t="shared" si="522"/>
        <v>136.60070426341508</v>
      </c>
      <c r="V692" s="119">
        <f t="shared" si="522"/>
        <v>136.28109252234776</v>
      </c>
      <c r="W692" s="119">
        <f t="shared" si="522"/>
        <v>137.55458435701215</v>
      </c>
      <c r="X692" s="117">
        <f t="shared" si="525"/>
        <v>136.24634763206629</v>
      </c>
      <c r="Y692" s="117">
        <f t="shared" si="526"/>
        <v>0</v>
      </c>
      <c r="Z692" s="120">
        <f t="shared" si="489"/>
        <v>136.24634763206629</v>
      </c>
      <c r="AA692" s="121">
        <f t="shared" si="490"/>
        <v>0</v>
      </c>
      <c r="AC692" s="120">
        <f t="shared" si="491"/>
        <v>0</v>
      </c>
      <c r="AD692" s="120">
        <f t="shared" si="492"/>
        <v>0</v>
      </c>
      <c r="AE692" s="120">
        <f t="shared" si="493"/>
        <v>0</v>
      </c>
      <c r="AF692" s="120">
        <f t="shared" si="494"/>
        <v>0</v>
      </c>
      <c r="AG692" s="120">
        <f t="shared" si="495"/>
        <v>0</v>
      </c>
      <c r="AH692" s="123">
        <f t="shared" si="496"/>
        <v>0</v>
      </c>
      <c r="AI692" s="120">
        <f t="shared" si="497"/>
        <v>0</v>
      </c>
      <c r="AJ692" s="124">
        <f t="shared" si="498"/>
        <v>0</v>
      </c>
      <c r="AK692" s="125"/>
      <c r="AL692" s="120">
        <f t="shared" si="499"/>
        <v>0</v>
      </c>
      <c r="AM692" s="120">
        <f t="shared" si="500"/>
        <v>0</v>
      </c>
      <c r="AN692" s="120">
        <f t="shared" si="501"/>
        <v>0</v>
      </c>
      <c r="AO692" s="120">
        <f t="shared" si="502"/>
        <v>0</v>
      </c>
      <c r="AP692" s="120">
        <f t="shared" si="503"/>
        <v>0</v>
      </c>
      <c r="AQ692" s="123">
        <f t="shared" si="504"/>
        <v>0</v>
      </c>
      <c r="AS692" s="126">
        <f t="shared" si="505"/>
        <v>0</v>
      </c>
      <c r="AT692" s="126">
        <f t="shared" si="506"/>
        <v>0</v>
      </c>
      <c r="AU692" s="126">
        <f t="shared" si="507"/>
        <v>0</v>
      </c>
      <c r="AV692" s="126">
        <f t="shared" si="508"/>
        <v>0</v>
      </c>
      <c r="AW692" s="127"/>
      <c r="AX692" s="128" t="str">
        <f t="shared" si="509"/>
        <v>LPS0060-ST-0320-004-B</v>
      </c>
      <c r="AY692" s="128">
        <f t="shared" si="510"/>
        <v>78.349999999999994</v>
      </c>
      <c r="AZ692" s="129"/>
      <c r="BA692" s="129"/>
      <c r="BB692" s="129"/>
      <c r="BC692" s="129"/>
      <c r="BD692" s="129">
        <f t="shared" ref="BD692:BD723" si="529">O692</f>
        <v>142.11092590882336</v>
      </c>
      <c r="BE692" s="129"/>
      <c r="BF692" s="129"/>
      <c r="BG692" s="129"/>
      <c r="BH692" s="129"/>
      <c r="BI692" s="129">
        <f t="shared" si="516"/>
        <v>147.10684774378058</v>
      </c>
      <c r="BJ692" s="129"/>
    </row>
    <row r="693" spans="1:62" s="122" customFormat="1" x14ac:dyDescent="0.2">
      <c r="A693" s="94" t="s">
        <v>1219</v>
      </c>
      <c r="B693" s="94">
        <f>IF(ISERROR(VLOOKUP('Prices updated for CPI'!A732,Quantities!$A$1:$B$576,2,FALSE)),0,VLOOKUP('Prices updated for CPI'!A732,Quantities!$A$1:$B$576,2,FALSE))</f>
        <v>0</v>
      </c>
      <c r="C693" s="98">
        <f t="shared" si="484"/>
        <v>1</v>
      </c>
      <c r="D693" s="96">
        <v>4</v>
      </c>
      <c r="E693" s="97">
        <v>220</v>
      </c>
      <c r="F693" s="116">
        <v>0</v>
      </c>
      <c r="G693" s="117">
        <v>0</v>
      </c>
      <c r="H693" s="117">
        <v>0</v>
      </c>
      <c r="I693" s="117">
        <v>72.025483780968855</v>
      </c>
      <c r="J693" s="118">
        <f t="shared" si="485"/>
        <v>72.025483780968855</v>
      </c>
      <c r="K693" s="119">
        <f>IF(ISERROR(VLOOKUP($A693,'14-15 pricing'!$A$1:$D$1208,4,FALSE)),L693,VLOOKUP($A693,'14-15 pricing'!$A$1:$D$1208,4,FALSE))</f>
        <v>84.13</v>
      </c>
      <c r="L693" s="119">
        <f t="shared" si="522"/>
        <v>101.21621245864395</v>
      </c>
      <c r="M693" s="119">
        <f t="shared" si="523"/>
        <v>101.47946088113808</v>
      </c>
      <c r="N693" s="119">
        <f t="shared" si="527"/>
        <v>104.00419142963015</v>
      </c>
      <c r="O693" s="119">
        <f t="shared" si="528"/>
        <v>105.57295604228544</v>
      </c>
      <c r="P693" s="119">
        <f t="shared" si="524"/>
        <v>101.24202413182053</v>
      </c>
      <c r="Q693" s="119">
        <f t="shared" si="512"/>
        <v>103.72245372305012</v>
      </c>
      <c r="R693" s="119">
        <f t="shared" si="513"/>
        <v>106.30298819973468</v>
      </c>
      <c r="S693" s="119">
        <f t="shared" si="514"/>
        <v>107.9064270978688</v>
      </c>
      <c r="T693" s="119">
        <f t="shared" si="515"/>
        <v>109.28438240095279</v>
      </c>
      <c r="U693" s="119">
        <f t="shared" si="522"/>
        <v>101.47946088113808</v>
      </c>
      <c r="V693" s="119">
        <f t="shared" si="522"/>
        <v>101.24202413182053</v>
      </c>
      <c r="W693" s="119">
        <f t="shared" si="522"/>
        <v>102.18809000692076</v>
      </c>
      <c r="X693" s="117">
        <f t="shared" si="525"/>
        <v>101.21621245864395</v>
      </c>
      <c r="Y693" s="117">
        <f t="shared" si="526"/>
        <v>0</v>
      </c>
      <c r="Z693" s="120">
        <f t="shared" si="489"/>
        <v>101.21621245864395</v>
      </c>
      <c r="AA693" s="121">
        <f t="shared" si="490"/>
        <v>0</v>
      </c>
      <c r="AC693" s="120">
        <f t="shared" si="491"/>
        <v>0</v>
      </c>
      <c r="AD693" s="120">
        <f t="shared" si="492"/>
        <v>0</v>
      </c>
      <c r="AE693" s="120">
        <f t="shared" si="493"/>
        <v>0</v>
      </c>
      <c r="AF693" s="120">
        <f t="shared" si="494"/>
        <v>0</v>
      </c>
      <c r="AG693" s="120">
        <f t="shared" si="495"/>
        <v>0</v>
      </c>
      <c r="AH693" s="123">
        <f t="shared" si="496"/>
        <v>0</v>
      </c>
      <c r="AI693" s="120">
        <f t="shared" si="497"/>
        <v>0</v>
      </c>
      <c r="AJ693" s="124">
        <f t="shared" si="498"/>
        <v>0</v>
      </c>
      <c r="AK693" s="125"/>
      <c r="AL693" s="120">
        <f t="shared" si="499"/>
        <v>0</v>
      </c>
      <c r="AM693" s="120">
        <f t="shared" si="500"/>
        <v>0</v>
      </c>
      <c r="AN693" s="120">
        <f t="shared" si="501"/>
        <v>0</v>
      </c>
      <c r="AO693" s="120">
        <f t="shared" si="502"/>
        <v>0</v>
      </c>
      <c r="AP693" s="120">
        <f t="shared" si="503"/>
        <v>0</v>
      </c>
      <c r="AQ693" s="123">
        <f t="shared" si="504"/>
        <v>0</v>
      </c>
      <c r="AS693" s="126">
        <f t="shared" si="505"/>
        <v>0</v>
      </c>
      <c r="AT693" s="126">
        <f t="shared" si="506"/>
        <v>0</v>
      </c>
      <c r="AU693" s="126">
        <f t="shared" si="507"/>
        <v>0</v>
      </c>
      <c r="AV693" s="126">
        <f t="shared" si="508"/>
        <v>0</v>
      </c>
      <c r="AW693" s="127"/>
      <c r="AX693" s="128" t="str">
        <f t="shared" si="509"/>
        <v>MHR0030-ST-0220-004-B</v>
      </c>
      <c r="AY693" s="128">
        <f t="shared" si="510"/>
        <v>84.13</v>
      </c>
      <c r="AZ693" s="129"/>
      <c r="BA693" s="129"/>
      <c r="BB693" s="129"/>
      <c r="BC693" s="129"/>
      <c r="BD693" s="129">
        <f t="shared" si="529"/>
        <v>105.57295604228544</v>
      </c>
      <c r="BE693" s="129"/>
      <c r="BF693" s="129"/>
      <c r="BG693" s="129"/>
      <c r="BH693" s="129"/>
      <c r="BI693" s="129">
        <f t="shared" si="516"/>
        <v>109.28438240095279</v>
      </c>
      <c r="BJ693" s="129"/>
    </row>
    <row r="694" spans="1:62" s="122" customFormat="1" x14ac:dyDescent="0.2">
      <c r="A694" s="94" t="s">
        <v>1220</v>
      </c>
      <c r="B694" s="94">
        <f>IF(ISERROR(VLOOKUP('Prices updated for CPI'!A733,Quantities!$A$1:$B$576,2,FALSE)),0,VLOOKUP('Prices updated for CPI'!A733,Quantities!$A$1:$B$576,2,FALSE))</f>
        <v>0</v>
      </c>
      <c r="C694" s="98">
        <f t="shared" si="484"/>
        <v>1</v>
      </c>
      <c r="D694" s="96">
        <v>4</v>
      </c>
      <c r="E694" s="97">
        <v>310</v>
      </c>
      <c r="F694" s="116">
        <v>0</v>
      </c>
      <c r="G694" s="117">
        <v>0</v>
      </c>
      <c r="H694" s="117">
        <v>0</v>
      </c>
      <c r="I694" s="117">
        <v>71.090453530968858</v>
      </c>
      <c r="J694" s="118">
        <f t="shared" si="485"/>
        <v>71.090453530968858</v>
      </c>
      <c r="K694" s="119">
        <f>IF(ISERROR(VLOOKUP($A694,'14-15 pricing'!$A$1:$D$1208,4,FALSE)),L694,VLOOKUP($A694,'14-15 pricing'!$A$1:$D$1208,4,FALSE))</f>
        <v>84.13</v>
      </c>
      <c r="L694" s="119">
        <f t="shared" si="522"/>
        <v>99.902230025328251</v>
      </c>
      <c r="M694" s="119">
        <f t="shared" si="523"/>
        <v>100.16206097354279</v>
      </c>
      <c r="N694" s="119">
        <f t="shared" si="527"/>
        <v>102.65401563061401</v>
      </c>
      <c r="O694" s="119">
        <f t="shared" si="528"/>
        <v>104.20241464083304</v>
      </c>
      <c r="P694" s="119">
        <f t="shared" si="524"/>
        <v>99.927706613005142</v>
      </c>
      <c r="Q694" s="119">
        <f t="shared" si="512"/>
        <v>102.37593542502377</v>
      </c>
      <c r="R694" s="119">
        <f t="shared" si="513"/>
        <v>104.92296956724053</v>
      </c>
      <c r="S694" s="119">
        <f t="shared" si="514"/>
        <v>106.50559272356941</v>
      </c>
      <c r="T694" s="119">
        <f t="shared" si="515"/>
        <v>107.86565949853951</v>
      </c>
      <c r="U694" s="119">
        <f t="shared" si="522"/>
        <v>100.16206097354279</v>
      </c>
      <c r="V694" s="119">
        <f t="shared" si="522"/>
        <v>99.927706613005142</v>
      </c>
      <c r="W694" s="119">
        <f t="shared" si="522"/>
        <v>100.86149072107965</v>
      </c>
      <c r="X694" s="117">
        <f t="shared" si="525"/>
        <v>99.902230025328251</v>
      </c>
      <c r="Y694" s="117">
        <f t="shared" si="526"/>
        <v>0</v>
      </c>
      <c r="Z694" s="120">
        <f t="shared" si="489"/>
        <v>99.902230025328251</v>
      </c>
      <c r="AA694" s="121">
        <f t="shared" si="490"/>
        <v>0</v>
      </c>
      <c r="AC694" s="120">
        <f t="shared" si="491"/>
        <v>0</v>
      </c>
      <c r="AD694" s="120">
        <f t="shared" si="492"/>
        <v>0</v>
      </c>
      <c r="AE694" s="120">
        <f t="shared" si="493"/>
        <v>0</v>
      </c>
      <c r="AF694" s="120">
        <f t="shared" si="494"/>
        <v>0</v>
      </c>
      <c r="AG694" s="120">
        <f t="shared" si="495"/>
        <v>0</v>
      </c>
      <c r="AH694" s="123">
        <f t="shared" si="496"/>
        <v>0</v>
      </c>
      <c r="AI694" s="120">
        <f t="shared" si="497"/>
        <v>0</v>
      </c>
      <c r="AJ694" s="124">
        <f t="shared" si="498"/>
        <v>0</v>
      </c>
      <c r="AK694" s="125"/>
      <c r="AL694" s="120">
        <f t="shared" si="499"/>
        <v>0</v>
      </c>
      <c r="AM694" s="120">
        <f t="shared" si="500"/>
        <v>0</v>
      </c>
      <c r="AN694" s="120">
        <f t="shared" si="501"/>
        <v>0</v>
      </c>
      <c r="AO694" s="120">
        <f t="shared" si="502"/>
        <v>0</v>
      </c>
      <c r="AP694" s="120">
        <f t="shared" si="503"/>
        <v>0</v>
      </c>
      <c r="AQ694" s="123">
        <f t="shared" si="504"/>
        <v>0</v>
      </c>
      <c r="AS694" s="126">
        <f t="shared" si="505"/>
        <v>0</v>
      </c>
      <c r="AT694" s="126">
        <f t="shared" si="506"/>
        <v>0</v>
      </c>
      <c r="AU694" s="126">
        <f t="shared" si="507"/>
        <v>0</v>
      </c>
      <c r="AV694" s="126">
        <f t="shared" si="508"/>
        <v>0</v>
      </c>
      <c r="AW694" s="127"/>
      <c r="AX694" s="128" t="str">
        <f t="shared" si="509"/>
        <v>MHR0030-ST-0310-004-B</v>
      </c>
      <c r="AY694" s="128">
        <f t="shared" si="510"/>
        <v>84.13</v>
      </c>
      <c r="AZ694" s="129"/>
      <c r="BA694" s="129"/>
      <c r="BB694" s="129"/>
      <c r="BC694" s="129"/>
      <c r="BD694" s="129">
        <f t="shared" si="529"/>
        <v>104.20241464083304</v>
      </c>
      <c r="BE694" s="129"/>
      <c r="BF694" s="129"/>
      <c r="BG694" s="129"/>
      <c r="BH694" s="129"/>
      <c r="BI694" s="129">
        <f t="shared" si="516"/>
        <v>107.86565949853951</v>
      </c>
      <c r="BJ694" s="129"/>
    </row>
    <row r="695" spans="1:62" s="122" customFormat="1" x14ac:dyDescent="0.2">
      <c r="A695" s="94" t="s">
        <v>1229</v>
      </c>
      <c r="B695" s="94">
        <f>IF(ISERROR(VLOOKUP('Prices updated for CPI'!A735,Quantities!$A$1:$B$576,2,FALSE)),0,VLOOKUP('Prices updated for CPI'!A735,Quantities!$A$1:$B$576,2,FALSE))</f>
        <v>0</v>
      </c>
      <c r="C695" s="98">
        <f t="shared" si="484"/>
        <v>1</v>
      </c>
      <c r="D695" s="96">
        <v>4</v>
      </c>
      <c r="E695" s="97">
        <v>1070</v>
      </c>
      <c r="F695" s="116">
        <v>0</v>
      </c>
      <c r="G695" s="117">
        <v>0</v>
      </c>
      <c r="H695" s="117">
        <v>0</v>
      </c>
      <c r="I695" s="117">
        <v>75.317870806776313</v>
      </c>
      <c r="J695" s="118">
        <f t="shared" si="485"/>
        <v>75.317870806776313</v>
      </c>
      <c r="K695" s="119">
        <f>IF(ISERROR(VLOOKUP($A695,'14-15 pricing'!$A$1:$D$1208,4,FALSE)),L695,VLOOKUP($A695,'14-15 pricing'!$A$1:$D$1208,4,FALSE))</f>
        <v>84.46</v>
      </c>
      <c r="L695" s="119">
        <f t="shared" si="522"/>
        <v>105.84294909693729</v>
      </c>
      <c r="M695" s="119">
        <f t="shared" si="523"/>
        <v>106.1182309782197</v>
      </c>
      <c r="N695" s="119">
        <f t="shared" si="527"/>
        <v>108.75837054120437</v>
      </c>
      <c r="O695" s="119">
        <f t="shared" si="528"/>
        <v>110.39884560946672</v>
      </c>
      <c r="P695" s="119">
        <f t="shared" si="524"/>
        <v>105.86994065830648</v>
      </c>
      <c r="Q695" s="119">
        <f t="shared" si="512"/>
        <v>108.46375420443498</v>
      </c>
      <c r="R695" s="119">
        <f t="shared" si="513"/>
        <v>111.16224857232308</v>
      </c>
      <c r="S695" s="119">
        <f t="shared" si="514"/>
        <v>112.8389829368361</v>
      </c>
      <c r="T695" s="119">
        <f t="shared" si="515"/>
        <v>114.27992653133946</v>
      </c>
      <c r="U695" s="119">
        <f t="shared" si="522"/>
        <v>106.1182309782197</v>
      </c>
      <c r="V695" s="119">
        <f t="shared" si="522"/>
        <v>105.86994065830648</v>
      </c>
      <c r="W695" s="119">
        <f t="shared" si="522"/>
        <v>106.85925254647357</v>
      </c>
      <c r="X695" s="117">
        <f t="shared" si="525"/>
        <v>105.84294909693729</v>
      </c>
      <c r="Y695" s="117">
        <f t="shared" si="526"/>
        <v>0</v>
      </c>
      <c r="Z695" s="120">
        <f t="shared" si="489"/>
        <v>105.84294909693729</v>
      </c>
      <c r="AA695" s="121">
        <f t="shared" si="490"/>
        <v>0</v>
      </c>
      <c r="AC695" s="120">
        <f t="shared" si="491"/>
        <v>0</v>
      </c>
      <c r="AD695" s="120">
        <f t="shared" si="492"/>
        <v>0</v>
      </c>
      <c r="AE695" s="120">
        <f t="shared" si="493"/>
        <v>0</v>
      </c>
      <c r="AF695" s="120">
        <f t="shared" si="494"/>
        <v>0</v>
      </c>
      <c r="AG695" s="120">
        <f t="shared" si="495"/>
        <v>0</v>
      </c>
      <c r="AH695" s="123">
        <f t="shared" si="496"/>
        <v>0</v>
      </c>
      <c r="AI695" s="120">
        <f t="shared" si="497"/>
        <v>0</v>
      </c>
      <c r="AJ695" s="124">
        <f t="shared" si="498"/>
        <v>0</v>
      </c>
      <c r="AK695" s="125"/>
      <c r="AL695" s="120">
        <f t="shared" si="499"/>
        <v>0</v>
      </c>
      <c r="AM695" s="120">
        <f t="shared" si="500"/>
        <v>0</v>
      </c>
      <c r="AN695" s="120">
        <f t="shared" si="501"/>
        <v>0</v>
      </c>
      <c r="AO695" s="120">
        <f t="shared" si="502"/>
        <v>0</v>
      </c>
      <c r="AP695" s="120">
        <f t="shared" si="503"/>
        <v>0</v>
      </c>
      <c r="AQ695" s="123">
        <f t="shared" si="504"/>
        <v>0</v>
      </c>
      <c r="AS695" s="126">
        <f t="shared" si="505"/>
        <v>0</v>
      </c>
      <c r="AT695" s="126">
        <f t="shared" si="506"/>
        <v>0</v>
      </c>
      <c r="AU695" s="126">
        <f t="shared" si="507"/>
        <v>0</v>
      </c>
      <c r="AV695" s="126">
        <f t="shared" si="508"/>
        <v>0</v>
      </c>
      <c r="AW695" s="127"/>
      <c r="AX695" s="128" t="str">
        <f t="shared" si="509"/>
        <v>MHR0060-ST-1070-004-B</v>
      </c>
      <c r="AY695" s="128">
        <f t="shared" si="510"/>
        <v>84.46</v>
      </c>
      <c r="AZ695" s="129"/>
      <c r="BA695" s="129"/>
      <c r="BB695" s="129"/>
      <c r="BC695" s="129"/>
      <c r="BD695" s="129">
        <f t="shared" si="529"/>
        <v>110.39884560946672</v>
      </c>
      <c r="BE695" s="129"/>
      <c r="BF695" s="129"/>
      <c r="BG695" s="129"/>
      <c r="BH695" s="129"/>
      <c r="BI695" s="129">
        <f t="shared" si="516"/>
        <v>114.27992653133946</v>
      </c>
      <c r="BJ695" s="129"/>
    </row>
    <row r="696" spans="1:62" s="122" customFormat="1" x14ac:dyDescent="0.2">
      <c r="A696" s="94" t="s">
        <v>1256</v>
      </c>
      <c r="B696" s="94">
        <f>IF(ISERROR(VLOOKUP('Prices updated for CPI'!A739,Quantities!$A$1:$B$576,2,FALSE)),0,VLOOKUP('Prices updated for CPI'!A739,Quantities!$A$1:$B$576,2,FALSE))</f>
        <v>0</v>
      </c>
      <c r="C696" s="98">
        <f t="shared" si="484"/>
        <v>1</v>
      </c>
      <c r="D696" s="96">
        <v>4</v>
      </c>
      <c r="E696" s="97">
        <v>660</v>
      </c>
      <c r="F696" s="116">
        <v>0</v>
      </c>
      <c r="G696" s="117">
        <v>0</v>
      </c>
      <c r="H696" s="117">
        <v>0</v>
      </c>
      <c r="I696" s="117">
        <v>64.750981198176305</v>
      </c>
      <c r="J696" s="118">
        <f t="shared" si="485"/>
        <v>64.750981198176305</v>
      </c>
      <c r="K696" s="119">
        <f>IF(ISERROR(VLOOKUP($A696,'14-15 pricing'!$A$1:$D$1208,4,FALSE)),L696,VLOOKUP($A696,'14-15 pricing'!$A$1:$D$1208,4,FALSE))</f>
        <v>76.34</v>
      </c>
      <c r="L696" s="119">
        <f t="shared" si="522"/>
        <v>90.993475167632042</v>
      </c>
      <c r="M696" s="119">
        <f t="shared" si="523"/>
        <v>91.230135759974644</v>
      </c>
      <c r="N696" s="119">
        <f t="shared" si="527"/>
        <v>93.49987102163584</v>
      </c>
      <c r="O696" s="119">
        <f t="shared" si="528"/>
        <v>94.910191960920486</v>
      </c>
      <c r="P696" s="119">
        <f t="shared" si="524"/>
        <v>91.01667988736196</v>
      </c>
      <c r="Q696" s="119">
        <f t="shared" si="512"/>
        <v>93.246588544602318</v>
      </c>
      <c r="R696" s="119">
        <f t="shared" si="513"/>
        <v>95.566491592934199</v>
      </c>
      <c r="S696" s="119">
        <f t="shared" si="514"/>
        <v>97.007984749179272</v>
      </c>
      <c r="T696" s="119">
        <f t="shared" si="515"/>
        <v>98.246767930327366</v>
      </c>
      <c r="U696" s="119">
        <f t="shared" si="522"/>
        <v>91.230135759974644</v>
      </c>
      <c r="V696" s="119">
        <f t="shared" si="522"/>
        <v>91.01667988736196</v>
      </c>
      <c r="W696" s="119">
        <f t="shared" si="522"/>
        <v>91.867194045338877</v>
      </c>
      <c r="X696" s="117">
        <f t="shared" si="525"/>
        <v>90.993475167632042</v>
      </c>
      <c r="Y696" s="117">
        <f t="shared" si="526"/>
        <v>0</v>
      </c>
      <c r="Z696" s="120">
        <f t="shared" si="489"/>
        <v>90.993475167632042</v>
      </c>
      <c r="AA696" s="121">
        <f t="shared" si="490"/>
        <v>0</v>
      </c>
      <c r="AC696" s="120">
        <f t="shared" si="491"/>
        <v>0</v>
      </c>
      <c r="AD696" s="120">
        <f t="shared" si="492"/>
        <v>0</v>
      </c>
      <c r="AE696" s="120">
        <f t="shared" si="493"/>
        <v>0</v>
      </c>
      <c r="AF696" s="120">
        <f t="shared" si="494"/>
        <v>0</v>
      </c>
      <c r="AG696" s="120">
        <f t="shared" si="495"/>
        <v>0</v>
      </c>
      <c r="AH696" s="123">
        <f t="shared" si="496"/>
        <v>0</v>
      </c>
      <c r="AI696" s="120">
        <f t="shared" si="497"/>
        <v>0</v>
      </c>
      <c r="AJ696" s="124">
        <f t="shared" si="498"/>
        <v>0</v>
      </c>
      <c r="AK696" s="125"/>
      <c r="AL696" s="120">
        <f t="shared" si="499"/>
        <v>0</v>
      </c>
      <c r="AM696" s="120">
        <f t="shared" si="500"/>
        <v>0</v>
      </c>
      <c r="AN696" s="120">
        <f t="shared" si="501"/>
        <v>0</v>
      </c>
      <c r="AO696" s="120">
        <f t="shared" si="502"/>
        <v>0</v>
      </c>
      <c r="AP696" s="120">
        <f t="shared" si="503"/>
        <v>0</v>
      </c>
      <c r="AQ696" s="123">
        <f t="shared" si="504"/>
        <v>0</v>
      </c>
      <c r="AS696" s="126">
        <f t="shared" si="505"/>
        <v>0</v>
      </c>
      <c r="AT696" s="126">
        <f t="shared" si="506"/>
        <v>0</v>
      </c>
      <c r="AU696" s="126">
        <f t="shared" si="507"/>
        <v>0</v>
      </c>
      <c r="AV696" s="126">
        <f t="shared" si="508"/>
        <v>0</v>
      </c>
      <c r="AW696" s="127"/>
      <c r="AX696" s="128" t="str">
        <f t="shared" si="509"/>
        <v>MHR0070-ST-0660-004-B</v>
      </c>
      <c r="AY696" s="128">
        <f t="shared" si="510"/>
        <v>76.34</v>
      </c>
      <c r="AZ696" s="129"/>
      <c r="BA696" s="129"/>
      <c r="BB696" s="129"/>
      <c r="BC696" s="129"/>
      <c r="BD696" s="129">
        <f t="shared" si="529"/>
        <v>94.910191960920486</v>
      </c>
      <c r="BE696" s="129"/>
      <c r="BF696" s="129"/>
      <c r="BG696" s="129"/>
      <c r="BH696" s="129"/>
      <c r="BI696" s="129">
        <f t="shared" si="516"/>
        <v>98.246767930327366</v>
      </c>
      <c r="BJ696" s="129"/>
    </row>
    <row r="697" spans="1:62" s="122" customFormat="1" x14ac:dyDescent="0.2">
      <c r="A697" s="94" t="s">
        <v>1293</v>
      </c>
      <c r="B697" s="94">
        <f>IF(ISERROR(VLOOKUP('Prices updated for CPI'!A743,Quantities!$A$1:$B$576,2,FALSE)),0,VLOOKUP('Prices updated for CPI'!A743,Quantities!$A$1:$B$576,2,FALSE))</f>
        <v>0</v>
      </c>
      <c r="C697" s="98">
        <f t="shared" si="484"/>
        <v>1</v>
      </c>
      <c r="D697" s="96">
        <v>4</v>
      </c>
      <c r="E697" s="97">
        <v>990</v>
      </c>
      <c r="F697" s="116">
        <v>0</v>
      </c>
      <c r="G697" s="117">
        <v>0</v>
      </c>
      <c r="H697" s="117">
        <v>0</v>
      </c>
      <c r="I697" s="117">
        <v>45.227160747326074</v>
      </c>
      <c r="J697" s="118">
        <f t="shared" si="485"/>
        <v>45.227160747326074</v>
      </c>
      <c r="K697" s="119">
        <f>IF(ISERROR(VLOOKUP($A697,'14-15 pricing'!$A$1:$D$1208,4,FALSE)),L697,VLOOKUP($A697,'14-15 pricing'!$A$1:$D$1208,4,FALSE))</f>
        <v>48.04</v>
      </c>
      <c r="L697" s="119">
        <f t="shared" si="522"/>
        <v>63.556975542483762</v>
      </c>
      <c r="M697" s="119">
        <f t="shared" si="523"/>
        <v>63.72227785071717</v>
      </c>
      <c r="N697" s="119">
        <f t="shared" si="527"/>
        <v>65.307638869708427</v>
      </c>
      <c r="O697" s="119">
        <f t="shared" si="528"/>
        <v>66.292717561120483</v>
      </c>
      <c r="P697" s="119">
        <f t="shared" si="524"/>
        <v>63.57318353763538</v>
      </c>
      <c r="Q697" s="119">
        <f t="shared" si="512"/>
        <v>65.130726534307442</v>
      </c>
      <c r="R697" s="119">
        <f t="shared" si="513"/>
        <v>66.751128667890441</v>
      </c>
      <c r="S697" s="119">
        <f t="shared" si="514"/>
        <v>67.757980479048825</v>
      </c>
      <c r="T697" s="119">
        <f t="shared" si="515"/>
        <v>68.623243754263044</v>
      </c>
      <c r="U697" s="119">
        <f t="shared" si="522"/>
        <v>63.72227785071717</v>
      </c>
      <c r="V697" s="119">
        <f t="shared" si="522"/>
        <v>63.57318353763538</v>
      </c>
      <c r="W697" s="119">
        <f t="shared" si="522"/>
        <v>64.167249292762222</v>
      </c>
      <c r="X697" s="117">
        <f t="shared" si="525"/>
        <v>63.556975542483762</v>
      </c>
      <c r="Y697" s="117">
        <f t="shared" si="526"/>
        <v>0</v>
      </c>
      <c r="Z697" s="120">
        <f t="shared" si="489"/>
        <v>63.556975542483762</v>
      </c>
      <c r="AA697" s="121">
        <f t="shared" si="490"/>
        <v>0</v>
      </c>
      <c r="AC697" s="120">
        <f t="shared" si="491"/>
        <v>0</v>
      </c>
      <c r="AD697" s="120">
        <f t="shared" si="492"/>
        <v>0</v>
      </c>
      <c r="AE697" s="120">
        <f t="shared" si="493"/>
        <v>0</v>
      </c>
      <c r="AF697" s="120">
        <f t="shared" si="494"/>
        <v>0</v>
      </c>
      <c r="AG697" s="120">
        <f t="shared" si="495"/>
        <v>0</v>
      </c>
      <c r="AH697" s="123">
        <f t="shared" si="496"/>
        <v>0</v>
      </c>
      <c r="AI697" s="120">
        <f t="shared" si="497"/>
        <v>0</v>
      </c>
      <c r="AJ697" s="124">
        <f t="shared" si="498"/>
        <v>0</v>
      </c>
      <c r="AK697" s="125"/>
      <c r="AL697" s="120">
        <f t="shared" si="499"/>
        <v>0</v>
      </c>
      <c r="AM697" s="120">
        <f t="shared" si="500"/>
        <v>0</v>
      </c>
      <c r="AN697" s="120">
        <f t="shared" si="501"/>
        <v>0</v>
      </c>
      <c r="AO697" s="120">
        <f t="shared" si="502"/>
        <v>0</v>
      </c>
      <c r="AP697" s="120">
        <f t="shared" si="503"/>
        <v>0</v>
      </c>
      <c r="AQ697" s="123">
        <f t="shared" si="504"/>
        <v>0</v>
      </c>
      <c r="AS697" s="126">
        <f t="shared" si="505"/>
        <v>0</v>
      </c>
      <c r="AT697" s="126">
        <f t="shared" si="506"/>
        <v>0</v>
      </c>
      <c r="AU697" s="126">
        <f t="shared" si="507"/>
        <v>0</v>
      </c>
      <c r="AV697" s="126">
        <f t="shared" si="508"/>
        <v>0</v>
      </c>
      <c r="AW697" s="127"/>
      <c r="AX697" s="128" t="str">
        <f t="shared" si="509"/>
        <v>MVA0080-ST-0990-004-B</v>
      </c>
      <c r="AY697" s="128">
        <f t="shared" si="510"/>
        <v>48.04</v>
      </c>
      <c r="AZ697" s="129"/>
      <c r="BA697" s="129"/>
      <c r="BB697" s="129"/>
      <c r="BC697" s="129"/>
      <c r="BD697" s="129">
        <f t="shared" si="529"/>
        <v>66.292717561120483</v>
      </c>
      <c r="BE697" s="129"/>
      <c r="BF697" s="129"/>
      <c r="BG697" s="129"/>
      <c r="BH697" s="129"/>
      <c r="BI697" s="129">
        <f t="shared" si="516"/>
        <v>68.623243754263044</v>
      </c>
      <c r="BJ697" s="129"/>
    </row>
    <row r="698" spans="1:62" s="122" customFormat="1" x14ac:dyDescent="0.2">
      <c r="A698" s="94" t="s">
        <v>1303</v>
      </c>
      <c r="B698" s="94">
        <f>IF(ISERROR(VLOOKUP('Prices updated for CPI'!A744,Quantities!$A$1:$B$576,2,FALSE)),0,VLOOKUP('Prices updated for CPI'!A744,Quantities!$A$1:$B$576,2,FALSE))</f>
        <v>0</v>
      </c>
      <c r="C698" s="98">
        <f t="shared" si="484"/>
        <v>1</v>
      </c>
      <c r="D698" s="96">
        <v>4</v>
      </c>
      <c r="E698" s="97">
        <v>370</v>
      </c>
      <c r="F698" s="116">
        <v>0</v>
      </c>
      <c r="G698" s="117">
        <v>0</v>
      </c>
      <c r="H698" s="117">
        <v>0</v>
      </c>
      <c r="I698" s="117">
        <v>50.142847686559001</v>
      </c>
      <c r="J698" s="118">
        <f t="shared" si="485"/>
        <v>50.142847686559001</v>
      </c>
      <c r="K698" s="119">
        <f>IF(ISERROR(VLOOKUP($A698,'14-15 pricing'!$A$1:$D$1208,4,FALSE)),L698,VLOOKUP($A698,'14-15 pricing'!$A$1:$D$1208,4,FALSE))</f>
        <v>58.92</v>
      </c>
      <c r="L698" s="119">
        <f t="shared" si="522"/>
        <v>70.464908505969774</v>
      </c>
      <c r="M698" s="119">
        <f t="shared" si="523"/>
        <v>70.648177327780004</v>
      </c>
      <c r="N698" s="119">
        <f t="shared" si="527"/>
        <v>72.405849372408341</v>
      </c>
      <c r="O698" s="119">
        <f t="shared" si="528"/>
        <v>73.497995108876452</v>
      </c>
      <c r="P698" s="119">
        <f t="shared" si="524"/>
        <v>70.482878129062669</v>
      </c>
      <c r="Q698" s="119">
        <f t="shared" si="512"/>
        <v>72.209708643224701</v>
      </c>
      <c r="R698" s="119">
        <f t="shared" si="513"/>
        <v>74.006230380000574</v>
      </c>
      <c r="S698" s="119">
        <f t="shared" si="514"/>
        <v>75.122515731006956</v>
      </c>
      <c r="T698" s="119">
        <f t="shared" si="515"/>
        <v>76.081823454528049</v>
      </c>
      <c r="U698" s="119">
        <f t="shared" si="522"/>
        <v>70.648177327780004</v>
      </c>
      <c r="V698" s="119">
        <f t="shared" si="522"/>
        <v>70.482878129062669</v>
      </c>
      <c r="W698" s="119">
        <f t="shared" si="522"/>
        <v>71.141512192817984</v>
      </c>
      <c r="X698" s="117">
        <f t="shared" si="525"/>
        <v>70.464908505969774</v>
      </c>
      <c r="Y698" s="117">
        <f t="shared" si="526"/>
        <v>0</v>
      </c>
      <c r="Z698" s="120">
        <f t="shared" si="489"/>
        <v>70.464908505969774</v>
      </c>
      <c r="AA698" s="121">
        <f t="shared" si="490"/>
        <v>0</v>
      </c>
      <c r="AC698" s="120">
        <f t="shared" si="491"/>
        <v>0</v>
      </c>
      <c r="AD698" s="120">
        <f t="shared" si="492"/>
        <v>0</v>
      </c>
      <c r="AE698" s="120">
        <f t="shared" si="493"/>
        <v>0</v>
      </c>
      <c r="AF698" s="120">
        <f t="shared" si="494"/>
        <v>0</v>
      </c>
      <c r="AG698" s="120">
        <f t="shared" si="495"/>
        <v>0</v>
      </c>
      <c r="AH698" s="123">
        <f t="shared" si="496"/>
        <v>0</v>
      </c>
      <c r="AI698" s="120">
        <f t="shared" si="497"/>
        <v>0</v>
      </c>
      <c r="AJ698" s="124">
        <f t="shared" si="498"/>
        <v>0</v>
      </c>
      <c r="AK698" s="125"/>
      <c r="AL698" s="120">
        <f t="shared" si="499"/>
        <v>0</v>
      </c>
      <c r="AM698" s="120">
        <f t="shared" si="500"/>
        <v>0</v>
      </c>
      <c r="AN698" s="120">
        <f t="shared" si="501"/>
        <v>0</v>
      </c>
      <c r="AO698" s="120">
        <f t="shared" si="502"/>
        <v>0</v>
      </c>
      <c r="AP698" s="120">
        <f t="shared" si="503"/>
        <v>0</v>
      </c>
      <c r="AQ698" s="123">
        <f t="shared" si="504"/>
        <v>0</v>
      </c>
      <c r="AS698" s="126">
        <f t="shared" si="505"/>
        <v>0</v>
      </c>
      <c r="AT698" s="126">
        <f t="shared" si="506"/>
        <v>0</v>
      </c>
      <c r="AU698" s="126">
        <f t="shared" si="507"/>
        <v>0</v>
      </c>
      <c r="AV698" s="126">
        <f t="shared" si="508"/>
        <v>0</v>
      </c>
      <c r="AW698" s="127"/>
      <c r="AX698" s="128" t="str">
        <f t="shared" si="509"/>
        <v>MVA0190-ST-0370-004-B</v>
      </c>
      <c r="AY698" s="128">
        <f t="shared" si="510"/>
        <v>58.92</v>
      </c>
      <c r="AZ698" s="129"/>
      <c r="BA698" s="129"/>
      <c r="BB698" s="129"/>
      <c r="BC698" s="129"/>
      <c r="BD698" s="129">
        <f t="shared" si="529"/>
        <v>73.497995108876452</v>
      </c>
      <c r="BE698" s="129"/>
      <c r="BF698" s="129"/>
      <c r="BG698" s="129"/>
      <c r="BH698" s="129"/>
      <c r="BI698" s="129">
        <f t="shared" si="516"/>
        <v>76.081823454528049</v>
      </c>
      <c r="BJ698" s="129"/>
    </row>
    <row r="699" spans="1:62" s="122" customFormat="1" x14ac:dyDescent="0.2">
      <c r="A699" s="94" t="s">
        <v>1315</v>
      </c>
      <c r="B699" s="94">
        <f>IF(ISERROR(VLOOKUP('Prices updated for CPI'!A746,Quantities!$A$1:$B$576,2,FALSE)),0,VLOOKUP('Prices updated for CPI'!A746,Quantities!$A$1:$B$576,2,FALSE))</f>
        <v>0</v>
      </c>
      <c r="C699" s="98">
        <f t="shared" si="484"/>
        <v>1</v>
      </c>
      <c r="D699" s="96">
        <v>4</v>
      </c>
      <c r="E699" s="97">
        <v>300</v>
      </c>
      <c r="F699" s="116">
        <v>0</v>
      </c>
      <c r="G699" s="117">
        <v>0</v>
      </c>
      <c r="H699" s="117">
        <v>0</v>
      </c>
      <c r="I699" s="117">
        <v>63.590572700765826</v>
      </c>
      <c r="J699" s="118">
        <f t="shared" si="485"/>
        <v>63.590572700765826</v>
      </c>
      <c r="K699" s="119">
        <f>IF(ISERROR(VLOOKUP($A699,'14-15 pricing'!$A$1:$D$1208,4,FALSE)),L699,VLOOKUP($A699,'14-15 pricing'!$A$1:$D$1208,4,FALSE))</f>
        <v>76.98</v>
      </c>
      <c r="L699" s="119">
        <f t="shared" si="522"/>
        <v>89.362772437888637</v>
      </c>
      <c r="M699" s="119">
        <f t="shared" si="523"/>
        <v>89.595191813229206</v>
      </c>
      <c r="N699" s="119">
        <f t="shared" si="527"/>
        <v>91.824250933220156</v>
      </c>
      <c r="O699" s="119">
        <f t="shared" si="528"/>
        <v>93.209297376709699</v>
      </c>
      <c r="P699" s="119">
        <f t="shared" si="524"/>
        <v>89.38556130362754</v>
      </c>
      <c r="Q699" s="119">
        <f t="shared" si="512"/>
        <v>91.575507555566418</v>
      </c>
      <c r="R699" s="119">
        <f t="shared" si="513"/>
        <v>93.853835400547894</v>
      </c>
      <c r="S699" s="119">
        <f t="shared" si="514"/>
        <v>95.269495420730578</v>
      </c>
      <c r="T699" s="119">
        <f t="shared" si="515"/>
        <v>96.486078250575048</v>
      </c>
      <c r="U699" s="119">
        <f t="shared" si="522"/>
        <v>89.595191813229206</v>
      </c>
      <c r="V699" s="119">
        <f t="shared" si="522"/>
        <v>89.38556130362754</v>
      </c>
      <c r="W699" s="119">
        <f t="shared" si="522"/>
        <v>90.220833316422684</v>
      </c>
      <c r="X699" s="117">
        <f t="shared" si="525"/>
        <v>89.362772437888637</v>
      </c>
      <c r="Y699" s="117">
        <f t="shared" si="526"/>
        <v>0</v>
      </c>
      <c r="Z699" s="120">
        <f t="shared" si="489"/>
        <v>89.362772437888637</v>
      </c>
      <c r="AA699" s="121">
        <f t="shared" si="490"/>
        <v>0</v>
      </c>
      <c r="AC699" s="120">
        <f t="shared" si="491"/>
        <v>0</v>
      </c>
      <c r="AD699" s="120">
        <f t="shared" si="492"/>
        <v>0</v>
      </c>
      <c r="AE699" s="120">
        <f t="shared" si="493"/>
        <v>0</v>
      </c>
      <c r="AF699" s="120">
        <f t="shared" si="494"/>
        <v>0</v>
      </c>
      <c r="AG699" s="120">
        <f t="shared" si="495"/>
        <v>0</v>
      </c>
      <c r="AH699" s="123">
        <f t="shared" si="496"/>
        <v>0</v>
      </c>
      <c r="AI699" s="120">
        <f t="shared" si="497"/>
        <v>0</v>
      </c>
      <c r="AJ699" s="124">
        <f t="shared" si="498"/>
        <v>0</v>
      </c>
      <c r="AK699" s="125"/>
      <c r="AL699" s="120">
        <f t="shared" si="499"/>
        <v>0</v>
      </c>
      <c r="AM699" s="120">
        <f t="shared" si="500"/>
        <v>0</v>
      </c>
      <c r="AN699" s="120">
        <f t="shared" si="501"/>
        <v>0</v>
      </c>
      <c r="AO699" s="120">
        <f t="shared" si="502"/>
        <v>0</v>
      </c>
      <c r="AP699" s="120">
        <f t="shared" si="503"/>
        <v>0</v>
      </c>
      <c r="AQ699" s="123">
        <f t="shared" si="504"/>
        <v>0</v>
      </c>
      <c r="AS699" s="126">
        <f t="shared" si="505"/>
        <v>0</v>
      </c>
      <c r="AT699" s="126">
        <f t="shared" si="506"/>
        <v>0</v>
      </c>
      <c r="AU699" s="126">
        <f t="shared" si="507"/>
        <v>0</v>
      </c>
      <c r="AV699" s="126">
        <f t="shared" si="508"/>
        <v>0</v>
      </c>
      <c r="AW699" s="127"/>
      <c r="AX699" s="128" t="str">
        <f t="shared" si="509"/>
        <v>MVA0220-ST-0300-004-B</v>
      </c>
      <c r="AY699" s="128">
        <f t="shared" si="510"/>
        <v>76.98</v>
      </c>
      <c r="AZ699" s="129"/>
      <c r="BA699" s="129"/>
      <c r="BB699" s="129"/>
      <c r="BC699" s="129"/>
      <c r="BD699" s="129">
        <f t="shared" si="529"/>
        <v>93.209297376709699</v>
      </c>
      <c r="BE699" s="129"/>
      <c r="BF699" s="129"/>
      <c r="BG699" s="129"/>
      <c r="BH699" s="129"/>
      <c r="BI699" s="129">
        <f t="shared" si="516"/>
        <v>96.486078250575048</v>
      </c>
      <c r="BJ699" s="129"/>
    </row>
    <row r="700" spans="1:62" s="122" customFormat="1" x14ac:dyDescent="0.2">
      <c r="A700" s="94" t="s">
        <v>806</v>
      </c>
      <c r="B700" s="94">
        <f>IF(ISERROR(VLOOKUP('Prices updated for CPI'!A665,Quantities!$A$1:$B$576,2,FALSE)),0,VLOOKUP('Prices updated for CPI'!A665,Quantities!$A$1:$B$576,2,FALSE))</f>
        <v>0</v>
      </c>
      <c r="C700" s="98">
        <f t="shared" si="484"/>
        <v>0.29776138036125854</v>
      </c>
      <c r="D700" s="96">
        <v>5</v>
      </c>
      <c r="E700" s="97">
        <v>1630</v>
      </c>
      <c r="F700" s="116">
        <v>0</v>
      </c>
      <c r="G700" s="117">
        <v>0</v>
      </c>
      <c r="H700" s="117">
        <v>102.91874618570345</v>
      </c>
      <c r="I700" s="117">
        <v>43.639337217127348</v>
      </c>
      <c r="J700" s="118">
        <f t="shared" si="485"/>
        <v>146.55808340283079</v>
      </c>
      <c r="K700" s="119">
        <f>IF(ISERROR(VLOOKUP($A700,'14-15 pricing'!$A$1:$D$1208,4,FALSE)),L700,VLOOKUP($A700,'14-15 pricing'!$A$1:$D$1208,4,FALSE))</f>
        <v>71.680000000000007</v>
      </c>
      <c r="L700" s="119">
        <f t="shared" ref="L700:W719" si="530">IF($D700=5,($I700*(1+L$8)*L$7)+$H700,$J700*(1+L$8)*L$7)</f>
        <v>164.24437977332911</v>
      </c>
      <c r="M700" s="119">
        <f t="shared" ref="M700:M747" si="531">IF($D700=5,($I700*(1+U$8)*U$7)+$H700,$J700*(1+U$8)*U$7)</f>
        <v>164.40387869062945</v>
      </c>
      <c r="N700" s="119">
        <f t="shared" si="527"/>
        <v>168.4941201169905</v>
      </c>
      <c r="O700" s="119">
        <f t="shared" si="528"/>
        <v>171.03562935278768</v>
      </c>
      <c r="P700" s="119">
        <f>IF($D700=5,($I700*(1+V$8)*V$7)+$H700,$J700*(1+V$8)*V$7)</f>
        <v>164.26001874235453</v>
      </c>
      <c r="Q700" s="119">
        <f t="shared" si="512"/>
        <v>168.28438920154221</v>
      </c>
      <c r="R700" s="119">
        <f t="shared" si="513"/>
        <v>172.47117472998636</v>
      </c>
      <c r="S700" s="119">
        <f t="shared" si="514"/>
        <v>175.0726725340682</v>
      </c>
      <c r="T700" s="119">
        <f t="shared" si="515"/>
        <v>177.308334709451</v>
      </c>
      <c r="U700" s="119">
        <f t="shared" si="530"/>
        <v>164.40387869062945</v>
      </c>
      <c r="V700" s="119">
        <f t="shared" si="530"/>
        <v>164.26001874235453</v>
      </c>
      <c r="W700" s="119">
        <f t="shared" si="530"/>
        <v>164.83322818970328</v>
      </c>
      <c r="X700" s="117">
        <f t="shared" ref="X700:X747" si="532">IF($D700=5,($I700*(1+L$8)*L$7))</f>
        <v>61.325633587625646</v>
      </c>
      <c r="Y700" s="117">
        <f t="shared" ref="Y700:Y747" si="533">IF($D700=5,$H700,$J700*(1+L$8)*L$7)</f>
        <v>102.91874618570345</v>
      </c>
      <c r="Z700" s="120">
        <f t="shared" si="489"/>
        <v>164.24437977332911</v>
      </c>
      <c r="AA700" s="121">
        <f t="shared" si="490"/>
        <v>0</v>
      </c>
      <c r="AC700" s="120">
        <f t="shared" si="491"/>
        <v>0</v>
      </c>
      <c r="AD700" s="120">
        <f t="shared" si="492"/>
        <v>0</v>
      </c>
      <c r="AE700" s="120">
        <f t="shared" si="493"/>
        <v>0</v>
      </c>
      <c r="AF700" s="120">
        <f t="shared" si="494"/>
        <v>0</v>
      </c>
      <c r="AG700" s="120">
        <f t="shared" si="495"/>
        <v>0</v>
      </c>
      <c r="AH700" s="123">
        <f t="shared" si="496"/>
        <v>0</v>
      </c>
      <c r="AI700" s="120">
        <f t="shared" si="497"/>
        <v>0</v>
      </c>
      <c r="AJ700" s="124">
        <f t="shared" si="498"/>
        <v>0</v>
      </c>
      <c r="AK700" s="125"/>
      <c r="AL700" s="120">
        <f t="shared" si="499"/>
        <v>0</v>
      </c>
      <c r="AM700" s="120">
        <f t="shared" si="500"/>
        <v>0</v>
      </c>
      <c r="AN700" s="120">
        <f t="shared" si="501"/>
        <v>0</v>
      </c>
      <c r="AO700" s="120">
        <f t="shared" si="502"/>
        <v>0</v>
      </c>
      <c r="AP700" s="120">
        <f t="shared" si="503"/>
        <v>0</v>
      </c>
      <c r="AQ700" s="123">
        <f t="shared" si="504"/>
        <v>0</v>
      </c>
      <c r="AS700" s="126">
        <f t="shared" si="505"/>
        <v>0</v>
      </c>
      <c r="AT700" s="126">
        <f t="shared" si="506"/>
        <v>0</v>
      </c>
      <c r="AU700" s="126">
        <f t="shared" si="507"/>
        <v>0</v>
      </c>
      <c r="AV700" s="126">
        <f t="shared" si="508"/>
        <v>0</v>
      </c>
      <c r="AW700" s="127"/>
      <c r="AX700" s="128" t="str">
        <f t="shared" si="509"/>
        <v>FLU0350-ST-1630-005-B</v>
      </c>
      <c r="AY700" s="128">
        <f t="shared" si="510"/>
        <v>71.680000000000007</v>
      </c>
      <c r="AZ700" s="129"/>
      <c r="BA700" s="129"/>
      <c r="BB700" s="129"/>
      <c r="BC700" s="129"/>
      <c r="BD700" s="129">
        <f t="shared" si="529"/>
        <v>171.03562935278768</v>
      </c>
      <c r="BE700" s="129"/>
      <c r="BF700" s="129"/>
      <c r="BG700" s="129"/>
      <c r="BH700" s="129"/>
      <c r="BI700" s="129">
        <f t="shared" si="516"/>
        <v>177.308334709451</v>
      </c>
      <c r="BJ700" s="129"/>
    </row>
    <row r="701" spans="1:62" s="122" customFormat="1" x14ac:dyDescent="0.2">
      <c r="A701" s="94" t="s">
        <v>809</v>
      </c>
      <c r="B701" s="94">
        <f>IF(ISERROR(VLOOKUP('Prices updated for CPI'!A666,Quantities!$A$1:$B$576,2,FALSE)),0,VLOOKUP('Prices updated for CPI'!A666,Quantities!$A$1:$B$576,2,FALSE))</f>
        <v>0</v>
      </c>
      <c r="C701" s="98">
        <f t="shared" si="484"/>
        <v>0.2482723758864287</v>
      </c>
      <c r="D701" s="96">
        <v>5</v>
      </c>
      <c r="E701" s="97">
        <v>1640</v>
      </c>
      <c r="F701" s="116">
        <v>0</v>
      </c>
      <c r="G701" s="117">
        <v>0</v>
      </c>
      <c r="H701" s="117">
        <v>132.13268357784827</v>
      </c>
      <c r="I701" s="117">
        <v>43.639337217127348</v>
      </c>
      <c r="J701" s="118">
        <f t="shared" si="485"/>
        <v>175.77202079497562</v>
      </c>
      <c r="K701" s="119">
        <f>IF(ISERROR(VLOOKUP($A701,'14-15 pricing'!$A$1:$D$1208,4,FALSE)),L701,VLOOKUP($A701,'14-15 pricing'!$A$1:$D$1208,4,FALSE))</f>
        <v>71.680000000000007</v>
      </c>
      <c r="L701" s="119">
        <f t="shared" si="530"/>
        <v>193.45831716547391</v>
      </c>
      <c r="M701" s="119">
        <f t="shared" si="531"/>
        <v>193.61781608277425</v>
      </c>
      <c r="N701" s="119">
        <f t="shared" si="527"/>
        <v>198.43487769063069</v>
      </c>
      <c r="O701" s="119">
        <f t="shared" si="528"/>
        <v>201.42800334988132</v>
      </c>
      <c r="P701" s="119">
        <f t="shared" ref="P701:P747" si="534">IF($D701=5,($I701*(1+V$8)*V$7)+$H701,$J701*(1+V$8)*V$7)</f>
        <v>193.47395613449933</v>
      </c>
      <c r="Q701" s="119">
        <f t="shared" si="512"/>
        <v>198.21406805979456</v>
      </c>
      <c r="R701" s="119">
        <f t="shared" si="513"/>
        <v>203.14548086418071</v>
      </c>
      <c r="S701" s="119">
        <f t="shared" si="514"/>
        <v>206.20965969409059</v>
      </c>
      <c r="T701" s="119">
        <f t="shared" si="515"/>
        <v>208.84293837604437</v>
      </c>
      <c r="U701" s="119">
        <f t="shared" si="530"/>
        <v>193.61781608277425</v>
      </c>
      <c r="V701" s="119">
        <f t="shared" si="530"/>
        <v>193.47395613449933</v>
      </c>
      <c r="W701" s="119">
        <f t="shared" si="530"/>
        <v>194.04716558184808</v>
      </c>
      <c r="X701" s="117">
        <f t="shared" si="532"/>
        <v>61.325633587625646</v>
      </c>
      <c r="Y701" s="117">
        <f t="shared" si="533"/>
        <v>132.13268357784827</v>
      </c>
      <c r="Z701" s="120">
        <f t="shared" si="489"/>
        <v>193.45831716547391</v>
      </c>
      <c r="AA701" s="121">
        <f t="shared" si="490"/>
        <v>0</v>
      </c>
      <c r="AC701" s="120">
        <f t="shared" si="491"/>
        <v>0</v>
      </c>
      <c r="AD701" s="120">
        <f t="shared" si="492"/>
        <v>0</v>
      </c>
      <c r="AE701" s="120">
        <f t="shared" si="493"/>
        <v>0</v>
      </c>
      <c r="AF701" s="120">
        <f t="shared" si="494"/>
        <v>0</v>
      </c>
      <c r="AG701" s="120">
        <f t="shared" si="495"/>
        <v>0</v>
      </c>
      <c r="AH701" s="123">
        <f t="shared" si="496"/>
        <v>0</v>
      </c>
      <c r="AI701" s="120">
        <f t="shared" si="497"/>
        <v>0</v>
      </c>
      <c r="AJ701" s="124">
        <f t="shared" si="498"/>
        <v>0</v>
      </c>
      <c r="AK701" s="125"/>
      <c r="AL701" s="120">
        <f t="shared" si="499"/>
        <v>0</v>
      </c>
      <c r="AM701" s="120">
        <f t="shared" si="500"/>
        <v>0</v>
      </c>
      <c r="AN701" s="120">
        <f t="shared" si="501"/>
        <v>0</v>
      </c>
      <c r="AO701" s="120">
        <f t="shared" si="502"/>
        <v>0</v>
      </c>
      <c r="AP701" s="120">
        <f t="shared" si="503"/>
        <v>0</v>
      </c>
      <c r="AQ701" s="123">
        <f t="shared" si="504"/>
        <v>0</v>
      </c>
      <c r="AS701" s="126">
        <f t="shared" si="505"/>
        <v>0</v>
      </c>
      <c r="AT701" s="126">
        <f t="shared" si="506"/>
        <v>0</v>
      </c>
      <c r="AU701" s="126">
        <f t="shared" si="507"/>
        <v>0</v>
      </c>
      <c r="AV701" s="126">
        <f t="shared" si="508"/>
        <v>0</v>
      </c>
      <c r="AW701" s="127"/>
      <c r="AX701" s="128" t="str">
        <f t="shared" si="509"/>
        <v>FLU0350-ST-1640-005-B</v>
      </c>
      <c r="AY701" s="128">
        <f t="shared" si="510"/>
        <v>71.680000000000007</v>
      </c>
      <c r="AZ701" s="129"/>
      <c r="BA701" s="129"/>
      <c r="BB701" s="129"/>
      <c r="BC701" s="129"/>
      <c r="BD701" s="129">
        <f t="shared" si="529"/>
        <v>201.42800334988132</v>
      </c>
      <c r="BE701" s="129"/>
      <c r="BF701" s="129"/>
      <c r="BG701" s="129"/>
      <c r="BH701" s="129"/>
      <c r="BI701" s="129">
        <f t="shared" si="516"/>
        <v>208.84293837604437</v>
      </c>
      <c r="BJ701" s="129"/>
    </row>
    <row r="702" spans="1:62" s="122" customFormat="1" x14ac:dyDescent="0.2">
      <c r="A702" s="94" t="s">
        <v>812</v>
      </c>
      <c r="B702" s="94">
        <f>IF(ISERROR(VLOOKUP('Prices updated for CPI'!A667,Quantities!$A$1:$B$576,2,FALSE)),0,VLOOKUP('Prices updated for CPI'!A667,Quantities!$A$1:$B$576,2,FALSE))</f>
        <v>0</v>
      </c>
      <c r="C702" s="98">
        <f t="shared" si="484"/>
        <v>0.21288939790349637</v>
      </c>
      <c r="D702" s="96">
        <v>5</v>
      </c>
      <c r="E702" s="97">
        <v>1650</v>
      </c>
      <c r="F702" s="116">
        <v>0</v>
      </c>
      <c r="G702" s="117">
        <v>0</v>
      </c>
      <c r="H702" s="117">
        <v>161.34662096999307</v>
      </c>
      <c r="I702" s="117">
        <v>43.639337217127348</v>
      </c>
      <c r="J702" s="118">
        <f t="shared" si="485"/>
        <v>204.98595818712042</v>
      </c>
      <c r="K702" s="119">
        <f>IF(ISERROR(VLOOKUP($A702,'14-15 pricing'!$A$1:$D$1208,4,FALSE)),L702,VLOOKUP($A702,'14-15 pricing'!$A$1:$D$1208,4,FALSE))</f>
        <v>71.680000000000007</v>
      </c>
      <c r="L702" s="119">
        <f t="shared" si="530"/>
        <v>222.67225455761871</v>
      </c>
      <c r="M702" s="119">
        <f t="shared" si="531"/>
        <v>222.83175347491908</v>
      </c>
      <c r="N702" s="119">
        <f t="shared" si="527"/>
        <v>228.3756352642709</v>
      </c>
      <c r="O702" s="119">
        <f t="shared" si="528"/>
        <v>231.82037734697499</v>
      </c>
      <c r="P702" s="119">
        <f t="shared" si="534"/>
        <v>222.68789352664413</v>
      </c>
      <c r="Q702" s="119">
        <f t="shared" si="512"/>
        <v>228.1437469180469</v>
      </c>
      <c r="R702" s="119">
        <f t="shared" si="513"/>
        <v>233.81978699837509</v>
      </c>
      <c r="S702" s="119">
        <f t="shared" si="514"/>
        <v>237.34664685411303</v>
      </c>
      <c r="T702" s="119">
        <f t="shared" si="515"/>
        <v>240.37754204263777</v>
      </c>
      <c r="U702" s="119">
        <f t="shared" si="530"/>
        <v>222.83175347491908</v>
      </c>
      <c r="V702" s="119">
        <f t="shared" si="530"/>
        <v>222.68789352664413</v>
      </c>
      <c r="W702" s="119">
        <f t="shared" si="530"/>
        <v>223.26110297399288</v>
      </c>
      <c r="X702" s="117">
        <f t="shared" si="532"/>
        <v>61.325633587625646</v>
      </c>
      <c r="Y702" s="117">
        <f t="shared" si="533"/>
        <v>161.34662096999307</v>
      </c>
      <c r="Z702" s="120">
        <f t="shared" si="489"/>
        <v>222.67225455761871</v>
      </c>
      <c r="AA702" s="121">
        <f t="shared" si="490"/>
        <v>0</v>
      </c>
      <c r="AC702" s="120">
        <f t="shared" si="491"/>
        <v>0</v>
      </c>
      <c r="AD702" s="120">
        <f t="shared" si="492"/>
        <v>0</v>
      </c>
      <c r="AE702" s="120">
        <f t="shared" si="493"/>
        <v>0</v>
      </c>
      <c r="AF702" s="120">
        <f t="shared" si="494"/>
        <v>0</v>
      </c>
      <c r="AG702" s="120">
        <f t="shared" si="495"/>
        <v>0</v>
      </c>
      <c r="AH702" s="123">
        <f t="shared" si="496"/>
        <v>0</v>
      </c>
      <c r="AI702" s="120">
        <f t="shared" si="497"/>
        <v>0</v>
      </c>
      <c r="AJ702" s="124">
        <f t="shared" si="498"/>
        <v>0</v>
      </c>
      <c r="AK702" s="125"/>
      <c r="AL702" s="120">
        <f t="shared" si="499"/>
        <v>0</v>
      </c>
      <c r="AM702" s="120">
        <f t="shared" si="500"/>
        <v>0</v>
      </c>
      <c r="AN702" s="120">
        <f t="shared" si="501"/>
        <v>0</v>
      </c>
      <c r="AO702" s="120">
        <f t="shared" si="502"/>
        <v>0</v>
      </c>
      <c r="AP702" s="120">
        <f t="shared" si="503"/>
        <v>0</v>
      </c>
      <c r="AQ702" s="123">
        <f t="shared" si="504"/>
        <v>0</v>
      </c>
      <c r="AS702" s="126">
        <f t="shared" si="505"/>
        <v>0</v>
      </c>
      <c r="AT702" s="126">
        <f t="shared" si="506"/>
        <v>0</v>
      </c>
      <c r="AU702" s="126">
        <f t="shared" si="507"/>
        <v>0</v>
      </c>
      <c r="AV702" s="126">
        <f t="shared" si="508"/>
        <v>0</v>
      </c>
      <c r="AW702" s="127"/>
      <c r="AX702" s="128" t="str">
        <f t="shared" si="509"/>
        <v>FLU0350-ST-1650-005-B</v>
      </c>
      <c r="AY702" s="128">
        <f t="shared" si="510"/>
        <v>71.680000000000007</v>
      </c>
      <c r="AZ702" s="129"/>
      <c r="BA702" s="129"/>
      <c r="BB702" s="129"/>
      <c r="BC702" s="129"/>
      <c r="BD702" s="129">
        <f t="shared" si="529"/>
        <v>231.82037734697499</v>
      </c>
      <c r="BE702" s="129"/>
      <c r="BF702" s="129"/>
      <c r="BG702" s="129"/>
      <c r="BH702" s="129"/>
      <c r="BI702" s="129">
        <f t="shared" si="516"/>
        <v>240.37754204263777</v>
      </c>
      <c r="BJ702" s="129"/>
    </row>
    <row r="703" spans="1:62" s="122" customFormat="1" x14ac:dyDescent="0.2">
      <c r="A703" s="94" t="s">
        <v>813</v>
      </c>
      <c r="B703" s="94">
        <f>IF(ISERROR(VLOOKUP('Prices updated for CPI'!A668,Quantities!$A$1:$B$576,2,FALSE)),0,VLOOKUP('Prices updated for CPI'!A668,Quantities!$A$1:$B$576,2,FALSE))</f>
        <v>0</v>
      </c>
      <c r="C703" s="98">
        <f t="shared" si="484"/>
        <v>0.25375901668693318</v>
      </c>
      <c r="D703" s="96">
        <v>5</v>
      </c>
      <c r="E703" s="97">
        <v>1660</v>
      </c>
      <c r="F703" s="116">
        <v>0</v>
      </c>
      <c r="G703" s="117">
        <v>0</v>
      </c>
      <c r="H703" s="117">
        <v>160.12145420258318</v>
      </c>
      <c r="I703" s="117">
        <v>54.449251217127348</v>
      </c>
      <c r="J703" s="118">
        <f t="shared" si="485"/>
        <v>214.57070541971052</v>
      </c>
      <c r="K703" s="119">
        <f>IF(ISERROR(VLOOKUP($A703,'14-15 pricing'!$A$1:$D$1208,4,FALSE)),L703,VLOOKUP($A703,'14-15 pricing'!$A$1:$D$1208,4,FALSE))</f>
        <v>218.71</v>
      </c>
      <c r="L703" s="119">
        <f t="shared" si="530"/>
        <v>236.63807984811672</v>
      </c>
      <c r="M703" s="119">
        <f t="shared" si="531"/>
        <v>236.83708829257898</v>
      </c>
      <c r="N703" s="119">
        <f t="shared" si="527"/>
        <v>242.7294119868146</v>
      </c>
      <c r="O703" s="119">
        <f t="shared" si="528"/>
        <v>246.39066166090279</v>
      </c>
      <c r="P703" s="119">
        <f t="shared" si="534"/>
        <v>236.65759275109696</v>
      </c>
      <c r="Q703" s="119">
        <f t="shared" si="512"/>
        <v>242.45570377349881</v>
      </c>
      <c r="R703" s="119">
        <f t="shared" si="513"/>
        <v>248.48781427800853</v>
      </c>
      <c r="S703" s="119">
        <f t="shared" si="514"/>
        <v>252.23592177595637</v>
      </c>
      <c r="T703" s="119">
        <f t="shared" si="515"/>
        <v>255.45695165700525</v>
      </c>
      <c r="U703" s="119">
        <f t="shared" si="530"/>
        <v>236.83708829257898</v>
      </c>
      <c r="V703" s="119">
        <f t="shared" si="530"/>
        <v>236.65759275109696</v>
      </c>
      <c r="W703" s="119">
        <f t="shared" si="530"/>
        <v>237.37279209162392</v>
      </c>
      <c r="X703" s="117">
        <f t="shared" si="532"/>
        <v>76.516625645533523</v>
      </c>
      <c r="Y703" s="117">
        <f t="shared" si="533"/>
        <v>160.12145420258318</v>
      </c>
      <c r="Z703" s="120">
        <f t="shared" si="489"/>
        <v>236.63807984811672</v>
      </c>
      <c r="AA703" s="121">
        <f t="shared" si="490"/>
        <v>0</v>
      </c>
      <c r="AC703" s="120">
        <f t="shared" si="491"/>
        <v>0</v>
      </c>
      <c r="AD703" s="120">
        <f t="shared" si="492"/>
        <v>0</v>
      </c>
      <c r="AE703" s="120">
        <f t="shared" si="493"/>
        <v>0</v>
      </c>
      <c r="AF703" s="120">
        <f t="shared" si="494"/>
        <v>0</v>
      </c>
      <c r="AG703" s="120">
        <f t="shared" si="495"/>
        <v>0</v>
      </c>
      <c r="AH703" s="123">
        <f t="shared" si="496"/>
        <v>0</v>
      </c>
      <c r="AI703" s="120">
        <f t="shared" si="497"/>
        <v>0</v>
      </c>
      <c r="AJ703" s="124">
        <f t="shared" si="498"/>
        <v>0</v>
      </c>
      <c r="AK703" s="125"/>
      <c r="AL703" s="120">
        <f t="shared" si="499"/>
        <v>0</v>
      </c>
      <c r="AM703" s="120">
        <f t="shared" si="500"/>
        <v>0</v>
      </c>
      <c r="AN703" s="120">
        <f t="shared" si="501"/>
        <v>0</v>
      </c>
      <c r="AO703" s="120">
        <f t="shared" si="502"/>
        <v>0</v>
      </c>
      <c r="AP703" s="120">
        <f t="shared" si="503"/>
        <v>0</v>
      </c>
      <c r="AQ703" s="123">
        <f t="shared" si="504"/>
        <v>0</v>
      </c>
      <c r="AS703" s="126">
        <f t="shared" si="505"/>
        <v>0</v>
      </c>
      <c r="AT703" s="126">
        <f t="shared" si="506"/>
        <v>0</v>
      </c>
      <c r="AU703" s="126">
        <f t="shared" si="507"/>
        <v>0</v>
      </c>
      <c r="AV703" s="126">
        <f t="shared" si="508"/>
        <v>0</v>
      </c>
      <c r="AW703" s="127"/>
      <c r="AX703" s="128" t="str">
        <f t="shared" si="509"/>
        <v>FLU0350-ST-1660-005-B</v>
      </c>
      <c r="AY703" s="128">
        <f t="shared" si="510"/>
        <v>218.71</v>
      </c>
      <c r="AZ703" s="129"/>
      <c r="BA703" s="129"/>
      <c r="BB703" s="129"/>
      <c r="BC703" s="129"/>
      <c r="BD703" s="129">
        <f t="shared" si="529"/>
        <v>246.39066166090279</v>
      </c>
      <c r="BE703" s="129"/>
      <c r="BF703" s="129"/>
      <c r="BG703" s="129"/>
      <c r="BH703" s="129"/>
      <c r="BI703" s="129">
        <f t="shared" si="516"/>
        <v>255.45695165700525</v>
      </c>
      <c r="BJ703" s="129"/>
    </row>
    <row r="704" spans="1:62" s="122" customFormat="1" x14ac:dyDescent="0.2">
      <c r="A704" s="94" t="s">
        <v>815</v>
      </c>
      <c r="B704" s="94">
        <f>IF(ISERROR(VLOOKUP('Prices updated for CPI'!A669,Quantities!$A$1:$B$576,2,FALSE)),0,VLOOKUP('Prices updated for CPI'!A669,Quantities!$A$1:$B$576,2,FALSE))</f>
        <v>0</v>
      </c>
      <c r="C704" s="98">
        <f t="shared" si="484"/>
        <v>0.20574024187546033</v>
      </c>
      <c r="D704" s="96">
        <v>5</v>
      </c>
      <c r="E704" s="97">
        <v>1670</v>
      </c>
      <c r="F704" s="116">
        <v>0</v>
      </c>
      <c r="G704" s="117">
        <v>0</v>
      </c>
      <c r="H704" s="117">
        <v>189.33539159472798</v>
      </c>
      <c r="I704" s="117">
        <v>49.044294217127351</v>
      </c>
      <c r="J704" s="118">
        <f t="shared" si="485"/>
        <v>238.37968581185532</v>
      </c>
      <c r="K704" s="119">
        <f>IF(ISERROR(VLOOKUP($A704,'14-15 pricing'!$A$1:$D$1208,4,FALSE)),L704,VLOOKUP($A704,'14-15 pricing'!$A$1:$D$1208,4,FALSE))</f>
        <v>218.71</v>
      </c>
      <c r="L704" s="119">
        <f t="shared" si="530"/>
        <v>258.25652121130759</v>
      </c>
      <c r="M704" s="119">
        <f t="shared" si="531"/>
        <v>258.43577489218887</v>
      </c>
      <c r="N704" s="119">
        <f t="shared" si="527"/>
        <v>264.8654572143858</v>
      </c>
      <c r="O704" s="119">
        <f t="shared" si="528"/>
        <v>268.86059962817814</v>
      </c>
      <c r="P704" s="119">
        <f t="shared" si="534"/>
        <v>258.27409714731039</v>
      </c>
      <c r="Q704" s="119">
        <f t="shared" si="512"/>
        <v>264.6018125274195</v>
      </c>
      <c r="R704" s="119">
        <f t="shared" si="513"/>
        <v>271.18490109996151</v>
      </c>
      <c r="S704" s="119">
        <f t="shared" si="514"/>
        <v>275.27536390231779</v>
      </c>
      <c r="T704" s="119">
        <f t="shared" si="515"/>
        <v>278.79060537309266</v>
      </c>
      <c r="U704" s="119">
        <f t="shared" si="530"/>
        <v>258.43577489218887</v>
      </c>
      <c r="V704" s="119">
        <f t="shared" si="530"/>
        <v>258.27409714731039</v>
      </c>
      <c r="W704" s="119">
        <f t="shared" si="530"/>
        <v>258.9183015412483</v>
      </c>
      <c r="X704" s="117">
        <f t="shared" si="532"/>
        <v>68.921129616579591</v>
      </c>
      <c r="Y704" s="117">
        <f t="shared" si="533"/>
        <v>189.33539159472798</v>
      </c>
      <c r="Z704" s="120">
        <f t="shared" si="489"/>
        <v>258.25652121130759</v>
      </c>
      <c r="AA704" s="121">
        <f t="shared" si="490"/>
        <v>0</v>
      </c>
      <c r="AC704" s="120">
        <f t="shared" si="491"/>
        <v>0</v>
      </c>
      <c r="AD704" s="120">
        <f t="shared" si="492"/>
        <v>0</v>
      </c>
      <c r="AE704" s="120">
        <f t="shared" si="493"/>
        <v>0</v>
      </c>
      <c r="AF704" s="120">
        <f t="shared" si="494"/>
        <v>0</v>
      </c>
      <c r="AG704" s="120">
        <f t="shared" si="495"/>
        <v>0</v>
      </c>
      <c r="AH704" s="123">
        <f t="shared" si="496"/>
        <v>0</v>
      </c>
      <c r="AI704" s="120">
        <f t="shared" si="497"/>
        <v>0</v>
      </c>
      <c r="AJ704" s="124">
        <f t="shared" si="498"/>
        <v>0</v>
      </c>
      <c r="AK704" s="125"/>
      <c r="AL704" s="120">
        <f t="shared" si="499"/>
        <v>0</v>
      </c>
      <c r="AM704" s="120">
        <f t="shared" si="500"/>
        <v>0</v>
      </c>
      <c r="AN704" s="120">
        <f t="shared" si="501"/>
        <v>0</v>
      </c>
      <c r="AO704" s="120">
        <f t="shared" si="502"/>
        <v>0</v>
      </c>
      <c r="AP704" s="120">
        <f t="shared" si="503"/>
        <v>0</v>
      </c>
      <c r="AQ704" s="123">
        <f t="shared" si="504"/>
        <v>0</v>
      </c>
      <c r="AS704" s="126">
        <f t="shared" si="505"/>
        <v>0</v>
      </c>
      <c r="AT704" s="126">
        <f t="shared" si="506"/>
        <v>0</v>
      </c>
      <c r="AU704" s="126">
        <f t="shared" si="507"/>
        <v>0</v>
      </c>
      <c r="AV704" s="126">
        <f t="shared" si="508"/>
        <v>0</v>
      </c>
      <c r="AW704" s="127"/>
      <c r="AX704" s="128" t="str">
        <f t="shared" si="509"/>
        <v>FLU0350-ST-1670-005-B</v>
      </c>
      <c r="AY704" s="128">
        <f t="shared" si="510"/>
        <v>218.71</v>
      </c>
      <c r="AZ704" s="129"/>
      <c r="BA704" s="129"/>
      <c r="BB704" s="129"/>
      <c r="BC704" s="129"/>
      <c r="BD704" s="129">
        <f t="shared" si="529"/>
        <v>268.86059962817814</v>
      </c>
      <c r="BE704" s="129"/>
      <c r="BF704" s="129"/>
      <c r="BG704" s="129"/>
      <c r="BH704" s="129"/>
      <c r="BI704" s="129">
        <f t="shared" si="516"/>
        <v>278.79060537309266</v>
      </c>
      <c r="BJ704" s="129"/>
    </row>
    <row r="705" spans="1:62" s="122" customFormat="1" x14ac:dyDescent="0.2">
      <c r="A705" s="94" t="s">
        <v>819</v>
      </c>
      <c r="B705" s="94">
        <f>IF(ISERROR(VLOOKUP('Prices updated for CPI'!A671,Quantities!$A$1:$B$576,2,FALSE)),0,VLOOKUP('Prices updated for CPI'!A671,Quantities!$A$1:$B$576,2,FALSE))</f>
        <v>0</v>
      </c>
      <c r="C705" s="98">
        <f t="shared" si="484"/>
        <v>0.17774292326829572</v>
      </c>
      <c r="D705" s="96">
        <v>5</v>
      </c>
      <c r="E705" s="97">
        <v>1680</v>
      </c>
      <c r="F705" s="116">
        <v>0</v>
      </c>
      <c r="G705" s="117">
        <v>0</v>
      </c>
      <c r="H705" s="117">
        <v>218.54932898687278</v>
      </c>
      <c r="I705" s="117">
        <v>47.242641883794015</v>
      </c>
      <c r="J705" s="118">
        <f t="shared" si="485"/>
        <v>265.79197087066677</v>
      </c>
      <c r="K705" s="119">
        <f>IF(ISERROR(VLOOKUP($A705,'14-15 pricing'!$A$1:$D$1208,4,FALSE)),L705,VLOOKUP($A705,'14-15 pricing'!$A$1:$D$1208,4,FALSE))</f>
        <v>218.71</v>
      </c>
      <c r="L705" s="119">
        <f t="shared" si="530"/>
        <v>284.93862659380108</v>
      </c>
      <c r="M705" s="119">
        <f t="shared" si="531"/>
        <v>285.11129535348874</v>
      </c>
      <c r="N705" s="119">
        <f t="shared" si="527"/>
        <v>292.20464400600304</v>
      </c>
      <c r="O705" s="119">
        <f t="shared" si="528"/>
        <v>296.61216161533235</v>
      </c>
      <c r="P705" s="119">
        <f t="shared" si="534"/>
        <v>284.95555687414475</v>
      </c>
      <c r="Q705" s="119">
        <f t="shared" si="512"/>
        <v>291.9369680175613</v>
      </c>
      <c r="R705" s="119">
        <f t="shared" si="513"/>
        <v>299.20013413007547</v>
      </c>
      <c r="S705" s="119">
        <f t="shared" si="514"/>
        <v>303.71316938445324</v>
      </c>
      <c r="T705" s="119">
        <f t="shared" si="515"/>
        <v>307.59155905618411</v>
      </c>
      <c r="U705" s="119">
        <f t="shared" si="530"/>
        <v>285.11129535348874</v>
      </c>
      <c r="V705" s="119">
        <f t="shared" si="530"/>
        <v>284.95555687414475</v>
      </c>
      <c r="W705" s="119">
        <f t="shared" si="530"/>
        <v>285.57609628588625</v>
      </c>
      <c r="X705" s="117">
        <f t="shared" si="532"/>
        <v>66.389297606928281</v>
      </c>
      <c r="Y705" s="117">
        <f t="shared" si="533"/>
        <v>218.54932898687278</v>
      </c>
      <c r="Z705" s="120">
        <f t="shared" si="489"/>
        <v>284.93862659380108</v>
      </c>
      <c r="AA705" s="121">
        <f t="shared" si="490"/>
        <v>0</v>
      </c>
      <c r="AC705" s="120">
        <f t="shared" si="491"/>
        <v>0</v>
      </c>
      <c r="AD705" s="120">
        <f t="shared" si="492"/>
        <v>0</v>
      </c>
      <c r="AE705" s="120">
        <f t="shared" si="493"/>
        <v>0</v>
      </c>
      <c r="AF705" s="120">
        <f t="shared" si="494"/>
        <v>0</v>
      </c>
      <c r="AG705" s="120">
        <f t="shared" si="495"/>
        <v>0</v>
      </c>
      <c r="AH705" s="123">
        <f t="shared" si="496"/>
        <v>0</v>
      </c>
      <c r="AI705" s="120">
        <f t="shared" si="497"/>
        <v>0</v>
      </c>
      <c r="AJ705" s="124">
        <f t="shared" si="498"/>
        <v>0</v>
      </c>
      <c r="AK705" s="125"/>
      <c r="AL705" s="120">
        <f t="shared" si="499"/>
        <v>0</v>
      </c>
      <c r="AM705" s="120">
        <f t="shared" si="500"/>
        <v>0</v>
      </c>
      <c r="AN705" s="120">
        <f t="shared" si="501"/>
        <v>0</v>
      </c>
      <c r="AO705" s="120">
        <f t="shared" si="502"/>
        <v>0</v>
      </c>
      <c r="AP705" s="120">
        <f t="shared" si="503"/>
        <v>0</v>
      </c>
      <c r="AQ705" s="123">
        <f t="shared" si="504"/>
        <v>0</v>
      </c>
      <c r="AS705" s="126">
        <f t="shared" si="505"/>
        <v>0</v>
      </c>
      <c r="AT705" s="126">
        <f t="shared" si="506"/>
        <v>0</v>
      </c>
      <c r="AU705" s="126">
        <f t="shared" si="507"/>
        <v>0</v>
      </c>
      <c r="AV705" s="126">
        <f t="shared" si="508"/>
        <v>0</v>
      </c>
      <c r="AW705" s="127"/>
      <c r="AX705" s="128" t="str">
        <f t="shared" si="509"/>
        <v>FLU0350-ST-1680-005-B</v>
      </c>
      <c r="AY705" s="128">
        <f t="shared" si="510"/>
        <v>218.71</v>
      </c>
      <c r="AZ705" s="129"/>
      <c r="BA705" s="129"/>
      <c r="BB705" s="129"/>
      <c r="BC705" s="129"/>
      <c r="BD705" s="129">
        <f t="shared" si="529"/>
        <v>296.61216161533235</v>
      </c>
      <c r="BE705" s="129"/>
      <c r="BF705" s="129"/>
      <c r="BG705" s="129"/>
      <c r="BH705" s="129"/>
      <c r="BI705" s="129">
        <f t="shared" si="516"/>
        <v>307.59155905618411</v>
      </c>
      <c r="BJ705" s="129"/>
    </row>
    <row r="706" spans="1:62" s="122" customFormat="1" x14ac:dyDescent="0.2">
      <c r="A706" s="94" t="s">
        <v>823</v>
      </c>
      <c r="B706" s="94">
        <f>IF(ISERROR(VLOOKUP('Prices updated for CPI'!A673,Quantities!$A$1:$B$576,2,FALSE)),0,VLOOKUP('Prices updated for CPI'!A673,Quantities!$A$1:$B$576,2,FALSE))</f>
        <v>0</v>
      </c>
      <c r="C706" s="98">
        <f t="shared" si="484"/>
        <v>0.15756890491942568</v>
      </c>
      <c r="D706" s="96">
        <v>5</v>
      </c>
      <c r="E706" s="97">
        <v>1690</v>
      </c>
      <c r="F706" s="116">
        <v>0</v>
      </c>
      <c r="G706" s="117">
        <v>0</v>
      </c>
      <c r="H706" s="117">
        <v>247.76326637901761</v>
      </c>
      <c r="I706" s="117">
        <v>46.341815717127346</v>
      </c>
      <c r="J706" s="118">
        <f t="shared" si="485"/>
        <v>294.10508209614494</v>
      </c>
      <c r="K706" s="119">
        <f>IF(ISERROR(VLOOKUP($A706,'14-15 pricing'!$A$1:$D$1208,4,FALSE)),L706,VLOOKUP($A706,'14-15 pricing'!$A$1:$D$1208,4,FALSE))</f>
        <v>218.71</v>
      </c>
      <c r="L706" s="119">
        <f t="shared" si="530"/>
        <v>312.88664798112023</v>
      </c>
      <c r="M706" s="119">
        <f t="shared" si="531"/>
        <v>313.05602428021109</v>
      </c>
      <c r="N706" s="119">
        <f t="shared" si="527"/>
        <v>320.84461618863173</v>
      </c>
      <c r="O706" s="119">
        <f t="shared" si="528"/>
        <v>325.68412960745627</v>
      </c>
      <c r="P706" s="119">
        <f t="shared" si="534"/>
        <v>312.90325543363434</v>
      </c>
      <c r="Q706" s="119">
        <f t="shared" si="512"/>
        <v>320.56938519175839</v>
      </c>
      <c r="R706" s="119">
        <f t="shared" si="513"/>
        <v>328.5449037122296</v>
      </c>
      <c r="S706" s="119">
        <f t="shared" si="514"/>
        <v>333.50056570553215</v>
      </c>
      <c r="T706" s="119">
        <f t="shared" si="515"/>
        <v>337.75933773102651</v>
      </c>
      <c r="U706" s="119">
        <f t="shared" si="530"/>
        <v>313.05602428021109</v>
      </c>
      <c r="V706" s="119">
        <f t="shared" si="530"/>
        <v>312.90325543363434</v>
      </c>
      <c r="W706" s="119">
        <f t="shared" si="530"/>
        <v>313.51196235427767</v>
      </c>
      <c r="X706" s="117">
        <f t="shared" si="532"/>
        <v>65.123381602102612</v>
      </c>
      <c r="Y706" s="117">
        <f t="shared" si="533"/>
        <v>247.76326637901761</v>
      </c>
      <c r="Z706" s="120">
        <f t="shared" si="489"/>
        <v>312.88664798112023</v>
      </c>
      <c r="AA706" s="121">
        <f t="shared" si="490"/>
        <v>0</v>
      </c>
      <c r="AC706" s="120">
        <f t="shared" si="491"/>
        <v>0</v>
      </c>
      <c r="AD706" s="120">
        <f t="shared" si="492"/>
        <v>0</v>
      </c>
      <c r="AE706" s="120">
        <f t="shared" si="493"/>
        <v>0</v>
      </c>
      <c r="AF706" s="120">
        <f t="shared" si="494"/>
        <v>0</v>
      </c>
      <c r="AG706" s="120">
        <f t="shared" si="495"/>
        <v>0</v>
      </c>
      <c r="AH706" s="123">
        <f t="shared" si="496"/>
        <v>0</v>
      </c>
      <c r="AI706" s="120">
        <f t="shared" si="497"/>
        <v>0</v>
      </c>
      <c r="AJ706" s="124">
        <f t="shared" si="498"/>
        <v>0</v>
      </c>
      <c r="AK706" s="125"/>
      <c r="AL706" s="120">
        <f t="shared" si="499"/>
        <v>0</v>
      </c>
      <c r="AM706" s="120">
        <f t="shared" si="500"/>
        <v>0</v>
      </c>
      <c r="AN706" s="120">
        <f t="shared" si="501"/>
        <v>0</v>
      </c>
      <c r="AO706" s="120">
        <f t="shared" si="502"/>
        <v>0</v>
      </c>
      <c r="AP706" s="120">
        <f t="shared" si="503"/>
        <v>0</v>
      </c>
      <c r="AQ706" s="123">
        <f t="shared" si="504"/>
        <v>0</v>
      </c>
      <c r="AS706" s="126">
        <f t="shared" si="505"/>
        <v>0</v>
      </c>
      <c r="AT706" s="126">
        <f t="shared" si="506"/>
        <v>0</v>
      </c>
      <c r="AU706" s="126">
        <f t="shared" si="507"/>
        <v>0</v>
      </c>
      <c r="AV706" s="126">
        <f t="shared" si="508"/>
        <v>0</v>
      </c>
      <c r="AW706" s="127"/>
      <c r="AX706" s="128" t="str">
        <f t="shared" si="509"/>
        <v>FLU0350-ST-1690-005-B</v>
      </c>
      <c r="AY706" s="128">
        <f t="shared" si="510"/>
        <v>218.71</v>
      </c>
      <c r="AZ706" s="129"/>
      <c r="BA706" s="129"/>
      <c r="BB706" s="129"/>
      <c r="BC706" s="129"/>
      <c r="BD706" s="129">
        <f t="shared" si="529"/>
        <v>325.68412960745627</v>
      </c>
      <c r="BE706" s="129"/>
      <c r="BF706" s="129"/>
      <c r="BG706" s="129"/>
      <c r="BH706" s="129"/>
      <c r="BI706" s="129">
        <f t="shared" si="516"/>
        <v>337.75933773102651</v>
      </c>
      <c r="BJ706" s="129"/>
    </row>
    <row r="707" spans="1:62" s="122" customFormat="1" x14ac:dyDescent="0.2">
      <c r="A707" s="94" t="s">
        <v>825</v>
      </c>
      <c r="B707" s="94">
        <f>IF(ISERROR(VLOOKUP('Prices updated for CPI'!A674,Quantities!$A$1:$B$576,2,FALSE)),0,VLOOKUP('Prices updated for CPI'!A674,Quantities!$A$1:$B$576,2,FALSE))</f>
        <v>0</v>
      </c>
      <c r="C707" s="98">
        <f t="shared" si="484"/>
        <v>0.21572442673333933</v>
      </c>
      <c r="D707" s="96">
        <v>5</v>
      </c>
      <c r="E707" s="97">
        <v>1700</v>
      </c>
      <c r="F707" s="116">
        <v>0</v>
      </c>
      <c r="G707" s="117">
        <v>0</v>
      </c>
      <c r="H707" s="117">
        <v>194.55328709155529</v>
      </c>
      <c r="I707" s="117">
        <v>53.514220967127351</v>
      </c>
      <c r="J707" s="118">
        <f t="shared" si="485"/>
        <v>248.06750805868265</v>
      </c>
      <c r="K707" s="119">
        <f>IF(ISERROR(VLOOKUP($A707,'14-15 pricing'!$A$1:$D$1208,4,FALSE)),L707,VLOOKUP($A707,'14-15 pricing'!$A$1:$D$1208,4,FALSE))</f>
        <v>327.14</v>
      </c>
      <c r="L707" s="119">
        <f t="shared" si="530"/>
        <v>269.75593030377308</v>
      </c>
      <c r="M707" s="119">
        <f t="shared" si="531"/>
        <v>269.95152127395579</v>
      </c>
      <c r="N707" s="119">
        <f t="shared" si="527"/>
        <v>276.66770646507109</v>
      </c>
      <c r="O707" s="119">
        <f t="shared" si="528"/>
        <v>280.84087007896801</v>
      </c>
      <c r="P707" s="119">
        <f t="shared" si="534"/>
        <v>269.77510812125365</v>
      </c>
      <c r="Q707" s="119">
        <f t="shared" si="512"/>
        <v>276.38459827022433</v>
      </c>
      <c r="R707" s="119">
        <f t="shared" si="513"/>
        <v>283.2608334445801</v>
      </c>
      <c r="S707" s="119">
        <f t="shared" si="514"/>
        <v>287.5334455917527</v>
      </c>
      <c r="T707" s="119">
        <f t="shared" si="515"/>
        <v>291.20522165572908</v>
      </c>
      <c r="U707" s="119">
        <f t="shared" si="530"/>
        <v>269.95152127395579</v>
      </c>
      <c r="V707" s="119">
        <f t="shared" si="530"/>
        <v>269.77510812125365</v>
      </c>
      <c r="W707" s="119">
        <f t="shared" si="530"/>
        <v>270.47802569475493</v>
      </c>
      <c r="X707" s="117">
        <f t="shared" si="532"/>
        <v>75.202643212217808</v>
      </c>
      <c r="Y707" s="117">
        <f t="shared" si="533"/>
        <v>194.55328709155529</v>
      </c>
      <c r="Z707" s="120">
        <f t="shared" si="489"/>
        <v>269.75593030377308</v>
      </c>
      <c r="AA707" s="121">
        <f t="shared" si="490"/>
        <v>0</v>
      </c>
      <c r="AC707" s="120">
        <f t="shared" si="491"/>
        <v>0</v>
      </c>
      <c r="AD707" s="120">
        <f t="shared" si="492"/>
        <v>0</v>
      </c>
      <c r="AE707" s="120">
        <f t="shared" si="493"/>
        <v>0</v>
      </c>
      <c r="AF707" s="120">
        <f t="shared" si="494"/>
        <v>0</v>
      </c>
      <c r="AG707" s="120">
        <f t="shared" si="495"/>
        <v>0</v>
      </c>
      <c r="AH707" s="123">
        <f t="shared" si="496"/>
        <v>0</v>
      </c>
      <c r="AI707" s="120">
        <f t="shared" si="497"/>
        <v>0</v>
      </c>
      <c r="AJ707" s="124">
        <f t="shared" si="498"/>
        <v>0</v>
      </c>
      <c r="AK707" s="125"/>
      <c r="AL707" s="120">
        <f t="shared" si="499"/>
        <v>0</v>
      </c>
      <c r="AM707" s="120">
        <f t="shared" si="500"/>
        <v>0</v>
      </c>
      <c r="AN707" s="120">
        <f t="shared" si="501"/>
        <v>0</v>
      </c>
      <c r="AO707" s="120">
        <f t="shared" si="502"/>
        <v>0</v>
      </c>
      <c r="AP707" s="120">
        <f t="shared" si="503"/>
        <v>0</v>
      </c>
      <c r="AQ707" s="123">
        <f t="shared" si="504"/>
        <v>0</v>
      </c>
      <c r="AS707" s="126">
        <f t="shared" si="505"/>
        <v>0</v>
      </c>
      <c r="AT707" s="126">
        <f t="shared" si="506"/>
        <v>0</v>
      </c>
      <c r="AU707" s="126">
        <f t="shared" si="507"/>
        <v>0</v>
      </c>
      <c r="AV707" s="126">
        <f t="shared" si="508"/>
        <v>0</v>
      </c>
      <c r="AW707" s="127"/>
      <c r="AX707" s="128" t="str">
        <f t="shared" si="509"/>
        <v>FLU0350-ST-1700-005-B</v>
      </c>
      <c r="AY707" s="128">
        <f t="shared" si="510"/>
        <v>327.14</v>
      </c>
      <c r="AZ707" s="129"/>
      <c r="BA707" s="129"/>
      <c r="BB707" s="129"/>
      <c r="BC707" s="129"/>
      <c r="BD707" s="129">
        <f t="shared" si="529"/>
        <v>280.84087007896801</v>
      </c>
      <c r="BE707" s="129"/>
      <c r="BF707" s="129"/>
      <c r="BG707" s="129"/>
      <c r="BH707" s="129"/>
      <c r="BI707" s="129">
        <f t="shared" si="516"/>
        <v>291.20522165572908</v>
      </c>
      <c r="BJ707" s="129"/>
    </row>
    <row r="708" spans="1:62" s="122" customFormat="1" x14ac:dyDescent="0.2">
      <c r="A708" s="94" t="s">
        <v>827</v>
      </c>
      <c r="B708" s="94">
        <f>IF(ISERROR(VLOOKUP('Prices updated for CPI'!A675,Quantities!$A$1:$B$576,2,FALSE)),0,VLOOKUP('Prices updated for CPI'!A675,Quantities!$A$1:$B$576,2,FALSE))</f>
        <v>0</v>
      </c>
      <c r="C708" s="98">
        <f t="shared" si="484"/>
        <v>0.1783655173395523</v>
      </c>
      <c r="D708" s="96">
        <v>5</v>
      </c>
      <c r="E708" s="97">
        <v>1710</v>
      </c>
      <c r="F708" s="116">
        <v>0</v>
      </c>
      <c r="G708" s="117">
        <v>0</v>
      </c>
      <c r="H708" s="117">
        <v>223.76722448370012</v>
      </c>
      <c r="I708" s="117">
        <v>48.576779092127346</v>
      </c>
      <c r="J708" s="118">
        <f t="shared" si="485"/>
        <v>272.34400357582746</v>
      </c>
      <c r="K708" s="119">
        <f>IF(ISERROR(VLOOKUP($A708,'14-15 pricing'!$A$1:$D$1208,4,FALSE)),L708,VLOOKUP($A708,'14-15 pricing'!$A$1:$D$1208,4,FALSE))</f>
        <v>327.14</v>
      </c>
      <c r="L708" s="119">
        <f t="shared" si="530"/>
        <v>292.03136288362185</v>
      </c>
      <c r="M708" s="119">
        <f t="shared" si="531"/>
        <v>292.20890782736336</v>
      </c>
      <c r="N708" s="119">
        <f t="shared" si="527"/>
        <v>299.47883959215039</v>
      </c>
      <c r="O708" s="119">
        <f t="shared" si="528"/>
        <v>303.9960787469696</v>
      </c>
      <c r="P708" s="119">
        <f t="shared" si="534"/>
        <v>292.04877127687485</v>
      </c>
      <c r="Q708" s="119">
        <f t="shared" si="512"/>
        <v>299.20396617315828</v>
      </c>
      <c r="R708" s="119">
        <f t="shared" si="513"/>
        <v>306.64792958278031</v>
      </c>
      <c r="S708" s="119">
        <f t="shared" si="514"/>
        <v>311.27330490526396</v>
      </c>
      <c r="T708" s="119">
        <f t="shared" si="515"/>
        <v>315.24823682302326</v>
      </c>
      <c r="U708" s="119">
        <f t="shared" si="530"/>
        <v>292.20890782736336</v>
      </c>
      <c r="V708" s="119">
        <f t="shared" si="530"/>
        <v>292.04877127687485</v>
      </c>
      <c r="W708" s="119">
        <f t="shared" si="530"/>
        <v>292.68683478729986</v>
      </c>
      <c r="X708" s="117">
        <f t="shared" si="532"/>
        <v>68.26413839992172</v>
      </c>
      <c r="Y708" s="117">
        <f t="shared" si="533"/>
        <v>223.76722448370012</v>
      </c>
      <c r="Z708" s="120">
        <f t="shared" si="489"/>
        <v>292.03136288362185</v>
      </c>
      <c r="AA708" s="121">
        <f t="shared" si="490"/>
        <v>0</v>
      </c>
      <c r="AC708" s="120">
        <f t="shared" si="491"/>
        <v>0</v>
      </c>
      <c r="AD708" s="120">
        <f t="shared" si="492"/>
        <v>0</v>
      </c>
      <c r="AE708" s="120">
        <f t="shared" si="493"/>
        <v>0</v>
      </c>
      <c r="AF708" s="120">
        <f t="shared" si="494"/>
        <v>0</v>
      </c>
      <c r="AG708" s="120">
        <f t="shared" si="495"/>
        <v>0</v>
      </c>
      <c r="AH708" s="123">
        <f t="shared" si="496"/>
        <v>0</v>
      </c>
      <c r="AI708" s="120">
        <f t="shared" si="497"/>
        <v>0</v>
      </c>
      <c r="AJ708" s="124">
        <f t="shared" si="498"/>
        <v>0</v>
      </c>
      <c r="AK708" s="125"/>
      <c r="AL708" s="120">
        <f t="shared" si="499"/>
        <v>0</v>
      </c>
      <c r="AM708" s="120">
        <f t="shared" si="500"/>
        <v>0</v>
      </c>
      <c r="AN708" s="120">
        <f t="shared" si="501"/>
        <v>0</v>
      </c>
      <c r="AO708" s="120">
        <f t="shared" si="502"/>
        <v>0</v>
      </c>
      <c r="AP708" s="120">
        <f t="shared" si="503"/>
        <v>0</v>
      </c>
      <c r="AQ708" s="123">
        <f t="shared" si="504"/>
        <v>0</v>
      </c>
      <c r="AS708" s="126">
        <f t="shared" si="505"/>
        <v>0</v>
      </c>
      <c r="AT708" s="126">
        <f t="shared" si="506"/>
        <v>0</v>
      </c>
      <c r="AU708" s="126">
        <f t="shared" si="507"/>
        <v>0</v>
      </c>
      <c r="AV708" s="126">
        <f t="shared" si="508"/>
        <v>0</v>
      </c>
      <c r="AW708" s="127"/>
      <c r="AX708" s="128" t="str">
        <f t="shared" si="509"/>
        <v>FLU0350-ST-1710-005-B</v>
      </c>
      <c r="AY708" s="128">
        <f t="shared" si="510"/>
        <v>327.14</v>
      </c>
      <c r="AZ708" s="129"/>
      <c r="BA708" s="129"/>
      <c r="BB708" s="129"/>
      <c r="BC708" s="129"/>
      <c r="BD708" s="129">
        <f t="shared" si="529"/>
        <v>303.9960787469696</v>
      </c>
      <c r="BE708" s="129"/>
      <c r="BF708" s="129"/>
      <c r="BG708" s="129"/>
      <c r="BH708" s="129"/>
      <c r="BI708" s="129">
        <f t="shared" si="516"/>
        <v>315.24823682302326</v>
      </c>
      <c r="BJ708" s="129"/>
    </row>
    <row r="709" spans="1:62" s="122" customFormat="1" x14ac:dyDescent="0.2">
      <c r="A709" s="94" t="s">
        <v>830</v>
      </c>
      <c r="B709" s="94">
        <f>IF(ISERROR(VLOOKUP('Prices updated for CPI'!A676,Quantities!$A$1:$B$576,2,FALSE)),0,VLOOKUP('Prices updated for CPI'!A676,Quantities!$A$1:$B$576,2,FALSE))</f>
        <v>0</v>
      </c>
      <c r="C709" s="98">
        <f t="shared" si="484"/>
        <v>0.15648238569654671</v>
      </c>
      <c r="D709" s="96">
        <v>5</v>
      </c>
      <c r="E709" s="97">
        <v>1720</v>
      </c>
      <c r="F709" s="116">
        <v>0</v>
      </c>
      <c r="G709" s="117">
        <v>0</v>
      </c>
      <c r="H709" s="117">
        <v>252.98116187584489</v>
      </c>
      <c r="I709" s="117">
        <v>46.930965133794018</v>
      </c>
      <c r="J709" s="118">
        <f t="shared" si="485"/>
        <v>299.91212700963888</v>
      </c>
      <c r="K709" s="119">
        <f>IF(ISERROR(VLOOKUP($A709,'14-15 pricing'!$A$1:$D$1208,4,FALSE)),L709,VLOOKUP($A709,'14-15 pricing'!$A$1:$D$1208,4,FALSE))</f>
        <v>327.14</v>
      </c>
      <c r="L709" s="119">
        <f t="shared" si="530"/>
        <v>318.93246533833462</v>
      </c>
      <c r="M709" s="119">
        <f t="shared" si="531"/>
        <v>319.10399493992907</v>
      </c>
      <c r="N709" s="119">
        <f t="shared" si="527"/>
        <v>327.0430556836036</v>
      </c>
      <c r="O709" s="119">
        <f t="shared" si="528"/>
        <v>331.97606430103247</v>
      </c>
      <c r="P709" s="119">
        <f t="shared" si="534"/>
        <v>318.94928392351176</v>
      </c>
      <c r="Q709" s="119">
        <f t="shared" si="512"/>
        <v>326.76354137963779</v>
      </c>
      <c r="R709" s="119">
        <f t="shared" si="513"/>
        <v>334.89316571830989</v>
      </c>
      <c r="S709" s="119">
        <f t="shared" si="514"/>
        <v>339.94458278311595</v>
      </c>
      <c r="T709" s="119">
        <f t="shared" si="515"/>
        <v>344.28564432318359</v>
      </c>
      <c r="U709" s="119">
        <f t="shared" si="530"/>
        <v>319.10399493992907</v>
      </c>
      <c r="V709" s="119">
        <f t="shared" si="530"/>
        <v>318.94928392351176</v>
      </c>
      <c r="W709" s="119">
        <f t="shared" si="530"/>
        <v>319.56572941291131</v>
      </c>
      <c r="X709" s="117">
        <f t="shared" si="532"/>
        <v>65.951303462489705</v>
      </c>
      <c r="Y709" s="117">
        <f t="shared" si="533"/>
        <v>252.98116187584489</v>
      </c>
      <c r="Z709" s="120">
        <f t="shared" si="489"/>
        <v>318.93246533833462</v>
      </c>
      <c r="AA709" s="121">
        <f t="shared" si="490"/>
        <v>0</v>
      </c>
      <c r="AC709" s="120">
        <f t="shared" si="491"/>
        <v>0</v>
      </c>
      <c r="AD709" s="120">
        <f t="shared" si="492"/>
        <v>0</v>
      </c>
      <c r="AE709" s="120">
        <f t="shared" si="493"/>
        <v>0</v>
      </c>
      <c r="AF709" s="120">
        <f t="shared" si="494"/>
        <v>0</v>
      </c>
      <c r="AG709" s="120">
        <f t="shared" si="495"/>
        <v>0</v>
      </c>
      <c r="AH709" s="123">
        <f t="shared" si="496"/>
        <v>0</v>
      </c>
      <c r="AI709" s="120">
        <f t="shared" si="497"/>
        <v>0</v>
      </c>
      <c r="AJ709" s="124">
        <f t="shared" si="498"/>
        <v>0</v>
      </c>
      <c r="AK709" s="125"/>
      <c r="AL709" s="120">
        <f t="shared" si="499"/>
        <v>0</v>
      </c>
      <c r="AM709" s="120">
        <f t="shared" si="500"/>
        <v>0</v>
      </c>
      <c r="AN709" s="120">
        <f t="shared" si="501"/>
        <v>0</v>
      </c>
      <c r="AO709" s="120">
        <f t="shared" si="502"/>
        <v>0</v>
      </c>
      <c r="AP709" s="120">
        <f t="shared" si="503"/>
        <v>0</v>
      </c>
      <c r="AQ709" s="123">
        <f t="shared" si="504"/>
        <v>0</v>
      </c>
      <c r="AS709" s="126">
        <f t="shared" si="505"/>
        <v>0</v>
      </c>
      <c r="AT709" s="126">
        <f t="shared" si="506"/>
        <v>0</v>
      </c>
      <c r="AU709" s="126">
        <f t="shared" si="507"/>
        <v>0</v>
      </c>
      <c r="AV709" s="126">
        <f t="shared" si="508"/>
        <v>0</v>
      </c>
      <c r="AW709" s="127"/>
      <c r="AX709" s="128" t="str">
        <f t="shared" si="509"/>
        <v>FLU0350-ST-1720-005-B</v>
      </c>
      <c r="AY709" s="128">
        <f t="shared" si="510"/>
        <v>327.14</v>
      </c>
      <c r="AZ709" s="129"/>
      <c r="BA709" s="129"/>
      <c r="BB709" s="129"/>
      <c r="BC709" s="129"/>
      <c r="BD709" s="129">
        <f t="shared" si="529"/>
        <v>331.97606430103247</v>
      </c>
      <c r="BE709" s="129"/>
      <c r="BF709" s="129"/>
      <c r="BG709" s="129"/>
      <c r="BH709" s="129"/>
      <c r="BI709" s="129">
        <f t="shared" si="516"/>
        <v>344.28564432318359</v>
      </c>
      <c r="BJ709" s="129"/>
    </row>
    <row r="710" spans="1:62" s="122" customFormat="1" x14ac:dyDescent="0.2">
      <c r="A710" s="94" t="s">
        <v>833</v>
      </c>
      <c r="B710" s="94">
        <f>IF(ISERROR(VLOOKUP('Prices updated for CPI'!A677,Quantities!$A$1:$B$576,2,FALSE)),0,VLOOKUP('Prices updated for CPI'!A677,Quantities!$A$1:$B$576,2,FALSE))</f>
        <v>0</v>
      </c>
      <c r="C710" s="98">
        <f t="shared" si="484"/>
        <v>0.14044354162355349</v>
      </c>
      <c r="D710" s="96">
        <v>5</v>
      </c>
      <c r="E710" s="97">
        <v>1730</v>
      </c>
      <c r="F710" s="116">
        <v>0</v>
      </c>
      <c r="G710" s="117">
        <v>0</v>
      </c>
      <c r="H710" s="117">
        <v>282.19509926798969</v>
      </c>
      <c r="I710" s="117">
        <v>46.108058154627351</v>
      </c>
      <c r="J710" s="118">
        <f t="shared" si="485"/>
        <v>328.30315742261706</v>
      </c>
      <c r="K710" s="119">
        <f>IF(ISERROR(VLOOKUP($A710,'14-15 pricing'!$A$1:$D$1208,4,FALSE)),L710,VLOOKUP($A710,'14-15 pricing'!$A$1:$D$1208,4,FALSE))</f>
        <v>327.14</v>
      </c>
      <c r="L710" s="119">
        <f t="shared" si="530"/>
        <v>346.98998526176337</v>
      </c>
      <c r="M710" s="119">
        <f t="shared" si="531"/>
        <v>347.15850719228433</v>
      </c>
      <c r="N710" s="119">
        <f t="shared" si="527"/>
        <v>355.79554251615031</v>
      </c>
      <c r="O710" s="119">
        <f t="shared" si="528"/>
        <v>361.16224407661076</v>
      </c>
      <c r="P710" s="119">
        <f t="shared" si="534"/>
        <v>347.0065089429026</v>
      </c>
      <c r="Q710" s="119">
        <f t="shared" si="512"/>
        <v>355.50816841200373</v>
      </c>
      <c r="R710" s="119">
        <f t="shared" si="513"/>
        <v>364.35293685317185</v>
      </c>
      <c r="S710" s="119">
        <f t="shared" si="514"/>
        <v>369.84871530205311</v>
      </c>
      <c r="T710" s="119">
        <f t="shared" si="515"/>
        <v>374.57164990656037</v>
      </c>
      <c r="U710" s="119">
        <f t="shared" si="530"/>
        <v>347.15850719228433</v>
      </c>
      <c r="V710" s="119">
        <f t="shared" si="530"/>
        <v>347.0065089429026</v>
      </c>
      <c r="W710" s="119">
        <f t="shared" si="530"/>
        <v>347.61214542178948</v>
      </c>
      <c r="X710" s="117">
        <f t="shared" si="532"/>
        <v>64.79488599377369</v>
      </c>
      <c r="Y710" s="117">
        <f t="shared" si="533"/>
        <v>282.19509926798969</v>
      </c>
      <c r="Z710" s="120">
        <f t="shared" si="489"/>
        <v>346.98998526176337</v>
      </c>
      <c r="AA710" s="121">
        <f t="shared" si="490"/>
        <v>0</v>
      </c>
      <c r="AC710" s="120">
        <f t="shared" si="491"/>
        <v>0</v>
      </c>
      <c r="AD710" s="120">
        <f t="shared" si="492"/>
        <v>0</v>
      </c>
      <c r="AE710" s="120">
        <f t="shared" si="493"/>
        <v>0</v>
      </c>
      <c r="AF710" s="120">
        <f t="shared" si="494"/>
        <v>0</v>
      </c>
      <c r="AG710" s="120">
        <f t="shared" si="495"/>
        <v>0</v>
      </c>
      <c r="AH710" s="123">
        <f t="shared" si="496"/>
        <v>0</v>
      </c>
      <c r="AI710" s="120">
        <f t="shared" si="497"/>
        <v>0</v>
      </c>
      <c r="AJ710" s="124">
        <f t="shared" si="498"/>
        <v>0</v>
      </c>
      <c r="AK710" s="125"/>
      <c r="AL710" s="120">
        <f t="shared" si="499"/>
        <v>0</v>
      </c>
      <c r="AM710" s="120">
        <f t="shared" si="500"/>
        <v>0</v>
      </c>
      <c r="AN710" s="120">
        <f t="shared" si="501"/>
        <v>0</v>
      </c>
      <c r="AO710" s="120">
        <f t="shared" si="502"/>
        <v>0</v>
      </c>
      <c r="AP710" s="120">
        <f t="shared" si="503"/>
        <v>0</v>
      </c>
      <c r="AQ710" s="123">
        <f t="shared" si="504"/>
        <v>0</v>
      </c>
      <c r="AS710" s="126">
        <f t="shared" si="505"/>
        <v>0</v>
      </c>
      <c r="AT710" s="126">
        <f t="shared" si="506"/>
        <v>0</v>
      </c>
      <c r="AU710" s="126">
        <f t="shared" si="507"/>
        <v>0</v>
      </c>
      <c r="AV710" s="126">
        <f t="shared" si="508"/>
        <v>0</v>
      </c>
      <c r="AW710" s="127"/>
      <c r="AX710" s="128" t="str">
        <f t="shared" si="509"/>
        <v>FLU0350-ST-1730-005-B</v>
      </c>
      <c r="AY710" s="128">
        <f t="shared" si="510"/>
        <v>327.14</v>
      </c>
      <c r="AZ710" s="129"/>
      <c r="BA710" s="129"/>
      <c r="BB710" s="129"/>
      <c r="BC710" s="129"/>
      <c r="BD710" s="129">
        <f t="shared" si="529"/>
        <v>361.16224407661076</v>
      </c>
      <c r="BE710" s="129"/>
      <c r="BF710" s="129"/>
      <c r="BG710" s="129"/>
      <c r="BH710" s="129"/>
      <c r="BI710" s="129">
        <f t="shared" si="516"/>
        <v>374.57164990656037</v>
      </c>
      <c r="BJ710" s="129"/>
    </row>
    <row r="711" spans="1:62" s="122" customFormat="1" x14ac:dyDescent="0.2">
      <c r="A711" s="94" t="s">
        <v>1336</v>
      </c>
      <c r="B711" s="94">
        <f>IF(ISERROR(VLOOKUP('Prices updated for CPI'!A680,Quantities!$A$1:$B$576,2,FALSE)),0,VLOOKUP('Prices updated for CPI'!A680,Quantities!$A$1:$B$576,2,FALSE))</f>
        <v>0</v>
      </c>
      <c r="C711" s="98">
        <f t="shared" si="484"/>
        <v>0.40195731233636439</v>
      </c>
      <c r="D711" s="96">
        <v>5</v>
      </c>
      <c r="E711" s="97">
        <v>90</v>
      </c>
      <c r="F711" s="116">
        <v>0</v>
      </c>
      <c r="G711" s="117">
        <v>0</v>
      </c>
      <c r="H711" s="117">
        <v>73.630323760366892</v>
      </c>
      <c r="I711" s="117">
        <v>49.488519223931391</v>
      </c>
      <c r="J711" s="118">
        <f t="shared" si="485"/>
        <v>123.11884298429828</v>
      </c>
      <c r="K711" s="119">
        <f>IF(ISERROR(VLOOKUP($A711,'14-15 pricing'!$A$1:$D$1208,4,FALSE)),L711,VLOOKUP($A711,'14-15 pricing'!$A$1:$D$1208,4,FALSE))</f>
        <v>143.1757153785021</v>
      </c>
      <c r="L711" s="119">
        <f t="shared" si="530"/>
        <v>143.1757153785021</v>
      </c>
      <c r="M711" s="119">
        <f t="shared" si="531"/>
        <v>143.35659267266772</v>
      </c>
      <c r="N711" s="119">
        <f t="shared" si="527"/>
        <v>146.9231938913355</v>
      </c>
      <c r="O711" s="119">
        <f t="shared" si="528"/>
        <v>149.13933445439125</v>
      </c>
      <c r="P711" s="119">
        <f t="shared" si="534"/>
        <v>143.19345051080728</v>
      </c>
      <c r="Q711" s="119">
        <f t="shared" si="512"/>
        <v>146.70169004832206</v>
      </c>
      <c r="R711" s="119">
        <f t="shared" si="513"/>
        <v>150.35151470411364</v>
      </c>
      <c r="S711" s="119">
        <f t="shared" si="514"/>
        <v>152.61936691742105</v>
      </c>
      <c r="T711" s="119">
        <f t="shared" si="515"/>
        <v>154.56830241323206</v>
      </c>
      <c r="U711" s="119">
        <f t="shared" si="530"/>
        <v>143.35659267266772</v>
      </c>
      <c r="V711" s="119">
        <f t="shared" si="530"/>
        <v>143.19345051080728</v>
      </c>
      <c r="W711" s="119">
        <f t="shared" si="530"/>
        <v>143.84348986895145</v>
      </c>
      <c r="X711" s="117">
        <f t="shared" si="532"/>
        <v>69.545391618135227</v>
      </c>
      <c r="Y711" s="117">
        <f t="shared" si="533"/>
        <v>73.630323760366892</v>
      </c>
      <c r="Z711" s="120">
        <f t="shared" si="489"/>
        <v>143.1757153785021</v>
      </c>
      <c r="AA711" s="121">
        <f t="shared" si="490"/>
        <v>0</v>
      </c>
      <c r="AC711" s="120">
        <f t="shared" si="491"/>
        <v>0</v>
      </c>
      <c r="AD711" s="120">
        <f t="shared" si="492"/>
        <v>0</v>
      </c>
      <c r="AE711" s="120">
        <f t="shared" si="493"/>
        <v>0</v>
      </c>
      <c r="AF711" s="120">
        <f t="shared" si="494"/>
        <v>0</v>
      </c>
      <c r="AG711" s="120">
        <f t="shared" si="495"/>
        <v>0</v>
      </c>
      <c r="AH711" s="123">
        <f t="shared" si="496"/>
        <v>0</v>
      </c>
      <c r="AI711" s="120">
        <f t="shared" si="497"/>
        <v>0</v>
      </c>
      <c r="AJ711" s="124">
        <f t="shared" si="498"/>
        <v>0</v>
      </c>
      <c r="AK711" s="125"/>
      <c r="AL711" s="120">
        <f t="shared" si="499"/>
        <v>0</v>
      </c>
      <c r="AM711" s="120">
        <f t="shared" si="500"/>
        <v>0</v>
      </c>
      <c r="AN711" s="120">
        <f t="shared" si="501"/>
        <v>0</v>
      </c>
      <c r="AO711" s="120">
        <f t="shared" si="502"/>
        <v>0</v>
      </c>
      <c r="AP711" s="120">
        <f t="shared" si="503"/>
        <v>0</v>
      </c>
      <c r="AQ711" s="123">
        <f t="shared" si="504"/>
        <v>0</v>
      </c>
      <c r="AS711" s="126">
        <f t="shared" si="505"/>
        <v>0</v>
      </c>
      <c r="AT711" s="126">
        <f t="shared" si="506"/>
        <v>0</v>
      </c>
      <c r="AU711" s="126">
        <f t="shared" si="507"/>
        <v>0</v>
      </c>
      <c r="AV711" s="126">
        <f t="shared" si="508"/>
        <v>0</v>
      </c>
      <c r="AW711" s="127"/>
      <c r="AX711" s="128" t="str">
        <f t="shared" si="509"/>
        <v>HPS0010-TA-0090-005-B</v>
      </c>
      <c r="AY711" s="128">
        <f t="shared" si="510"/>
        <v>143.1757153785021</v>
      </c>
      <c r="AZ711" s="129"/>
      <c r="BA711" s="129"/>
      <c r="BB711" s="129"/>
      <c r="BC711" s="129"/>
      <c r="BD711" s="129">
        <f t="shared" si="529"/>
        <v>149.13933445439125</v>
      </c>
      <c r="BE711" s="129"/>
      <c r="BF711" s="129"/>
      <c r="BG711" s="129"/>
      <c r="BH711" s="129"/>
      <c r="BI711" s="129">
        <f t="shared" si="516"/>
        <v>154.56830241323206</v>
      </c>
      <c r="BJ711" s="129"/>
    </row>
    <row r="712" spans="1:62" s="122" customFormat="1" x14ac:dyDescent="0.2">
      <c r="A712" s="94" t="s">
        <v>1337</v>
      </c>
      <c r="B712" s="94">
        <f>IF(ISERROR(VLOOKUP('Prices updated for CPI'!A681,Quantities!$A$1:$B$576,2,FALSE)),0,VLOOKUP('Prices updated for CPI'!A681,Quantities!$A$1:$B$576,2,FALSE))</f>
        <v>0</v>
      </c>
      <c r="C712" s="98">
        <f t="shared" si="484"/>
        <v>0.27365414739308686</v>
      </c>
      <c r="D712" s="96">
        <v>5</v>
      </c>
      <c r="E712" s="97">
        <v>140</v>
      </c>
      <c r="F712" s="116">
        <v>0</v>
      </c>
      <c r="G712" s="117">
        <v>0</v>
      </c>
      <c r="H712" s="117">
        <v>160.04696916939142</v>
      </c>
      <c r="I712" s="117">
        <v>60.29843322393139</v>
      </c>
      <c r="J712" s="118">
        <f t="shared" si="485"/>
        <v>220.34540239332281</v>
      </c>
      <c r="K712" s="119">
        <f>IF(ISERROR(VLOOKUP($A712,'14-15 pricing'!$A$1:$D$1208,4,FALSE)),L712,VLOOKUP($A712,'14-15 pricing'!$A$1:$D$1208,4,FALSE))</f>
        <v>244.78335284543448</v>
      </c>
      <c r="L712" s="119">
        <f t="shared" si="530"/>
        <v>244.78335284543448</v>
      </c>
      <c r="M712" s="119">
        <f t="shared" si="531"/>
        <v>245.00373966676204</v>
      </c>
      <c r="N712" s="119">
        <f t="shared" si="527"/>
        <v>251.09924333479981</v>
      </c>
      <c r="O712" s="119">
        <f t="shared" si="528"/>
        <v>254.88674075960003</v>
      </c>
      <c r="P712" s="119">
        <f t="shared" si="534"/>
        <v>244.80496191169456</v>
      </c>
      <c r="Q712" s="119">
        <f t="shared" si="512"/>
        <v>250.80268347853107</v>
      </c>
      <c r="R712" s="119">
        <f t="shared" si="513"/>
        <v>257.04246038633022</v>
      </c>
      <c r="S712" s="119">
        <f t="shared" si="514"/>
        <v>260.91960331933171</v>
      </c>
      <c r="T712" s="119">
        <f t="shared" si="515"/>
        <v>264.25152302737979</v>
      </c>
      <c r="U712" s="119">
        <f t="shared" si="530"/>
        <v>245.00373966676204</v>
      </c>
      <c r="V712" s="119">
        <f t="shared" si="530"/>
        <v>244.80496191169456</v>
      </c>
      <c r="W712" s="119">
        <f t="shared" si="530"/>
        <v>245.59699116301692</v>
      </c>
      <c r="X712" s="117">
        <f t="shared" si="532"/>
        <v>84.736383676043076</v>
      </c>
      <c r="Y712" s="117">
        <f t="shared" si="533"/>
        <v>160.04696916939142</v>
      </c>
      <c r="Z712" s="120">
        <f t="shared" si="489"/>
        <v>244.78335284543448</v>
      </c>
      <c r="AA712" s="121">
        <f t="shared" si="490"/>
        <v>0</v>
      </c>
      <c r="AC712" s="120">
        <f t="shared" si="491"/>
        <v>0</v>
      </c>
      <c r="AD712" s="120">
        <f t="shared" si="492"/>
        <v>0</v>
      </c>
      <c r="AE712" s="120">
        <f t="shared" si="493"/>
        <v>0</v>
      </c>
      <c r="AF712" s="120">
        <f t="shared" si="494"/>
        <v>0</v>
      </c>
      <c r="AG712" s="120">
        <f t="shared" si="495"/>
        <v>0</v>
      </c>
      <c r="AH712" s="123">
        <f t="shared" si="496"/>
        <v>0</v>
      </c>
      <c r="AI712" s="120">
        <f t="shared" si="497"/>
        <v>0</v>
      </c>
      <c r="AJ712" s="124">
        <f t="shared" si="498"/>
        <v>0</v>
      </c>
      <c r="AK712" s="125"/>
      <c r="AL712" s="120">
        <f t="shared" si="499"/>
        <v>0</v>
      </c>
      <c r="AM712" s="120">
        <f t="shared" si="500"/>
        <v>0</v>
      </c>
      <c r="AN712" s="120">
        <f t="shared" si="501"/>
        <v>0</v>
      </c>
      <c r="AO712" s="120">
        <f t="shared" si="502"/>
        <v>0</v>
      </c>
      <c r="AP712" s="120">
        <f t="shared" si="503"/>
        <v>0</v>
      </c>
      <c r="AQ712" s="123">
        <f t="shared" si="504"/>
        <v>0</v>
      </c>
      <c r="AS712" s="126">
        <f t="shared" si="505"/>
        <v>0</v>
      </c>
      <c r="AT712" s="126">
        <f t="shared" si="506"/>
        <v>0</v>
      </c>
      <c r="AU712" s="126">
        <f t="shared" si="507"/>
        <v>0</v>
      </c>
      <c r="AV712" s="126">
        <f t="shared" si="508"/>
        <v>0</v>
      </c>
      <c r="AW712" s="127"/>
      <c r="AX712" s="128" t="str">
        <f t="shared" si="509"/>
        <v>HPS0010-TA-0140-005-B</v>
      </c>
      <c r="AY712" s="128">
        <f t="shared" si="510"/>
        <v>244.78335284543448</v>
      </c>
      <c r="AZ712" s="129"/>
      <c r="BA712" s="129"/>
      <c r="BB712" s="129"/>
      <c r="BC712" s="129"/>
      <c r="BD712" s="129">
        <f t="shared" si="529"/>
        <v>254.88674075960003</v>
      </c>
      <c r="BE712" s="129"/>
      <c r="BF712" s="129"/>
      <c r="BG712" s="129"/>
      <c r="BH712" s="129"/>
      <c r="BI712" s="129">
        <f t="shared" si="516"/>
        <v>264.25152302737979</v>
      </c>
      <c r="BJ712" s="129"/>
    </row>
    <row r="713" spans="1:62" s="122" customFormat="1" x14ac:dyDescent="0.2">
      <c r="A713" s="94" t="s">
        <v>1338</v>
      </c>
      <c r="B713" s="94">
        <f>IF(ISERROR(VLOOKUP('Prices updated for CPI'!A682,Quantities!$A$1:$B$576,2,FALSE)),0,VLOOKUP('Prices updated for CPI'!A682,Quantities!$A$1:$B$576,2,FALSE))</f>
        <v>0</v>
      </c>
      <c r="C713" s="98">
        <f t="shared" si="484"/>
        <v>0.23385946779960773</v>
      </c>
      <c r="D713" s="96">
        <v>5</v>
      </c>
      <c r="E713" s="97">
        <v>170</v>
      </c>
      <c r="F713" s="116">
        <v>0</v>
      </c>
      <c r="G713" s="117">
        <v>0</v>
      </c>
      <c r="H713" s="117">
        <v>194.47880205836353</v>
      </c>
      <c r="I713" s="117">
        <v>59.363402973931393</v>
      </c>
      <c r="J713" s="118">
        <f t="shared" si="485"/>
        <v>253.84220503229491</v>
      </c>
      <c r="K713" s="119">
        <f>IF(ISERROR(VLOOKUP($A713,'14-15 pricing'!$A$1:$D$1208,4,FALSE)),L713,VLOOKUP($A713,'14-15 pricing'!$A$1:$D$1208,4,FALSE))</f>
        <v>277.9012033010909</v>
      </c>
      <c r="L713" s="119">
        <f t="shared" si="530"/>
        <v>277.9012033010909</v>
      </c>
      <c r="M713" s="119">
        <f t="shared" si="531"/>
        <v>278.11817264813885</v>
      </c>
      <c r="N713" s="119">
        <f t="shared" si="527"/>
        <v>285.03753781305625</v>
      </c>
      <c r="O713" s="119">
        <f t="shared" si="528"/>
        <v>289.33694917766519</v>
      </c>
      <c r="P713" s="119">
        <f t="shared" si="534"/>
        <v>277.92247728185129</v>
      </c>
      <c r="Q713" s="119">
        <f t="shared" si="512"/>
        <v>284.73157797525664</v>
      </c>
      <c r="R713" s="119">
        <f t="shared" si="513"/>
        <v>291.81547955290188</v>
      </c>
      <c r="S713" s="119">
        <f t="shared" si="514"/>
        <v>296.21712713512812</v>
      </c>
      <c r="T713" s="119">
        <f t="shared" si="515"/>
        <v>299.9997930261037</v>
      </c>
      <c r="U713" s="119">
        <f t="shared" si="530"/>
        <v>278.11817264813885</v>
      </c>
      <c r="V713" s="119">
        <f t="shared" si="530"/>
        <v>277.92247728185129</v>
      </c>
      <c r="W713" s="119">
        <f t="shared" si="530"/>
        <v>278.70222476614794</v>
      </c>
      <c r="X713" s="117">
        <f t="shared" si="532"/>
        <v>83.422401242727375</v>
      </c>
      <c r="Y713" s="117">
        <f t="shared" si="533"/>
        <v>194.47880205836353</v>
      </c>
      <c r="Z713" s="120">
        <f t="shared" si="489"/>
        <v>277.9012033010909</v>
      </c>
      <c r="AA713" s="121">
        <f t="shared" si="490"/>
        <v>0</v>
      </c>
      <c r="AC713" s="120">
        <f t="shared" si="491"/>
        <v>0</v>
      </c>
      <c r="AD713" s="120">
        <f t="shared" si="492"/>
        <v>0</v>
      </c>
      <c r="AE713" s="120">
        <f t="shared" si="493"/>
        <v>0</v>
      </c>
      <c r="AF713" s="120">
        <f t="shared" si="494"/>
        <v>0</v>
      </c>
      <c r="AG713" s="120">
        <f t="shared" si="495"/>
        <v>0</v>
      </c>
      <c r="AH713" s="123">
        <f t="shared" si="496"/>
        <v>0</v>
      </c>
      <c r="AI713" s="120">
        <f t="shared" si="497"/>
        <v>0</v>
      </c>
      <c r="AJ713" s="124">
        <f t="shared" si="498"/>
        <v>0</v>
      </c>
      <c r="AK713" s="125"/>
      <c r="AL713" s="120">
        <f t="shared" si="499"/>
        <v>0</v>
      </c>
      <c r="AM713" s="120">
        <f t="shared" si="500"/>
        <v>0</v>
      </c>
      <c r="AN713" s="120">
        <f t="shared" si="501"/>
        <v>0</v>
      </c>
      <c r="AO713" s="120">
        <f t="shared" si="502"/>
        <v>0</v>
      </c>
      <c r="AP713" s="120">
        <f t="shared" si="503"/>
        <v>0</v>
      </c>
      <c r="AQ713" s="123">
        <f t="shared" si="504"/>
        <v>0</v>
      </c>
      <c r="AS713" s="126">
        <f t="shared" si="505"/>
        <v>0</v>
      </c>
      <c r="AT713" s="126">
        <f t="shared" si="506"/>
        <v>0</v>
      </c>
      <c r="AU713" s="126">
        <f t="shared" si="507"/>
        <v>0</v>
      </c>
      <c r="AV713" s="126">
        <f t="shared" si="508"/>
        <v>0</v>
      </c>
      <c r="AW713" s="127"/>
      <c r="AX713" s="128" t="str">
        <f t="shared" si="509"/>
        <v>HPS0010-TA-0170-005-B</v>
      </c>
      <c r="AY713" s="128">
        <f t="shared" si="510"/>
        <v>277.9012033010909</v>
      </c>
      <c r="AZ713" s="129"/>
      <c r="BA713" s="129"/>
      <c r="BB713" s="129"/>
      <c r="BC713" s="129"/>
      <c r="BD713" s="129">
        <f t="shared" si="529"/>
        <v>289.33694917766519</v>
      </c>
      <c r="BE713" s="129"/>
      <c r="BF713" s="129"/>
      <c r="BG713" s="129"/>
      <c r="BH713" s="129"/>
      <c r="BI713" s="129">
        <f t="shared" si="516"/>
        <v>299.9997930261037</v>
      </c>
      <c r="BJ713" s="129"/>
    </row>
    <row r="714" spans="1:62" s="122" customFormat="1" x14ac:dyDescent="0.2">
      <c r="A714" s="94" t="s">
        <v>1339</v>
      </c>
      <c r="B714" s="94">
        <f>IF(ISERROR(VLOOKUP('Prices updated for CPI'!A684,Quantities!$A$1:$B$576,2,FALSE)),0,VLOOKUP('Prices updated for CPI'!A684,Quantities!$A$1:$B$576,2,FALSE))</f>
        <v>0</v>
      </c>
      <c r="C714" s="98">
        <f t="shared" si="484"/>
        <v>0.24213107190877278</v>
      </c>
      <c r="D714" s="96">
        <v>5</v>
      </c>
      <c r="E714" s="97">
        <v>170</v>
      </c>
      <c r="F714" s="116">
        <v>0</v>
      </c>
      <c r="G714" s="117">
        <v>0</v>
      </c>
      <c r="H714" s="117">
        <v>194.47880205836353</v>
      </c>
      <c r="I714" s="117">
        <v>62.13391136713458</v>
      </c>
      <c r="J714" s="118">
        <f t="shared" si="485"/>
        <v>256.6127134254981</v>
      </c>
      <c r="K714" s="119">
        <f>IF(ISERROR(VLOOKUP($A714,'14-15 pricing'!$A$1:$D$1208,4,FALSE)),L714,VLOOKUP($A714,'14-15 pricing'!$A$1:$D$1208,4,FALSE))</f>
        <v>281.79455259115156</v>
      </c>
      <c r="L714" s="119">
        <f t="shared" si="530"/>
        <v>281.79455259115156</v>
      </c>
      <c r="M714" s="119">
        <f t="shared" si="531"/>
        <v>282.02164796479082</v>
      </c>
      <c r="N714" s="119">
        <f t="shared" si="527"/>
        <v>289.03812857840757</v>
      </c>
      <c r="O714" s="119">
        <f t="shared" si="528"/>
        <v>293.39788352279083</v>
      </c>
      <c r="P714" s="119">
        <f t="shared" si="534"/>
        <v>281.81681943517953</v>
      </c>
      <c r="Q714" s="119">
        <f t="shared" si="512"/>
        <v>288.72133151134142</v>
      </c>
      <c r="R714" s="119">
        <f t="shared" si="513"/>
        <v>295.904495073097</v>
      </c>
      <c r="S714" s="119">
        <f t="shared" si="514"/>
        <v>300.36782000467332</v>
      </c>
      <c r="T714" s="119">
        <f t="shared" si="515"/>
        <v>304.20348986774667</v>
      </c>
      <c r="U714" s="119">
        <f t="shared" si="530"/>
        <v>282.02164796479082</v>
      </c>
      <c r="V714" s="119">
        <f t="shared" si="530"/>
        <v>281.81681943517953</v>
      </c>
      <c r="W714" s="119">
        <f t="shared" si="530"/>
        <v>282.63295797594532</v>
      </c>
      <c r="X714" s="117">
        <f t="shared" si="532"/>
        <v>87.31575053278803</v>
      </c>
      <c r="Y714" s="117">
        <f t="shared" si="533"/>
        <v>194.47880205836353</v>
      </c>
      <c r="Z714" s="120">
        <f t="shared" si="489"/>
        <v>281.79455259115156</v>
      </c>
      <c r="AA714" s="121">
        <f t="shared" si="490"/>
        <v>0</v>
      </c>
      <c r="AC714" s="120">
        <f t="shared" si="491"/>
        <v>0</v>
      </c>
      <c r="AD714" s="120">
        <f t="shared" si="492"/>
        <v>0</v>
      </c>
      <c r="AE714" s="120">
        <f t="shared" si="493"/>
        <v>0</v>
      </c>
      <c r="AF714" s="120">
        <f t="shared" si="494"/>
        <v>0</v>
      </c>
      <c r="AG714" s="120">
        <f t="shared" si="495"/>
        <v>0</v>
      </c>
      <c r="AH714" s="123">
        <f t="shared" si="496"/>
        <v>0</v>
      </c>
      <c r="AI714" s="120">
        <f t="shared" si="497"/>
        <v>0</v>
      </c>
      <c r="AJ714" s="124">
        <f t="shared" si="498"/>
        <v>0</v>
      </c>
      <c r="AK714" s="125"/>
      <c r="AL714" s="120">
        <f t="shared" si="499"/>
        <v>0</v>
      </c>
      <c r="AM714" s="120">
        <f t="shared" si="500"/>
        <v>0</v>
      </c>
      <c r="AN714" s="120">
        <f t="shared" si="501"/>
        <v>0</v>
      </c>
      <c r="AO714" s="120">
        <f t="shared" si="502"/>
        <v>0</v>
      </c>
      <c r="AP714" s="120">
        <f t="shared" si="503"/>
        <v>0</v>
      </c>
      <c r="AQ714" s="123">
        <f t="shared" si="504"/>
        <v>0</v>
      </c>
      <c r="AS714" s="126">
        <f t="shared" si="505"/>
        <v>0</v>
      </c>
      <c r="AT714" s="126">
        <f t="shared" si="506"/>
        <v>0</v>
      </c>
      <c r="AU714" s="126">
        <f t="shared" si="507"/>
        <v>0</v>
      </c>
      <c r="AV714" s="126">
        <f t="shared" si="508"/>
        <v>0</v>
      </c>
      <c r="AW714" s="127"/>
      <c r="AX714" s="128" t="str">
        <f t="shared" si="509"/>
        <v>HPS0020-ST-0170-005-B</v>
      </c>
      <c r="AY714" s="128">
        <f t="shared" si="510"/>
        <v>281.79455259115156</v>
      </c>
      <c r="AZ714" s="129"/>
      <c r="BA714" s="129"/>
      <c r="BB714" s="129"/>
      <c r="BC714" s="129"/>
      <c r="BD714" s="129">
        <f t="shared" si="529"/>
        <v>293.39788352279083</v>
      </c>
      <c r="BE714" s="129"/>
      <c r="BF714" s="129"/>
      <c r="BG714" s="129"/>
      <c r="BH714" s="129"/>
      <c r="BI714" s="129">
        <f t="shared" si="516"/>
        <v>304.20348986774667</v>
      </c>
      <c r="BJ714" s="129"/>
    </row>
    <row r="715" spans="1:62" s="122" customFormat="1" x14ac:dyDescent="0.2">
      <c r="A715" s="94" t="s">
        <v>1340</v>
      </c>
      <c r="B715" s="94">
        <f>IF(ISERROR(VLOOKUP('Prices updated for CPI'!A686,Quantities!$A$1:$B$576,2,FALSE)),0,VLOOKUP('Prices updated for CPI'!A686,Quantities!$A$1:$B$576,2,FALSE))</f>
        <v>0</v>
      </c>
      <c r="C715" s="98">
        <f t="shared" si="484"/>
        <v>0.16498770140396826</v>
      </c>
      <c r="D715" s="96">
        <v>5</v>
      </c>
      <c r="E715" s="97">
        <v>880</v>
      </c>
      <c r="F715" s="116">
        <v>0</v>
      </c>
      <c r="G715" s="117">
        <v>0</v>
      </c>
      <c r="H715" s="117">
        <v>276.98030052373315</v>
      </c>
      <c r="I715" s="117">
        <v>54.72774855463458</v>
      </c>
      <c r="J715" s="118">
        <f t="shared" si="485"/>
        <v>331.70804907836771</v>
      </c>
      <c r="K715" s="119">
        <f>IF(ISERROR(VLOOKUP($A715,'14-15 pricing'!$A$1:$D$1208,4,FALSE)),L715,VLOOKUP($A715,'14-15 pricing'!$A$1:$D$1208,4,FALSE))</f>
        <v>353.88829383807706</v>
      </c>
      <c r="L715" s="119">
        <f t="shared" si="530"/>
        <v>353.88829383807706</v>
      </c>
      <c r="M715" s="119">
        <f t="shared" si="531"/>
        <v>354.08832017205458</v>
      </c>
      <c r="N715" s="119">
        <f t="shared" si="527"/>
        <v>362.89776388648005</v>
      </c>
      <c r="O715" s="119">
        <f t="shared" si="528"/>
        <v>368.37159299058914</v>
      </c>
      <c r="P715" s="119">
        <f t="shared" si="534"/>
        <v>353.90790654576369</v>
      </c>
      <c r="Q715" s="119">
        <f t="shared" si="512"/>
        <v>362.57865025613489</v>
      </c>
      <c r="R715" s="119">
        <f t="shared" si="513"/>
        <v>371.59932682047827</v>
      </c>
      <c r="S715" s="119">
        <f t="shared" si="514"/>
        <v>377.20440740414801</v>
      </c>
      <c r="T715" s="119">
        <f t="shared" si="515"/>
        <v>382.02127353073917</v>
      </c>
      <c r="U715" s="119">
        <f t="shared" si="530"/>
        <v>354.08832017205458</v>
      </c>
      <c r="V715" s="119">
        <f t="shared" si="530"/>
        <v>353.90790654576369</v>
      </c>
      <c r="W715" s="119">
        <f t="shared" si="530"/>
        <v>354.62676399191503</v>
      </c>
      <c r="X715" s="117">
        <f t="shared" si="532"/>
        <v>76.907993314343912</v>
      </c>
      <c r="Y715" s="117">
        <f t="shared" si="533"/>
        <v>276.98030052373315</v>
      </c>
      <c r="Z715" s="120">
        <f t="shared" si="489"/>
        <v>353.88829383807706</v>
      </c>
      <c r="AA715" s="121">
        <f t="shared" si="490"/>
        <v>0</v>
      </c>
      <c r="AC715" s="120">
        <f t="shared" si="491"/>
        <v>0</v>
      </c>
      <c r="AD715" s="120">
        <f t="shared" si="492"/>
        <v>0</v>
      </c>
      <c r="AE715" s="120">
        <f t="shared" si="493"/>
        <v>0</v>
      </c>
      <c r="AF715" s="120">
        <f t="shared" si="494"/>
        <v>0</v>
      </c>
      <c r="AG715" s="120">
        <f t="shared" si="495"/>
        <v>0</v>
      </c>
      <c r="AH715" s="123">
        <f t="shared" si="496"/>
        <v>0</v>
      </c>
      <c r="AI715" s="120">
        <f t="shared" si="497"/>
        <v>0</v>
      </c>
      <c r="AJ715" s="124">
        <f t="shared" si="498"/>
        <v>0</v>
      </c>
      <c r="AK715" s="125"/>
      <c r="AL715" s="120">
        <f t="shared" si="499"/>
        <v>0</v>
      </c>
      <c r="AM715" s="120">
        <f t="shared" si="500"/>
        <v>0</v>
      </c>
      <c r="AN715" s="120">
        <f t="shared" si="501"/>
        <v>0</v>
      </c>
      <c r="AO715" s="120">
        <f t="shared" si="502"/>
        <v>0</v>
      </c>
      <c r="AP715" s="120">
        <f t="shared" si="503"/>
        <v>0</v>
      </c>
      <c r="AQ715" s="123">
        <f t="shared" si="504"/>
        <v>0</v>
      </c>
      <c r="AS715" s="126">
        <f t="shared" si="505"/>
        <v>0</v>
      </c>
      <c r="AT715" s="126">
        <f t="shared" si="506"/>
        <v>0</v>
      </c>
      <c r="AU715" s="126">
        <f t="shared" si="507"/>
        <v>0</v>
      </c>
      <c r="AV715" s="126">
        <f t="shared" si="508"/>
        <v>0</v>
      </c>
      <c r="AW715" s="127"/>
      <c r="AX715" s="128" t="str">
        <f t="shared" si="509"/>
        <v>HPS0020-ST-0880-005-B</v>
      </c>
      <c r="AY715" s="128">
        <f t="shared" si="510"/>
        <v>353.88829383807706</v>
      </c>
      <c r="AZ715" s="129"/>
      <c r="BA715" s="129"/>
      <c r="BB715" s="129"/>
      <c r="BC715" s="129"/>
      <c r="BD715" s="129">
        <f t="shared" si="529"/>
        <v>368.37159299058914</v>
      </c>
      <c r="BE715" s="129"/>
      <c r="BF715" s="129"/>
      <c r="BG715" s="129"/>
      <c r="BH715" s="129"/>
      <c r="BI715" s="129">
        <f t="shared" si="516"/>
        <v>382.02127353073917</v>
      </c>
      <c r="BJ715" s="129"/>
    </row>
    <row r="716" spans="1:62" s="122" customFormat="1" x14ac:dyDescent="0.2">
      <c r="A716" s="94" t="s">
        <v>973</v>
      </c>
      <c r="B716" s="94">
        <f>IF(ISERROR(VLOOKUP('Prices updated for CPI'!A687,Quantities!$A$1:$B$576,2,FALSE)),0,VLOOKUP('Prices updated for CPI'!A687,Quantities!$A$1:$B$576,2,FALSE))</f>
        <v>0</v>
      </c>
      <c r="C716" s="98">
        <f t="shared" ref="C716:C747" si="535">I716/J716</f>
        <v>0.40947574525514707</v>
      </c>
      <c r="D716" s="96">
        <v>5</v>
      </c>
      <c r="E716" s="97">
        <v>90</v>
      </c>
      <c r="F716" s="116">
        <v>0</v>
      </c>
      <c r="G716" s="117">
        <v>0</v>
      </c>
      <c r="H716" s="117">
        <v>73.630323760366892</v>
      </c>
      <c r="I716" s="117">
        <v>51.056042919322252</v>
      </c>
      <c r="J716" s="118">
        <f t="shared" ref="J716:J747" si="536">SUM(F716:I716)</f>
        <v>124.68636667968914</v>
      </c>
      <c r="K716" s="119">
        <f>IF(ISERROR(VLOOKUP($A716,'14-15 pricing'!$A$1:$D$1208,4,FALSE)),L716,VLOOKUP($A716,'14-15 pricing'!$A$1:$D$1208,4,FALSE))</f>
        <v>68.22</v>
      </c>
      <c r="L716" s="119">
        <f t="shared" si="530"/>
        <v>145.37853031368707</v>
      </c>
      <c r="M716" s="119">
        <f t="shared" si="531"/>
        <v>145.56513680422</v>
      </c>
      <c r="N716" s="119">
        <f t="shared" si="527"/>
        <v>149.18668489379357</v>
      </c>
      <c r="O716" s="119">
        <f t="shared" si="528"/>
        <v>151.43696720187813</v>
      </c>
      <c r="P716" s="119">
        <f t="shared" si="534"/>
        <v>145.39682719729467</v>
      </c>
      <c r="Q716" s="119">
        <f t="shared" si="512"/>
        <v>148.95904946362839</v>
      </c>
      <c r="R716" s="119">
        <f t="shared" si="513"/>
        <v>152.66503547685392</v>
      </c>
      <c r="S716" s="119">
        <f t="shared" si="514"/>
        <v>154.96778406759603</v>
      </c>
      <c r="T716" s="119">
        <f t="shared" si="515"/>
        <v>156.946708637765</v>
      </c>
      <c r="U716" s="119">
        <f t="shared" si="530"/>
        <v>145.56513680422</v>
      </c>
      <c r="V716" s="119">
        <f t="shared" si="530"/>
        <v>145.39682719729467</v>
      </c>
      <c r="W716" s="119">
        <f t="shared" si="530"/>
        <v>146.06745622174543</v>
      </c>
      <c r="X716" s="117">
        <f t="shared" si="532"/>
        <v>71.748206553320173</v>
      </c>
      <c r="Y716" s="117">
        <f t="shared" si="533"/>
        <v>73.630323760366892</v>
      </c>
      <c r="Z716" s="120">
        <f t="shared" ref="Z716:Z747" si="537">SUM(X716:Y716)</f>
        <v>145.37853031368707</v>
      </c>
      <c r="AA716" s="121">
        <f t="shared" ref="AA716:AA747" si="538">Z716-L716</f>
        <v>0</v>
      </c>
      <c r="AC716" s="120">
        <f t="shared" ref="AC716:AC780" si="539">K716*$B716</f>
        <v>0</v>
      </c>
      <c r="AD716" s="120">
        <f t="shared" ref="AD716:AD780" si="540">L716*$B716</f>
        <v>0</v>
      </c>
      <c r="AE716" s="120">
        <f t="shared" ref="AE716:AE747" si="541">U716*$B716</f>
        <v>0</v>
      </c>
      <c r="AF716" s="120">
        <f t="shared" ref="AF716:AF747" si="542">V716*$B716</f>
        <v>0</v>
      </c>
      <c r="AG716" s="120">
        <f t="shared" ref="AG716:AG747" si="543">W716*$B716</f>
        <v>0</v>
      </c>
      <c r="AH716" s="123">
        <f t="shared" ref="AH716:AH747" si="544">NPV($AC$3,AC716:AG716)</f>
        <v>0</v>
      </c>
      <c r="AI716" s="120">
        <f t="shared" ref="AI716:AI747" si="545">AG716-AC716</f>
        <v>0</v>
      </c>
      <c r="AJ716" s="124">
        <f t="shared" ref="AJ716:AJ747" si="546">AI716/($AG$9-$AC$9)</f>
        <v>0</v>
      </c>
      <c r="AK716" s="125"/>
      <c r="AL716" s="120">
        <f t="shared" ref="AL716:AL747" si="547">AC716</f>
        <v>0</v>
      </c>
      <c r="AM716" s="120">
        <f t="shared" ref="AM716:AM747" si="548">AL716+($AJ716*AD$6)</f>
        <v>0</v>
      </c>
      <c r="AN716" s="120">
        <f t="shared" ref="AN716:AN747" si="549">AM716+($AJ716*AE$6)</f>
        <v>0</v>
      </c>
      <c r="AO716" s="120">
        <f t="shared" ref="AO716:AO747" si="550">AN716+($AJ716*AF$6)</f>
        <v>0</v>
      </c>
      <c r="AP716" s="120">
        <f t="shared" ref="AP716:AP747" si="551">AO716+($AJ716*AG$6)</f>
        <v>0</v>
      </c>
      <c r="AQ716" s="123">
        <f t="shared" ref="AQ716:AQ747" si="552">NPV($AC$3,AL716:AP716)</f>
        <v>0</v>
      </c>
      <c r="AS716" s="126">
        <f t="shared" ref="AS716:AS747" si="553">IF(AL716=0,0,(AM716-AL716)/AL716)</f>
        <v>0</v>
      </c>
      <c r="AT716" s="126">
        <f t="shared" ref="AT716:AT747" si="554">IF(AM716=0,0,(AN716-AM716)/AM716)</f>
        <v>0</v>
      </c>
      <c r="AU716" s="126">
        <f t="shared" ref="AU716:AU747" si="555">IF(AN716=0,0,(AO716-AN716)/AN716)</f>
        <v>0</v>
      </c>
      <c r="AV716" s="126">
        <f t="shared" ref="AV716:AV747" si="556">IF(AO716=0,0,(AP716-AO716)/AO716)</f>
        <v>0</v>
      </c>
      <c r="AW716" s="127"/>
      <c r="AX716" s="128" t="str">
        <f t="shared" ref="AX716:AX780" si="557">A716</f>
        <v>HPS0020-TA-0090-005-B</v>
      </c>
      <c r="AY716" s="128">
        <f t="shared" ref="AY716:AY780" si="558">K716</f>
        <v>68.22</v>
      </c>
      <c r="AZ716" s="129"/>
      <c r="BA716" s="129"/>
      <c r="BB716" s="129"/>
      <c r="BC716" s="129"/>
      <c r="BD716" s="129">
        <f t="shared" si="529"/>
        <v>151.43696720187813</v>
      </c>
      <c r="BE716" s="129"/>
      <c r="BF716" s="129"/>
      <c r="BG716" s="129"/>
      <c r="BH716" s="129"/>
      <c r="BI716" s="129">
        <f t="shared" si="516"/>
        <v>156.946708637765</v>
      </c>
      <c r="BJ716" s="129"/>
    </row>
    <row r="717" spans="1:62" s="122" customFormat="1" x14ac:dyDescent="0.2">
      <c r="A717" s="94" t="s">
        <v>974</v>
      </c>
      <c r="B717" s="94">
        <f>IF(ISERROR(VLOOKUP('Prices updated for CPI'!A688,Quantities!$A$1:$B$576,2,FALSE)),0,VLOOKUP('Prices updated for CPI'!A688,Quantities!$A$1:$B$576,2,FALSE))</f>
        <v>0</v>
      </c>
      <c r="C717" s="98">
        <f t="shared" si="535"/>
        <v>0.27878482794909487</v>
      </c>
      <c r="D717" s="96">
        <v>5</v>
      </c>
      <c r="E717" s="97">
        <v>140</v>
      </c>
      <c r="F717" s="116">
        <v>0</v>
      </c>
      <c r="G717" s="117">
        <v>0</v>
      </c>
      <c r="H717" s="117">
        <v>160.04696916939142</v>
      </c>
      <c r="I717" s="117">
        <v>61.865956919322251</v>
      </c>
      <c r="J717" s="118">
        <f t="shared" si="536"/>
        <v>221.91292608871368</v>
      </c>
      <c r="K717" s="119">
        <f>IF(ISERROR(VLOOKUP($A717,'14-15 pricing'!$A$1:$D$1208,4,FALSE)),L717,VLOOKUP($A717,'14-15 pricing'!$A$1:$D$1208,4,FALSE))</f>
        <v>215.25</v>
      </c>
      <c r="L717" s="119">
        <f t="shared" si="530"/>
        <v>246.98616778061944</v>
      </c>
      <c r="M717" s="119">
        <f t="shared" si="531"/>
        <v>247.21228379831436</v>
      </c>
      <c r="N717" s="119">
        <f t="shared" si="527"/>
        <v>253.3627343372579</v>
      </c>
      <c r="O717" s="119">
        <f t="shared" si="528"/>
        <v>257.18437350708695</v>
      </c>
      <c r="P717" s="119">
        <f t="shared" si="534"/>
        <v>247.00833859818195</v>
      </c>
      <c r="Q717" s="119">
        <f t="shared" si="512"/>
        <v>253.06004289383739</v>
      </c>
      <c r="R717" s="119">
        <f t="shared" si="513"/>
        <v>259.3559811590705</v>
      </c>
      <c r="S717" s="119">
        <f t="shared" si="514"/>
        <v>263.26802046950667</v>
      </c>
      <c r="T717" s="119">
        <f t="shared" si="515"/>
        <v>266.6299292519127</v>
      </c>
      <c r="U717" s="119">
        <f t="shared" si="530"/>
        <v>247.21228379831436</v>
      </c>
      <c r="V717" s="119">
        <f t="shared" si="530"/>
        <v>247.00833859818195</v>
      </c>
      <c r="W717" s="119">
        <f t="shared" si="530"/>
        <v>247.8209575158109</v>
      </c>
      <c r="X717" s="117">
        <f t="shared" si="532"/>
        <v>86.939198611228036</v>
      </c>
      <c r="Y717" s="117">
        <f t="shared" si="533"/>
        <v>160.04696916939142</v>
      </c>
      <c r="Z717" s="120">
        <f t="shared" si="537"/>
        <v>246.98616778061944</v>
      </c>
      <c r="AA717" s="121">
        <f t="shared" si="538"/>
        <v>0</v>
      </c>
      <c r="AC717" s="120">
        <f t="shared" si="539"/>
        <v>0</v>
      </c>
      <c r="AD717" s="120">
        <f t="shared" si="540"/>
        <v>0</v>
      </c>
      <c r="AE717" s="120">
        <f t="shared" si="541"/>
        <v>0</v>
      </c>
      <c r="AF717" s="120">
        <f t="shared" si="542"/>
        <v>0</v>
      </c>
      <c r="AG717" s="120">
        <f t="shared" si="543"/>
        <v>0</v>
      </c>
      <c r="AH717" s="123">
        <f t="shared" si="544"/>
        <v>0</v>
      </c>
      <c r="AI717" s="120">
        <f t="shared" si="545"/>
        <v>0</v>
      </c>
      <c r="AJ717" s="124">
        <f t="shared" si="546"/>
        <v>0</v>
      </c>
      <c r="AK717" s="125"/>
      <c r="AL717" s="120">
        <f t="shared" si="547"/>
        <v>0</v>
      </c>
      <c r="AM717" s="120">
        <f t="shared" si="548"/>
        <v>0</v>
      </c>
      <c r="AN717" s="120">
        <f t="shared" si="549"/>
        <v>0</v>
      </c>
      <c r="AO717" s="120">
        <f t="shared" si="550"/>
        <v>0</v>
      </c>
      <c r="AP717" s="120">
        <f t="shared" si="551"/>
        <v>0</v>
      </c>
      <c r="AQ717" s="123">
        <f t="shared" si="552"/>
        <v>0</v>
      </c>
      <c r="AS717" s="126">
        <f t="shared" si="553"/>
        <v>0</v>
      </c>
      <c r="AT717" s="126">
        <f t="shared" si="554"/>
        <v>0</v>
      </c>
      <c r="AU717" s="126">
        <f t="shared" si="555"/>
        <v>0</v>
      </c>
      <c r="AV717" s="126">
        <f t="shared" si="556"/>
        <v>0</v>
      </c>
      <c r="AW717" s="127"/>
      <c r="AX717" s="128" t="str">
        <f t="shared" si="557"/>
        <v>HPS0020-TA-0140-005-B</v>
      </c>
      <c r="AY717" s="128">
        <f t="shared" si="558"/>
        <v>215.25</v>
      </c>
      <c r="AZ717" s="129"/>
      <c r="BA717" s="129"/>
      <c r="BB717" s="129"/>
      <c r="BC717" s="129"/>
      <c r="BD717" s="129">
        <f t="shared" si="529"/>
        <v>257.18437350708695</v>
      </c>
      <c r="BE717" s="129"/>
      <c r="BF717" s="129"/>
      <c r="BG717" s="129"/>
      <c r="BH717" s="129"/>
      <c r="BI717" s="129">
        <f t="shared" si="516"/>
        <v>266.6299292519127</v>
      </c>
      <c r="BJ717" s="129"/>
    </row>
    <row r="718" spans="1:62" s="122" customFormat="1" x14ac:dyDescent="0.2">
      <c r="A718" s="94" t="s">
        <v>975</v>
      </c>
      <c r="B718" s="94">
        <f>IF(ISERROR(VLOOKUP('Prices updated for CPI'!A689,Quantities!$A$1:$B$576,2,FALSE)),0,VLOOKUP('Prices updated for CPI'!A689,Quantities!$A$1:$B$576,2,FALSE))</f>
        <v>0</v>
      </c>
      <c r="C718" s="98">
        <f t="shared" si="535"/>
        <v>0.2385614947905369</v>
      </c>
      <c r="D718" s="96">
        <v>5</v>
      </c>
      <c r="E718" s="97">
        <v>170</v>
      </c>
      <c r="F718" s="116">
        <v>0</v>
      </c>
      <c r="G718" s="117">
        <v>0</v>
      </c>
      <c r="H718" s="117">
        <v>194.47880205836353</v>
      </c>
      <c r="I718" s="117">
        <v>60.930926669322254</v>
      </c>
      <c r="J718" s="118">
        <f t="shared" si="536"/>
        <v>255.40972872768577</v>
      </c>
      <c r="K718" s="119">
        <f>IF(ISERROR(VLOOKUP($A718,'14-15 pricing'!$A$1:$D$1208,4,FALSE)),L718,VLOOKUP($A718,'14-15 pricing'!$A$1:$D$1208,4,FALSE))</f>
        <v>323.68</v>
      </c>
      <c r="L718" s="119">
        <f t="shared" si="530"/>
        <v>280.10401823627586</v>
      </c>
      <c r="M718" s="119">
        <f t="shared" si="531"/>
        <v>280.3267167796912</v>
      </c>
      <c r="N718" s="119">
        <f t="shared" si="527"/>
        <v>287.30102881551437</v>
      </c>
      <c r="O718" s="119">
        <f t="shared" si="528"/>
        <v>291.63458192515213</v>
      </c>
      <c r="P718" s="119">
        <f t="shared" si="534"/>
        <v>280.12585396833867</v>
      </c>
      <c r="Q718" s="119">
        <f t="shared" si="512"/>
        <v>286.98893739056297</v>
      </c>
      <c r="R718" s="119">
        <f t="shared" si="513"/>
        <v>294.12900032564215</v>
      </c>
      <c r="S718" s="119">
        <f t="shared" si="514"/>
        <v>298.56554428530308</v>
      </c>
      <c r="T718" s="119">
        <f t="shared" si="515"/>
        <v>302.37819925063661</v>
      </c>
      <c r="U718" s="119">
        <f t="shared" si="530"/>
        <v>280.3267167796912</v>
      </c>
      <c r="V718" s="119">
        <f t="shared" si="530"/>
        <v>280.12585396833867</v>
      </c>
      <c r="W718" s="119">
        <f t="shared" si="530"/>
        <v>280.92619111894192</v>
      </c>
      <c r="X718" s="117">
        <f t="shared" si="532"/>
        <v>85.625216177912336</v>
      </c>
      <c r="Y718" s="117">
        <f t="shared" si="533"/>
        <v>194.47880205836353</v>
      </c>
      <c r="Z718" s="120">
        <f t="shared" si="537"/>
        <v>280.10401823627586</v>
      </c>
      <c r="AA718" s="121">
        <f t="shared" si="538"/>
        <v>0</v>
      </c>
      <c r="AC718" s="120">
        <f t="shared" si="539"/>
        <v>0</v>
      </c>
      <c r="AD718" s="120">
        <f t="shared" si="540"/>
        <v>0</v>
      </c>
      <c r="AE718" s="120">
        <f t="shared" si="541"/>
        <v>0</v>
      </c>
      <c r="AF718" s="120">
        <f t="shared" si="542"/>
        <v>0</v>
      </c>
      <c r="AG718" s="120">
        <f t="shared" si="543"/>
        <v>0</v>
      </c>
      <c r="AH718" s="123">
        <f t="shared" si="544"/>
        <v>0</v>
      </c>
      <c r="AI718" s="120">
        <f t="shared" si="545"/>
        <v>0</v>
      </c>
      <c r="AJ718" s="124">
        <f t="shared" si="546"/>
        <v>0</v>
      </c>
      <c r="AK718" s="125"/>
      <c r="AL718" s="120">
        <f t="shared" si="547"/>
        <v>0</v>
      </c>
      <c r="AM718" s="120">
        <f t="shared" si="548"/>
        <v>0</v>
      </c>
      <c r="AN718" s="120">
        <f t="shared" si="549"/>
        <v>0</v>
      </c>
      <c r="AO718" s="120">
        <f t="shared" si="550"/>
        <v>0</v>
      </c>
      <c r="AP718" s="120">
        <f t="shared" si="551"/>
        <v>0</v>
      </c>
      <c r="AQ718" s="123">
        <f t="shared" si="552"/>
        <v>0</v>
      </c>
      <c r="AS718" s="126">
        <f t="shared" si="553"/>
        <v>0</v>
      </c>
      <c r="AT718" s="126">
        <f t="shared" si="554"/>
        <v>0</v>
      </c>
      <c r="AU718" s="126">
        <f t="shared" si="555"/>
        <v>0</v>
      </c>
      <c r="AV718" s="126">
        <f t="shared" si="556"/>
        <v>0</v>
      </c>
      <c r="AW718" s="127"/>
      <c r="AX718" s="128" t="str">
        <f t="shared" si="557"/>
        <v>HPS0020-TA-0170-005-B</v>
      </c>
      <c r="AY718" s="128">
        <f t="shared" si="558"/>
        <v>323.68</v>
      </c>
      <c r="AZ718" s="129"/>
      <c r="BA718" s="129"/>
      <c r="BB718" s="129"/>
      <c r="BC718" s="129"/>
      <c r="BD718" s="129">
        <f t="shared" si="529"/>
        <v>291.63458192515213</v>
      </c>
      <c r="BE718" s="129"/>
      <c r="BF718" s="129"/>
      <c r="BG718" s="129"/>
      <c r="BH718" s="129"/>
      <c r="BI718" s="129">
        <f t="shared" si="516"/>
        <v>302.37819925063661</v>
      </c>
      <c r="BJ718" s="129"/>
    </row>
    <row r="719" spans="1:62" s="122" customFormat="1" x14ac:dyDescent="0.2">
      <c r="A719" s="94" t="s">
        <v>991</v>
      </c>
      <c r="B719" s="94">
        <f>IF(ISERROR(VLOOKUP('Prices updated for CPI'!A690,Quantities!$A$1:$B$576,2,FALSE)),0,VLOOKUP('Prices updated for CPI'!A690,Quantities!$A$1:$B$576,2,FALSE))</f>
        <v>0</v>
      </c>
      <c r="C719" s="98">
        <f t="shared" si="535"/>
        <v>0.20607296700733016</v>
      </c>
      <c r="D719" s="96">
        <v>5</v>
      </c>
      <c r="E719" s="97">
        <v>720</v>
      </c>
      <c r="F719" s="116">
        <v>0</v>
      </c>
      <c r="G719" s="117">
        <v>0</v>
      </c>
      <c r="H719" s="117">
        <v>305.2629360121083</v>
      </c>
      <c r="I719" s="117">
        <v>79.234534569582706</v>
      </c>
      <c r="J719" s="118">
        <f t="shared" si="536"/>
        <v>384.497470581691</v>
      </c>
      <c r="K719" s="119">
        <f>IF(ISERROR(VLOOKUP($A719,'14-15 pricing'!$A$1:$D$1208,4,FALSE)),L719,VLOOKUP($A719,'14-15 pricing'!$A$1:$D$1208,4,FALSE))</f>
        <v>328.82</v>
      </c>
      <c r="L719" s="119">
        <f t="shared" si="530"/>
        <v>416.6099074457901</v>
      </c>
      <c r="M719" s="119">
        <f t="shared" si="531"/>
        <v>416.89950447641792</v>
      </c>
      <c r="N719" s="119">
        <f t="shared" si="527"/>
        <v>427.27164190662825</v>
      </c>
      <c r="O719" s="119">
        <f t="shared" si="528"/>
        <v>433.71646516423476</v>
      </c>
      <c r="P719" s="119">
        <f t="shared" si="534"/>
        <v>416.63830261654425</v>
      </c>
      <c r="Q719" s="119">
        <f t="shared" si="512"/>
        <v>426.84594103064956</v>
      </c>
      <c r="R719" s="119">
        <f t="shared" si="513"/>
        <v>437.46553811426224</v>
      </c>
      <c r="S719" s="119">
        <f t="shared" si="514"/>
        <v>444.06412270990518</v>
      </c>
      <c r="T719" s="119">
        <f t="shared" si="515"/>
        <v>449.73478134678572</v>
      </c>
      <c r="U719" s="119">
        <f t="shared" si="530"/>
        <v>416.89950447641792</v>
      </c>
      <c r="V719" s="119">
        <f t="shared" si="530"/>
        <v>416.63830261654425</v>
      </c>
      <c r="W719" s="119">
        <f t="shared" si="530"/>
        <v>417.67906048932286</v>
      </c>
      <c r="X719" s="117">
        <f t="shared" si="532"/>
        <v>111.34697143368183</v>
      </c>
      <c r="Y719" s="117">
        <f t="shared" si="533"/>
        <v>305.2629360121083</v>
      </c>
      <c r="Z719" s="120">
        <f t="shared" si="537"/>
        <v>416.6099074457901</v>
      </c>
      <c r="AA719" s="121">
        <f t="shared" si="538"/>
        <v>0</v>
      </c>
      <c r="AC719" s="120">
        <f t="shared" si="539"/>
        <v>0</v>
      </c>
      <c r="AD719" s="120">
        <f t="shared" si="540"/>
        <v>0</v>
      </c>
      <c r="AE719" s="120">
        <f t="shared" si="541"/>
        <v>0</v>
      </c>
      <c r="AF719" s="120">
        <f t="shared" si="542"/>
        <v>0</v>
      </c>
      <c r="AG719" s="120">
        <f t="shared" si="543"/>
        <v>0</v>
      </c>
      <c r="AH719" s="123">
        <f t="shared" si="544"/>
        <v>0</v>
      </c>
      <c r="AI719" s="120">
        <f t="shared" si="545"/>
        <v>0</v>
      </c>
      <c r="AJ719" s="124">
        <f t="shared" si="546"/>
        <v>0</v>
      </c>
      <c r="AK719" s="125"/>
      <c r="AL719" s="120">
        <f t="shared" si="547"/>
        <v>0</v>
      </c>
      <c r="AM719" s="120">
        <f t="shared" si="548"/>
        <v>0</v>
      </c>
      <c r="AN719" s="120">
        <f t="shared" si="549"/>
        <v>0</v>
      </c>
      <c r="AO719" s="120">
        <f t="shared" si="550"/>
        <v>0</v>
      </c>
      <c r="AP719" s="120">
        <f t="shared" si="551"/>
        <v>0</v>
      </c>
      <c r="AQ719" s="123">
        <f t="shared" si="552"/>
        <v>0</v>
      </c>
      <c r="AS719" s="126">
        <f t="shared" si="553"/>
        <v>0</v>
      </c>
      <c r="AT719" s="126">
        <f t="shared" si="554"/>
        <v>0</v>
      </c>
      <c r="AU719" s="126">
        <f t="shared" si="555"/>
        <v>0</v>
      </c>
      <c r="AV719" s="126">
        <f t="shared" si="556"/>
        <v>0</v>
      </c>
      <c r="AW719" s="127"/>
      <c r="AX719" s="128" t="str">
        <f t="shared" si="557"/>
        <v>HPS0090-ST-0720-005-B</v>
      </c>
      <c r="AY719" s="128">
        <f t="shared" si="558"/>
        <v>328.82</v>
      </c>
      <c r="AZ719" s="129"/>
      <c r="BA719" s="129"/>
      <c r="BB719" s="129"/>
      <c r="BC719" s="129"/>
      <c r="BD719" s="129">
        <f t="shared" si="529"/>
        <v>433.71646516423476</v>
      </c>
      <c r="BE719" s="129"/>
      <c r="BF719" s="129"/>
      <c r="BG719" s="129"/>
      <c r="BH719" s="129"/>
      <c r="BI719" s="129">
        <f t="shared" si="516"/>
        <v>449.73478134678572</v>
      </c>
      <c r="BJ719" s="129"/>
    </row>
    <row r="720" spans="1:62" s="122" customFormat="1" x14ac:dyDescent="0.2">
      <c r="A720" s="94" t="s">
        <v>1341</v>
      </c>
      <c r="B720" s="94">
        <f>IF(ISERROR(VLOOKUP('Prices updated for CPI'!A692,Quantities!$A$1:$B$576,2,FALSE)),0,VLOOKUP('Prices updated for CPI'!A692,Quantities!$A$1:$B$576,2,FALSE))</f>
        <v>0</v>
      </c>
      <c r="C720" s="98">
        <f t="shared" si="535"/>
        <v>0.1657618812506273</v>
      </c>
      <c r="D720" s="96">
        <v>5</v>
      </c>
      <c r="E720" s="97">
        <v>1370</v>
      </c>
      <c r="F720" s="116">
        <v>0</v>
      </c>
      <c r="G720" s="117">
        <v>0</v>
      </c>
      <c r="H720" s="117">
        <v>398.7676090582537</v>
      </c>
      <c r="I720" s="117">
        <v>79.234534569582706</v>
      </c>
      <c r="J720" s="118">
        <f t="shared" si="536"/>
        <v>478.0021436278364</v>
      </c>
      <c r="K720" s="119">
        <f>IF(ISERROR(VLOOKUP($A720,'14-15 pricing'!$A$1:$D$1208,4,FALSE)),L720,VLOOKUP($A720,'14-15 pricing'!$A$1:$D$1208,4,FALSE))</f>
        <v>510.1145804919355</v>
      </c>
      <c r="L720" s="119">
        <f t="shared" ref="L720:W739" si="559">IF($D720=5,($I720*(1+L$8)*L$7)+$H720,$J720*(1+L$8)*L$7)</f>
        <v>510.1145804919355</v>
      </c>
      <c r="M720" s="119">
        <f t="shared" si="531"/>
        <v>510.40417752256332</v>
      </c>
      <c r="N720" s="119">
        <f t="shared" si="527"/>
        <v>523.10263894401828</v>
      </c>
      <c r="O720" s="119">
        <f t="shared" si="528"/>
        <v>530.99294506997103</v>
      </c>
      <c r="P720" s="119">
        <f t="shared" si="534"/>
        <v>510.14297566268965</v>
      </c>
      <c r="Q720" s="119">
        <f t="shared" si="512"/>
        <v>522.64147856642558</v>
      </c>
      <c r="R720" s="119">
        <f t="shared" si="513"/>
        <v>535.64439457906849</v>
      </c>
      <c r="S720" s="119">
        <f t="shared" si="514"/>
        <v>543.72387637333213</v>
      </c>
      <c r="T720" s="119">
        <f t="shared" si="515"/>
        <v>550.66718104027734</v>
      </c>
      <c r="U720" s="119">
        <f t="shared" si="559"/>
        <v>510.40417752256332</v>
      </c>
      <c r="V720" s="119">
        <f t="shared" si="559"/>
        <v>510.14297566268965</v>
      </c>
      <c r="W720" s="119">
        <f t="shared" si="559"/>
        <v>511.18373353546826</v>
      </c>
      <c r="X720" s="117">
        <f t="shared" si="532"/>
        <v>111.34697143368183</v>
      </c>
      <c r="Y720" s="117">
        <f t="shared" si="533"/>
        <v>398.7676090582537</v>
      </c>
      <c r="Z720" s="120">
        <f t="shared" si="537"/>
        <v>510.1145804919355</v>
      </c>
      <c r="AA720" s="121">
        <f t="shared" si="538"/>
        <v>0</v>
      </c>
      <c r="AC720" s="120">
        <f t="shared" si="539"/>
        <v>0</v>
      </c>
      <c r="AD720" s="120">
        <f t="shared" si="540"/>
        <v>0</v>
      </c>
      <c r="AE720" s="120">
        <f t="shared" si="541"/>
        <v>0</v>
      </c>
      <c r="AF720" s="120">
        <f t="shared" si="542"/>
        <v>0</v>
      </c>
      <c r="AG720" s="120">
        <f t="shared" si="543"/>
        <v>0</v>
      </c>
      <c r="AH720" s="123">
        <f t="shared" si="544"/>
        <v>0</v>
      </c>
      <c r="AI720" s="120">
        <f t="shared" si="545"/>
        <v>0</v>
      </c>
      <c r="AJ720" s="124">
        <f t="shared" si="546"/>
        <v>0</v>
      </c>
      <c r="AK720" s="125"/>
      <c r="AL720" s="120">
        <f t="shared" si="547"/>
        <v>0</v>
      </c>
      <c r="AM720" s="120">
        <f t="shared" si="548"/>
        <v>0</v>
      </c>
      <c r="AN720" s="120">
        <f t="shared" si="549"/>
        <v>0</v>
      </c>
      <c r="AO720" s="120">
        <f t="shared" si="550"/>
        <v>0</v>
      </c>
      <c r="AP720" s="120">
        <f t="shared" si="551"/>
        <v>0</v>
      </c>
      <c r="AQ720" s="123">
        <f t="shared" si="552"/>
        <v>0</v>
      </c>
      <c r="AS720" s="126">
        <f t="shared" si="553"/>
        <v>0</v>
      </c>
      <c r="AT720" s="126">
        <f t="shared" si="554"/>
        <v>0</v>
      </c>
      <c r="AU720" s="126">
        <f t="shared" si="555"/>
        <v>0</v>
      </c>
      <c r="AV720" s="126">
        <f t="shared" si="556"/>
        <v>0</v>
      </c>
      <c r="AW720" s="127"/>
      <c r="AX720" s="128" t="str">
        <f t="shared" si="557"/>
        <v>HPS0090-ST-1370-005-B</v>
      </c>
      <c r="AY720" s="128">
        <f t="shared" si="558"/>
        <v>510.1145804919355</v>
      </c>
      <c r="AZ720" s="129"/>
      <c r="BA720" s="129"/>
      <c r="BB720" s="129"/>
      <c r="BC720" s="129"/>
      <c r="BD720" s="129">
        <f t="shared" si="529"/>
        <v>530.99294506997103</v>
      </c>
      <c r="BE720" s="129"/>
      <c r="BF720" s="129"/>
      <c r="BG720" s="129"/>
      <c r="BH720" s="129"/>
      <c r="BI720" s="129">
        <f t="shared" si="516"/>
        <v>550.66718104027734</v>
      </c>
      <c r="BJ720" s="129"/>
    </row>
    <row r="721" spans="1:62" s="122" customFormat="1" x14ac:dyDescent="0.2">
      <c r="A721" s="94" t="s">
        <v>1346</v>
      </c>
      <c r="B721" s="94">
        <f>IF(ISERROR(VLOOKUP('Prices updated for CPI'!A697,Quantities!$A$1:$B$576,2,FALSE)),0,VLOOKUP('Prices updated for CPI'!A697,Quantities!$A$1:$B$576,2,FALSE))</f>
        <v>0</v>
      </c>
      <c r="C721" s="98">
        <f t="shared" si="535"/>
        <v>0.23071525355175068</v>
      </c>
      <c r="D721" s="96">
        <v>5</v>
      </c>
      <c r="E721" s="97">
        <v>430</v>
      </c>
      <c r="F721" s="116">
        <v>0</v>
      </c>
      <c r="G721" s="117">
        <v>0</v>
      </c>
      <c r="H721" s="117">
        <v>270.65260289727337</v>
      </c>
      <c r="I721" s="117">
        <v>81.171093265770836</v>
      </c>
      <c r="J721" s="118">
        <f t="shared" si="536"/>
        <v>351.82369616304419</v>
      </c>
      <c r="K721" s="119">
        <f>IF(ISERROR(VLOOKUP($A721,'14-15 pricing'!$A$1:$D$1208,4,FALSE)),L721,VLOOKUP($A721,'14-15 pricing'!$A$1:$D$1208,4,FALSE))</f>
        <v>384.72098800487214</v>
      </c>
      <c r="L721" s="119">
        <f t="shared" si="559"/>
        <v>384.72098800487214</v>
      </c>
      <c r="M721" s="119">
        <f t="shared" si="531"/>
        <v>385.01766303060776</v>
      </c>
      <c r="N721" s="119">
        <f t="shared" si="527"/>
        <v>394.59660488861556</v>
      </c>
      <c r="O721" s="119">
        <f t="shared" si="528"/>
        <v>400.54856876155253</v>
      </c>
      <c r="P721" s="119">
        <f t="shared" si="534"/>
        <v>384.75007717749236</v>
      </c>
      <c r="Q721" s="119">
        <f t="shared" si="512"/>
        <v>394.17645406834089</v>
      </c>
      <c r="R721" s="119">
        <f t="shared" si="513"/>
        <v>403.98325956810874</v>
      </c>
      <c r="S721" s="119">
        <f t="shared" si="514"/>
        <v>410.07680861650823</v>
      </c>
      <c r="T721" s="119">
        <f t="shared" si="515"/>
        <v>415.31345232997649</v>
      </c>
      <c r="U721" s="119">
        <f t="shared" si="559"/>
        <v>385.01766303060776</v>
      </c>
      <c r="V721" s="119">
        <f t="shared" si="559"/>
        <v>384.75007717749236</v>
      </c>
      <c r="W721" s="119">
        <f t="shared" si="559"/>
        <v>385.81627204841965</v>
      </c>
      <c r="X721" s="117">
        <f t="shared" si="532"/>
        <v>114.06838510759877</v>
      </c>
      <c r="Y721" s="117">
        <f t="shared" si="533"/>
        <v>270.65260289727337</v>
      </c>
      <c r="Z721" s="120">
        <f t="shared" si="537"/>
        <v>384.72098800487214</v>
      </c>
      <c r="AA721" s="121">
        <f t="shared" si="538"/>
        <v>0</v>
      </c>
      <c r="AC721" s="120">
        <f t="shared" si="539"/>
        <v>0</v>
      </c>
      <c r="AD721" s="120">
        <f t="shared" si="540"/>
        <v>0</v>
      </c>
      <c r="AE721" s="120">
        <f t="shared" si="541"/>
        <v>0</v>
      </c>
      <c r="AF721" s="120">
        <f t="shared" si="542"/>
        <v>0</v>
      </c>
      <c r="AG721" s="120">
        <f t="shared" si="543"/>
        <v>0</v>
      </c>
      <c r="AH721" s="123">
        <f t="shared" si="544"/>
        <v>0</v>
      </c>
      <c r="AI721" s="120">
        <f t="shared" si="545"/>
        <v>0</v>
      </c>
      <c r="AJ721" s="124">
        <f t="shared" si="546"/>
        <v>0</v>
      </c>
      <c r="AK721" s="125"/>
      <c r="AL721" s="120">
        <f t="shared" si="547"/>
        <v>0</v>
      </c>
      <c r="AM721" s="120">
        <f t="shared" si="548"/>
        <v>0</v>
      </c>
      <c r="AN721" s="120">
        <f t="shared" si="549"/>
        <v>0</v>
      </c>
      <c r="AO721" s="120">
        <f t="shared" si="550"/>
        <v>0</v>
      </c>
      <c r="AP721" s="120">
        <f t="shared" si="551"/>
        <v>0</v>
      </c>
      <c r="AQ721" s="123">
        <f t="shared" si="552"/>
        <v>0</v>
      </c>
      <c r="AS721" s="126">
        <f t="shared" si="553"/>
        <v>0</v>
      </c>
      <c r="AT721" s="126">
        <f t="shared" si="554"/>
        <v>0</v>
      </c>
      <c r="AU721" s="126">
        <f t="shared" si="555"/>
        <v>0</v>
      </c>
      <c r="AV721" s="126">
        <f t="shared" si="556"/>
        <v>0</v>
      </c>
      <c r="AW721" s="127"/>
      <c r="AX721" s="128" t="str">
        <f t="shared" si="557"/>
        <v>HPS0110-ST-0430-005-B</v>
      </c>
      <c r="AY721" s="128">
        <f t="shared" si="558"/>
        <v>384.72098800487214</v>
      </c>
      <c r="AZ721" s="129"/>
      <c r="BA721" s="129"/>
      <c r="BB721" s="129"/>
      <c r="BC721" s="129"/>
      <c r="BD721" s="129">
        <f t="shared" si="529"/>
        <v>400.54856876155253</v>
      </c>
      <c r="BE721" s="129"/>
      <c r="BF721" s="129"/>
      <c r="BG721" s="129"/>
      <c r="BH721" s="129"/>
      <c r="BI721" s="129">
        <f t="shared" si="516"/>
        <v>415.31345232997649</v>
      </c>
      <c r="BJ721" s="129"/>
    </row>
    <row r="722" spans="1:62" s="122" customFormat="1" x14ac:dyDescent="0.2">
      <c r="A722" s="94" t="s">
        <v>1348</v>
      </c>
      <c r="B722" s="94">
        <f>IF(ISERROR(VLOOKUP('Prices updated for CPI'!A699,Quantities!$A$1:$B$576,2,FALSE)),0,VLOOKUP('Prices updated for CPI'!A699,Quantities!$A$1:$B$576,2,FALSE))</f>
        <v>0</v>
      </c>
      <c r="C722" s="98">
        <f t="shared" si="535"/>
        <v>0.20107547136084641</v>
      </c>
      <c r="D722" s="96">
        <v>5</v>
      </c>
      <c r="E722" s="97">
        <v>510</v>
      </c>
      <c r="F722" s="116">
        <v>0</v>
      </c>
      <c r="G722" s="117">
        <v>0</v>
      </c>
      <c r="H722" s="117">
        <v>329.05285821079787</v>
      </c>
      <c r="I722" s="117">
        <v>82.81690722410417</v>
      </c>
      <c r="J722" s="118">
        <f t="shared" si="536"/>
        <v>411.86976543490204</v>
      </c>
      <c r="K722" s="119">
        <f>IF(ISERROR(VLOOKUP($A722,'14-15 pricing'!$A$1:$D$1208,4,FALSE)),L722,VLOOKUP($A722,'14-15 pricing'!$A$1:$D$1208,4,FALSE))</f>
        <v>445.43407825582869</v>
      </c>
      <c r="L722" s="119">
        <f t="shared" si="559"/>
        <v>445.43407825582869</v>
      </c>
      <c r="M722" s="119">
        <f t="shared" si="531"/>
        <v>445.73676862371133</v>
      </c>
      <c r="N722" s="119">
        <f t="shared" si="527"/>
        <v>456.82635489623357</v>
      </c>
      <c r="O722" s="119">
        <f t="shared" si="528"/>
        <v>463.7169716092572</v>
      </c>
      <c r="P722" s="119">
        <f t="shared" si="534"/>
        <v>445.46375723652477</v>
      </c>
      <c r="Q722" s="119">
        <f t="shared" si="512"/>
        <v>456.37761928881963</v>
      </c>
      <c r="R722" s="119">
        <f t="shared" si="513"/>
        <v>467.73194170107763</v>
      </c>
      <c r="S722" s="119">
        <f t="shared" si="514"/>
        <v>474.78705465626717</v>
      </c>
      <c r="T722" s="119">
        <f t="shared" si="515"/>
        <v>480.85004235213307</v>
      </c>
      <c r="U722" s="119">
        <f t="shared" si="559"/>
        <v>445.73676862371133</v>
      </c>
      <c r="V722" s="119">
        <f t="shared" si="559"/>
        <v>445.46375723652477</v>
      </c>
      <c r="W722" s="119">
        <f t="shared" si="559"/>
        <v>446.55157012847747</v>
      </c>
      <c r="X722" s="117">
        <f t="shared" si="532"/>
        <v>116.3812200450308</v>
      </c>
      <c r="Y722" s="117">
        <f t="shared" si="533"/>
        <v>329.05285821079787</v>
      </c>
      <c r="Z722" s="120">
        <f t="shared" si="537"/>
        <v>445.43407825582869</v>
      </c>
      <c r="AA722" s="121">
        <f t="shared" si="538"/>
        <v>0</v>
      </c>
      <c r="AC722" s="120">
        <f t="shared" si="539"/>
        <v>0</v>
      </c>
      <c r="AD722" s="120">
        <f t="shared" si="540"/>
        <v>0</v>
      </c>
      <c r="AE722" s="120">
        <f t="shared" si="541"/>
        <v>0</v>
      </c>
      <c r="AF722" s="120">
        <f t="shared" si="542"/>
        <v>0</v>
      </c>
      <c r="AG722" s="120">
        <f t="shared" si="543"/>
        <v>0</v>
      </c>
      <c r="AH722" s="123">
        <f t="shared" si="544"/>
        <v>0</v>
      </c>
      <c r="AI722" s="120">
        <f t="shared" si="545"/>
        <v>0</v>
      </c>
      <c r="AJ722" s="124">
        <f t="shared" si="546"/>
        <v>0</v>
      </c>
      <c r="AK722" s="125"/>
      <c r="AL722" s="120">
        <f t="shared" si="547"/>
        <v>0</v>
      </c>
      <c r="AM722" s="120">
        <f t="shared" si="548"/>
        <v>0</v>
      </c>
      <c r="AN722" s="120">
        <f t="shared" si="549"/>
        <v>0</v>
      </c>
      <c r="AO722" s="120">
        <f t="shared" si="550"/>
        <v>0</v>
      </c>
      <c r="AP722" s="120">
        <f t="shared" si="551"/>
        <v>0</v>
      </c>
      <c r="AQ722" s="123">
        <f t="shared" si="552"/>
        <v>0</v>
      </c>
      <c r="AS722" s="126">
        <f t="shared" si="553"/>
        <v>0</v>
      </c>
      <c r="AT722" s="126">
        <f t="shared" si="554"/>
        <v>0</v>
      </c>
      <c r="AU722" s="126">
        <f t="shared" si="555"/>
        <v>0</v>
      </c>
      <c r="AV722" s="126">
        <f t="shared" si="556"/>
        <v>0</v>
      </c>
      <c r="AW722" s="127"/>
      <c r="AX722" s="128" t="str">
        <f t="shared" si="557"/>
        <v>HPS0110-ST-0510-005-B</v>
      </c>
      <c r="AY722" s="128">
        <f t="shared" si="558"/>
        <v>445.43407825582869</v>
      </c>
      <c r="AZ722" s="129"/>
      <c r="BA722" s="129"/>
      <c r="BB722" s="129"/>
      <c r="BC722" s="129"/>
      <c r="BD722" s="129">
        <f t="shared" si="529"/>
        <v>463.7169716092572</v>
      </c>
      <c r="BE722" s="129"/>
      <c r="BF722" s="129"/>
      <c r="BG722" s="129"/>
      <c r="BH722" s="129"/>
      <c r="BI722" s="129">
        <f t="shared" si="516"/>
        <v>480.85004235213307</v>
      </c>
      <c r="BJ722" s="129"/>
    </row>
    <row r="723" spans="1:62" s="122" customFormat="1" x14ac:dyDescent="0.2">
      <c r="A723" s="94" t="s">
        <v>1006</v>
      </c>
      <c r="B723" s="94">
        <f>IF(ISERROR(VLOOKUP('Prices updated for CPI'!A701,Quantities!$A$1:$B$576,2,FALSE)),0,VLOOKUP('Prices updated for CPI'!A701,Quantities!$A$1:$B$576,2,FALSE))</f>
        <v>0</v>
      </c>
      <c r="C723" s="98">
        <f t="shared" si="535"/>
        <v>0.42505145509248243</v>
      </c>
      <c r="D723" s="96">
        <v>5</v>
      </c>
      <c r="E723" s="97">
        <v>610</v>
      </c>
      <c r="F723" s="116">
        <v>0</v>
      </c>
      <c r="G723" s="117">
        <v>0</v>
      </c>
      <c r="H723" s="117">
        <v>105.34415244126241</v>
      </c>
      <c r="I723" s="117">
        <v>77.879465349104166</v>
      </c>
      <c r="J723" s="118">
        <f t="shared" si="536"/>
        <v>183.22361779036657</v>
      </c>
      <c r="K723" s="119">
        <f>IF(ISERROR(VLOOKUP($A723,'14-15 pricing'!$A$1:$D$1208,4,FALSE)),L723,VLOOKUP($A723,'14-15 pricing'!$A$1:$D$1208,4,FALSE))</f>
        <v>102.11</v>
      </c>
      <c r="L723" s="119">
        <f t="shared" si="559"/>
        <v>214.78686767399714</v>
      </c>
      <c r="M723" s="119">
        <f t="shared" si="531"/>
        <v>215.0715120154386</v>
      </c>
      <c r="N723" s="119">
        <f t="shared" si="527"/>
        <v>220.42232499553282</v>
      </c>
      <c r="O723" s="119">
        <f t="shared" si="528"/>
        <v>223.74710199287296</v>
      </c>
      <c r="P723" s="119">
        <f t="shared" si="534"/>
        <v>214.81477723046567</v>
      </c>
      <c r="Q723" s="119">
        <f t="shared" si="512"/>
        <v>220.07773927261206</v>
      </c>
      <c r="R723" s="119">
        <f t="shared" si="513"/>
        <v>225.55310331731712</v>
      </c>
      <c r="S723" s="119">
        <f t="shared" si="514"/>
        <v>228.95527126742516</v>
      </c>
      <c r="T723" s="119">
        <f t="shared" si="515"/>
        <v>231.87900934954922</v>
      </c>
      <c r="U723" s="119">
        <f t="shared" si="559"/>
        <v>215.0715120154386</v>
      </c>
      <c r="V723" s="119">
        <f t="shared" si="559"/>
        <v>214.81477723046567</v>
      </c>
      <c r="W723" s="119">
        <f t="shared" si="559"/>
        <v>215.83773605934209</v>
      </c>
      <c r="X723" s="117">
        <f t="shared" si="532"/>
        <v>109.44271523273473</v>
      </c>
      <c r="Y723" s="117">
        <f t="shared" si="533"/>
        <v>105.34415244126241</v>
      </c>
      <c r="Z723" s="120">
        <f t="shared" si="537"/>
        <v>214.78686767399714</v>
      </c>
      <c r="AA723" s="121">
        <f t="shared" si="538"/>
        <v>0</v>
      </c>
      <c r="AC723" s="120">
        <f t="shared" si="539"/>
        <v>0</v>
      </c>
      <c r="AD723" s="120">
        <f t="shared" si="540"/>
        <v>0</v>
      </c>
      <c r="AE723" s="120">
        <f t="shared" si="541"/>
        <v>0</v>
      </c>
      <c r="AF723" s="120">
        <f t="shared" si="542"/>
        <v>0</v>
      </c>
      <c r="AG723" s="120">
        <f t="shared" si="543"/>
        <v>0</v>
      </c>
      <c r="AH723" s="123">
        <f t="shared" si="544"/>
        <v>0</v>
      </c>
      <c r="AI723" s="120">
        <f t="shared" si="545"/>
        <v>0</v>
      </c>
      <c r="AJ723" s="124">
        <f t="shared" si="546"/>
        <v>0</v>
      </c>
      <c r="AK723" s="125"/>
      <c r="AL723" s="120">
        <f t="shared" si="547"/>
        <v>0</v>
      </c>
      <c r="AM723" s="120">
        <f t="shared" si="548"/>
        <v>0</v>
      </c>
      <c r="AN723" s="120">
        <f t="shared" si="549"/>
        <v>0</v>
      </c>
      <c r="AO723" s="120">
        <f t="shared" si="550"/>
        <v>0</v>
      </c>
      <c r="AP723" s="120">
        <f t="shared" si="551"/>
        <v>0</v>
      </c>
      <c r="AQ723" s="123">
        <f t="shared" si="552"/>
        <v>0</v>
      </c>
      <c r="AS723" s="126">
        <f t="shared" si="553"/>
        <v>0</v>
      </c>
      <c r="AT723" s="126">
        <f t="shared" si="554"/>
        <v>0</v>
      </c>
      <c r="AU723" s="126">
        <f t="shared" si="555"/>
        <v>0</v>
      </c>
      <c r="AV723" s="126">
        <f t="shared" si="556"/>
        <v>0</v>
      </c>
      <c r="AW723" s="127"/>
      <c r="AX723" s="128" t="str">
        <f t="shared" si="557"/>
        <v>HPS0110-ST-0610-005-B</v>
      </c>
      <c r="AY723" s="128">
        <f t="shared" si="558"/>
        <v>102.11</v>
      </c>
      <c r="AZ723" s="129"/>
      <c r="BA723" s="129"/>
      <c r="BB723" s="129"/>
      <c r="BC723" s="129"/>
      <c r="BD723" s="129">
        <f t="shared" si="529"/>
        <v>223.74710199287296</v>
      </c>
      <c r="BE723" s="129"/>
      <c r="BF723" s="129"/>
      <c r="BG723" s="129"/>
      <c r="BH723" s="129"/>
      <c r="BI723" s="129">
        <f t="shared" si="516"/>
        <v>231.87900934954922</v>
      </c>
      <c r="BJ723" s="129"/>
    </row>
    <row r="724" spans="1:62" s="122" customFormat="1" x14ac:dyDescent="0.2">
      <c r="A724" s="94" t="s">
        <v>1349</v>
      </c>
      <c r="B724" s="94">
        <f>IF(ISERROR(VLOOKUP('Prices updated for CPI'!A702,Quantities!$A$1:$B$576,2,FALSE)),0,VLOOKUP('Prices updated for CPI'!A702,Quantities!$A$1:$B$576,2,FALSE))</f>
        <v>0</v>
      </c>
      <c r="C724" s="98">
        <f t="shared" si="535"/>
        <v>0.32995719369028748</v>
      </c>
      <c r="D724" s="96">
        <v>5</v>
      </c>
      <c r="E724" s="97">
        <v>650</v>
      </c>
      <c r="F724" s="116">
        <v>0</v>
      </c>
      <c r="G724" s="117">
        <v>0</v>
      </c>
      <c r="H724" s="117">
        <v>158.14953125524113</v>
      </c>
      <c r="I724" s="117">
        <v>77.879465349104166</v>
      </c>
      <c r="J724" s="118">
        <f t="shared" si="536"/>
        <v>236.02899660434531</v>
      </c>
      <c r="K724" s="119">
        <f>IF(ISERROR(VLOOKUP($A724,'14-15 pricing'!$A$1:$D$1208,4,FALSE)),L724,VLOOKUP($A724,'14-15 pricing'!$A$1:$D$1208,4,FALSE))</f>
        <v>267.59224648797584</v>
      </c>
      <c r="L724" s="119">
        <f t="shared" si="559"/>
        <v>267.59224648797584</v>
      </c>
      <c r="M724" s="119">
        <f t="shared" si="531"/>
        <v>267.87689082941733</v>
      </c>
      <c r="N724" s="119">
        <f t="shared" ref="N724:N747" si="560">M724*(1+$AZ$3)</f>
        <v>274.54146081865161</v>
      </c>
      <c r="O724" s="119">
        <f t="shared" ref="O724:O747" si="561">N724*(1+$BA$3)</f>
        <v>278.68255285079721</v>
      </c>
      <c r="P724" s="119">
        <f t="shared" si="534"/>
        <v>267.62015604444434</v>
      </c>
      <c r="Q724" s="119">
        <f t="shared" si="512"/>
        <v>274.17684986753324</v>
      </c>
      <c r="R724" s="119">
        <f t="shared" si="513"/>
        <v>280.99815796810225</v>
      </c>
      <c r="S724" s="119">
        <f t="shared" si="514"/>
        <v>285.23664067136849</v>
      </c>
      <c r="T724" s="119">
        <f t="shared" si="515"/>
        <v>288.87908674448784</v>
      </c>
      <c r="U724" s="119">
        <f t="shared" si="559"/>
        <v>267.87689082941733</v>
      </c>
      <c r="V724" s="119">
        <f t="shared" si="559"/>
        <v>267.62015604444434</v>
      </c>
      <c r="W724" s="119">
        <f t="shared" si="559"/>
        <v>268.64311487332077</v>
      </c>
      <c r="X724" s="117">
        <f t="shared" si="532"/>
        <v>109.44271523273473</v>
      </c>
      <c r="Y724" s="117">
        <f t="shared" si="533"/>
        <v>158.14953125524113</v>
      </c>
      <c r="Z724" s="120">
        <f t="shared" si="537"/>
        <v>267.59224648797584</v>
      </c>
      <c r="AA724" s="121">
        <f t="shared" si="538"/>
        <v>0</v>
      </c>
      <c r="AC724" s="120">
        <f t="shared" si="539"/>
        <v>0</v>
      </c>
      <c r="AD724" s="120">
        <f t="shared" si="540"/>
        <v>0</v>
      </c>
      <c r="AE724" s="120">
        <f t="shared" si="541"/>
        <v>0</v>
      </c>
      <c r="AF724" s="120">
        <f t="shared" si="542"/>
        <v>0</v>
      </c>
      <c r="AG724" s="120">
        <f t="shared" si="543"/>
        <v>0</v>
      </c>
      <c r="AH724" s="123">
        <f t="shared" si="544"/>
        <v>0</v>
      </c>
      <c r="AI724" s="120">
        <f t="shared" si="545"/>
        <v>0</v>
      </c>
      <c r="AJ724" s="124">
        <f t="shared" si="546"/>
        <v>0</v>
      </c>
      <c r="AK724" s="125"/>
      <c r="AL724" s="120">
        <f t="shared" si="547"/>
        <v>0</v>
      </c>
      <c r="AM724" s="120">
        <f t="shared" si="548"/>
        <v>0</v>
      </c>
      <c r="AN724" s="120">
        <f t="shared" si="549"/>
        <v>0</v>
      </c>
      <c r="AO724" s="120">
        <f t="shared" si="550"/>
        <v>0</v>
      </c>
      <c r="AP724" s="120">
        <f t="shared" si="551"/>
        <v>0</v>
      </c>
      <c r="AQ724" s="123">
        <f t="shared" si="552"/>
        <v>0</v>
      </c>
      <c r="AS724" s="126">
        <f t="shared" si="553"/>
        <v>0</v>
      </c>
      <c r="AT724" s="126">
        <f t="shared" si="554"/>
        <v>0</v>
      </c>
      <c r="AU724" s="126">
        <f t="shared" si="555"/>
        <v>0</v>
      </c>
      <c r="AV724" s="126">
        <f t="shared" si="556"/>
        <v>0</v>
      </c>
      <c r="AW724" s="127"/>
      <c r="AX724" s="128" t="str">
        <f t="shared" si="557"/>
        <v>HPS0110-ST-0650-005-B</v>
      </c>
      <c r="AY724" s="128">
        <f t="shared" si="558"/>
        <v>267.59224648797584</v>
      </c>
      <c r="AZ724" s="129"/>
      <c r="BA724" s="129"/>
      <c r="BB724" s="129"/>
      <c r="BC724" s="129"/>
      <c r="BD724" s="129">
        <f t="shared" ref="BD724:BD747" si="562">O724</f>
        <v>278.68255285079721</v>
      </c>
      <c r="BE724" s="129"/>
      <c r="BF724" s="129"/>
      <c r="BG724" s="129"/>
      <c r="BH724" s="129"/>
      <c r="BI724" s="129">
        <f t="shared" si="516"/>
        <v>288.87908674448784</v>
      </c>
      <c r="BJ724" s="129"/>
    </row>
    <row r="725" spans="1:62" s="122" customFormat="1" x14ac:dyDescent="0.2">
      <c r="A725" s="94" t="s">
        <v>1350</v>
      </c>
      <c r="B725" s="94">
        <f>IF(ISERROR(VLOOKUP('Prices updated for CPI'!A704,Quantities!$A$1:$B$576,2,FALSE)),0,VLOOKUP('Prices updated for CPI'!A704,Quantities!$A$1:$B$576,2,FALSE))</f>
        <v>0</v>
      </c>
      <c r="C725" s="98">
        <f t="shared" si="535"/>
        <v>0.27937978860873974</v>
      </c>
      <c r="D725" s="96">
        <v>5</v>
      </c>
      <c r="E725" s="97">
        <v>970</v>
      </c>
      <c r="F725" s="116">
        <v>0</v>
      </c>
      <c r="G725" s="117">
        <v>0</v>
      </c>
      <c r="H725" s="117">
        <v>200.87894354271174</v>
      </c>
      <c r="I725" s="117">
        <v>77.879465349104166</v>
      </c>
      <c r="J725" s="118">
        <f t="shared" si="536"/>
        <v>278.75840889181592</v>
      </c>
      <c r="K725" s="119">
        <f>IF(ISERROR(VLOOKUP($A725,'14-15 pricing'!$A$1:$D$1208,4,FALSE)),L725,VLOOKUP($A725,'14-15 pricing'!$A$1:$D$1208,4,FALSE))</f>
        <v>310.32165877544645</v>
      </c>
      <c r="L725" s="119">
        <f t="shared" si="559"/>
        <v>310.32165877544645</v>
      </c>
      <c r="M725" s="119">
        <f t="shared" si="531"/>
        <v>310.60630311688794</v>
      </c>
      <c r="N725" s="119">
        <f t="shared" si="560"/>
        <v>318.33394785626939</v>
      </c>
      <c r="O725" s="119">
        <f t="shared" si="561"/>
        <v>323.13559118947734</v>
      </c>
      <c r="P725" s="119">
        <f t="shared" si="534"/>
        <v>310.34956833191495</v>
      </c>
      <c r="Q725" s="119">
        <f t="shared" ref="Q725:Q747" si="563">P725*(1+$AY$3)</f>
        <v>317.95313275604684</v>
      </c>
      <c r="R725" s="119">
        <f t="shared" ref="R725:R747" si="564">Q725*(1+$AZ$3)</f>
        <v>325.86356093814169</v>
      </c>
      <c r="S725" s="119">
        <f t="shared" ref="S725:S747" si="565">R725*(1+$BA$3)</f>
        <v>330.77877844934631</v>
      </c>
      <c r="T725" s="119">
        <f t="shared" ref="T725:T747" si="566">S725*(1+$BB$3)</f>
        <v>335.0027934980377</v>
      </c>
      <c r="U725" s="119">
        <f t="shared" si="559"/>
        <v>310.60630311688794</v>
      </c>
      <c r="V725" s="119">
        <f t="shared" si="559"/>
        <v>310.34956833191495</v>
      </c>
      <c r="W725" s="119">
        <f t="shared" si="559"/>
        <v>311.37252716079138</v>
      </c>
      <c r="X725" s="117">
        <f t="shared" si="532"/>
        <v>109.44271523273473</v>
      </c>
      <c r="Y725" s="117">
        <f t="shared" si="533"/>
        <v>200.87894354271174</v>
      </c>
      <c r="Z725" s="120">
        <f t="shared" si="537"/>
        <v>310.32165877544645</v>
      </c>
      <c r="AA725" s="121">
        <f t="shared" si="538"/>
        <v>0</v>
      </c>
      <c r="AC725" s="120">
        <f t="shared" si="539"/>
        <v>0</v>
      </c>
      <c r="AD725" s="120">
        <f t="shared" si="540"/>
        <v>0</v>
      </c>
      <c r="AE725" s="120">
        <f t="shared" si="541"/>
        <v>0</v>
      </c>
      <c r="AF725" s="120">
        <f t="shared" si="542"/>
        <v>0</v>
      </c>
      <c r="AG725" s="120">
        <f t="shared" si="543"/>
        <v>0</v>
      </c>
      <c r="AH725" s="123">
        <f t="shared" si="544"/>
        <v>0</v>
      </c>
      <c r="AI725" s="120">
        <f t="shared" si="545"/>
        <v>0</v>
      </c>
      <c r="AJ725" s="124">
        <f t="shared" si="546"/>
        <v>0</v>
      </c>
      <c r="AK725" s="125"/>
      <c r="AL725" s="120">
        <f t="shared" si="547"/>
        <v>0</v>
      </c>
      <c r="AM725" s="120">
        <f t="shared" si="548"/>
        <v>0</v>
      </c>
      <c r="AN725" s="120">
        <f t="shared" si="549"/>
        <v>0</v>
      </c>
      <c r="AO725" s="120">
        <f t="shared" si="550"/>
        <v>0</v>
      </c>
      <c r="AP725" s="120">
        <f t="shared" si="551"/>
        <v>0</v>
      </c>
      <c r="AQ725" s="123">
        <f t="shared" si="552"/>
        <v>0</v>
      </c>
      <c r="AS725" s="126">
        <f t="shared" si="553"/>
        <v>0</v>
      </c>
      <c r="AT725" s="126">
        <f t="shared" si="554"/>
        <v>0</v>
      </c>
      <c r="AU725" s="126">
        <f t="shared" si="555"/>
        <v>0</v>
      </c>
      <c r="AV725" s="126">
        <f t="shared" si="556"/>
        <v>0</v>
      </c>
      <c r="AW725" s="127"/>
      <c r="AX725" s="128" t="str">
        <f t="shared" si="557"/>
        <v>HPS0110-ST-0970-005-B</v>
      </c>
      <c r="AY725" s="128">
        <f t="shared" si="558"/>
        <v>310.32165877544645</v>
      </c>
      <c r="AZ725" s="129"/>
      <c r="BA725" s="129"/>
      <c r="BB725" s="129"/>
      <c r="BC725" s="129"/>
      <c r="BD725" s="129">
        <f t="shared" si="562"/>
        <v>323.13559118947734</v>
      </c>
      <c r="BE725" s="129"/>
      <c r="BF725" s="129"/>
      <c r="BG725" s="129"/>
      <c r="BH725" s="129"/>
      <c r="BI725" s="129">
        <f t="shared" ref="BI725:BI747" si="567">T725</f>
        <v>335.0027934980377</v>
      </c>
      <c r="BJ725" s="129"/>
    </row>
    <row r="726" spans="1:62" s="122" customFormat="1" x14ac:dyDescent="0.2">
      <c r="A726" s="94" t="s">
        <v>1351</v>
      </c>
      <c r="B726" s="94">
        <f>IF(ISERROR(VLOOKUP('Prices updated for CPI'!A706,Quantities!$A$1:$B$576,2,FALSE)),0,VLOOKUP('Prices updated for CPI'!A706,Quantities!$A$1:$B$576,2,FALSE))</f>
        <v>0</v>
      </c>
      <c r="C726" s="98">
        <f t="shared" si="535"/>
        <v>0.3196313960571262</v>
      </c>
      <c r="D726" s="96">
        <v>5</v>
      </c>
      <c r="E726" s="97">
        <v>1020</v>
      </c>
      <c r="F726" s="116">
        <v>0</v>
      </c>
      <c r="G726" s="117">
        <v>0</v>
      </c>
      <c r="H726" s="117">
        <v>165.77452581009078</v>
      </c>
      <c r="I726" s="117">
        <v>77.879465349104166</v>
      </c>
      <c r="J726" s="118">
        <f t="shared" si="536"/>
        <v>243.65399115919496</v>
      </c>
      <c r="K726" s="119">
        <f>IF(ISERROR(VLOOKUP($A726,'14-15 pricing'!$A$1:$D$1208,4,FALSE)),L726,VLOOKUP($A726,'14-15 pricing'!$A$1:$D$1208,4,FALSE))</f>
        <v>275.21724104282549</v>
      </c>
      <c r="L726" s="119">
        <f t="shared" si="559"/>
        <v>275.21724104282549</v>
      </c>
      <c r="M726" s="119">
        <f t="shared" si="531"/>
        <v>275.50188538426698</v>
      </c>
      <c r="N726" s="119">
        <f t="shared" si="560"/>
        <v>282.3561593443103</v>
      </c>
      <c r="O726" s="119">
        <f t="shared" si="561"/>
        <v>286.61512568841493</v>
      </c>
      <c r="P726" s="119">
        <f t="shared" si="534"/>
        <v>275.24515059929399</v>
      </c>
      <c r="Q726" s="119">
        <f t="shared" si="563"/>
        <v>281.9886567889767</v>
      </c>
      <c r="R726" s="119">
        <f t="shared" si="564"/>
        <v>289.00431660763962</v>
      </c>
      <c r="S726" s="119">
        <f t="shared" si="565"/>
        <v>293.3635615435079</v>
      </c>
      <c r="T726" s="119">
        <f t="shared" si="566"/>
        <v>297.10978766026966</v>
      </c>
      <c r="U726" s="119">
        <f t="shared" si="559"/>
        <v>275.50188538426698</v>
      </c>
      <c r="V726" s="119">
        <f t="shared" si="559"/>
        <v>275.24515059929399</v>
      </c>
      <c r="W726" s="119">
        <f t="shared" si="559"/>
        <v>276.26810942817042</v>
      </c>
      <c r="X726" s="117">
        <f t="shared" si="532"/>
        <v>109.44271523273473</v>
      </c>
      <c r="Y726" s="117">
        <f t="shared" si="533"/>
        <v>165.77452581009078</v>
      </c>
      <c r="Z726" s="120">
        <f t="shared" si="537"/>
        <v>275.21724104282549</v>
      </c>
      <c r="AA726" s="121">
        <f t="shared" si="538"/>
        <v>0</v>
      </c>
      <c r="AC726" s="120">
        <f t="shared" si="539"/>
        <v>0</v>
      </c>
      <c r="AD726" s="120">
        <f t="shared" si="540"/>
        <v>0</v>
      </c>
      <c r="AE726" s="120">
        <f t="shared" si="541"/>
        <v>0</v>
      </c>
      <c r="AF726" s="120">
        <f t="shared" si="542"/>
        <v>0</v>
      </c>
      <c r="AG726" s="120">
        <f t="shared" si="543"/>
        <v>0</v>
      </c>
      <c r="AH726" s="123">
        <f t="shared" si="544"/>
        <v>0</v>
      </c>
      <c r="AI726" s="120">
        <f t="shared" si="545"/>
        <v>0</v>
      </c>
      <c r="AJ726" s="124">
        <f t="shared" si="546"/>
        <v>0</v>
      </c>
      <c r="AK726" s="125"/>
      <c r="AL726" s="120">
        <f t="shared" si="547"/>
        <v>0</v>
      </c>
      <c r="AM726" s="120">
        <f t="shared" si="548"/>
        <v>0</v>
      </c>
      <c r="AN726" s="120">
        <f t="shared" si="549"/>
        <v>0</v>
      </c>
      <c r="AO726" s="120">
        <f t="shared" si="550"/>
        <v>0</v>
      </c>
      <c r="AP726" s="120">
        <f t="shared" si="551"/>
        <v>0</v>
      </c>
      <c r="AQ726" s="123">
        <f t="shared" si="552"/>
        <v>0</v>
      </c>
      <c r="AS726" s="126">
        <f t="shared" si="553"/>
        <v>0</v>
      </c>
      <c r="AT726" s="126">
        <f t="shared" si="554"/>
        <v>0</v>
      </c>
      <c r="AU726" s="126">
        <f t="shared" si="555"/>
        <v>0</v>
      </c>
      <c r="AV726" s="126">
        <f t="shared" si="556"/>
        <v>0</v>
      </c>
      <c r="AW726" s="127"/>
      <c r="AX726" s="128" t="str">
        <f t="shared" si="557"/>
        <v>HPS0110-ST-1020-005-B</v>
      </c>
      <c r="AY726" s="128">
        <f t="shared" si="558"/>
        <v>275.21724104282549</v>
      </c>
      <c r="AZ726" s="129"/>
      <c r="BA726" s="129"/>
      <c r="BB726" s="129"/>
      <c r="BC726" s="129"/>
      <c r="BD726" s="129">
        <f t="shared" si="562"/>
        <v>286.61512568841493</v>
      </c>
      <c r="BE726" s="129"/>
      <c r="BF726" s="129"/>
      <c r="BG726" s="129"/>
      <c r="BH726" s="129"/>
      <c r="BI726" s="129">
        <f t="shared" si="567"/>
        <v>297.10978766026966</v>
      </c>
      <c r="BJ726" s="129"/>
    </row>
    <row r="727" spans="1:62" s="122" customFormat="1" x14ac:dyDescent="0.2">
      <c r="A727" s="94" t="s">
        <v>1011</v>
      </c>
      <c r="B727" s="94">
        <f>IF(ISERROR(VLOOKUP('Prices updated for CPI'!A707,Quantities!$A$1:$B$576,2,FALSE)),0,VLOOKUP('Prices updated for CPI'!A707,Quantities!$A$1:$B$576,2,FALSE))</f>
        <v>0</v>
      </c>
      <c r="C727" s="98">
        <f t="shared" si="535"/>
        <v>0.3162393414572488</v>
      </c>
      <c r="D727" s="96">
        <v>5</v>
      </c>
      <c r="E727" s="97">
        <v>1070</v>
      </c>
      <c r="F727" s="116">
        <v>0</v>
      </c>
      <c r="G727" s="117">
        <v>0</v>
      </c>
      <c r="H727" s="117">
        <v>191.76079785028693</v>
      </c>
      <c r="I727" s="117">
        <v>88.689379349104172</v>
      </c>
      <c r="J727" s="118">
        <f t="shared" si="536"/>
        <v>280.45017719939108</v>
      </c>
      <c r="K727" s="119">
        <f>IF(ISERROR(VLOOKUP($A727,'14-15 pricing'!$A$1:$D$1208,4,FALSE)),L727,VLOOKUP($A727,'14-15 pricing'!$A$1:$D$1208,4,FALSE))</f>
        <v>249.14</v>
      </c>
      <c r="L727" s="119">
        <f t="shared" si="559"/>
        <v>316.39450514092954</v>
      </c>
      <c r="M727" s="119">
        <f t="shared" si="531"/>
        <v>316.71865900953298</v>
      </c>
      <c r="N727" s="119">
        <f t="shared" si="560"/>
        <v>324.59837443899715</v>
      </c>
      <c r="O727" s="119">
        <f t="shared" si="561"/>
        <v>329.49450829808177</v>
      </c>
      <c r="P727" s="119">
        <f t="shared" si="534"/>
        <v>316.42628863135292</v>
      </c>
      <c r="Q727" s="119">
        <f t="shared" si="563"/>
        <v>324.17873270282104</v>
      </c>
      <c r="R727" s="119">
        <f t="shared" si="564"/>
        <v>332.24404899953367</v>
      </c>
      <c r="S727" s="119">
        <f t="shared" si="565"/>
        <v>337.25550766933577</v>
      </c>
      <c r="T727" s="119">
        <f t="shared" si="566"/>
        <v>341.56222996369689</v>
      </c>
      <c r="U727" s="119">
        <f t="shared" si="559"/>
        <v>316.71865900953298</v>
      </c>
      <c r="V727" s="119">
        <f t="shared" si="559"/>
        <v>316.42628863135292</v>
      </c>
      <c r="W727" s="119">
        <f t="shared" si="559"/>
        <v>317.59123735340756</v>
      </c>
      <c r="X727" s="117">
        <f t="shared" si="532"/>
        <v>124.63370729064259</v>
      </c>
      <c r="Y727" s="117">
        <f t="shared" si="533"/>
        <v>191.76079785028693</v>
      </c>
      <c r="Z727" s="120">
        <f t="shared" si="537"/>
        <v>316.39450514092954</v>
      </c>
      <c r="AA727" s="121">
        <f t="shared" si="538"/>
        <v>0</v>
      </c>
      <c r="AC727" s="120">
        <f t="shared" si="539"/>
        <v>0</v>
      </c>
      <c r="AD727" s="120">
        <f t="shared" si="540"/>
        <v>0</v>
      </c>
      <c r="AE727" s="120">
        <f t="shared" si="541"/>
        <v>0</v>
      </c>
      <c r="AF727" s="120">
        <f t="shared" si="542"/>
        <v>0</v>
      </c>
      <c r="AG727" s="120">
        <f t="shared" si="543"/>
        <v>0</v>
      </c>
      <c r="AH727" s="123">
        <f t="shared" si="544"/>
        <v>0</v>
      </c>
      <c r="AI727" s="120">
        <f t="shared" si="545"/>
        <v>0</v>
      </c>
      <c r="AJ727" s="124">
        <f t="shared" si="546"/>
        <v>0</v>
      </c>
      <c r="AK727" s="125"/>
      <c r="AL727" s="120">
        <f t="shared" si="547"/>
        <v>0</v>
      </c>
      <c r="AM727" s="120">
        <f t="shared" si="548"/>
        <v>0</v>
      </c>
      <c r="AN727" s="120">
        <f t="shared" si="549"/>
        <v>0</v>
      </c>
      <c r="AO727" s="120">
        <f t="shared" si="550"/>
        <v>0</v>
      </c>
      <c r="AP727" s="120">
        <f t="shared" si="551"/>
        <v>0</v>
      </c>
      <c r="AQ727" s="123">
        <f t="shared" si="552"/>
        <v>0</v>
      </c>
      <c r="AS727" s="126">
        <f t="shared" si="553"/>
        <v>0</v>
      </c>
      <c r="AT727" s="126">
        <f t="shared" si="554"/>
        <v>0</v>
      </c>
      <c r="AU727" s="126">
        <f t="shared" si="555"/>
        <v>0</v>
      </c>
      <c r="AV727" s="126">
        <f t="shared" si="556"/>
        <v>0</v>
      </c>
      <c r="AW727" s="127"/>
      <c r="AX727" s="128" t="str">
        <f t="shared" si="557"/>
        <v>HPS0110-ST-1070-005-B</v>
      </c>
      <c r="AY727" s="128">
        <f t="shared" si="558"/>
        <v>249.14</v>
      </c>
      <c r="AZ727" s="129"/>
      <c r="BA727" s="129"/>
      <c r="BB727" s="129"/>
      <c r="BC727" s="129"/>
      <c r="BD727" s="129">
        <f t="shared" si="562"/>
        <v>329.49450829808177</v>
      </c>
      <c r="BE727" s="129"/>
      <c r="BF727" s="129"/>
      <c r="BG727" s="129"/>
      <c r="BH727" s="129"/>
      <c r="BI727" s="129">
        <f t="shared" si="567"/>
        <v>341.56222996369689</v>
      </c>
      <c r="BJ727" s="129"/>
    </row>
    <row r="728" spans="1:62" s="122" customFormat="1" x14ac:dyDescent="0.2">
      <c r="A728" s="94" t="s">
        <v>1012</v>
      </c>
      <c r="B728" s="94">
        <f>IF(ISERROR(VLOOKUP('Prices updated for CPI'!A708,Quantities!$A$1:$B$576,2,FALSE)),0,VLOOKUP('Prices updated for CPI'!A708,Quantities!$A$1:$B$576,2,FALSE))</f>
        <v>0</v>
      </c>
      <c r="C728" s="98">
        <f t="shared" si="535"/>
        <v>0.29450082789490389</v>
      </c>
      <c r="D728" s="96">
        <v>5</v>
      </c>
      <c r="E728" s="97">
        <v>1120</v>
      </c>
      <c r="F728" s="116">
        <v>0</v>
      </c>
      <c r="G728" s="117">
        <v>0</v>
      </c>
      <c r="H728" s="117">
        <v>210.22222952844501</v>
      </c>
      <c r="I728" s="117">
        <v>87.754349099104161</v>
      </c>
      <c r="J728" s="118">
        <f t="shared" si="536"/>
        <v>297.9765786275492</v>
      </c>
      <c r="K728" s="119">
        <f>IF(ISERROR(VLOOKUP($A728,'14-15 pricing'!$A$1:$D$1208,4,FALSE)),L728,VLOOKUP($A728,'14-15 pricing'!$A$1:$D$1208,4,FALSE))</f>
        <v>330.12</v>
      </c>
      <c r="L728" s="119">
        <f t="shared" si="559"/>
        <v>333.54195438577187</v>
      </c>
      <c r="M728" s="119">
        <f t="shared" si="531"/>
        <v>333.8626907800957</v>
      </c>
      <c r="N728" s="119">
        <f t="shared" si="560"/>
        <v>342.16893646858597</v>
      </c>
      <c r="O728" s="119">
        <f t="shared" si="561"/>
        <v>347.33009883813338</v>
      </c>
      <c r="P728" s="119">
        <f t="shared" si="534"/>
        <v>333.57340279069558</v>
      </c>
      <c r="Q728" s="119">
        <f t="shared" si="563"/>
        <v>341.7459511590676</v>
      </c>
      <c r="R728" s="119">
        <f t="shared" si="564"/>
        <v>350.2483262724453</v>
      </c>
      <c r="S728" s="119">
        <f t="shared" si="565"/>
        <v>355.53135546910727</v>
      </c>
      <c r="T728" s="119">
        <f t="shared" si="566"/>
        <v>360.07145868498856</v>
      </c>
      <c r="U728" s="119">
        <f t="shared" si="559"/>
        <v>333.8626907800957</v>
      </c>
      <c r="V728" s="119">
        <f t="shared" si="559"/>
        <v>333.57340279069558</v>
      </c>
      <c r="W728" s="119">
        <f t="shared" si="559"/>
        <v>334.72606974572449</v>
      </c>
      <c r="X728" s="117">
        <f t="shared" si="532"/>
        <v>123.31972485732686</v>
      </c>
      <c r="Y728" s="117">
        <f t="shared" si="533"/>
        <v>210.22222952844501</v>
      </c>
      <c r="Z728" s="120">
        <f t="shared" si="537"/>
        <v>333.54195438577187</v>
      </c>
      <c r="AA728" s="121">
        <f t="shared" si="538"/>
        <v>0</v>
      </c>
      <c r="AC728" s="120">
        <f t="shared" si="539"/>
        <v>0</v>
      </c>
      <c r="AD728" s="120">
        <f t="shared" si="540"/>
        <v>0</v>
      </c>
      <c r="AE728" s="120">
        <f t="shared" si="541"/>
        <v>0</v>
      </c>
      <c r="AF728" s="120">
        <f t="shared" si="542"/>
        <v>0</v>
      </c>
      <c r="AG728" s="120">
        <f t="shared" si="543"/>
        <v>0</v>
      </c>
      <c r="AH728" s="123">
        <f t="shared" si="544"/>
        <v>0</v>
      </c>
      <c r="AI728" s="120">
        <f t="shared" si="545"/>
        <v>0</v>
      </c>
      <c r="AJ728" s="124">
        <f t="shared" si="546"/>
        <v>0</v>
      </c>
      <c r="AK728" s="125"/>
      <c r="AL728" s="120">
        <f t="shared" si="547"/>
        <v>0</v>
      </c>
      <c r="AM728" s="120">
        <f t="shared" si="548"/>
        <v>0</v>
      </c>
      <c r="AN728" s="120">
        <f t="shared" si="549"/>
        <v>0</v>
      </c>
      <c r="AO728" s="120">
        <f t="shared" si="550"/>
        <v>0</v>
      </c>
      <c r="AP728" s="120">
        <f t="shared" si="551"/>
        <v>0</v>
      </c>
      <c r="AQ728" s="123">
        <f t="shared" si="552"/>
        <v>0</v>
      </c>
      <c r="AS728" s="126">
        <f t="shared" si="553"/>
        <v>0</v>
      </c>
      <c r="AT728" s="126">
        <f t="shared" si="554"/>
        <v>0</v>
      </c>
      <c r="AU728" s="126">
        <f t="shared" si="555"/>
        <v>0</v>
      </c>
      <c r="AV728" s="126">
        <f t="shared" si="556"/>
        <v>0</v>
      </c>
      <c r="AW728" s="127"/>
      <c r="AX728" s="128" t="str">
        <f t="shared" si="557"/>
        <v>HPS0110-ST-1120-005-B</v>
      </c>
      <c r="AY728" s="128">
        <f t="shared" si="558"/>
        <v>330.12</v>
      </c>
      <c r="AZ728" s="129"/>
      <c r="BA728" s="129"/>
      <c r="BB728" s="129"/>
      <c r="BC728" s="129"/>
      <c r="BD728" s="129">
        <f t="shared" si="562"/>
        <v>347.33009883813338</v>
      </c>
      <c r="BE728" s="129"/>
      <c r="BF728" s="129"/>
      <c r="BG728" s="129"/>
      <c r="BH728" s="129"/>
      <c r="BI728" s="129">
        <f t="shared" si="567"/>
        <v>360.07145868498856</v>
      </c>
      <c r="BJ728" s="129"/>
    </row>
    <row r="729" spans="1:62" s="122" customFormat="1" x14ac:dyDescent="0.2">
      <c r="A729" s="94" t="s">
        <v>1014</v>
      </c>
      <c r="B729" s="94">
        <f>IF(ISERROR(VLOOKUP('Prices updated for CPI'!A709,Quantities!$A$1:$B$576,2,FALSE)),0,VLOOKUP('Prices updated for CPI'!A709,Quantities!$A$1:$B$576,2,FALSE))</f>
        <v>0</v>
      </c>
      <c r="C729" s="98">
        <f t="shared" si="535"/>
        <v>0.26032231098707598</v>
      </c>
      <c r="D729" s="96">
        <v>5</v>
      </c>
      <c r="E729" s="97">
        <v>1160</v>
      </c>
      <c r="F729" s="116">
        <v>0</v>
      </c>
      <c r="G729" s="117">
        <v>0</v>
      </c>
      <c r="H729" s="117">
        <v>236.64367767932143</v>
      </c>
      <c r="I729" s="117">
        <v>83.284422349104162</v>
      </c>
      <c r="J729" s="118">
        <f t="shared" si="536"/>
        <v>319.9281000284256</v>
      </c>
      <c r="K729" s="119">
        <f>IF(ISERROR(VLOOKUP($A729,'14-15 pricing'!$A$1:$D$1208,4,FALSE)),L729,VLOOKUP($A729,'14-15 pricing'!$A$1:$D$1208,4,FALSE))</f>
        <v>249.14</v>
      </c>
      <c r="L729" s="119">
        <f t="shared" si="559"/>
        <v>353.68188894101007</v>
      </c>
      <c r="M729" s="119">
        <f t="shared" si="531"/>
        <v>353.98628804603254</v>
      </c>
      <c r="N729" s="119">
        <f t="shared" si="560"/>
        <v>362.79319328002799</v>
      </c>
      <c r="O729" s="119">
        <f t="shared" si="561"/>
        <v>368.26544507590876</v>
      </c>
      <c r="P729" s="119">
        <f t="shared" si="534"/>
        <v>353.71173546445607</v>
      </c>
      <c r="Q729" s="119">
        <f t="shared" si="563"/>
        <v>362.37767298333523</v>
      </c>
      <c r="R729" s="119">
        <f t="shared" si="564"/>
        <v>371.39334938847611</v>
      </c>
      <c r="S729" s="119">
        <f t="shared" si="565"/>
        <v>376.9953230771074</v>
      </c>
      <c r="T729" s="119">
        <f t="shared" si="566"/>
        <v>381.80951921577486</v>
      </c>
      <c r="U729" s="119">
        <f t="shared" si="559"/>
        <v>353.98628804603254</v>
      </c>
      <c r="V729" s="119">
        <f t="shared" si="559"/>
        <v>353.71173546445607</v>
      </c>
      <c r="W729" s="119">
        <f t="shared" si="559"/>
        <v>354.80568923992155</v>
      </c>
      <c r="X729" s="117">
        <f t="shared" si="532"/>
        <v>117.03821126168864</v>
      </c>
      <c r="Y729" s="117">
        <f t="shared" si="533"/>
        <v>236.64367767932143</v>
      </c>
      <c r="Z729" s="120">
        <f t="shared" si="537"/>
        <v>353.68188894101007</v>
      </c>
      <c r="AA729" s="121">
        <f t="shared" si="538"/>
        <v>0</v>
      </c>
      <c r="AC729" s="120">
        <f t="shared" si="539"/>
        <v>0</v>
      </c>
      <c r="AD729" s="120">
        <f t="shared" si="540"/>
        <v>0</v>
      </c>
      <c r="AE729" s="120">
        <f t="shared" si="541"/>
        <v>0</v>
      </c>
      <c r="AF729" s="120">
        <f t="shared" si="542"/>
        <v>0</v>
      </c>
      <c r="AG729" s="120">
        <f t="shared" si="543"/>
        <v>0</v>
      </c>
      <c r="AH729" s="123">
        <f t="shared" si="544"/>
        <v>0</v>
      </c>
      <c r="AI729" s="120">
        <f t="shared" si="545"/>
        <v>0</v>
      </c>
      <c r="AJ729" s="124">
        <f t="shared" si="546"/>
        <v>0</v>
      </c>
      <c r="AK729" s="125"/>
      <c r="AL729" s="120">
        <f t="shared" si="547"/>
        <v>0</v>
      </c>
      <c r="AM729" s="120">
        <f t="shared" si="548"/>
        <v>0</v>
      </c>
      <c r="AN729" s="120">
        <f t="shared" si="549"/>
        <v>0</v>
      </c>
      <c r="AO729" s="120">
        <f t="shared" si="550"/>
        <v>0</v>
      </c>
      <c r="AP729" s="120">
        <f t="shared" si="551"/>
        <v>0</v>
      </c>
      <c r="AQ729" s="123">
        <f t="shared" si="552"/>
        <v>0</v>
      </c>
      <c r="AS729" s="126">
        <f t="shared" si="553"/>
        <v>0</v>
      </c>
      <c r="AT729" s="126">
        <f t="shared" si="554"/>
        <v>0</v>
      </c>
      <c r="AU729" s="126">
        <f t="shared" si="555"/>
        <v>0</v>
      </c>
      <c r="AV729" s="126">
        <f t="shared" si="556"/>
        <v>0</v>
      </c>
      <c r="AW729" s="127"/>
      <c r="AX729" s="128" t="str">
        <f t="shared" si="557"/>
        <v>HPS0110-ST-1160-005-B</v>
      </c>
      <c r="AY729" s="128">
        <f t="shared" si="558"/>
        <v>249.14</v>
      </c>
      <c r="AZ729" s="129"/>
      <c r="BA729" s="129"/>
      <c r="BB729" s="129"/>
      <c r="BC729" s="129"/>
      <c r="BD729" s="129">
        <f t="shared" si="562"/>
        <v>368.26544507590876</v>
      </c>
      <c r="BE729" s="129"/>
      <c r="BF729" s="129"/>
      <c r="BG729" s="129"/>
      <c r="BH729" s="129"/>
      <c r="BI729" s="129">
        <f t="shared" si="567"/>
        <v>381.80951921577486</v>
      </c>
      <c r="BJ729" s="129"/>
    </row>
    <row r="730" spans="1:62" s="122" customFormat="1" x14ac:dyDescent="0.2">
      <c r="A730" s="94" t="s">
        <v>1352</v>
      </c>
      <c r="B730" s="94">
        <f>IF(ISERROR(VLOOKUP('Prices updated for CPI'!A710,Quantities!$A$1:$B$576,2,FALSE)),0,VLOOKUP('Prices updated for CPI'!A710,Quantities!$A$1:$B$576,2,FALSE))</f>
        <v>0</v>
      </c>
      <c r="C730" s="98">
        <f t="shared" si="535"/>
        <v>0.17100756551453036</v>
      </c>
      <c r="D730" s="96">
        <v>5</v>
      </c>
      <c r="E730" s="97">
        <v>1380</v>
      </c>
      <c r="F730" s="116">
        <v>0</v>
      </c>
      <c r="G730" s="117">
        <v>0</v>
      </c>
      <c r="H730" s="117">
        <v>393.49266223265943</v>
      </c>
      <c r="I730" s="117">
        <v>81.171093265770836</v>
      </c>
      <c r="J730" s="118">
        <f t="shared" si="536"/>
        <v>474.66375549843025</v>
      </c>
      <c r="K730" s="119">
        <f>IF(ISERROR(VLOOKUP($A730,'14-15 pricing'!$A$1:$D$1208,4,FALSE)),L730,VLOOKUP($A730,'14-15 pricing'!$A$1:$D$1208,4,FALSE))</f>
        <v>507.5610473402582</v>
      </c>
      <c r="L730" s="119">
        <f t="shared" si="559"/>
        <v>507.5610473402582</v>
      </c>
      <c r="M730" s="119">
        <f t="shared" si="531"/>
        <v>507.85772236599382</v>
      </c>
      <c r="N730" s="119">
        <f t="shared" si="560"/>
        <v>520.49282995142789</v>
      </c>
      <c r="O730" s="119">
        <f t="shared" si="561"/>
        <v>528.34377058703751</v>
      </c>
      <c r="P730" s="119">
        <f t="shared" si="534"/>
        <v>507.59013651287842</v>
      </c>
      <c r="Q730" s="119">
        <f t="shared" si="563"/>
        <v>520.02609485744392</v>
      </c>
      <c r="R730" s="119">
        <f t="shared" si="564"/>
        <v>532.96394214496001</v>
      </c>
      <c r="S730" s="119">
        <f t="shared" si="565"/>
        <v>541.00299288671772</v>
      </c>
      <c r="T730" s="119">
        <f t="shared" si="566"/>
        <v>547.91155211791556</v>
      </c>
      <c r="U730" s="119">
        <f t="shared" si="559"/>
        <v>507.85772236599382</v>
      </c>
      <c r="V730" s="119">
        <f t="shared" si="559"/>
        <v>507.59013651287842</v>
      </c>
      <c r="W730" s="119">
        <f t="shared" si="559"/>
        <v>508.65633138380571</v>
      </c>
      <c r="X730" s="117">
        <f t="shared" si="532"/>
        <v>114.06838510759877</v>
      </c>
      <c r="Y730" s="117">
        <f t="shared" si="533"/>
        <v>393.49266223265943</v>
      </c>
      <c r="Z730" s="120">
        <f t="shared" si="537"/>
        <v>507.5610473402582</v>
      </c>
      <c r="AA730" s="121">
        <f t="shared" si="538"/>
        <v>0</v>
      </c>
      <c r="AC730" s="120">
        <f t="shared" si="539"/>
        <v>0</v>
      </c>
      <c r="AD730" s="120">
        <f t="shared" si="540"/>
        <v>0</v>
      </c>
      <c r="AE730" s="120">
        <f t="shared" si="541"/>
        <v>0</v>
      </c>
      <c r="AF730" s="120">
        <f t="shared" si="542"/>
        <v>0</v>
      </c>
      <c r="AG730" s="120">
        <f t="shared" si="543"/>
        <v>0</v>
      </c>
      <c r="AH730" s="123">
        <f t="shared" si="544"/>
        <v>0</v>
      </c>
      <c r="AI730" s="120">
        <f t="shared" si="545"/>
        <v>0</v>
      </c>
      <c r="AJ730" s="124">
        <f t="shared" si="546"/>
        <v>0</v>
      </c>
      <c r="AK730" s="125"/>
      <c r="AL730" s="120">
        <f t="shared" si="547"/>
        <v>0</v>
      </c>
      <c r="AM730" s="120">
        <f t="shared" si="548"/>
        <v>0</v>
      </c>
      <c r="AN730" s="120">
        <f t="shared" si="549"/>
        <v>0</v>
      </c>
      <c r="AO730" s="120">
        <f t="shared" si="550"/>
        <v>0</v>
      </c>
      <c r="AP730" s="120">
        <f t="shared" si="551"/>
        <v>0</v>
      </c>
      <c r="AQ730" s="123">
        <f t="shared" si="552"/>
        <v>0</v>
      </c>
      <c r="AS730" s="126">
        <f t="shared" si="553"/>
        <v>0</v>
      </c>
      <c r="AT730" s="126">
        <f t="shared" si="554"/>
        <v>0</v>
      </c>
      <c r="AU730" s="126">
        <f t="shared" si="555"/>
        <v>0</v>
      </c>
      <c r="AV730" s="126">
        <f t="shared" si="556"/>
        <v>0</v>
      </c>
      <c r="AW730" s="127"/>
      <c r="AX730" s="128" t="str">
        <f t="shared" si="557"/>
        <v>HPS0110-ST-1380-005-B</v>
      </c>
      <c r="AY730" s="128">
        <f t="shared" si="558"/>
        <v>507.5610473402582</v>
      </c>
      <c r="AZ730" s="129"/>
      <c r="BA730" s="129"/>
      <c r="BB730" s="129"/>
      <c r="BC730" s="129"/>
      <c r="BD730" s="129">
        <f t="shared" si="562"/>
        <v>528.34377058703751</v>
      </c>
      <c r="BE730" s="129"/>
      <c r="BF730" s="129"/>
      <c r="BG730" s="129"/>
      <c r="BH730" s="129"/>
      <c r="BI730" s="129">
        <f t="shared" si="567"/>
        <v>547.91155211791556</v>
      </c>
      <c r="BJ730" s="129"/>
    </row>
    <row r="731" spans="1:62" s="122" customFormat="1" x14ac:dyDescent="0.2">
      <c r="A731" s="94" t="s">
        <v>1353</v>
      </c>
      <c r="B731" s="94">
        <f>IF(ISERROR(VLOOKUP('Prices updated for CPI'!A711,Quantities!$A$1:$B$576,2,FALSE)),0,VLOOKUP('Prices updated for CPI'!A711,Quantities!$A$1:$B$576,2,FALSE))</f>
        <v>0</v>
      </c>
      <c r="C731" s="98">
        <f t="shared" si="535"/>
        <v>0.15489591452167811</v>
      </c>
      <c r="D731" s="96">
        <v>5</v>
      </c>
      <c r="E731" s="97">
        <v>1450</v>
      </c>
      <c r="F731" s="116">
        <v>0</v>
      </c>
      <c r="G731" s="117">
        <v>0</v>
      </c>
      <c r="H731" s="117">
        <v>438.37554206169398</v>
      </c>
      <c r="I731" s="117">
        <v>80.348186286604161</v>
      </c>
      <c r="J731" s="118">
        <f t="shared" si="536"/>
        <v>518.7237283482981</v>
      </c>
      <c r="K731" s="119">
        <f>IF(ISERROR(VLOOKUP($A731,'14-15 pricing'!$A$1:$D$1208,4,FALSE)),L731,VLOOKUP($A731,'14-15 pricing'!$A$1:$D$1208,4,FALSE))</f>
        <v>551.28750970057672</v>
      </c>
      <c r="L731" s="119">
        <f t="shared" si="559"/>
        <v>551.28750970057672</v>
      </c>
      <c r="M731" s="119">
        <f t="shared" si="531"/>
        <v>551.58117705523887</v>
      </c>
      <c r="N731" s="119">
        <f t="shared" si="560"/>
        <v>565.30409039743438</v>
      </c>
      <c r="O731" s="119">
        <f t="shared" si="561"/>
        <v>573.8309491731676</v>
      </c>
      <c r="P731" s="119">
        <f t="shared" si="534"/>
        <v>551.31630396915909</v>
      </c>
      <c r="Q731" s="119">
        <f t="shared" si="563"/>
        <v>564.82355341640346</v>
      </c>
      <c r="R731" s="119">
        <f t="shared" si="564"/>
        <v>578.87592684681147</v>
      </c>
      <c r="S731" s="119">
        <f t="shared" si="565"/>
        <v>587.60749868706512</v>
      </c>
      <c r="T731" s="119">
        <f t="shared" si="566"/>
        <v>595.11119323728292</v>
      </c>
      <c r="U731" s="119">
        <f t="shared" si="559"/>
        <v>551.58117705523887</v>
      </c>
      <c r="V731" s="119">
        <f t="shared" si="559"/>
        <v>551.31630396915909</v>
      </c>
      <c r="W731" s="119">
        <f t="shared" si="559"/>
        <v>552.3716898295736</v>
      </c>
      <c r="X731" s="117">
        <f t="shared" si="532"/>
        <v>112.91196763888274</v>
      </c>
      <c r="Y731" s="117">
        <f t="shared" si="533"/>
        <v>438.37554206169398</v>
      </c>
      <c r="Z731" s="120">
        <f t="shared" si="537"/>
        <v>551.28750970057672</v>
      </c>
      <c r="AA731" s="121">
        <f t="shared" si="538"/>
        <v>0</v>
      </c>
      <c r="AC731" s="120">
        <f t="shared" si="539"/>
        <v>0</v>
      </c>
      <c r="AD731" s="120">
        <f t="shared" si="540"/>
        <v>0</v>
      </c>
      <c r="AE731" s="120">
        <f t="shared" si="541"/>
        <v>0</v>
      </c>
      <c r="AF731" s="120">
        <f t="shared" si="542"/>
        <v>0</v>
      </c>
      <c r="AG731" s="120">
        <f t="shared" si="543"/>
        <v>0</v>
      </c>
      <c r="AH731" s="123">
        <f t="shared" si="544"/>
        <v>0</v>
      </c>
      <c r="AI731" s="120">
        <f t="shared" si="545"/>
        <v>0</v>
      </c>
      <c r="AJ731" s="124">
        <f t="shared" si="546"/>
        <v>0</v>
      </c>
      <c r="AK731" s="125"/>
      <c r="AL731" s="120">
        <f t="shared" si="547"/>
        <v>0</v>
      </c>
      <c r="AM731" s="120">
        <f t="shared" si="548"/>
        <v>0</v>
      </c>
      <c r="AN731" s="120">
        <f t="shared" si="549"/>
        <v>0</v>
      </c>
      <c r="AO731" s="120">
        <f t="shared" si="550"/>
        <v>0</v>
      </c>
      <c r="AP731" s="120">
        <f t="shared" si="551"/>
        <v>0</v>
      </c>
      <c r="AQ731" s="123">
        <f t="shared" si="552"/>
        <v>0</v>
      </c>
      <c r="AS731" s="126">
        <f t="shared" si="553"/>
        <v>0</v>
      </c>
      <c r="AT731" s="126">
        <f t="shared" si="554"/>
        <v>0</v>
      </c>
      <c r="AU731" s="126">
        <f t="shared" si="555"/>
        <v>0</v>
      </c>
      <c r="AV731" s="126">
        <f t="shared" si="556"/>
        <v>0</v>
      </c>
      <c r="AW731" s="127"/>
      <c r="AX731" s="128" t="str">
        <f t="shared" si="557"/>
        <v>HPS0110-ST-1450-005-B</v>
      </c>
      <c r="AY731" s="128">
        <f t="shared" si="558"/>
        <v>551.28750970057672</v>
      </c>
      <c r="AZ731" s="129"/>
      <c r="BA731" s="129"/>
      <c r="BB731" s="129"/>
      <c r="BC731" s="129"/>
      <c r="BD731" s="129">
        <f t="shared" si="562"/>
        <v>573.8309491731676</v>
      </c>
      <c r="BE731" s="129"/>
      <c r="BF731" s="129"/>
      <c r="BG731" s="129"/>
      <c r="BH731" s="129"/>
      <c r="BI731" s="129">
        <f t="shared" si="567"/>
        <v>595.11119323728292</v>
      </c>
      <c r="BJ731" s="129"/>
    </row>
    <row r="732" spans="1:62" s="122" customFormat="1" x14ac:dyDescent="0.2">
      <c r="A732" s="94" t="s">
        <v>1354</v>
      </c>
      <c r="B732" s="94">
        <f>IF(ISERROR(VLOOKUP('Prices updated for CPI'!A713,Quantities!$A$1:$B$576,2,FALSE)),0,VLOOKUP('Prices updated for CPI'!A713,Quantities!$A$1:$B$576,2,FALSE))</f>
        <v>0</v>
      </c>
      <c r="C732" s="98">
        <f t="shared" si="535"/>
        <v>0.29794613672487685</v>
      </c>
      <c r="D732" s="96">
        <v>5</v>
      </c>
      <c r="E732" s="97">
        <v>1070</v>
      </c>
      <c r="F732" s="116">
        <v>0</v>
      </c>
      <c r="G732" s="117">
        <v>0</v>
      </c>
      <c r="H732" s="117">
        <v>191.76079785028693</v>
      </c>
      <c r="I732" s="117">
        <v>81.381774082458179</v>
      </c>
      <c r="J732" s="118">
        <f t="shared" si="536"/>
        <v>273.14257193274511</v>
      </c>
      <c r="K732" s="119">
        <f>IF(ISERROR(VLOOKUP($A732,'14-15 pricing'!$A$1:$D$1208,4,FALSE)),L732,VLOOKUP($A732,'14-15 pricing'!$A$1:$D$1208,4,FALSE))</f>
        <v>306.12524919976801</v>
      </c>
      <c r="L732" s="119">
        <f t="shared" si="559"/>
        <v>306.12524919976801</v>
      </c>
      <c r="M732" s="119">
        <f t="shared" si="531"/>
        <v>306.4226942500801</v>
      </c>
      <c r="N732" s="119">
        <f t="shared" si="560"/>
        <v>314.04625403456271</v>
      </c>
      <c r="O732" s="119">
        <f t="shared" si="561"/>
        <v>318.78322322103742</v>
      </c>
      <c r="P732" s="119">
        <f t="shared" si="534"/>
        <v>306.15441387378166</v>
      </c>
      <c r="Q732" s="119">
        <f t="shared" si="563"/>
        <v>313.6551970136893</v>
      </c>
      <c r="R732" s="119">
        <f t="shared" si="564"/>
        <v>321.45869587659024</v>
      </c>
      <c r="S732" s="119">
        <f t="shared" si="565"/>
        <v>326.30747186907246</v>
      </c>
      <c r="T732" s="119">
        <f t="shared" si="566"/>
        <v>330.47438873761178</v>
      </c>
      <c r="U732" s="119">
        <f t="shared" si="559"/>
        <v>306.4226942500801</v>
      </c>
      <c r="V732" s="119">
        <f t="shared" si="559"/>
        <v>306.15441387378166</v>
      </c>
      <c r="W732" s="119">
        <f t="shared" si="559"/>
        <v>307.22337606983808</v>
      </c>
      <c r="X732" s="117">
        <f t="shared" si="532"/>
        <v>114.36445134948109</v>
      </c>
      <c r="Y732" s="117">
        <f t="shared" si="533"/>
        <v>191.76079785028693</v>
      </c>
      <c r="Z732" s="120">
        <f t="shared" si="537"/>
        <v>306.12524919976801</v>
      </c>
      <c r="AA732" s="121">
        <f t="shared" si="538"/>
        <v>0</v>
      </c>
      <c r="AC732" s="120">
        <f t="shared" si="539"/>
        <v>0</v>
      </c>
      <c r="AD732" s="120">
        <f t="shared" si="540"/>
        <v>0</v>
      </c>
      <c r="AE732" s="120">
        <f t="shared" si="541"/>
        <v>0</v>
      </c>
      <c r="AF732" s="120">
        <f t="shared" si="542"/>
        <v>0</v>
      </c>
      <c r="AG732" s="120">
        <f t="shared" si="543"/>
        <v>0</v>
      </c>
      <c r="AH732" s="123">
        <f t="shared" si="544"/>
        <v>0</v>
      </c>
      <c r="AI732" s="120">
        <f t="shared" si="545"/>
        <v>0</v>
      </c>
      <c r="AJ732" s="124">
        <f t="shared" si="546"/>
        <v>0</v>
      </c>
      <c r="AK732" s="125"/>
      <c r="AL732" s="120">
        <f t="shared" si="547"/>
        <v>0</v>
      </c>
      <c r="AM732" s="120">
        <f t="shared" si="548"/>
        <v>0</v>
      </c>
      <c r="AN732" s="120">
        <f t="shared" si="549"/>
        <v>0</v>
      </c>
      <c r="AO732" s="120">
        <f t="shared" si="550"/>
        <v>0</v>
      </c>
      <c r="AP732" s="120">
        <f t="shared" si="551"/>
        <v>0</v>
      </c>
      <c r="AQ732" s="123">
        <f t="shared" si="552"/>
        <v>0</v>
      </c>
      <c r="AS732" s="126">
        <f t="shared" si="553"/>
        <v>0</v>
      </c>
      <c r="AT732" s="126">
        <f t="shared" si="554"/>
        <v>0</v>
      </c>
      <c r="AU732" s="126">
        <f t="shared" si="555"/>
        <v>0</v>
      </c>
      <c r="AV732" s="126">
        <f t="shared" si="556"/>
        <v>0</v>
      </c>
      <c r="AW732" s="127"/>
      <c r="AX732" s="128" t="str">
        <f t="shared" si="557"/>
        <v>HPS0110-TA-1070-005-B</v>
      </c>
      <c r="AY732" s="128">
        <f t="shared" si="558"/>
        <v>306.12524919976801</v>
      </c>
      <c r="AZ732" s="129"/>
      <c r="BA732" s="129"/>
      <c r="BB732" s="129"/>
      <c r="BC732" s="129"/>
      <c r="BD732" s="129">
        <f t="shared" si="562"/>
        <v>318.78322322103742</v>
      </c>
      <c r="BE732" s="129"/>
      <c r="BF732" s="129"/>
      <c r="BG732" s="129"/>
      <c r="BH732" s="129"/>
      <c r="BI732" s="129">
        <f t="shared" si="567"/>
        <v>330.47438873761178</v>
      </c>
      <c r="BJ732" s="129"/>
    </row>
    <row r="733" spans="1:62" s="122" customFormat="1" x14ac:dyDescent="0.2">
      <c r="A733" s="94" t="s">
        <v>1355</v>
      </c>
      <c r="B733" s="94">
        <f>IF(ISERROR(VLOOKUP('Prices updated for CPI'!A714,Quantities!$A$1:$B$576,2,FALSE)),0,VLOOKUP('Prices updated for CPI'!A714,Quantities!$A$1:$B$576,2,FALSE))</f>
        <v>0</v>
      </c>
      <c r="C733" s="98">
        <f t="shared" si="535"/>
        <v>0.27676412415911045</v>
      </c>
      <c r="D733" s="96">
        <v>5</v>
      </c>
      <c r="E733" s="97">
        <v>1120</v>
      </c>
      <c r="F733" s="116">
        <v>0</v>
      </c>
      <c r="G733" s="117">
        <v>0</v>
      </c>
      <c r="H733" s="117">
        <v>210.22222952844501</v>
      </c>
      <c r="I733" s="117">
        <v>80.446743832458168</v>
      </c>
      <c r="J733" s="118">
        <f t="shared" si="536"/>
        <v>290.66897336090318</v>
      </c>
      <c r="K733" s="119">
        <f>IF(ISERROR(VLOOKUP($A733,'14-15 pricing'!$A$1:$D$1208,4,FALSE)),L733,VLOOKUP($A733,'14-15 pricing'!$A$1:$D$1208,4,FALSE))</f>
        <v>323.27269844461034</v>
      </c>
      <c r="L733" s="119">
        <f t="shared" si="559"/>
        <v>323.27269844461034</v>
      </c>
      <c r="M733" s="119">
        <f t="shared" si="531"/>
        <v>323.56672602064282</v>
      </c>
      <c r="N733" s="119">
        <f t="shared" si="560"/>
        <v>331.61681606415152</v>
      </c>
      <c r="O733" s="119">
        <f t="shared" si="561"/>
        <v>336.61881376108903</v>
      </c>
      <c r="P733" s="119">
        <f t="shared" si="534"/>
        <v>323.30152803312433</v>
      </c>
      <c r="Q733" s="119">
        <f t="shared" si="563"/>
        <v>331.22241546993587</v>
      </c>
      <c r="R733" s="119">
        <f t="shared" si="564"/>
        <v>339.46297314950186</v>
      </c>
      <c r="S733" s="119">
        <f t="shared" si="565"/>
        <v>344.5833196688439</v>
      </c>
      <c r="T733" s="119">
        <f t="shared" si="566"/>
        <v>348.98361745890338</v>
      </c>
      <c r="U733" s="119">
        <f t="shared" si="559"/>
        <v>323.56672602064282</v>
      </c>
      <c r="V733" s="119">
        <f t="shared" si="559"/>
        <v>323.30152803312433</v>
      </c>
      <c r="W733" s="119">
        <f t="shared" si="559"/>
        <v>324.35820846215501</v>
      </c>
      <c r="X733" s="117">
        <f t="shared" si="532"/>
        <v>113.05046891616536</v>
      </c>
      <c r="Y733" s="117">
        <f t="shared" si="533"/>
        <v>210.22222952844501</v>
      </c>
      <c r="Z733" s="120">
        <f t="shared" si="537"/>
        <v>323.27269844461034</v>
      </c>
      <c r="AA733" s="121">
        <f t="shared" si="538"/>
        <v>0</v>
      </c>
      <c r="AC733" s="120">
        <f t="shared" si="539"/>
        <v>0</v>
      </c>
      <c r="AD733" s="120">
        <f t="shared" si="540"/>
        <v>0</v>
      </c>
      <c r="AE733" s="120">
        <f t="shared" si="541"/>
        <v>0</v>
      </c>
      <c r="AF733" s="120">
        <f t="shared" si="542"/>
        <v>0</v>
      </c>
      <c r="AG733" s="120">
        <f t="shared" si="543"/>
        <v>0</v>
      </c>
      <c r="AH733" s="123">
        <f t="shared" si="544"/>
        <v>0</v>
      </c>
      <c r="AI733" s="120">
        <f t="shared" si="545"/>
        <v>0</v>
      </c>
      <c r="AJ733" s="124">
        <f t="shared" si="546"/>
        <v>0</v>
      </c>
      <c r="AK733" s="125"/>
      <c r="AL733" s="120">
        <f t="shared" si="547"/>
        <v>0</v>
      </c>
      <c r="AM733" s="120">
        <f t="shared" si="548"/>
        <v>0</v>
      </c>
      <c r="AN733" s="120">
        <f t="shared" si="549"/>
        <v>0</v>
      </c>
      <c r="AO733" s="120">
        <f t="shared" si="550"/>
        <v>0</v>
      </c>
      <c r="AP733" s="120">
        <f t="shared" si="551"/>
        <v>0</v>
      </c>
      <c r="AQ733" s="123">
        <f t="shared" si="552"/>
        <v>0</v>
      </c>
      <c r="AS733" s="126">
        <f t="shared" si="553"/>
        <v>0</v>
      </c>
      <c r="AT733" s="126">
        <f t="shared" si="554"/>
        <v>0</v>
      </c>
      <c r="AU733" s="126">
        <f t="shared" si="555"/>
        <v>0</v>
      </c>
      <c r="AV733" s="126">
        <f t="shared" si="556"/>
        <v>0</v>
      </c>
      <c r="AW733" s="127"/>
      <c r="AX733" s="128" t="str">
        <f t="shared" si="557"/>
        <v>HPS0110-TA-1120-005-B</v>
      </c>
      <c r="AY733" s="128">
        <f t="shared" si="558"/>
        <v>323.27269844461034</v>
      </c>
      <c r="AZ733" s="129"/>
      <c r="BA733" s="129"/>
      <c r="BB733" s="129"/>
      <c r="BC733" s="129"/>
      <c r="BD733" s="129">
        <f t="shared" si="562"/>
        <v>336.61881376108903</v>
      </c>
      <c r="BE733" s="129"/>
      <c r="BF733" s="129"/>
      <c r="BG733" s="129"/>
      <c r="BH733" s="129"/>
      <c r="BI733" s="129">
        <f t="shared" si="567"/>
        <v>348.98361745890338</v>
      </c>
      <c r="BJ733" s="129"/>
    </row>
    <row r="734" spans="1:62" s="122" customFormat="1" x14ac:dyDescent="0.2">
      <c r="A734" s="94" t="s">
        <v>1356</v>
      </c>
      <c r="B734" s="94">
        <f>IF(ISERROR(VLOOKUP('Prices updated for CPI'!A715,Quantities!$A$1:$B$576,2,FALSE)),0,VLOOKUP('Prices updated for CPI'!A715,Quantities!$A$1:$B$576,2,FALSE))</f>
        <v>0</v>
      </c>
      <c r="C734" s="98">
        <f t="shared" si="535"/>
        <v>0.18614776750720521</v>
      </c>
      <c r="D734" s="96">
        <v>5</v>
      </c>
      <c r="E734" s="97">
        <v>860</v>
      </c>
      <c r="F734" s="116">
        <v>0</v>
      </c>
      <c r="G734" s="117">
        <v>0</v>
      </c>
      <c r="H734" s="117">
        <v>405.37641071007579</v>
      </c>
      <c r="I734" s="117">
        <v>92.719428467541348</v>
      </c>
      <c r="J734" s="118">
        <f t="shared" si="536"/>
        <v>498.09583917761711</v>
      </c>
      <c r="K734" s="119">
        <f>IF(ISERROR(VLOOKUP($A734,'14-15 pricing'!$A$1:$D$1208,4,FALSE)),L734,VLOOKUP($A734,'14-15 pricing'!$A$1:$D$1208,4,FALSE))</f>
        <v>535.67347888880295</v>
      </c>
      <c r="L734" s="119">
        <f t="shared" si="559"/>
        <v>535.67347888880295</v>
      </c>
      <c r="M734" s="119">
        <f t="shared" si="531"/>
        <v>536.01236232279507</v>
      </c>
      <c r="N734" s="119">
        <f t="shared" si="560"/>
        <v>549.34793558831382</v>
      </c>
      <c r="O734" s="119">
        <f t="shared" si="561"/>
        <v>557.63411703484985</v>
      </c>
      <c r="P734" s="119">
        <f t="shared" si="534"/>
        <v>535.70670662236466</v>
      </c>
      <c r="Q734" s="119">
        <f t="shared" si="563"/>
        <v>548.83152093461263</v>
      </c>
      <c r="R734" s="119">
        <f t="shared" si="564"/>
        <v>562.48602495786497</v>
      </c>
      <c r="S734" s="119">
        <f t="shared" si="565"/>
        <v>570.97037697231315</v>
      </c>
      <c r="T734" s="119">
        <f t="shared" si="566"/>
        <v>578.26161698472947</v>
      </c>
      <c r="U734" s="119">
        <f t="shared" si="559"/>
        <v>536.01236232279507</v>
      </c>
      <c r="V734" s="119">
        <f t="shared" si="559"/>
        <v>535.70670662236466</v>
      </c>
      <c r="W734" s="119">
        <f t="shared" si="559"/>
        <v>536.92459066322283</v>
      </c>
      <c r="X734" s="117">
        <f t="shared" si="532"/>
        <v>130.29706817872716</v>
      </c>
      <c r="Y734" s="117">
        <f t="shared" si="533"/>
        <v>405.37641071007579</v>
      </c>
      <c r="Z734" s="120">
        <f t="shared" si="537"/>
        <v>535.67347888880295</v>
      </c>
      <c r="AA734" s="121">
        <f t="shared" si="538"/>
        <v>0</v>
      </c>
      <c r="AC734" s="120">
        <f t="shared" si="539"/>
        <v>0</v>
      </c>
      <c r="AD734" s="120">
        <f t="shared" si="540"/>
        <v>0</v>
      </c>
      <c r="AE734" s="120">
        <f t="shared" si="541"/>
        <v>0</v>
      </c>
      <c r="AF734" s="120">
        <f t="shared" si="542"/>
        <v>0</v>
      </c>
      <c r="AG734" s="120">
        <f t="shared" si="543"/>
        <v>0</v>
      </c>
      <c r="AH734" s="123">
        <f t="shared" si="544"/>
        <v>0</v>
      </c>
      <c r="AI734" s="120">
        <f t="shared" si="545"/>
        <v>0</v>
      </c>
      <c r="AJ734" s="124">
        <f t="shared" si="546"/>
        <v>0</v>
      </c>
      <c r="AK734" s="125"/>
      <c r="AL734" s="120">
        <f t="shared" si="547"/>
        <v>0</v>
      </c>
      <c r="AM734" s="120">
        <f t="shared" si="548"/>
        <v>0</v>
      </c>
      <c r="AN734" s="120">
        <f t="shared" si="549"/>
        <v>0</v>
      </c>
      <c r="AO734" s="120">
        <f t="shared" si="550"/>
        <v>0</v>
      </c>
      <c r="AP734" s="120">
        <f t="shared" si="551"/>
        <v>0</v>
      </c>
      <c r="AQ734" s="123">
        <f t="shared" si="552"/>
        <v>0</v>
      </c>
      <c r="AS734" s="126">
        <f t="shared" si="553"/>
        <v>0</v>
      </c>
      <c r="AT734" s="126">
        <f t="shared" si="554"/>
        <v>0</v>
      </c>
      <c r="AU734" s="126">
        <f t="shared" si="555"/>
        <v>0</v>
      </c>
      <c r="AV734" s="126">
        <f t="shared" si="556"/>
        <v>0</v>
      </c>
      <c r="AW734" s="127"/>
      <c r="AX734" s="128" t="str">
        <f t="shared" si="557"/>
        <v>HPS0120-ST-0860-005-B</v>
      </c>
      <c r="AY734" s="128">
        <f t="shared" si="558"/>
        <v>535.67347888880295</v>
      </c>
      <c r="AZ734" s="129"/>
      <c r="BA734" s="129"/>
      <c r="BB734" s="129"/>
      <c r="BC734" s="129"/>
      <c r="BD734" s="129">
        <f t="shared" si="562"/>
        <v>557.63411703484985</v>
      </c>
      <c r="BE734" s="129"/>
      <c r="BF734" s="129"/>
      <c r="BG734" s="129"/>
      <c r="BH734" s="129"/>
      <c r="BI734" s="129">
        <f t="shared" si="567"/>
        <v>578.26161698472947</v>
      </c>
      <c r="BJ734" s="129"/>
    </row>
    <row r="735" spans="1:62" s="122" customFormat="1" x14ac:dyDescent="0.2">
      <c r="A735" s="94" t="s">
        <v>1357</v>
      </c>
      <c r="B735" s="94">
        <f>IF(ISERROR(VLOOKUP('Prices updated for CPI'!A718,Quantities!$A$1:$B$576,2,FALSE)),0,VLOOKUP('Prices updated for CPI'!A718,Quantities!$A$1:$B$576,2,FALSE))</f>
        <v>0</v>
      </c>
      <c r="C735" s="98">
        <f t="shared" si="535"/>
        <v>0.17218017198353563</v>
      </c>
      <c r="D735" s="96">
        <v>5</v>
      </c>
      <c r="E735" s="97">
        <v>270</v>
      </c>
      <c r="F735" s="116">
        <v>0</v>
      </c>
      <c r="G735" s="117">
        <v>0</v>
      </c>
      <c r="H735" s="117">
        <v>405.37641071007579</v>
      </c>
      <c r="I735" s="117">
        <v>84.315182787263495</v>
      </c>
      <c r="J735" s="118">
        <f t="shared" si="536"/>
        <v>489.69159349733928</v>
      </c>
      <c r="K735" s="119">
        <f>IF(ISERROR(VLOOKUP($A735,'14-15 pricing'!$A$1:$D$1208,4,FALSE)),L735,VLOOKUP($A735,'14-15 pricing'!$A$1:$D$1208,4,FALSE))</f>
        <v>523.86313244369637</v>
      </c>
      <c r="L735" s="119">
        <f t="shared" si="559"/>
        <v>523.86313244369637</v>
      </c>
      <c r="M735" s="119">
        <f t="shared" si="531"/>
        <v>524.17129891056175</v>
      </c>
      <c r="N735" s="119">
        <f t="shared" si="560"/>
        <v>537.21227567089693</v>
      </c>
      <c r="O735" s="119">
        <f t="shared" si="561"/>
        <v>545.31540686178494</v>
      </c>
      <c r="P735" s="119">
        <f t="shared" si="534"/>
        <v>523.89334835933744</v>
      </c>
      <c r="Q735" s="119">
        <f t="shared" si="563"/>
        <v>536.72873539414115</v>
      </c>
      <c r="R735" s="119">
        <f t="shared" si="564"/>
        <v>550.08213146795663</v>
      </c>
      <c r="S735" s="119">
        <f t="shared" si="565"/>
        <v>558.37938728081303</v>
      </c>
      <c r="T735" s="119">
        <f t="shared" si="566"/>
        <v>565.5098414949864</v>
      </c>
      <c r="U735" s="119">
        <f t="shared" si="559"/>
        <v>524.17129891056175</v>
      </c>
      <c r="V735" s="119">
        <f t="shared" si="559"/>
        <v>523.89334835933744</v>
      </c>
      <c r="W735" s="119">
        <f t="shared" si="559"/>
        <v>525.00084133266398</v>
      </c>
      <c r="X735" s="117">
        <f t="shared" si="532"/>
        <v>118.48672173362063</v>
      </c>
      <c r="Y735" s="117">
        <f t="shared" si="533"/>
        <v>405.37641071007579</v>
      </c>
      <c r="Z735" s="120">
        <f t="shared" si="537"/>
        <v>523.86313244369637</v>
      </c>
      <c r="AA735" s="121">
        <f t="shared" si="538"/>
        <v>0</v>
      </c>
      <c r="AC735" s="120">
        <f t="shared" si="539"/>
        <v>0</v>
      </c>
      <c r="AD735" s="120">
        <f t="shared" si="540"/>
        <v>0</v>
      </c>
      <c r="AE735" s="120">
        <f t="shared" si="541"/>
        <v>0</v>
      </c>
      <c r="AF735" s="120">
        <f t="shared" si="542"/>
        <v>0</v>
      </c>
      <c r="AG735" s="120">
        <f t="shared" si="543"/>
        <v>0</v>
      </c>
      <c r="AH735" s="123">
        <f t="shared" si="544"/>
        <v>0</v>
      </c>
      <c r="AI735" s="120">
        <f t="shared" si="545"/>
        <v>0</v>
      </c>
      <c r="AJ735" s="124">
        <f t="shared" si="546"/>
        <v>0</v>
      </c>
      <c r="AK735" s="125"/>
      <c r="AL735" s="120">
        <f t="shared" si="547"/>
        <v>0</v>
      </c>
      <c r="AM735" s="120">
        <f t="shared" si="548"/>
        <v>0</v>
      </c>
      <c r="AN735" s="120">
        <f t="shared" si="549"/>
        <v>0</v>
      </c>
      <c r="AO735" s="120">
        <f t="shared" si="550"/>
        <v>0</v>
      </c>
      <c r="AP735" s="120">
        <f t="shared" si="551"/>
        <v>0</v>
      </c>
      <c r="AQ735" s="123">
        <f t="shared" si="552"/>
        <v>0</v>
      </c>
      <c r="AS735" s="126">
        <f t="shared" si="553"/>
        <v>0</v>
      </c>
      <c r="AT735" s="126">
        <f t="shared" si="554"/>
        <v>0</v>
      </c>
      <c r="AU735" s="126">
        <f t="shared" si="555"/>
        <v>0</v>
      </c>
      <c r="AV735" s="126">
        <f t="shared" si="556"/>
        <v>0</v>
      </c>
      <c r="AW735" s="127"/>
      <c r="AX735" s="128" t="str">
        <f t="shared" si="557"/>
        <v>HPS0170-ST-0270-005-B</v>
      </c>
      <c r="AY735" s="128">
        <f t="shared" si="558"/>
        <v>523.86313244369637</v>
      </c>
      <c r="AZ735" s="129"/>
      <c r="BA735" s="129"/>
      <c r="BB735" s="129"/>
      <c r="BC735" s="129"/>
      <c r="BD735" s="129">
        <f t="shared" si="562"/>
        <v>545.31540686178494</v>
      </c>
      <c r="BE735" s="129"/>
      <c r="BF735" s="129"/>
      <c r="BG735" s="129"/>
      <c r="BH735" s="129"/>
      <c r="BI735" s="129">
        <f t="shared" si="567"/>
        <v>565.5098414949864</v>
      </c>
      <c r="BJ735" s="129"/>
    </row>
    <row r="736" spans="1:62" s="122" customFormat="1" x14ac:dyDescent="0.2">
      <c r="A736" s="94" t="s">
        <v>1043</v>
      </c>
      <c r="B736" s="94">
        <f>IF(ISERROR(VLOOKUP('Prices updated for CPI'!A719,Quantities!$A$1:$B$576,2,FALSE)),0,VLOOKUP('Prices updated for CPI'!A719,Quantities!$A$1:$B$576,2,FALSE))</f>
        <v>0</v>
      </c>
      <c r="C736" s="98">
        <f t="shared" si="535"/>
        <v>0.22168259085719844</v>
      </c>
      <c r="D736" s="96">
        <v>5</v>
      </c>
      <c r="E736" s="97">
        <v>440</v>
      </c>
      <c r="F736" s="116">
        <v>0</v>
      </c>
      <c r="G736" s="117">
        <v>0</v>
      </c>
      <c r="H736" s="117">
        <v>296.02673969404185</v>
      </c>
      <c r="I736" s="117">
        <v>84.315182787263495</v>
      </c>
      <c r="J736" s="118">
        <f t="shared" si="536"/>
        <v>380.34192248130535</v>
      </c>
      <c r="K736" s="119">
        <f>IF(ISERROR(VLOOKUP($A736,'14-15 pricing'!$A$1:$D$1208,4,FALSE)),L736,VLOOKUP($A736,'14-15 pricing'!$A$1:$D$1208,4,FALSE))</f>
        <v>334.43</v>
      </c>
      <c r="L736" s="119">
        <f t="shared" si="559"/>
        <v>414.51346142766249</v>
      </c>
      <c r="M736" s="119">
        <f t="shared" si="531"/>
        <v>414.82162789452786</v>
      </c>
      <c r="N736" s="119">
        <f t="shared" si="560"/>
        <v>425.14206936146894</v>
      </c>
      <c r="O736" s="119">
        <f t="shared" si="561"/>
        <v>431.55477085549069</v>
      </c>
      <c r="P736" s="119">
        <f t="shared" si="534"/>
        <v>414.54367734330344</v>
      </c>
      <c r="Q736" s="119">
        <f t="shared" si="563"/>
        <v>424.69999743821438</v>
      </c>
      <c r="R736" s="119">
        <f t="shared" si="564"/>
        <v>435.26620510394764</v>
      </c>
      <c r="S736" s="119">
        <f t="shared" si="565"/>
        <v>441.83161569236455</v>
      </c>
      <c r="T736" s="119">
        <f t="shared" si="566"/>
        <v>447.47376541678523</v>
      </c>
      <c r="U736" s="119">
        <f t="shared" si="559"/>
        <v>414.82162789452786</v>
      </c>
      <c r="V736" s="119">
        <f t="shared" si="559"/>
        <v>414.54367734330344</v>
      </c>
      <c r="W736" s="119">
        <f t="shared" si="559"/>
        <v>415.65117031662999</v>
      </c>
      <c r="X736" s="117">
        <f t="shared" si="532"/>
        <v>118.48672173362063</v>
      </c>
      <c r="Y736" s="117">
        <f t="shared" si="533"/>
        <v>296.02673969404185</v>
      </c>
      <c r="Z736" s="120">
        <f t="shared" si="537"/>
        <v>414.51346142766249</v>
      </c>
      <c r="AA736" s="121">
        <f t="shared" si="538"/>
        <v>0</v>
      </c>
      <c r="AC736" s="120">
        <f t="shared" si="539"/>
        <v>0</v>
      </c>
      <c r="AD736" s="120">
        <f t="shared" si="540"/>
        <v>0</v>
      </c>
      <c r="AE736" s="120">
        <f t="shared" si="541"/>
        <v>0</v>
      </c>
      <c r="AF736" s="120">
        <f t="shared" si="542"/>
        <v>0</v>
      </c>
      <c r="AG736" s="120">
        <f t="shared" si="543"/>
        <v>0</v>
      </c>
      <c r="AH736" s="123">
        <f t="shared" si="544"/>
        <v>0</v>
      </c>
      <c r="AI736" s="120">
        <f t="shared" si="545"/>
        <v>0</v>
      </c>
      <c r="AJ736" s="124">
        <f t="shared" si="546"/>
        <v>0</v>
      </c>
      <c r="AK736" s="125"/>
      <c r="AL736" s="120">
        <f t="shared" si="547"/>
        <v>0</v>
      </c>
      <c r="AM736" s="120">
        <f t="shared" si="548"/>
        <v>0</v>
      </c>
      <c r="AN736" s="120">
        <f t="shared" si="549"/>
        <v>0</v>
      </c>
      <c r="AO736" s="120">
        <f t="shared" si="550"/>
        <v>0</v>
      </c>
      <c r="AP736" s="120">
        <f t="shared" si="551"/>
        <v>0</v>
      </c>
      <c r="AQ736" s="123">
        <f t="shared" si="552"/>
        <v>0</v>
      </c>
      <c r="AS736" s="126">
        <f t="shared" si="553"/>
        <v>0</v>
      </c>
      <c r="AT736" s="126">
        <f t="shared" si="554"/>
        <v>0</v>
      </c>
      <c r="AU736" s="126">
        <f t="shared" si="555"/>
        <v>0</v>
      </c>
      <c r="AV736" s="126">
        <f t="shared" si="556"/>
        <v>0</v>
      </c>
      <c r="AW736" s="127"/>
      <c r="AX736" s="128" t="str">
        <f t="shared" si="557"/>
        <v>HPS0170-ST-0440-005-B</v>
      </c>
      <c r="AY736" s="128">
        <f t="shared" si="558"/>
        <v>334.43</v>
      </c>
      <c r="AZ736" s="129"/>
      <c r="BA736" s="129"/>
      <c r="BB736" s="129"/>
      <c r="BC736" s="129"/>
      <c r="BD736" s="129">
        <f t="shared" si="562"/>
        <v>431.55477085549069</v>
      </c>
      <c r="BE736" s="129"/>
      <c r="BF736" s="129"/>
      <c r="BG736" s="129"/>
      <c r="BH736" s="129"/>
      <c r="BI736" s="129">
        <f t="shared" si="567"/>
        <v>447.47376541678523</v>
      </c>
      <c r="BJ736" s="129"/>
    </row>
    <row r="737" spans="1:62" s="122" customFormat="1" x14ac:dyDescent="0.2">
      <c r="A737" s="94" t="s">
        <v>1358</v>
      </c>
      <c r="B737" s="94">
        <f>IF(ISERROR(VLOOKUP('Prices updated for CPI'!A720,Quantities!$A$1:$B$576,2,FALSE)),0,VLOOKUP('Prices updated for CPI'!A720,Quantities!$A$1:$B$576,2,FALSE))</f>
        <v>0</v>
      </c>
      <c r="C737" s="98">
        <f t="shared" si="535"/>
        <v>0.19734325416055015</v>
      </c>
      <c r="D737" s="96">
        <v>5</v>
      </c>
      <c r="E737" s="97">
        <v>480</v>
      </c>
      <c r="F737" s="116">
        <v>0</v>
      </c>
      <c r="G737" s="117">
        <v>0</v>
      </c>
      <c r="H737" s="117">
        <v>339.58920302558568</v>
      </c>
      <c r="I737" s="117">
        <v>83.492275808096821</v>
      </c>
      <c r="J737" s="118">
        <f t="shared" si="536"/>
        <v>423.08147883368247</v>
      </c>
      <c r="K737" s="119">
        <f>IF(ISERROR(VLOOKUP($A737,'14-15 pricing'!$A$1:$D$1208,4,FALSE)),L737,VLOOKUP($A737,'14-15 pricing'!$A$1:$D$1208,4,FALSE))</f>
        <v>456.91950729049029</v>
      </c>
      <c r="L737" s="119">
        <f t="shared" si="559"/>
        <v>456.91950729049029</v>
      </c>
      <c r="M737" s="119">
        <f t="shared" si="531"/>
        <v>457.22466608628213</v>
      </c>
      <c r="N737" s="119">
        <f t="shared" si="560"/>
        <v>468.60006236813882</v>
      </c>
      <c r="O737" s="119">
        <f t="shared" si="561"/>
        <v>475.66826976657416</v>
      </c>
      <c r="P737" s="119">
        <f t="shared" si="534"/>
        <v>456.94942830209334</v>
      </c>
      <c r="Q737" s="119">
        <f t="shared" si="563"/>
        <v>468.14468929549463</v>
      </c>
      <c r="R737" s="119">
        <f t="shared" si="564"/>
        <v>479.79176731419886</v>
      </c>
      <c r="S737" s="119">
        <f t="shared" si="565"/>
        <v>487.02878666562685</v>
      </c>
      <c r="T737" s="119">
        <f t="shared" si="566"/>
        <v>493.24810017076021</v>
      </c>
      <c r="U737" s="119">
        <f t="shared" si="559"/>
        <v>457.22466608628213</v>
      </c>
      <c r="V737" s="119">
        <f t="shared" si="559"/>
        <v>456.94942830209334</v>
      </c>
      <c r="W737" s="119">
        <f t="shared" si="559"/>
        <v>458.04611226490715</v>
      </c>
      <c r="X737" s="117">
        <f t="shared" si="532"/>
        <v>117.3303042649046</v>
      </c>
      <c r="Y737" s="117">
        <f t="shared" si="533"/>
        <v>339.58920302558568</v>
      </c>
      <c r="Z737" s="120">
        <f t="shared" si="537"/>
        <v>456.91950729049029</v>
      </c>
      <c r="AA737" s="121">
        <f t="shared" si="538"/>
        <v>0</v>
      </c>
      <c r="AC737" s="120">
        <f t="shared" si="539"/>
        <v>0</v>
      </c>
      <c r="AD737" s="120">
        <f t="shared" si="540"/>
        <v>0</v>
      </c>
      <c r="AE737" s="120">
        <f t="shared" si="541"/>
        <v>0</v>
      </c>
      <c r="AF737" s="120">
        <f t="shared" si="542"/>
        <v>0</v>
      </c>
      <c r="AG737" s="120">
        <f t="shared" si="543"/>
        <v>0</v>
      </c>
      <c r="AH737" s="123">
        <f t="shared" si="544"/>
        <v>0</v>
      </c>
      <c r="AI737" s="120">
        <f t="shared" si="545"/>
        <v>0</v>
      </c>
      <c r="AJ737" s="124">
        <f t="shared" si="546"/>
        <v>0</v>
      </c>
      <c r="AK737" s="125"/>
      <c r="AL737" s="120">
        <f t="shared" si="547"/>
        <v>0</v>
      </c>
      <c r="AM737" s="120">
        <f t="shared" si="548"/>
        <v>0</v>
      </c>
      <c r="AN737" s="120">
        <f t="shared" si="549"/>
        <v>0</v>
      </c>
      <c r="AO737" s="120">
        <f t="shared" si="550"/>
        <v>0</v>
      </c>
      <c r="AP737" s="120">
        <f t="shared" si="551"/>
        <v>0</v>
      </c>
      <c r="AQ737" s="123">
        <f t="shared" si="552"/>
        <v>0</v>
      </c>
      <c r="AS737" s="126">
        <f t="shared" si="553"/>
        <v>0</v>
      </c>
      <c r="AT737" s="126">
        <f t="shared" si="554"/>
        <v>0</v>
      </c>
      <c r="AU737" s="126">
        <f t="shared" si="555"/>
        <v>0</v>
      </c>
      <c r="AV737" s="126">
        <f t="shared" si="556"/>
        <v>0</v>
      </c>
      <c r="AW737" s="127"/>
      <c r="AX737" s="128" t="str">
        <f t="shared" si="557"/>
        <v>HPS0170-ST-0480-005-B</v>
      </c>
      <c r="AY737" s="128">
        <f t="shared" si="558"/>
        <v>456.91950729049029</v>
      </c>
      <c r="AZ737" s="129"/>
      <c r="BA737" s="129"/>
      <c r="BB737" s="129"/>
      <c r="BC737" s="129"/>
      <c r="BD737" s="129">
        <f t="shared" si="562"/>
        <v>475.66826976657416</v>
      </c>
      <c r="BE737" s="129"/>
      <c r="BF737" s="129"/>
      <c r="BG737" s="129"/>
      <c r="BH737" s="129"/>
      <c r="BI737" s="129">
        <f t="shared" si="567"/>
        <v>493.24810017076021</v>
      </c>
      <c r="BJ737" s="129"/>
    </row>
    <row r="738" spans="1:62" s="122" customFormat="1" x14ac:dyDescent="0.2">
      <c r="A738" s="94" t="s">
        <v>1359</v>
      </c>
      <c r="B738" s="94">
        <f>IF(ISERROR(VLOOKUP('Prices updated for CPI'!A721,Quantities!$A$1:$B$576,2,FALSE)),0,VLOOKUP('Prices updated for CPI'!A721,Quantities!$A$1:$B$576,2,FALSE))</f>
        <v>0</v>
      </c>
      <c r="C738" s="98">
        <f t="shared" si="535"/>
        <v>0.17793771989310192</v>
      </c>
      <c r="D738" s="96">
        <v>5</v>
      </c>
      <c r="E738" s="97">
        <v>560</v>
      </c>
      <c r="F738" s="116">
        <v>0</v>
      </c>
      <c r="G738" s="117">
        <v>0</v>
      </c>
      <c r="H738" s="117">
        <v>389.53141274018731</v>
      </c>
      <c r="I738" s="117">
        <v>84.315182787263495</v>
      </c>
      <c r="J738" s="118">
        <f t="shared" si="536"/>
        <v>473.8465955274508</v>
      </c>
      <c r="K738" s="119">
        <f>IF(ISERROR(VLOOKUP($A738,'14-15 pricing'!$A$1:$D$1208,4,FALSE)),L738,VLOOKUP($A738,'14-15 pricing'!$A$1:$D$1208,4,FALSE))</f>
        <v>508.01813447380795</v>
      </c>
      <c r="L738" s="119">
        <f t="shared" si="559"/>
        <v>508.01813447380795</v>
      </c>
      <c r="M738" s="119">
        <f t="shared" si="531"/>
        <v>508.32630094067332</v>
      </c>
      <c r="N738" s="119">
        <f t="shared" si="560"/>
        <v>520.97306639885903</v>
      </c>
      <c r="O738" s="119">
        <f t="shared" si="561"/>
        <v>528.83125076122701</v>
      </c>
      <c r="P738" s="119">
        <f t="shared" si="534"/>
        <v>508.04835038944896</v>
      </c>
      <c r="Q738" s="119">
        <f t="shared" si="563"/>
        <v>520.4955349739904</v>
      </c>
      <c r="R738" s="119">
        <f t="shared" si="564"/>
        <v>533.44506156875389</v>
      </c>
      <c r="S738" s="119">
        <f t="shared" si="565"/>
        <v>541.49136935579145</v>
      </c>
      <c r="T738" s="119">
        <f t="shared" si="566"/>
        <v>548.40616511027679</v>
      </c>
      <c r="U738" s="119">
        <f t="shared" si="559"/>
        <v>508.32630094067332</v>
      </c>
      <c r="V738" s="119">
        <f t="shared" si="559"/>
        <v>508.04835038944896</v>
      </c>
      <c r="W738" s="119">
        <f t="shared" si="559"/>
        <v>509.1558433627755</v>
      </c>
      <c r="X738" s="117">
        <f t="shared" si="532"/>
        <v>118.48672173362063</v>
      </c>
      <c r="Y738" s="117">
        <f t="shared" si="533"/>
        <v>389.53141274018731</v>
      </c>
      <c r="Z738" s="120">
        <f t="shared" si="537"/>
        <v>508.01813447380795</v>
      </c>
      <c r="AA738" s="121">
        <f t="shared" si="538"/>
        <v>0</v>
      </c>
      <c r="AC738" s="120">
        <f t="shared" si="539"/>
        <v>0</v>
      </c>
      <c r="AD738" s="120">
        <f t="shared" si="540"/>
        <v>0</v>
      </c>
      <c r="AE738" s="120">
        <f t="shared" si="541"/>
        <v>0</v>
      </c>
      <c r="AF738" s="120">
        <f t="shared" si="542"/>
        <v>0</v>
      </c>
      <c r="AG738" s="120">
        <f t="shared" si="543"/>
        <v>0</v>
      </c>
      <c r="AH738" s="123">
        <f t="shared" si="544"/>
        <v>0</v>
      </c>
      <c r="AI738" s="120">
        <f t="shared" si="545"/>
        <v>0</v>
      </c>
      <c r="AJ738" s="124">
        <f t="shared" si="546"/>
        <v>0</v>
      </c>
      <c r="AK738" s="125"/>
      <c r="AL738" s="120">
        <f t="shared" si="547"/>
        <v>0</v>
      </c>
      <c r="AM738" s="120">
        <f t="shared" si="548"/>
        <v>0</v>
      </c>
      <c r="AN738" s="120">
        <f t="shared" si="549"/>
        <v>0</v>
      </c>
      <c r="AO738" s="120">
        <f t="shared" si="550"/>
        <v>0</v>
      </c>
      <c r="AP738" s="120">
        <f t="shared" si="551"/>
        <v>0</v>
      </c>
      <c r="AQ738" s="123">
        <f t="shared" si="552"/>
        <v>0</v>
      </c>
      <c r="AS738" s="126">
        <f t="shared" si="553"/>
        <v>0</v>
      </c>
      <c r="AT738" s="126">
        <f t="shared" si="554"/>
        <v>0</v>
      </c>
      <c r="AU738" s="126">
        <f t="shared" si="555"/>
        <v>0</v>
      </c>
      <c r="AV738" s="126">
        <f t="shared" si="556"/>
        <v>0</v>
      </c>
      <c r="AW738" s="127"/>
      <c r="AX738" s="128" t="str">
        <f t="shared" si="557"/>
        <v>HPS0170-ST-0560-005-B</v>
      </c>
      <c r="AY738" s="128">
        <f t="shared" si="558"/>
        <v>508.01813447380795</v>
      </c>
      <c r="AZ738" s="129"/>
      <c r="BA738" s="129"/>
      <c r="BB738" s="129"/>
      <c r="BC738" s="129"/>
      <c r="BD738" s="129">
        <f t="shared" si="562"/>
        <v>528.83125076122701</v>
      </c>
      <c r="BE738" s="129"/>
      <c r="BF738" s="129"/>
      <c r="BG738" s="129"/>
      <c r="BH738" s="129"/>
      <c r="BI738" s="129">
        <f t="shared" si="567"/>
        <v>548.40616511027679</v>
      </c>
      <c r="BJ738" s="129"/>
    </row>
    <row r="739" spans="1:62" s="122" customFormat="1" x14ac:dyDescent="0.2">
      <c r="A739" s="94" t="s">
        <v>1046</v>
      </c>
      <c r="B739" s="94">
        <f>IF(ISERROR(VLOOKUP('Prices updated for CPI'!A722,Quantities!$A$1:$B$576,2,FALSE)),0,VLOOKUP('Prices updated for CPI'!A722,Quantities!$A$1:$B$576,2,FALSE))</f>
        <v>0</v>
      </c>
      <c r="C739" s="98">
        <f t="shared" si="535"/>
        <v>0.31686235176424332</v>
      </c>
      <c r="D739" s="96">
        <v>5</v>
      </c>
      <c r="E739" s="97">
        <v>620</v>
      </c>
      <c r="F739" s="116">
        <v>0</v>
      </c>
      <c r="G739" s="117">
        <v>0</v>
      </c>
      <c r="H739" s="117">
        <v>174.68228843792343</v>
      </c>
      <c r="I739" s="117">
        <v>81.023554870596826</v>
      </c>
      <c r="J739" s="118">
        <f t="shared" si="536"/>
        <v>255.70584330852026</v>
      </c>
      <c r="K739" s="119">
        <f>IF(ISERROR(VLOOKUP($A739,'14-15 pricing'!$A$1:$D$1208,4,FALSE)),L739,VLOOKUP($A739,'14-15 pricing'!$A$1:$D$1208,4,FALSE))</f>
        <v>106.42</v>
      </c>
      <c r="L739" s="119">
        <f t="shared" si="559"/>
        <v>288.54334029667996</v>
      </c>
      <c r="M739" s="119">
        <f t="shared" si="531"/>
        <v>288.83947607925126</v>
      </c>
      <c r="N739" s="119">
        <f t="shared" si="560"/>
        <v>296.02557898653691</v>
      </c>
      <c r="O739" s="119">
        <f t="shared" si="561"/>
        <v>300.49073030756887</v>
      </c>
      <c r="P739" s="119">
        <f t="shared" si="534"/>
        <v>288.57237659616931</v>
      </c>
      <c r="Q739" s="119">
        <f t="shared" si="563"/>
        <v>295.64239982277542</v>
      </c>
      <c r="R739" s="119">
        <f t="shared" si="564"/>
        <v>302.99775421450141</v>
      </c>
      <c r="S739" s="119">
        <f t="shared" si="565"/>
        <v>307.56807150644772</v>
      </c>
      <c r="T739" s="119">
        <f t="shared" si="566"/>
        <v>311.49568792921406</v>
      </c>
      <c r="U739" s="119">
        <f t="shared" si="559"/>
        <v>288.83947607925126</v>
      </c>
      <c r="V739" s="119">
        <f t="shared" si="559"/>
        <v>288.57237659616931</v>
      </c>
      <c r="W739" s="119">
        <f t="shared" si="559"/>
        <v>289.63663352744499</v>
      </c>
      <c r="X739" s="117">
        <f t="shared" si="532"/>
        <v>113.86105185875655</v>
      </c>
      <c r="Y739" s="117">
        <f t="shared" si="533"/>
        <v>174.68228843792343</v>
      </c>
      <c r="Z739" s="120">
        <f t="shared" si="537"/>
        <v>288.54334029667996</v>
      </c>
      <c r="AA739" s="121">
        <f t="shared" si="538"/>
        <v>0</v>
      </c>
      <c r="AC739" s="120">
        <f t="shared" si="539"/>
        <v>0</v>
      </c>
      <c r="AD739" s="120">
        <f t="shared" si="540"/>
        <v>0</v>
      </c>
      <c r="AE739" s="120">
        <f t="shared" si="541"/>
        <v>0</v>
      </c>
      <c r="AF739" s="120">
        <f t="shared" si="542"/>
        <v>0</v>
      </c>
      <c r="AG739" s="120">
        <f t="shared" si="543"/>
        <v>0</v>
      </c>
      <c r="AH739" s="123">
        <f t="shared" si="544"/>
        <v>0</v>
      </c>
      <c r="AI739" s="120">
        <f t="shared" si="545"/>
        <v>0</v>
      </c>
      <c r="AJ739" s="124">
        <f t="shared" si="546"/>
        <v>0</v>
      </c>
      <c r="AK739" s="125"/>
      <c r="AL739" s="120">
        <f t="shared" si="547"/>
        <v>0</v>
      </c>
      <c r="AM739" s="120">
        <f t="shared" si="548"/>
        <v>0</v>
      </c>
      <c r="AN739" s="120">
        <f t="shared" si="549"/>
        <v>0</v>
      </c>
      <c r="AO739" s="120">
        <f t="shared" si="550"/>
        <v>0</v>
      </c>
      <c r="AP739" s="120">
        <f t="shared" si="551"/>
        <v>0</v>
      </c>
      <c r="AQ739" s="123">
        <f t="shared" si="552"/>
        <v>0</v>
      </c>
      <c r="AS739" s="126">
        <f t="shared" si="553"/>
        <v>0</v>
      </c>
      <c r="AT739" s="126">
        <f t="shared" si="554"/>
        <v>0</v>
      </c>
      <c r="AU739" s="126">
        <f t="shared" si="555"/>
        <v>0</v>
      </c>
      <c r="AV739" s="126">
        <f t="shared" si="556"/>
        <v>0</v>
      </c>
      <c r="AW739" s="127"/>
      <c r="AX739" s="128" t="str">
        <f t="shared" si="557"/>
        <v>HPS0170-ST-0620-005-B</v>
      </c>
      <c r="AY739" s="128">
        <f t="shared" si="558"/>
        <v>106.42</v>
      </c>
      <c r="AZ739" s="129"/>
      <c r="BA739" s="129"/>
      <c r="BB739" s="129"/>
      <c r="BC739" s="129"/>
      <c r="BD739" s="129">
        <f t="shared" si="562"/>
        <v>300.49073030756887</v>
      </c>
      <c r="BE739" s="129"/>
      <c r="BF739" s="129"/>
      <c r="BG739" s="129"/>
      <c r="BH739" s="129"/>
      <c r="BI739" s="129">
        <f t="shared" si="567"/>
        <v>311.49568792921406</v>
      </c>
      <c r="BJ739" s="129"/>
    </row>
    <row r="740" spans="1:62" s="109" customFormat="1" x14ac:dyDescent="0.2">
      <c r="A740" s="99" t="s">
        <v>1360</v>
      </c>
      <c r="B740" s="99">
        <f>IF(ISERROR(VLOOKUP('Prices updated for CPI'!A723,Quantities!$A$1:$B$576,2,FALSE)),0,VLOOKUP('Prices updated for CPI'!A723,Quantities!$A$1:$B$576,2,FALSE))</f>
        <v>0</v>
      </c>
      <c r="C740" s="100">
        <f t="shared" si="535"/>
        <v>0.2869325148525364</v>
      </c>
      <c r="D740" s="101">
        <v>5</v>
      </c>
      <c r="E740" s="102">
        <v>660</v>
      </c>
      <c r="F740" s="103">
        <v>0</v>
      </c>
      <c r="G740" s="104">
        <v>0</v>
      </c>
      <c r="H740" s="104">
        <v>201.35488143954871</v>
      </c>
      <c r="I740" s="104">
        <v>81.023554870596826</v>
      </c>
      <c r="J740" s="105">
        <f t="shared" si="536"/>
        <v>282.3784363101455</v>
      </c>
      <c r="K740" s="106">
        <f>IF(ISERROR(VLOOKUP($A740,'14-15 pricing'!$A$1:$D$1208,4,FALSE)),L740,VLOOKUP($A740,'14-15 pricing'!$A$1:$D$1208,4,FALSE))</f>
        <v>315.21593329830523</v>
      </c>
      <c r="L740" s="106">
        <f t="shared" ref="L740:W747" si="568">IF($D740=5,($I740*(1+L$8)*L$7)+$H740,$J740*(1+L$8)*L$7)</f>
        <v>315.21593329830523</v>
      </c>
      <c r="M740" s="119">
        <f t="shared" si="531"/>
        <v>315.51206908087653</v>
      </c>
      <c r="N740" s="106">
        <f t="shared" si="560"/>
        <v>323.36176548554562</v>
      </c>
      <c r="O740" s="106">
        <f t="shared" si="561"/>
        <v>328.23924674669928</v>
      </c>
      <c r="P740" s="106">
        <f t="shared" si="534"/>
        <v>315.24496959779458</v>
      </c>
      <c r="Q740" s="106">
        <f t="shared" si="563"/>
        <v>322.96847135294053</v>
      </c>
      <c r="R740" s="106">
        <f t="shared" si="564"/>
        <v>331.00367728273585</v>
      </c>
      <c r="S740" s="106">
        <f t="shared" si="565"/>
        <v>335.99642659833688</v>
      </c>
      <c r="T740" s="106">
        <f t="shared" si="566"/>
        <v>340.28707054143149</v>
      </c>
      <c r="U740" s="106">
        <f t="shared" si="568"/>
        <v>315.51206908087653</v>
      </c>
      <c r="V740" s="106">
        <f t="shared" si="568"/>
        <v>315.24496959779458</v>
      </c>
      <c r="W740" s="106">
        <f t="shared" si="568"/>
        <v>316.30922652907026</v>
      </c>
      <c r="X740" s="104">
        <f t="shared" si="532"/>
        <v>113.86105185875655</v>
      </c>
      <c r="Y740" s="104">
        <f t="shared" si="533"/>
        <v>201.35488143954871</v>
      </c>
      <c r="Z740" s="107">
        <f t="shared" si="537"/>
        <v>315.21593329830523</v>
      </c>
      <c r="AA740" s="108">
        <f t="shared" si="538"/>
        <v>0</v>
      </c>
      <c r="AC740" s="107">
        <f t="shared" si="539"/>
        <v>0</v>
      </c>
      <c r="AD740" s="107">
        <f t="shared" si="540"/>
        <v>0</v>
      </c>
      <c r="AE740" s="107">
        <f t="shared" si="541"/>
        <v>0</v>
      </c>
      <c r="AF740" s="107">
        <f t="shared" si="542"/>
        <v>0</v>
      </c>
      <c r="AG740" s="107">
        <f t="shared" si="543"/>
        <v>0</v>
      </c>
      <c r="AH740" s="110">
        <f t="shared" si="544"/>
        <v>0</v>
      </c>
      <c r="AI740" s="107">
        <f t="shared" si="545"/>
        <v>0</v>
      </c>
      <c r="AJ740" s="111">
        <f t="shared" si="546"/>
        <v>0</v>
      </c>
      <c r="AK740" s="112"/>
      <c r="AL740" s="107">
        <f t="shared" si="547"/>
        <v>0</v>
      </c>
      <c r="AM740" s="107">
        <f t="shared" si="548"/>
        <v>0</v>
      </c>
      <c r="AN740" s="107">
        <f t="shared" si="549"/>
        <v>0</v>
      </c>
      <c r="AO740" s="107">
        <f t="shared" si="550"/>
        <v>0</v>
      </c>
      <c r="AP740" s="107">
        <f t="shared" si="551"/>
        <v>0</v>
      </c>
      <c r="AQ740" s="110">
        <f t="shared" si="552"/>
        <v>0</v>
      </c>
      <c r="AS740" s="113">
        <f t="shared" si="553"/>
        <v>0</v>
      </c>
      <c r="AT740" s="113">
        <f t="shared" si="554"/>
        <v>0</v>
      </c>
      <c r="AU740" s="113">
        <f t="shared" si="555"/>
        <v>0</v>
      </c>
      <c r="AV740" s="113">
        <f t="shared" si="556"/>
        <v>0</v>
      </c>
      <c r="AW740" s="114"/>
      <c r="AX740" s="115" t="str">
        <f t="shared" si="557"/>
        <v>HPS0170-ST-0660-005-B</v>
      </c>
      <c r="AY740" s="115">
        <f t="shared" si="558"/>
        <v>315.21593329830523</v>
      </c>
      <c r="AZ740" s="90"/>
      <c r="BA740" s="90"/>
      <c r="BB740" s="90"/>
      <c r="BC740" s="90"/>
      <c r="BD740" s="90">
        <f t="shared" si="562"/>
        <v>328.23924674669928</v>
      </c>
      <c r="BE740" s="90"/>
      <c r="BF740" s="90"/>
      <c r="BG740" s="90"/>
      <c r="BH740" s="90"/>
      <c r="BI740" s="90">
        <f t="shared" si="567"/>
        <v>340.28707054143149</v>
      </c>
      <c r="BJ740" s="90"/>
    </row>
    <row r="741" spans="1:62" s="122" customFormat="1" x14ac:dyDescent="0.2">
      <c r="A741" s="94" t="s">
        <v>1361</v>
      </c>
      <c r="B741" s="94">
        <f>IF(ISERROR(VLOOKUP('Prices updated for CPI'!A725,Quantities!$A$1:$B$576,2,FALSE)),0,VLOOKUP('Prices updated for CPI'!A725,Quantities!$A$1:$B$576,2,FALSE))</f>
        <v>0</v>
      </c>
      <c r="C741" s="98">
        <f t="shared" si="535"/>
        <v>0.2611175189945491</v>
      </c>
      <c r="D741" s="96">
        <v>5</v>
      </c>
      <c r="E741" s="97">
        <v>900</v>
      </c>
      <c r="F741" s="116">
        <v>0</v>
      </c>
      <c r="G741" s="117">
        <v>0</v>
      </c>
      <c r="H741" s="117">
        <v>244.56617666426567</v>
      </c>
      <c r="I741" s="117">
        <v>86.428511870596822</v>
      </c>
      <c r="J741" s="118">
        <f t="shared" si="536"/>
        <v>330.99468853486246</v>
      </c>
      <c r="K741" s="119">
        <f>IF(ISERROR(VLOOKUP($A741,'14-15 pricing'!$A$1:$D$1208,4,FALSE)),L741,VLOOKUP($A741,'14-15 pricing'!$A$1:$D$1208,4,FALSE))</f>
        <v>366.02272455197613</v>
      </c>
      <c r="L741" s="119">
        <f t="shared" si="568"/>
        <v>366.02272455197613</v>
      </c>
      <c r="M741" s="119">
        <f t="shared" si="531"/>
        <v>366.3386150981284</v>
      </c>
      <c r="N741" s="119">
        <f t="shared" si="560"/>
        <v>375.45283668148755</v>
      </c>
      <c r="O741" s="119">
        <f t="shared" si="561"/>
        <v>381.11604232551662</v>
      </c>
      <c r="P741" s="119">
        <f t="shared" si="534"/>
        <v>366.05369781844286</v>
      </c>
      <c r="Q741" s="119">
        <f t="shared" si="563"/>
        <v>375.02201341499472</v>
      </c>
      <c r="R741" s="119">
        <f t="shared" si="564"/>
        <v>384.35227123667204</v>
      </c>
      <c r="S741" s="119">
        <f t="shared" si="565"/>
        <v>390.14971298994737</v>
      </c>
      <c r="T741" s="119">
        <f t="shared" si="566"/>
        <v>395.13188949666829</v>
      </c>
      <c r="U741" s="119">
        <f t="shared" si="568"/>
        <v>366.3386150981284</v>
      </c>
      <c r="V741" s="119">
        <f t="shared" si="568"/>
        <v>366.05369781844286</v>
      </c>
      <c r="W741" s="119">
        <f t="shared" si="568"/>
        <v>367.1889496963077</v>
      </c>
      <c r="X741" s="117">
        <f t="shared" si="532"/>
        <v>121.45654788771049</v>
      </c>
      <c r="Y741" s="117">
        <f t="shared" si="533"/>
        <v>244.56617666426567</v>
      </c>
      <c r="Z741" s="120">
        <f t="shared" si="537"/>
        <v>366.02272455197613</v>
      </c>
      <c r="AA741" s="121">
        <f t="shared" si="538"/>
        <v>0</v>
      </c>
      <c r="AC741" s="120">
        <f t="shared" si="539"/>
        <v>0</v>
      </c>
      <c r="AD741" s="120">
        <f t="shared" si="540"/>
        <v>0</v>
      </c>
      <c r="AE741" s="120">
        <f t="shared" si="541"/>
        <v>0</v>
      </c>
      <c r="AF741" s="120">
        <f t="shared" si="542"/>
        <v>0</v>
      </c>
      <c r="AG741" s="120">
        <f t="shared" si="543"/>
        <v>0</v>
      </c>
      <c r="AH741" s="123">
        <f t="shared" si="544"/>
        <v>0</v>
      </c>
      <c r="AI741" s="120">
        <f t="shared" si="545"/>
        <v>0</v>
      </c>
      <c r="AJ741" s="124">
        <f t="shared" si="546"/>
        <v>0</v>
      </c>
      <c r="AK741" s="125"/>
      <c r="AL741" s="120">
        <f t="shared" si="547"/>
        <v>0</v>
      </c>
      <c r="AM741" s="120">
        <f t="shared" si="548"/>
        <v>0</v>
      </c>
      <c r="AN741" s="120">
        <f t="shared" si="549"/>
        <v>0</v>
      </c>
      <c r="AO741" s="120">
        <f t="shared" si="550"/>
        <v>0</v>
      </c>
      <c r="AP741" s="120">
        <f t="shared" si="551"/>
        <v>0</v>
      </c>
      <c r="AQ741" s="123">
        <f t="shared" si="552"/>
        <v>0</v>
      </c>
      <c r="AS741" s="126">
        <f t="shared" si="553"/>
        <v>0</v>
      </c>
      <c r="AT741" s="126">
        <f t="shared" si="554"/>
        <v>0</v>
      </c>
      <c r="AU741" s="126">
        <f t="shared" si="555"/>
        <v>0</v>
      </c>
      <c r="AV741" s="126">
        <f t="shared" si="556"/>
        <v>0</v>
      </c>
      <c r="AW741" s="127"/>
      <c r="AX741" s="128" t="str">
        <f t="shared" si="557"/>
        <v>HPS0170-ST-0900-005-B</v>
      </c>
      <c r="AY741" s="128">
        <f t="shared" si="558"/>
        <v>366.02272455197613</v>
      </c>
      <c r="AZ741" s="129"/>
      <c r="BA741" s="129"/>
      <c r="BB741" s="129"/>
      <c r="BC741" s="129"/>
      <c r="BD741" s="129">
        <f t="shared" si="562"/>
        <v>381.11604232551662</v>
      </c>
      <c r="BE741" s="129"/>
      <c r="BF741" s="129"/>
      <c r="BG741" s="129"/>
      <c r="BH741" s="129"/>
      <c r="BI741" s="129">
        <f t="shared" si="567"/>
        <v>395.13188949666829</v>
      </c>
      <c r="BJ741" s="129"/>
    </row>
    <row r="742" spans="1:62" s="122" customFormat="1" x14ac:dyDescent="0.2">
      <c r="A742" s="94" t="s">
        <v>1362</v>
      </c>
      <c r="B742" s="94">
        <f>IF(ISERROR(VLOOKUP('Prices updated for CPI'!A726,Quantities!$A$1:$B$576,2,FALSE)),0,VLOOKUP('Prices updated for CPI'!A726,Quantities!$A$1:$B$576,2,FALSE))</f>
        <v>0</v>
      </c>
      <c r="C742" s="98">
        <f t="shared" si="535"/>
        <v>0.29277269167996406</v>
      </c>
      <c r="D742" s="96">
        <v>5</v>
      </c>
      <c r="E742" s="97">
        <v>1080</v>
      </c>
      <c r="F742" s="116">
        <v>0</v>
      </c>
      <c r="G742" s="117">
        <v>0</v>
      </c>
      <c r="H742" s="117">
        <v>195.72204734275905</v>
      </c>
      <c r="I742" s="117">
        <v>81.023554870596826</v>
      </c>
      <c r="J742" s="118">
        <f t="shared" si="536"/>
        <v>276.74560221335588</v>
      </c>
      <c r="K742" s="119">
        <f>IF(ISERROR(VLOOKUP($A742,'14-15 pricing'!$A$1:$D$1208,4,FALSE)),L742,VLOOKUP($A742,'14-15 pricing'!$A$1:$D$1208,4,FALSE))</f>
        <v>309.58309920151561</v>
      </c>
      <c r="L742" s="119">
        <f t="shared" si="568"/>
        <v>309.58309920151561</v>
      </c>
      <c r="M742" s="119">
        <f t="shared" si="531"/>
        <v>309.87923498408691</v>
      </c>
      <c r="N742" s="119">
        <f t="shared" si="560"/>
        <v>317.58879083030934</v>
      </c>
      <c r="O742" s="119">
        <f t="shared" si="561"/>
        <v>322.37919446291363</v>
      </c>
      <c r="P742" s="119">
        <f t="shared" si="534"/>
        <v>309.6121355010049</v>
      </c>
      <c r="Q742" s="119">
        <f t="shared" si="563"/>
        <v>317.19763282077952</v>
      </c>
      <c r="R742" s="119">
        <f t="shared" si="564"/>
        <v>325.08926474844623</v>
      </c>
      <c r="S742" s="119">
        <f t="shared" si="565"/>
        <v>329.99280303359842</v>
      </c>
      <c r="T742" s="119">
        <f t="shared" si="566"/>
        <v>334.20678124740101</v>
      </c>
      <c r="U742" s="119">
        <f t="shared" si="568"/>
        <v>309.87923498408691</v>
      </c>
      <c r="V742" s="119">
        <f t="shared" si="568"/>
        <v>309.6121355010049</v>
      </c>
      <c r="W742" s="119">
        <f t="shared" si="568"/>
        <v>310.67639243228064</v>
      </c>
      <c r="X742" s="117">
        <f t="shared" si="532"/>
        <v>113.86105185875655</v>
      </c>
      <c r="Y742" s="117">
        <f t="shared" si="533"/>
        <v>195.72204734275905</v>
      </c>
      <c r="Z742" s="120">
        <f t="shared" si="537"/>
        <v>309.58309920151561</v>
      </c>
      <c r="AA742" s="121">
        <f t="shared" si="538"/>
        <v>0</v>
      </c>
      <c r="AC742" s="120">
        <f t="shared" si="539"/>
        <v>0</v>
      </c>
      <c r="AD742" s="120">
        <f t="shared" si="540"/>
        <v>0</v>
      </c>
      <c r="AE742" s="120">
        <f t="shared" si="541"/>
        <v>0</v>
      </c>
      <c r="AF742" s="120">
        <f t="shared" si="542"/>
        <v>0</v>
      </c>
      <c r="AG742" s="120">
        <f t="shared" si="543"/>
        <v>0</v>
      </c>
      <c r="AH742" s="123">
        <f t="shared" si="544"/>
        <v>0</v>
      </c>
      <c r="AI742" s="120">
        <f t="shared" si="545"/>
        <v>0</v>
      </c>
      <c r="AJ742" s="124">
        <f t="shared" si="546"/>
        <v>0</v>
      </c>
      <c r="AK742" s="125"/>
      <c r="AL742" s="120">
        <f t="shared" si="547"/>
        <v>0</v>
      </c>
      <c r="AM742" s="120">
        <f t="shared" si="548"/>
        <v>0</v>
      </c>
      <c r="AN742" s="120">
        <f t="shared" si="549"/>
        <v>0</v>
      </c>
      <c r="AO742" s="120">
        <f t="shared" si="550"/>
        <v>0</v>
      </c>
      <c r="AP742" s="120">
        <f t="shared" si="551"/>
        <v>0</v>
      </c>
      <c r="AQ742" s="123">
        <f t="shared" si="552"/>
        <v>0</v>
      </c>
      <c r="AS742" s="126">
        <f t="shared" si="553"/>
        <v>0</v>
      </c>
      <c r="AT742" s="126">
        <f t="shared" si="554"/>
        <v>0</v>
      </c>
      <c r="AU742" s="126">
        <f t="shared" si="555"/>
        <v>0</v>
      </c>
      <c r="AV742" s="126">
        <f t="shared" si="556"/>
        <v>0</v>
      </c>
      <c r="AW742" s="127"/>
      <c r="AX742" s="128" t="str">
        <f t="shared" si="557"/>
        <v>HPS0170-ST-1080-005-B</v>
      </c>
      <c r="AY742" s="128">
        <f t="shared" si="558"/>
        <v>309.58309920151561</v>
      </c>
      <c r="AZ742" s="129"/>
      <c r="BA742" s="129"/>
      <c r="BB742" s="129"/>
      <c r="BC742" s="129"/>
      <c r="BD742" s="129">
        <f t="shared" si="562"/>
        <v>322.37919446291363</v>
      </c>
      <c r="BE742" s="129"/>
      <c r="BF742" s="129"/>
      <c r="BG742" s="129"/>
      <c r="BH742" s="129"/>
      <c r="BI742" s="129">
        <f t="shared" si="567"/>
        <v>334.20678124740101</v>
      </c>
      <c r="BJ742" s="129"/>
    </row>
    <row r="743" spans="1:62" s="122" customFormat="1" x14ac:dyDescent="0.2">
      <c r="A743" s="94" t="s">
        <v>1061</v>
      </c>
      <c r="B743" s="94">
        <f>IF(ISERROR(VLOOKUP('Prices updated for CPI'!A727,Quantities!$A$1:$B$576,2,FALSE)),0,VLOOKUP('Prices updated for CPI'!A727,Quantities!$A$1:$B$576,2,FALSE))</f>
        <v>0</v>
      </c>
      <c r="C743" s="98">
        <f t="shared" si="535"/>
        <v>0.24631462314913141</v>
      </c>
      <c r="D743" s="96">
        <v>5</v>
      </c>
      <c r="E743" s="97">
        <v>1130</v>
      </c>
      <c r="F743" s="116">
        <v>0</v>
      </c>
      <c r="G743" s="117">
        <v>0</v>
      </c>
      <c r="H743" s="117">
        <v>263.02760834242372</v>
      </c>
      <c r="I743" s="117">
        <v>85.96099674559683</v>
      </c>
      <c r="J743" s="118">
        <f t="shared" si="536"/>
        <v>348.98860508802056</v>
      </c>
      <c r="K743" s="119">
        <f>IF(ISERROR(VLOOKUP($A743,'14-15 pricing'!$A$1:$D$1208,4,FALSE)),L743,VLOOKUP($A743,'14-15 pricing'!$A$1:$D$1208,4,FALSE))</f>
        <v>334.43</v>
      </c>
      <c r="L743" s="119">
        <f t="shared" si="568"/>
        <v>383.82716501347636</v>
      </c>
      <c r="M743" s="119">
        <f t="shared" si="531"/>
        <v>384.1413468224888</v>
      </c>
      <c r="N743" s="119">
        <f t="shared" si="560"/>
        <v>393.6984866105845</v>
      </c>
      <c r="O743" s="119">
        <f t="shared" si="561"/>
        <v>399.63690356629451</v>
      </c>
      <c r="P743" s="119">
        <f t="shared" si="534"/>
        <v>383.85797073719323</v>
      </c>
      <c r="Q743" s="119">
        <f t="shared" si="563"/>
        <v>393.26249102025446</v>
      </c>
      <c r="R743" s="119">
        <f t="shared" si="564"/>
        <v>403.0465578258308</v>
      </c>
      <c r="S743" s="119">
        <f t="shared" si="565"/>
        <v>409.12597797686863</v>
      </c>
      <c r="T743" s="119">
        <f t="shared" si="566"/>
        <v>414.35047966916665</v>
      </c>
      <c r="U743" s="119">
        <f t="shared" si="568"/>
        <v>384.1413468224888</v>
      </c>
      <c r="V743" s="119">
        <f t="shared" si="568"/>
        <v>383.85797073719323</v>
      </c>
      <c r="W743" s="119">
        <f t="shared" si="568"/>
        <v>384.98708173154523</v>
      </c>
      <c r="X743" s="117">
        <f t="shared" si="532"/>
        <v>120.79955667105266</v>
      </c>
      <c r="Y743" s="117">
        <f t="shared" si="533"/>
        <v>263.02760834242372</v>
      </c>
      <c r="Z743" s="120">
        <f t="shared" si="537"/>
        <v>383.82716501347636</v>
      </c>
      <c r="AA743" s="121">
        <f t="shared" si="538"/>
        <v>0</v>
      </c>
      <c r="AC743" s="120">
        <f t="shared" si="539"/>
        <v>0</v>
      </c>
      <c r="AD743" s="120">
        <f t="shared" si="540"/>
        <v>0</v>
      </c>
      <c r="AE743" s="120">
        <f t="shared" si="541"/>
        <v>0</v>
      </c>
      <c r="AF743" s="120">
        <f t="shared" si="542"/>
        <v>0</v>
      </c>
      <c r="AG743" s="120">
        <f t="shared" si="543"/>
        <v>0</v>
      </c>
      <c r="AH743" s="123">
        <f t="shared" si="544"/>
        <v>0</v>
      </c>
      <c r="AI743" s="120">
        <f t="shared" si="545"/>
        <v>0</v>
      </c>
      <c r="AJ743" s="124">
        <f t="shared" si="546"/>
        <v>0</v>
      </c>
      <c r="AK743" s="125"/>
      <c r="AL743" s="120">
        <f t="shared" si="547"/>
        <v>0</v>
      </c>
      <c r="AM743" s="120">
        <f t="shared" si="548"/>
        <v>0</v>
      </c>
      <c r="AN743" s="120">
        <f t="shared" si="549"/>
        <v>0</v>
      </c>
      <c r="AO743" s="120">
        <f t="shared" si="550"/>
        <v>0</v>
      </c>
      <c r="AP743" s="120">
        <f t="shared" si="551"/>
        <v>0</v>
      </c>
      <c r="AQ743" s="123">
        <f t="shared" si="552"/>
        <v>0</v>
      </c>
      <c r="AS743" s="126">
        <f t="shared" si="553"/>
        <v>0</v>
      </c>
      <c r="AT743" s="126">
        <f t="shared" si="554"/>
        <v>0</v>
      </c>
      <c r="AU743" s="126">
        <f t="shared" si="555"/>
        <v>0</v>
      </c>
      <c r="AV743" s="126">
        <f t="shared" si="556"/>
        <v>0</v>
      </c>
      <c r="AW743" s="127"/>
      <c r="AX743" s="128" t="str">
        <f t="shared" si="557"/>
        <v>HPS0170-ST-1130-005-B</v>
      </c>
      <c r="AY743" s="128">
        <f t="shared" si="558"/>
        <v>334.43</v>
      </c>
      <c r="AZ743" s="129"/>
      <c r="BA743" s="129"/>
      <c r="BB743" s="129"/>
      <c r="BC743" s="129"/>
      <c r="BD743" s="129">
        <f t="shared" si="562"/>
        <v>399.63690356629451</v>
      </c>
      <c r="BE743" s="129"/>
      <c r="BF743" s="129"/>
      <c r="BG743" s="129"/>
      <c r="BH743" s="129"/>
      <c r="BI743" s="129">
        <f t="shared" si="567"/>
        <v>414.35047966916665</v>
      </c>
      <c r="BJ743" s="129"/>
    </row>
    <row r="744" spans="1:62" s="122" customFormat="1" x14ac:dyDescent="0.2">
      <c r="A744" s="95" t="s">
        <v>1062</v>
      </c>
      <c r="B744" s="94">
        <f>IF(ISERROR(VLOOKUP('Prices updated for CPI'!A728,Quantities!$A$1:$B$576,2,FALSE)),0,VLOOKUP('Prices updated for CPI'!A728,Quantities!$A$1:$B$576,2,FALSE))</f>
        <v>0</v>
      </c>
      <c r="C744" s="98">
        <f t="shared" si="535"/>
        <v>0.29794764410589192</v>
      </c>
      <c r="D744" s="96">
        <v>5</v>
      </c>
      <c r="E744" s="97">
        <v>1170</v>
      </c>
      <c r="F744" s="116">
        <v>0</v>
      </c>
      <c r="G744" s="117">
        <v>0</v>
      </c>
      <c r="H744" s="117">
        <v>214.18347902091713</v>
      </c>
      <c r="I744" s="117">
        <v>90.898438620596821</v>
      </c>
      <c r="J744" s="118">
        <f t="shared" si="536"/>
        <v>305.08191764151394</v>
      </c>
      <c r="K744" s="119">
        <f>IF(ISERROR(VLOOKUP($A744,'14-15 pricing'!$A$1:$D$1208,4,FALSE)),L744,VLOOKUP($A744,'14-15 pricing'!$A$1:$D$1208,4,FALSE))</f>
        <v>334.43</v>
      </c>
      <c r="L744" s="119">
        <f t="shared" si="568"/>
        <v>341.92154050426586</v>
      </c>
      <c r="M744" s="119">
        <f t="shared" si="531"/>
        <v>342.2537683397195</v>
      </c>
      <c r="N744" s="119">
        <f t="shared" si="560"/>
        <v>350.76877755203611</v>
      </c>
      <c r="O744" s="119">
        <f t="shared" si="561"/>
        <v>356.05965706260184</v>
      </c>
      <c r="P744" s="119">
        <f t="shared" si="534"/>
        <v>341.95411565221031</v>
      </c>
      <c r="Q744" s="119">
        <f t="shared" si="563"/>
        <v>350.33199148568946</v>
      </c>
      <c r="R744" s="119">
        <f t="shared" si="564"/>
        <v>359.0479806458406</v>
      </c>
      <c r="S744" s="119">
        <f t="shared" si="565"/>
        <v>364.4637409006919</v>
      </c>
      <c r="T744" s="119">
        <f t="shared" si="566"/>
        <v>369.11790986970465</v>
      </c>
      <c r="U744" s="119">
        <f t="shared" si="568"/>
        <v>342.2537683397195</v>
      </c>
      <c r="V744" s="119">
        <f t="shared" si="568"/>
        <v>341.95411565221031</v>
      </c>
      <c r="W744" s="119">
        <f t="shared" si="568"/>
        <v>343.14808070963852</v>
      </c>
      <c r="X744" s="117">
        <f t="shared" si="532"/>
        <v>127.73806148334872</v>
      </c>
      <c r="Y744" s="117">
        <f t="shared" si="533"/>
        <v>214.18347902091713</v>
      </c>
      <c r="Z744" s="120">
        <f t="shared" si="537"/>
        <v>341.92154050426586</v>
      </c>
      <c r="AA744" s="121">
        <f t="shared" si="538"/>
        <v>0</v>
      </c>
      <c r="AC744" s="120">
        <f t="shared" si="539"/>
        <v>0</v>
      </c>
      <c r="AD744" s="120">
        <f t="shared" si="540"/>
        <v>0</v>
      </c>
      <c r="AE744" s="120">
        <f t="shared" si="541"/>
        <v>0</v>
      </c>
      <c r="AF744" s="120">
        <f t="shared" si="542"/>
        <v>0</v>
      </c>
      <c r="AG744" s="120">
        <f t="shared" si="543"/>
        <v>0</v>
      </c>
      <c r="AH744" s="123">
        <f t="shared" si="544"/>
        <v>0</v>
      </c>
      <c r="AI744" s="120">
        <f t="shared" si="545"/>
        <v>0</v>
      </c>
      <c r="AJ744" s="124">
        <f t="shared" si="546"/>
        <v>0</v>
      </c>
      <c r="AK744" s="125"/>
      <c r="AL744" s="120">
        <f t="shared" si="547"/>
        <v>0</v>
      </c>
      <c r="AM744" s="120">
        <f t="shared" si="548"/>
        <v>0</v>
      </c>
      <c r="AN744" s="120">
        <f t="shared" si="549"/>
        <v>0</v>
      </c>
      <c r="AO744" s="120">
        <f t="shared" si="550"/>
        <v>0</v>
      </c>
      <c r="AP744" s="120">
        <f t="shared" si="551"/>
        <v>0</v>
      </c>
      <c r="AQ744" s="123">
        <f t="shared" si="552"/>
        <v>0</v>
      </c>
      <c r="AS744" s="126">
        <f t="shared" si="553"/>
        <v>0</v>
      </c>
      <c r="AT744" s="126">
        <f t="shared" si="554"/>
        <v>0</v>
      </c>
      <c r="AU744" s="126">
        <f t="shared" si="555"/>
        <v>0</v>
      </c>
      <c r="AV744" s="126">
        <f t="shared" si="556"/>
        <v>0</v>
      </c>
      <c r="AW744" s="127"/>
      <c r="AX744" s="128" t="str">
        <f t="shared" si="557"/>
        <v>HPS0170-ST-1170-005-B</v>
      </c>
      <c r="AY744" s="128">
        <f t="shared" si="558"/>
        <v>334.43</v>
      </c>
      <c r="AZ744" s="129"/>
      <c r="BA744" s="129"/>
      <c r="BB744" s="129"/>
      <c r="BC744" s="129"/>
      <c r="BD744" s="129">
        <f t="shared" si="562"/>
        <v>356.05965706260184</v>
      </c>
      <c r="BE744" s="129"/>
      <c r="BF744" s="129"/>
      <c r="BG744" s="129"/>
      <c r="BH744" s="129"/>
      <c r="BI744" s="129">
        <f t="shared" si="567"/>
        <v>369.11790986970465</v>
      </c>
      <c r="BJ744" s="129"/>
    </row>
    <row r="745" spans="1:62" s="122" customFormat="1" x14ac:dyDescent="0.2">
      <c r="A745" s="95" t="s">
        <v>1065</v>
      </c>
      <c r="B745" s="94">
        <f>IF(ISERROR(VLOOKUP('Prices updated for CPI'!A729,Quantities!$A$1:$B$576,2,FALSE)),0,VLOOKUP('Prices updated for CPI'!A729,Quantities!$A$1:$B$576,2,FALSE))</f>
        <v>0</v>
      </c>
      <c r="C745" s="98">
        <f t="shared" si="535"/>
        <v>0.22385857067830212</v>
      </c>
      <c r="D745" s="96">
        <v>5</v>
      </c>
      <c r="E745" s="97">
        <v>1250</v>
      </c>
      <c r="F745" s="116">
        <v>0</v>
      </c>
      <c r="G745" s="117">
        <v>0</v>
      </c>
      <c r="H745" s="117">
        <v>293.41030598577225</v>
      </c>
      <c r="I745" s="117">
        <v>84.626859537263499</v>
      </c>
      <c r="J745" s="118">
        <f t="shared" si="536"/>
        <v>378.03716552303575</v>
      </c>
      <c r="K745" s="119">
        <f>IF(ISERROR(VLOOKUP($A745,'14-15 pricing'!$A$1:$D$1208,4,FALSE)),L745,VLOOKUP($A745,'14-15 pricing'!$A$1:$D$1208,4,FALSE))</f>
        <v>253.45</v>
      </c>
      <c r="L745" s="119">
        <f t="shared" si="568"/>
        <v>412.33502186383146</v>
      </c>
      <c r="M745" s="119">
        <f t="shared" si="531"/>
        <v>412.64432748879005</v>
      </c>
      <c r="N745" s="119">
        <f t="shared" si="560"/>
        <v>422.91059940457387</v>
      </c>
      <c r="O745" s="119">
        <f t="shared" si="561"/>
        <v>429.28964214836196</v>
      </c>
      <c r="P745" s="119">
        <f t="shared" si="534"/>
        <v>412.365349474639</v>
      </c>
      <c r="Q745" s="119">
        <f t="shared" si="563"/>
        <v>422.46830053676763</v>
      </c>
      <c r="R745" s="119">
        <f t="shared" si="564"/>
        <v>432.97898530857606</v>
      </c>
      <c r="S745" s="119">
        <f t="shared" si="565"/>
        <v>439.50989623474834</v>
      </c>
      <c r="T745" s="119">
        <f t="shared" si="566"/>
        <v>445.12239781192756</v>
      </c>
      <c r="U745" s="119">
        <f t="shared" si="568"/>
        <v>412.64432748879005</v>
      </c>
      <c r="V745" s="119">
        <f t="shared" si="568"/>
        <v>412.365349474639</v>
      </c>
      <c r="W745" s="119">
        <f t="shared" si="568"/>
        <v>413.47693637030744</v>
      </c>
      <c r="X745" s="117">
        <f t="shared" si="532"/>
        <v>118.9247158780592</v>
      </c>
      <c r="Y745" s="117">
        <f t="shared" si="533"/>
        <v>293.41030598577225</v>
      </c>
      <c r="Z745" s="120">
        <f t="shared" si="537"/>
        <v>412.33502186383146</v>
      </c>
      <c r="AA745" s="121">
        <f t="shared" si="538"/>
        <v>0</v>
      </c>
      <c r="AC745" s="120">
        <f t="shared" si="539"/>
        <v>0</v>
      </c>
      <c r="AD745" s="120">
        <f t="shared" si="540"/>
        <v>0</v>
      </c>
      <c r="AE745" s="120">
        <f t="shared" si="541"/>
        <v>0</v>
      </c>
      <c r="AF745" s="120">
        <f t="shared" si="542"/>
        <v>0</v>
      </c>
      <c r="AG745" s="120">
        <f t="shared" si="543"/>
        <v>0</v>
      </c>
      <c r="AH745" s="123">
        <f t="shared" si="544"/>
        <v>0</v>
      </c>
      <c r="AI745" s="120">
        <f t="shared" si="545"/>
        <v>0</v>
      </c>
      <c r="AJ745" s="124">
        <f t="shared" si="546"/>
        <v>0</v>
      </c>
      <c r="AK745" s="125"/>
      <c r="AL745" s="120">
        <f t="shared" si="547"/>
        <v>0</v>
      </c>
      <c r="AM745" s="120">
        <f t="shared" si="548"/>
        <v>0</v>
      </c>
      <c r="AN745" s="120">
        <f t="shared" si="549"/>
        <v>0</v>
      </c>
      <c r="AO745" s="120">
        <f t="shared" si="550"/>
        <v>0</v>
      </c>
      <c r="AP745" s="120">
        <f t="shared" si="551"/>
        <v>0</v>
      </c>
      <c r="AQ745" s="123">
        <f t="shared" si="552"/>
        <v>0</v>
      </c>
      <c r="AS745" s="126">
        <f t="shared" si="553"/>
        <v>0</v>
      </c>
      <c r="AT745" s="126">
        <f t="shared" si="554"/>
        <v>0</v>
      </c>
      <c r="AU745" s="126">
        <f t="shared" si="555"/>
        <v>0</v>
      </c>
      <c r="AV745" s="126">
        <f t="shared" si="556"/>
        <v>0</v>
      </c>
      <c r="AW745" s="127"/>
      <c r="AX745" s="128" t="str">
        <f t="shared" si="557"/>
        <v>HPS0170-ST-1250-005-B</v>
      </c>
      <c r="AY745" s="128">
        <f t="shared" si="558"/>
        <v>253.45</v>
      </c>
      <c r="AZ745" s="129"/>
      <c r="BA745" s="129"/>
      <c r="BB745" s="129"/>
      <c r="BC745" s="129"/>
      <c r="BD745" s="129">
        <f t="shared" si="562"/>
        <v>429.28964214836196</v>
      </c>
      <c r="BE745" s="129"/>
      <c r="BF745" s="129"/>
      <c r="BG745" s="129"/>
      <c r="BH745" s="129"/>
      <c r="BI745" s="129">
        <f t="shared" si="567"/>
        <v>445.12239781192756</v>
      </c>
      <c r="BJ745" s="129"/>
    </row>
    <row r="746" spans="1:62" s="122" customFormat="1" x14ac:dyDescent="0.2">
      <c r="A746" s="95" t="s">
        <v>1248</v>
      </c>
      <c r="B746" s="94">
        <f>IF(ISERROR(VLOOKUP('Prices updated for CPI'!A737,Quantities!$A$1:$B$576,2,FALSE)),0,VLOOKUP('Prices updated for CPI'!A737,Quantities!$A$1:$B$576,2,FALSE))</f>
        <v>0</v>
      </c>
      <c r="C746" s="98">
        <f t="shared" si="535"/>
        <v>0.27043435232116003</v>
      </c>
      <c r="D746" s="96">
        <v>5</v>
      </c>
      <c r="E746" s="97">
        <v>620</v>
      </c>
      <c r="F746" s="116">
        <v>0</v>
      </c>
      <c r="G746" s="117">
        <v>0</v>
      </c>
      <c r="H746" s="117">
        <v>174.68228843792343</v>
      </c>
      <c r="I746" s="117">
        <v>64.750981198176305</v>
      </c>
      <c r="J746" s="118">
        <f t="shared" si="536"/>
        <v>239.43326963609974</v>
      </c>
      <c r="K746" s="119">
        <f>IF(ISERROR(VLOOKUP($A746,'14-15 pricing'!$A$1:$D$1208,4,FALSE)),L746,VLOOKUP($A746,'14-15 pricing'!$A$1:$D$1208,4,FALSE))</f>
        <v>134.13999999999999</v>
      </c>
      <c r="L746" s="119">
        <f t="shared" si="568"/>
        <v>265.67576360555546</v>
      </c>
      <c r="M746" s="119">
        <f t="shared" si="531"/>
        <v>265.91242419789808</v>
      </c>
      <c r="N746" s="119">
        <f t="shared" si="560"/>
        <v>272.52811977576846</v>
      </c>
      <c r="O746" s="119">
        <f t="shared" si="561"/>
        <v>276.63884324162973</v>
      </c>
      <c r="P746" s="119">
        <f t="shared" si="534"/>
        <v>265.69896832528536</v>
      </c>
      <c r="Q746" s="119">
        <f t="shared" si="563"/>
        <v>272.20859304925483</v>
      </c>
      <c r="R746" s="119">
        <f t="shared" si="564"/>
        <v>278.98093244154302</v>
      </c>
      <c r="S746" s="119">
        <f t="shared" si="565"/>
        <v>283.18898798626583</v>
      </c>
      <c r="T746" s="119">
        <f t="shared" si="566"/>
        <v>286.80528572001197</v>
      </c>
      <c r="U746" s="119">
        <f t="shared" si="568"/>
        <v>265.91242419789808</v>
      </c>
      <c r="V746" s="119">
        <f t="shared" si="568"/>
        <v>265.69896832528536</v>
      </c>
      <c r="W746" s="119">
        <f t="shared" si="568"/>
        <v>266.5494824832623</v>
      </c>
      <c r="X746" s="117">
        <f t="shared" si="532"/>
        <v>90.993475167632042</v>
      </c>
      <c r="Y746" s="117">
        <f t="shared" si="533"/>
        <v>174.68228843792343</v>
      </c>
      <c r="Z746" s="120">
        <f t="shared" si="537"/>
        <v>265.67576360555546</v>
      </c>
      <c r="AA746" s="121">
        <f t="shared" si="538"/>
        <v>0</v>
      </c>
      <c r="AC746" s="120">
        <f t="shared" si="539"/>
        <v>0</v>
      </c>
      <c r="AD746" s="120">
        <f t="shared" si="540"/>
        <v>0</v>
      </c>
      <c r="AE746" s="120">
        <f t="shared" si="541"/>
        <v>0</v>
      </c>
      <c r="AF746" s="120">
        <f t="shared" si="542"/>
        <v>0</v>
      </c>
      <c r="AG746" s="120">
        <f t="shared" si="543"/>
        <v>0</v>
      </c>
      <c r="AH746" s="123">
        <f t="shared" si="544"/>
        <v>0</v>
      </c>
      <c r="AI746" s="120">
        <f t="shared" si="545"/>
        <v>0</v>
      </c>
      <c r="AJ746" s="124">
        <f t="shared" si="546"/>
        <v>0</v>
      </c>
      <c r="AK746" s="125"/>
      <c r="AL746" s="120">
        <f t="shared" si="547"/>
        <v>0</v>
      </c>
      <c r="AM746" s="120">
        <f t="shared" si="548"/>
        <v>0</v>
      </c>
      <c r="AN746" s="120">
        <f t="shared" si="549"/>
        <v>0</v>
      </c>
      <c r="AO746" s="120">
        <f t="shared" si="550"/>
        <v>0</v>
      </c>
      <c r="AP746" s="120">
        <f t="shared" si="551"/>
        <v>0</v>
      </c>
      <c r="AQ746" s="123">
        <f t="shared" si="552"/>
        <v>0</v>
      </c>
      <c r="AS746" s="126">
        <f t="shared" si="553"/>
        <v>0</v>
      </c>
      <c r="AT746" s="126">
        <f t="shared" si="554"/>
        <v>0</v>
      </c>
      <c r="AU746" s="126">
        <f t="shared" si="555"/>
        <v>0</v>
      </c>
      <c r="AV746" s="126">
        <f t="shared" si="556"/>
        <v>0</v>
      </c>
      <c r="AW746" s="127"/>
      <c r="AX746" s="128" t="str">
        <f t="shared" si="557"/>
        <v>MHR0070-ST-0620-005-B</v>
      </c>
      <c r="AY746" s="128">
        <f t="shared" si="558"/>
        <v>134.13999999999999</v>
      </c>
      <c r="AZ746" s="129"/>
      <c r="BA746" s="129"/>
      <c r="BB746" s="129"/>
      <c r="BC746" s="129"/>
      <c r="BD746" s="129">
        <f t="shared" si="562"/>
        <v>276.63884324162973</v>
      </c>
      <c r="BE746" s="129"/>
      <c r="BF746" s="129"/>
      <c r="BG746" s="129"/>
      <c r="BH746" s="129"/>
      <c r="BI746" s="129">
        <f t="shared" si="567"/>
        <v>286.80528572001197</v>
      </c>
      <c r="BJ746" s="129"/>
    </row>
    <row r="747" spans="1:62" s="122" customFormat="1" x14ac:dyDescent="0.2">
      <c r="A747" s="95" t="s">
        <v>1363</v>
      </c>
      <c r="B747" s="94">
        <f>IF(ISERROR(VLOOKUP('Prices updated for CPI'!A740,Quantities!$A$1:$B$576,2,FALSE)),0,VLOOKUP('Prices updated for CPI'!A740,Quantities!$A$1:$B$576,2,FALSE))</f>
        <v>0</v>
      </c>
      <c r="C747" s="98">
        <f t="shared" si="535"/>
        <v>0.20945315672549478</v>
      </c>
      <c r="D747" s="96">
        <v>5</v>
      </c>
      <c r="E747" s="97">
        <v>1130</v>
      </c>
      <c r="F747" s="116">
        <v>0</v>
      </c>
      <c r="G747" s="117">
        <v>0</v>
      </c>
      <c r="H747" s="117">
        <v>263.02760834242372</v>
      </c>
      <c r="I747" s="117">
        <v>69.68842307317631</v>
      </c>
      <c r="J747" s="118">
        <f t="shared" si="536"/>
        <v>332.71603141560001</v>
      </c>
      <c r="K747" s="119">
        <f>IF(ISERROR(VLOOKUP($A747,'14-15 pricing'!$A$1:$D$1208,4,FALSE)),L747,VLOOKUP($A747,'14-15 pricing'!$A$1:$D$1208,4,FALSE))</f>
        <v>360.95958832235181</v>
      </c>
      <c r="L747" s="119">
        <f t="shared" si="568"/>
        <v>360.95958832235181</v>
      </c>
      <c r="M747" s="119">
        <f t="shared" si="531"/>
        <v>361.21429494113562</v>
      </c>
      <c r="N747" s="119">
        <f t="shared" si="560"/>
        <v>370.20102739981598</v>
      </c>
      <c r="O747" s="119">
        <f t="shared" si="561"/>
        <v>375.78501650035531</v>
      </c>
      <c r="P747" s="119">
        <f t="shared" si="534"/>
        <v>360.98456246630934</v>
      </c>
      <c r="Q747" s="119">
        <f t="shared" si="563"/>
        <v>369.82868424673393</v>
      </c>
      <c r="R747" s="119">
        <f t="shared" si="564"/>
        <v>379.02973605287241</v>
      </c>
      <c r="S747" s="119">
        <f t="shared" si="565"/>
        <v>384.74689445668668</v>
      </c>
      <c r="T747" s="119">
        <f t="shared" si="566"/>
        <v>389.6600774599645</v>
      </c>
      <c r="U747" s="119">
        <f t="shared" si="568"/>
        <v>361.21429494113562</v>
      </c>
      <c r="V747" s="119">
        <f t="shared" si="568"/>
        <v>360.98456246630934</v>
      </c>
      <c r="W747" s="119">
        <f t="shared" si="568"/>
        <v>361.89993068736248</v>
      </c>
      <c r="X747" s="117">
        <f t="shared" si="532"/>
        <v>97.931979979928116</v>
      </c>
      <c r="Y747" s="117">
        <f t="shared" si="533"/>
        <v>263.02760834242372</v>
      </c>
      <c r="Z747" s="120">
        <f t="shared" si="537"/>
        <v>360.95958832235181</v>
      </c>
      <c r="AA747" s="121">
        <f t="shared" si="538"/>
        <v>0</v>
      </c>
      <c r="AC747" s="120">
        <f t="shared" si="539"/>
        <v>0</v>
      </c>
      <c r="AD747" s="120">
        <f t="shared" si="540"/>
        <v>0</v>
      </c>
      <c r="AE747" s="120">
        <f t="shared" si="541"/>
        <v>0</v>
      </c>
      <c r="AF747" s="120">
        <f t="shared" si="542"/>
        <v>0</v>
      </c>
      <c r="AG747" s="120">
        <f t="shared" si="543"/>
        <v>0</v>
      </c>
      <c r="AH747" s="123">
        <f t="shared" si="544"/>
        <v>0</v>
      </c>
      <c r="AI747" s="120">
        <f t="shared" si="545"/>
        <v>0</v>
      </c>
      <c r="AJ747" s="124">
        <f t="shared" si="546"/>
        <v>0</v>
      </c>
      <c r="AK747" s="125"/>
      <c r="AL747" s="120">
        <f t="shared" si="547"/>
        <v>0</v>
      </c>
      <c r="AM747" s="120">
        <f t="shared" si="548"/>
        <v>0</v>
      </c>
      <c r="AN747" s="120">
        <f t="shared" si="549"/>
        <v>0</v>
      </c>
      <c r="AO747" s="120">
        <f t="shared" si="550"/>
        <v>0</v>
      </c>
      <c r="AP747" s="120">
        <f t="shared" si="551"/>
        <v>0</v>
      </c>
      <c r="AQ747" s="123">
        <f t="shared" si="552"/>
        <v>0</v>
      </c>
      <c r="AS747" s="126">
        <f t="shared" si="553"/>
        <v>0</v>
      </c>
      <c r="AT747" s="126">
        <f t="shared" si="554"/>
        <v>0</v>
      </c>
      <c r="AU747" s="126">
        <f t="shared" si="555"/>
        <v>0</v>
      </c>
      <c r="AV747" s="126">
        <f t="shared" si="556"/>
        <v>0</v>
      </c>
      <c r="AW747" s="127"/>
      <c r="AX747" s="128" t="str">
        <f t="shared" si="557"/>
        <v>MHR0070-ST-1130-005-B</v>
      </c>
      <c r="AY747" s="128">
        <f t="shared" si="558"/>
        <v>360.95958832235181</v>
      </c>
      <c r="AZ747" s="129"/>
      <c r="BA747" s="129"/>
      <c r="BB747" s="129"/>
      <c r="BC747" s="129"/>
      <c r="BD747" s="129">
        <f t="shared" si="562"/>
        <v>375.78501650035531</v>
      </c>
      <c r="BE747" s="129"/>
      <c r="BF747" s="129"/>
      <c r="BG747" s="129"/>
      <c r="BH747" s="129"/>
      <c r="BI747" s="129">
        <f t="shared" si="567"/>
        <v>389.6600774599645</v>
      </c>
      <c r="BJ747" s="129"/>
    </row>
    <row r="748" spans="1:62" x14ac:dyDescent="0.2">
      <c r="A748" s="17" t="s">
        <v>647</v>
      </c>
      <c r="B748" s="17">
        <f>IF(ISERROR(VLOOKUP('Prices updated for CPI'!A748,Quantities!$A$1:$B$576,2,FALSE)),0,VLOOKUP('Prices updated for CPI'!A748,Quantities!$A$1:$B$576,2,FALSE))</f>
        <v>28</v>
      </c>
      <c r="C748" s="18"/>
      <c r="D748" s="19">
        <v>6</v>
      </c>
      <c r="E748" s="20">
        <v>1</v>
      </c>
      <c r="F748" s="21">
        <v>0</v>
      </c>
      <c r="G748" s="22">
        <v>0</v>
      </c>
      <c r="H748" s="22">
        <v>0</v>
      </c>
      <c r="I748" s="22">
        <v>0</v>
      </c>
      <c r="J748" s="23">
        <f t="shared" ref="J748:J780" si="569">SUM(F748:I748)</f>
        <v>0</v>
      </c>
      <c r="K748" s="24">
        <f>IF(ISERROR(VLOOKUP($A748,'14-15 pricing'!$A$1:$D$1208,4,FALSE)),L748,VLOOKUP($A748,'14-15 pricing'!$A$1:$D$1208,4,FALSE))</f>
        <v>0</v>
      </c>
      <c r="L748" s="24">
        <f t="shared" ref="L748:W763" si="570">IF($D748=1,($I748*(1+L$8)*L$7)+$F748,$J748*(1+L$8)*L$7)</f>
        <v>0</v>
      </c>
      <c r="M748" s="24"/>
      <c r="N748" s="24"/>
      <c r="O748" s="24"/>
      <c r="P748" s="24"/>
      <c r="Q748" s="24"/>
      <c r="R748" s="24"/>
      <c r="S748" s="24"/>
      <c r="T748" s="24"/>
      <c r="U748" s="24">
        <f t="shared" si="570"/>
        <v>0</v>
      </c>
      <c r="V748" s="24">
        <f t="shared" si="570"/>
        <v>0</v>
      </c>
      <c r="W748" s="24">
        <f t="shared" si="570"/>
        <v>0</v>
      </c>
      <c r="X748" s="35"/>
      <c r="Y748" s="35"/>
      <c r="Z748" s="35"/>
      <c r="AA748" s="35"/>
      <c r="AC748" s="49">
        <f t="shared" si="539"/>
        <v>0</v>
      </c>
      <c r="AD748" s="49">
        <f t="shared" si="540"/>
        <v>0</v>
      </c>
      <c r="AE748" s="49">
        <f t="shared" ref="AE748:AG762" si="571">U748*$B748</f>
        <v>0</v>
      </c>
      <c r="AF748" s="49">
        <f t="shared" si="571"/>
        <v>0</v>
      </c>
      <c r="AG748" s="49">
        <f t="shared" si="571"/>
        <v>0</v>
      </c>
      <c r="AH748" s="50">
        <f t="shared" ref="AH748:AH780" si="572">NPV($AC$3,AC748:AG748)</f>
        <v>0</v>
      </c>
      <c r="AI748" s="49">
        <f t="shared" ref="AI748:AI780" si="573">AG748-AC748</f>
        <v>0</v>
      </c>
      <c r="AJ748" s="51">
        <f t="shared" ref="AJ748:AJ780" si="574">AI748/($AG$9-$AC$9)</f>
        <v>0</v>
      </c>
      <c r="AK748" s="61"/>
      <c r="AL748" s="69">
        <f t="shared" ref="AL748:AL780" si="575">AC748</f>
        <v>0</v>
      </c>
      <c r="AM748" s="69">
        <f t="shared" ref="AM748:AP780" si="576">AL748+($AJ748*AD$6)</f>
        <v>0</v>
      </c>
      <c r="AN748" s="69">
        <f t="shared" si="576"/>
        <v>0</v>
      </c>
      <c r="AO748" s="69">
        <f t="shared" si="576"/>
        <v>0</v>
      </c>
      <c r="AP748" s="69">
        <f t="shared" si="576"/>
        <v>0</v>
      </c>
      <c r="AQ748" s="70">
        <f t="shared" ref="AQ748:AQ780" si="577">NPV($AC$3,AL748:AP748)</f>
        <v>0</v>
      </c>
      <c r="AS748" s="74">
        <f t="shared" ref="AS748:AV780" si="578">IF(AL748=0,0,(AM748-AL748)/AL748)</f>
        <v>0</v>
      </c>
      <c r="AT748" s="74">
        <f t="shared" si="578"/>
        <v>0</v>
      </c>
      <c r="AU748" s="74">
        <f t="shared" si="578"/>
        <v>0</v>
      </c>
      <c r="AV748" s="74">
        <f t="shared" si="578"/>
        <v>0</v>
      </c>
      <c r="AW748" s="45"/>
      <c r="AX748" s="42" t="str">
        <f t="shared" si="557"/>
        <v>FLU0010-ST-0001-006-B</v>
      </c>
      <c r="AY748" s="42">
        <f t="shared" si="558"/>
        <v>0</v>
      </c>
      <c r="AZ748" s="43">
        <f t="shared" ref="AZ748:AZ780" si="579">IF($B748=0,L748,AY748*(1+AS748))</f>
        <v>0</v>
      </c>
      <c r="BA748" s="43">
        <f t="shared" ref="BA748:BA756" si="580">IF($B748=0,U748,AZ748*(1+AT748))</f>
        <v>0</v>
      </c>
      <c r="BB748" s="43" t="e">
        <f>(AZ748-#REF!)+BA748</f>
        <v>#REF!</v>
      </c>
      <c r="BC748" s="43"/>
      <c r="BD748" s="43"/>
      <c r="BE748" s="43">
        <f t="shared" ref="BE748:BE780" si="581">IF($B748=0,V748,BA748*(1+AU748))</f>
        <v>0</v>
      </c>
      <c r="BF748" s="43"/>
      <c r="BG748" s="43"/>
      <c r="BH748" s="43"/>
      <c r="BI748" s="43"/>
      <c r="BJ748" s="43">
        <f t="shared" ref="BJ748:BJ780" si="582">IF($B748=0,W748,BE748*(1+AV748))</f>
        <v>0</v>
      </c>
    </row>
    <row r="749" spans="1:62" x14ac:dyDescent="0.2">
      <c r="A749" s="17" t="s">
        <v>648</v>
      </c>
      <c r="B749" s="17">
        <f>IF(ISERROR(VLOOKUP('Prices updated for CPI'!A749,Quantities!$A$1:$B$576,2,FALSE)),0,VLOOKUP('Prices updated for CPI'!A749,Quantities!$A$1:$B$576,2,FALSE))</f>
        <v>6</v>
      </c>
      <c r="C749" s="18"/>
      <c r="D749" s="19">
        <v>6</v>
      </c>
      <c r="E749" s="20">
        <v>1</v>
      </c>
      <c r="F749" s="21">
        <v>0</v>
      </c>
      <c r="G749" s="22">
        <v>0</v>
      </c>
      <c r="H749" s="22">
        <v>0</v>
      </c>
      <c r="I749" s="22">
        <v>0</v>
      </c>
      <c r="J749" s="23">
        <f t="shared" si="569"/>
        <v>0</v>
      </c>
      <c r="K749" s="24">
        <f>IF(ISERROR(VLOOKUP($A749,'14-15 pricing'!$A$1:$D$1208,4,FALSE)),L749,VLOOKUP($A749,'14-15 pricing'!$A$1:$D$1208,4,FALSE))</f>
        <v>0</v>
      </c>
      <c r="L749" s="24">
        <f t="shared" si="570"/>
        <v>0</v>
      </c>
      <c r="M749" s="24"/>
      <c r="N749" s="24"/>
      <c r="O749" s="24"/>
      <c r="P749" s="24"/>
      <c r="Q749" s="24"/>
      <c r="R749" s="24"/>
      <c r="S749" s="24"/>
      <c r="T749" s="24"/>
      <c r="U749" s="24">
        <f t="shared" si="570"/>
        <v>0</v>
      </c>
      <c r="V749" s="24">
        <f t="shared" si="570"/>
        <v>0</v>
      </c>
      <c r="W749" s="24">
        <f t="shared" si="570"/>
        <v>0</v>
      </c>
      <c r="X749" s="35"/>
      <c r="Y749" s="35"/>
      <c r="Z749" s="35"/>
      <c r="AA749" s="35"/>
      <c r="AC749" s="49">
        <f t="shared" si="539"/>
        <v>0</v>
      </c>
      <c r="AD749" s="49">
        <f t="shared" si="540"/>
        <v>0</v>
      </c>
      <c r="AE749" s="49">
        <f t="shared" si="571"/>
        <v>0</v>
      </c>
      <c r="AF749" s="49">
        <f t="shared" si="571"/>
        <v>0</v>
      </c>
      <c r="AG749" s="49">
        <f t="shared" si="571"/>
        <v>0</v>
      </c>
      <c r="AH749" s="50">
        <f t="shared" si="572"/>
        <v>0</v>
      </c>
      <c r="AI749" s="49">
        <f t="shared" si="573"/>
        <v>0</v>
      </c>
      <c r="AJ749" s="51">
        <f t="shared" si="574"/>
        <v>0</v>
      </c>
      <c r="AK749" s="61"/>
      <c r="AL749" s="69">
        <f t="shared" si="575"/>
        <v>0</v>
      </c>
      <c r="AM749" s="69">
        <f t="shared" si="576"/>
        <v>0</v>
      </c>
      <c r="AN749" s="69">
        <f t="shared" si="576"/>
        <v>0</v>
      </c>
      <c r="AO749" s="69">
        <f t="shared" si="576"/>
        <v>0</v>
      </c>
      <c r="AP749" s="69">
        <f t="shared" si="576"/>
        <v>0</v>
      </c>
      <c r="AQ749" s="70">
        <f t="shared" si="577"/>
        <v>0</v>
      </c>
      <c r="AS749" s="74">
        <f t="shared" si="578"/>
        <v>0</v>
      </c>
      <c r="AT749" s="74">
        <f t="shared" si="578"/>
        <v>0</v>
      </c>
      <c r="AU749" s="74">
        <f t="shared" si="578"/>
        <v>0</v>
      </c>
      <c r="AV749" s="74">
        <f t="shared" si="578"/>
        <v>0</v>
      </c>
      <c r="AW749" s="45"/>
      <c r="AX749" s="42" t="str">
        <f t="shared" si="557"/>
        <v>FLU0040-ST-0001-006-B</v>
      </c>
      <c r="AY749" s="42">
        <f t="shared" si="558"/>
        <v>0</v>
      </c>
      <c r="AZ749" s="43">
        <f t="shared" si="579"/>
        <v>0</v>
      </c>
      <c r="BA749" s="43">
        <f t="shared" si="580"/>
        <v>0</v>
      </c>
      <c r="BB749" s="43" t="e">
        <f>(AZ749-#REF!)+BA749</f>
        <v>#REF!</v>
      </c>
      <c r="BC749" s="43"/>
      <c r="BD749" s="43"/>
      <c r="BE749" s="43">
        <f t="shared" si="581"/>
        <v>0</v>
      </c>
      <c r="BF749" s="43"/>
      <c r="BG749" s="43"/>
      <c r="BH749" s="43"/>
      <c r="BI749" s="43"/>
      <c r="BJ749" s="43">
        <f t="shared" si="582"/>
        <v>0</v>
      </c>
    </row>
    <row r="750" spans="1:62" x14ac:dyDescent="0.2">
      <c r="A750" s="17" t="s">
        <v>649</v>
      </c>
      <c r="B750" s="17">
        <f>IF(ISERROR(VLOOKUP('Prices updated for CPI'!A750,Quantities!$A$1:$B$576,2,FALSE)),0,VLOOKUP('Prices updated for CPI'!A750,Quantities!$A$1:$B$576,2,FALSE))</f>
        <v>160</v>
      </c>
      <c r="C750" s="18"/>
      <c r="D750" s="19">
        <v>6</v>
      </c>
      <c r="E750" s="20">
        <v>1</v>
      </c>
      <c r="F750" s="21">
        <v>0</v>
      </c>
      <c r="G750" s="22">
        <v>0</v>
      </c>
      <c r="H750" s="22">
        <v>0</v>
      </c>
      <c r="I750" s="22">
        <v>0</v>
      </c>
      <c r="J750" s="23">
        <f t="shared" si="569"/>
        <v>0</v>
      </c>
      <c r="K750" s="24">
        <f>IF(ISERROR(VLOOKUP($A750,'14-15 pricing'!$A$1:$D$1208,4,FALSE)),L750,VLOOKUP($A750,'14-15 pricing'!$A$1:$D$1208,4,FALSE))</f>
        <v>0</v>
      </c>
      <c r="L750" s="24">
        <f t="shared" si="570"/>
        <v>0</v>
      </c>
      <c r="M750" s="24"/>
      <c r="N750" s="24"/>
      <c r="O750" s="24"/>
      <c r="P750" s="24"/>
      <c r="Q750" s="24"/>
      <c r="R750" s="24"/>
      <c r="S750" s="24"/>
      <c r="T750" s="24"/>
      <c r="U750" s="24">
        <f t="shared" si="570"/>
        <v>0</v>
      </c>
      <c r="V750" s="24">
        <f t="shared" si="570"/>
        <v>0</v>
      </c>
      <c r="W750" s="24">
        <f t="shared" si="570"/>
        <v>0</v>
      </c>
      <c r="X750" s="35"/>
      <c r="Y750" s="35"/>
      <c r="Z750" s="35"/>
      <c r="AA750" s="35"/>
      <c r="AC750" s="49">
        <f t="shared" si="539"/>
        <v>0</v>
      </c>
      <c r="AD750" s="49">
        <f t="shared" si="540"/>
        <v>0</v>
      </c>
      <c r="AE750" s="49">
        <f t="shared" si="571"/>
        <v>0</v>
      </c>
      <c r="AF750" s="49">
        <f t="shared" si="571"/>
        <v>0</v>
      </c>
      <c r="AG750" s="49">
        <f t="shared" si="571"/>
        <v>0</v>
      </c>
      <c r="AH750" s="50">
        <f t="shared" si="572"/>
        <v>0</v>
      </c>
      <c r="AI750" s="49">
        <f t="shared" si="573"/>
        <v>0</v>
      </c>
      <c r="AJ750" s="51">
        <f t="shared" si="574"/>
        <v>0</v>
      </c>
      <c r="AK750" s="61"/>
      <c r="AL750" s="69">
        <f t="shared" si="575"/>
        <v>0</v>
      </c>
      <c r="AM750" s="69">
        <f t="shared" si="576"/>
        <v>0</v>
      </c>
      <c r="AN750" s="69">
        <f t="shared" si="576"/>
        <v>0</v>
      </c>
      <c r="AO750" s="69">
        <f t="shared" si="576"/>
        <v>0</v>
      </c>
      <c r="AP750" s="69">
        <f t="shared" si="576"/>
        <v>0</v>
      </c>
      <c r="AQ750" s="70">
        <f t="shared" si="577"/>
        <v>0</v>
      </c>
      <c r="AS750" s="74">
        <f t="shared" si="578"/>
        <v>0</v>
      </c>
      <c r="AT750" s="74">
        <f t="shared" si="578"/>
        <v>0</v>
      </c>
      <c r="AU750" s="74">
        <f t="shared" si="578"/>
        <v>0</v>
      </c>
      <c r="AV750" s="74">
        <f t="shared" si="578"/>
        <v>0</v>
      </c>
      <c r="AW750" s="45"/>
      <c r="AX750" s="42" t="str">
        <f t="shared" si="557"/>
        <v>FLU0050-ST-0001-006-B</v>
      </c>
      <c r="AY750" s="42">
        <f t="shared" si="558"/>
        <v>0</v>
      </c>
      <c r="AZ750" s="43">
        <f t="shared" si="579"/>
        <v>0</v>
      </c>
      <c r="BA750" s="43">
        <f t="shared" si="580"/>
        <v>0</v>
      </c>
      <c r="BB750" s="43" t="e">
        <f>(AZ750-#REF!)+BA750</f>
        <v>#REF!</v>
      </c>
      <c r="BC750" s="43"/>
      <c r="BD750" s="43"/>
      <c r="BE750" s="43">
        <f t="shared" si="581"/>
        <v>0</v>
      </c>
      <c r="BF750" s="43"/>
      <c r="BG750" s="43"/>
      <c r="BH750" s="43"/>
      <c r="BI750" s="43"/>
      <c r="BJ750" s="43">
        <f t="shared" si="582"/>
        <v>0</v>
      </c>
    </row>
    <row r="751" spans="1:62" x14ac:dyDescent="0.2">
      <c r="A751" s="17" t="s">
        <v>650</v>
      </c>
      <c r="B751" s="17">
        <f>IF(ISERROR(VLOOKUP('Prices updated for CPI'!A751,Quantities!$A$1:$B$576,2,FALSE)),0,VLOOKUP('Prices updated for CPI'!A751,Quantities!$A$1:$B$576,2,FALSE))</f>
        <v>1</v>
      </c>
      <c r="C751" s="18"/>
      <c r="D751" s="19">
        <v>6</v>
      </c>
      <c r="E751" s="20">
        <v>1</v>
      </c>
      <c r="F751" s="21">
        <v>0</v>
      </c>
      <c r="G751" s="22">
        <v>0</v>
      </c>
      <c r="H751" s="22">
        <v>0</v>
      </c>
      <c r="I751" s="22">
        <v>0</v>
      </c>
      <c r="J751" s="23">
        <f t="shared" si="569"/>
        <v>0</v>
      </c>
      <c r="K751" s="24">
        <f>IF(ISERROR(VLOOKUP($A751,'14-15 pricing'!$A$1:$D$1208,4,FALSE)),L751,VLOOKUP($A751,'14-15 pricing'!$A$1:$D$1208,4,FALSE))</f>
        <v>0</v>
      </c>
      <c r="L751" s="24">
        <f t="shared" si="570"/>
        <v>0</v>
      </c>
      <c r="M751" s="24"/>
      <c r="N751" s="24"/>
      <c r="O751" s="24"/>
      <c r="P751" s="24"/>
      <c r="Q751" s="24"/>
      <c r="R751" s="24"/>
      <c r="S751" s="24"/>
      <c r="T751" s="24"/>
      <c r="U751" s="24">
        <f t="shared" si="570"/>
        <v>0</v>
      </c>
      <c r="V751" s="24">
        <f t="shared" si="570"/>
        <v>0</v>
      </c>
      <c r="W751" s="24">
        <f t="shared" si="570"/>
        <v>0</v>
      </c>
      <c r="X751" s="35"/>
      <c r="Y751" s="35"/>
      <c r="Z751" s="35"/>
      <c r="AA751" s="35"/>
      <c r="AC751" s="49">
        <f t="shared" si="539"/>
        <v>0</v>
      </c>
      <c r="AD751" s="49">
        <f t="shared" si="540"/>
        <v>0</v>
      </c>
      <c r="AE751" s="49">
        <f t="shared" si="571"/>
        <v>0</v>
      </c>
      <c r="AF751" s="49">
        <f t="shared" si="571"/>
        <v>0</v>
      </c>
      <c r="AG751" s="49">
        <f t="shared" si="571"/>
        <v>0</v>
      </c>
      <c r="AH751" s="50">
        <f t="shared" si="572"/>
        <v>0</v>
      </c>
      <c r="AI751" s="49">
        <f t="shared" si="573"/>
        <v>0</v>
      </c>
      <c r="AJ751" s="51">
        <f t="shared" si="574"/>
        <v>0</v>
      </c>
      <c r="AK751" s="61"/>
      <c r="AL751" s="69">
        <f t="shared" si="575"/>
        <v>0</v>
      </c>
      <c r="AM751" s="69">
        <f t="shared" si="576"/>
        <v>0</v>
      </c>
      <c r="AN751" s="69">
        <f t="shared" si="576"/>
        <v>0</v>
      </c>
      <c r="AO751" s="69">
        <f t="shared" si="576"/>
        <v>0</v>
      </c>
      <c r="AP751" s="69">
        <f t="shared" si="576"/>
        <v>0</v>
      </c>
      <c r="AQ751" s="70">
        <f t="shared" si="577"/>
        <v>0</v>
      </c>
      <c r="AS751" s="74">
        <f t="shared" si="578"/>
        <v>0</v>
      </c>
      <c r="AT751" s="74">
        <f t="shared" si="578"/>
        <v>0</v>
      </c>
      <c r="AU751" s="74">
        <f t="shared" si="578"/>
        <v>0</v>
      </c>
      <c r="AV751" s="74">
        <f t="shared" si="578"/>
        <v>0</v>
      </c>
      <c r="AW751" s="45"/>
      <c r="AX751" s="42" t="str">
        <f t="shared" si="557"/>
        <v>FLU0060-ST-0001-006-B</v>
      </c>
      <c r="AY751" s="42">
        <f t="shared" si="558"/>
        <v>0</v>
      </c>
      <c r="AZ751" s="43">
        <f t="shared" si="579"/>
        <v>0</v>
      </c>
      <c r="BA751" s="43">
        <f t="shared" si="580"/>
        <v>0</v>
      </c>
      <c r="BB751" s="43" t="e">
        <f>(AZ751-#REF!)+BA751</f>
        <v>#REF!</v>
      </c>
      <c r="BC751" s="43"/>
      <c r="BD751" s="43"/>
      <c r="BE751" s="43">
        <f t="shared" si="581"/>
        <v>0</v>
      </c>
      <c r="BF751" s="43"/>
      <c r="BG751" s="43"/>
      <c r="BH751" s="43"/>
      <c r="BI751" s="43"/>
      <c r="BJ751" s="43">
        <f t="shared" si="582"/>
        <v>0</v>
      </c>
    </row>
    <row r="752" spans="1:62" x14ac:dyDescent="0.2">
      <c r="A752" s="17" t="s">
        <v>651</v>
      </c>
      <c r="B752" s="17">
        <f>IF(ISERROR(VLOOKUP('Prices updated for CPI'!A752,Quantities!$A$1:$B$576,2,FALSE)),0,VLOOKUP('Prices updated for CPI'!A752,Quantities!$A$1:$B$576,2,FALSE))</f>
        <v>1</v>
      </c>
      <c r="C752" s="18"/>
      <c r="D752" s="19">
        <v>6</v>
      </c>
      <c r="E752" s="20">
        <v>1</v>
      </c>
      <c r="F752" s="21">
        <v>0</v>
      </c>
      <c r="G752" s="22">
        <v>0</v>
      </c>
      <c r="H752" s="22">
        <v>0</v>
      </c>
      <c r="I752" s="22">
        <v>0</v>
      </c>
      <c r="J752" s="23">
        <f t="shared" si="569"/>
        <v>0</v>
      </c>
      <c r="K752" s="24">
        <f>IF(ISERROR(VLOOKUP($A752,'14-15 pricing'!$A$1:$D$1208,4,FALSE)),L752,VLOOKUP($A752,'14-15 pricing'!$A$1:$D$1208,4,FALSE))</f>
        <v>0</v>
      </c>
      <c r="L752" s="24">
        <f t="shared" si="570"/>
        <v>0</v>
      </c>
      <c r="M752" s="24"/>
      <c r="N752" s="24"/>
      <c r="O752" s="24"/>
      <c r="P752" s="24"/>
      <c r="Q752" s="24"/>
      <c r="R752" s="24"/>
      <c r="S752" s="24"/>
      <c r="T752" s="24"/>
      <c r="U752" s="24">
        <f t="shared" si="570"/>
        <v>0</v>
      </c>
      <c r="V752" s="24">
        <f t="shared" si="570"/>
        <v>0</v>
      </c>
      <c r="W752" s="24">
        <f t="shared" si="570"/>
        <v>0</v>
      </c>
      <c r="X752" s="35"/>
      <c r="Y752" s="35"/>
      <c r="Z752" s="35"/>
      <c r="AA752" s="35"/>
      <c r="AC752" s="49">
        <f t="shared" si="539"/>
        <v>0</v>
      </c>
      <c r="AD752" s="49">
        <f t="shared" si="540"/>
        <v>0</v>
      </c>
      <c r="AE752" s="49">
        <f t="shared" si="571"/>
        <v>0</v>
      </c>
      <c r="AF752" s="49">
        <f t="shared" si="571"/>
        <v>0</v>
      </c>
      <c r="AG752" s="49">
        <f t="shared" si="571"/>
        <v>0</v>
      </c>
      <c r="AH752" s="50">
        <f t="shared" si="572"/>
        <v>0</v>
      </c>
      <c r="AI752" s="49">
        <f t="shared" si="573"/>
        <v>0</v>
      </c>
      <c r="AJ752" s="51">
        <f t="shared" si="574"/>
        <v>0</v>
      </c>
      <c r="AK752" s="61"/>
      <c r="AL752" s="69">
        <f t="shared" si="575"/>
        <v>0</v>
      </c>
      <c r="AM752" s="69">
        <f t="shared" si="576"/>
        <v>0</v>
      </c>
      <c r="AN752" s="69">
        <f t="shared" si="576"/>
        <v>0</v>
      </c>
      <c r="AO752" s="69">
        <f t="shared" si="576"/>
        <v>0</v>
      </c>
      <c r="AP752" s="69">
        <f t="shared" si="576"/>
        <v>0</v>
      </c>
      <c r="AQ752" s="70">
        <f t="shared" si="577"/>
        <v>0</v>
      </c>
      <c r="AS752" s="74">
        <f t="shared" si="578"/>
        <v>0</v>
      </c>
      <c r="AT752" s="74">
        <f t="shared" si="578"/>
        <v>0</v>
      </c>
      <c r="AU752" s="74">
        <f t="shared" si="578"/>
        <v>0</v>
      </c>
      <c r="AV752" s="74">
        <f t="shared" si="578"/>
        <v>0</v>
      </c>
      <c r="AW752" s="45"/>
      <c r="AX752" s="42" t="str">
        <f t="shared" si="557"/>
        <v>FLU0080-ST-0001-006-B</v>
      </c>
      <c r="AY752" s="42">
        <f t="shared" si="558"/>
        <v>0</v>
      </c>
      <c r="AZ752" s="43">
        <f t="shared" si="579"/>
        <v>0</v>
      </c>
      <c r="BA752" s="43">
        <f t="shared" si="580"/>
        <v>0</v>
      </c>
      <c r="BB752" s="43" t="e">
        <f>(AZ752-#REF!)+BA752</f>
        <v>#REF!</v>
      </c>
      <c r="BC752" s="43"/>
      <c r="BD752" s="43"/>
      <c r="BE752" s="43">
        <f t="shared" si="581"/>
        <v>0</v>
      </c>
      <c r="BF752" s="43"/>
      <c r="BG752" s="43"/>
      <c r="BH752" s="43"/>
      <c r="BI752" s="43"/>
      <c r="BJ752" s="43">
        <f t="shared" si="582"/>
        <v>0</v>
      </c>
    </row>
    <row r="753" spans="1:62" x14ac:dyDescent="0.2">
      <c r="A753" s="17" t="s">
        <v>652</v>
      </c>
      <c r="B753" s="17">
        <f>IF(ISERROR(VLOOKUP('Prices updated for CPI'!A753,Quantities!$A$1:$B$576,2,FALSE)),0,VLOOKUP('Prices updated for CPI'!A753,Quantities!$A$1:$B$576,2,FALSE))</f>
        <v>10</v>
      </c>
      <c r="C753" s="18"/>
      <c r="D753" s="19">
        <v>6</v>
      </c>
      <c r="E753" s="20">
        <v>1</v>
      </c>
      <c r="F753" s="21">
        <v>0</v>
      </c>
      <c r="G753" s="22">
        <v>0</v>
      </c>
      <c r="H753" s="22">
        <v>0</v>
      </c>
      <c r="I753" s="22">
        <v>0</v>
      </c>
      <c r="J753" s="23">
        <f t="shared" si="569"/>
        <v>0</v>
      </c>
      <c r="K753" s="24">
        <f>IF(ISERROR(VLOOKUP($A753,'14-15 pricing'!$A$1:$D$1208,4,FALSE)),L753,VLOOKUP($A753,'14-15 pricing'!$A$1:$D$1208,4,FALSE))</f>
        <v>0</v>
      </c>
      <c r="L753" s="24">
        <f t="shared" si="570"/>
        <v>0</v>
      </c>
      <c r="M753" s="24"/>
      <c r="N753" s="24"/>
      <c r="O753" s="24"/>
      <c r="P753" s="24"/>
      <c r="Q753" s="24"/>
      <c r="R753" s="24"/>
      <c r="S753" s="24"/>
      <c r="T753" s="24"/>
      <c r="U753" s="24">
        <f t="shared" si="570"/>
        <v>0</v>
      </c>
      <c r="V753" s="24">
        <f t="shared" si="570"/>
        <v>0</v>
      </c>
      <c r="W753" s="24">
        <f t="shared" si="570"/>
        <v>0</v>
      </c>
      <c r="X753" s="35"/>
      <c r="Y753" s="35"/>
      <c r="Z753" s="35"/>
      <c r="AA753" s="35"/>
      <c r="AC753" s="49">
        <f t="shared" si="539"/>
        <v>0</v>
      </c>
      <c r="AD753" s="49">
        <f t="shared" si="540"/>
        <v>0</v>
      </c>
      <c r="AE753" s="49">
        <f t="shared" si="571"/>
        <v>0</v>
      </c>
      <c r="AF753" s="49">
        <f t="shared" si="571"/>
        <v>0</v>
      </c>
      <c r="AG753" s="49">
        <f t="shared" si="571"/>
        <v>0</v>
      </c>
      <c r="AH753" s="50">
        <f t="shared" si="572"/>
        <v>0</v>
      </c>
      <c r="AI753" s="49">
        <f t="shared" si="573"/>
        <v>0</v>
      </c>
      <c r="AJ753" s="51">
        <f t="shared" si="574"/>
        <v>0</v>
      </c>
      <c r="AK753" s="61"/>
      <c r="AL753" s="69">
        <f t="shared" si="575"/>
        <v>0</v>
      </c>
      <c r="AM753" s="69">
        <f t="shared" si="576"/>
        <v>0</v>
      </c>
      <c r="AN753" s="69">
        <f t="shared" si="576"/>
        <v>0</v>
      </c>
      <c r="AO753" s="69">
        <f t="shared" si="576"/>
        <v>0</v>
      </c>
      <c r="AP753" s="69">
        <f t="shared" si="576"/>
        <v>0</v>
      </c>
      <c r="AQ753" s="70">
        <f t="shared" si="577"/>
        <v>0</v>
      </c>
      <c r="AS753" s="74">
        <f t="shared" si="578"/>
        <v>0</v>
      </c>
      <c r="AT753" s="74">
        <f t="shared" si="578"/>
        <v>0</v>
      </c>
      <c r="AU753" s="74">
        <f t="shared" si="578"/>
        <v>0</v>
      </c>
      <c r="AV753" s="74">
        <f t="shared" si="578"/>
        <v>0</v>
      </c>
      <c r="AW753" s="45"/>
      <c r="AX753" s="42" t="str">
        <f t="shared" si="557"/>
        <v>FLU0100-ST-0001-006-B</v>
      </c>
      <c r="AY753" s="42">
        <f t="shared" si="558"/>
        <v>0</v>
      </c>
      <c r="AZ753" s="43">
        <f t="shared" si="579"/>
        <v>0</v>
      </c>
      <c r="BA753" s="43">
        <f t="shared" si="580"/>
        <v>0</v>
      </c>
      <c r="BB753" s="43" t="e">
        <f>(AZ753-#REF!)+BA753</f>
        <v>#REF!</v>
      </c>
      <c r="BC753" s="43"/>
      <c r="BD753" s="43"/>
      <c r="BE753" s="43">
        <f t="shared" si="581"/>
        <v>0</v>
      </c>
      <c r="BF753" s="43"/>
      <c r="BG753" s="43"/>
      <c r="BH753" s="43"/>
      <c r="BI753" s="43"/>
      <c r="BJ753" s="43">
        <f t="shared" si="582"/>
        <v>0</v>
      </c>
    </row>
    <row r="754" spans="1:62" x14ac:dyDescent="0.2">
      <c r="A754" s="17" t="s">
        <v>653</v>
      </c>
      <c r="B754" s="17">
        <f>IF(ISERROR(VLOOKUP('Prices updated for CPI'!A754,Quantities!$A$1:$B$576,2,FALSE)),0,VLOOKUP('Prices updated for CPI'!A754,Quantities!$A$1:$B$576,2,FALSE))</f>
        <v>28</v>
      </c>
      <c r="C754" s="18"/>
      <c r="D754" s="19">
        <v>6</v>
      </c>
      <c r="E754" s="20">
        <v>1</v>
      </c>
      <c r="F754" s="21">
        <v>0</v>
      </c>
      <c r="G754" s="22">
        <v>0</v>
      </c>
      <c r="H754" s="22">
        <v>0</v>
      </c>
      <c r="I754" s="22">
        <v>0</v>
      </c>
      <c r="J754" s="23">
        <f t="shared" si="569"/>
        <v>0</v>
      </c>
      <c r="K754" s="24">
        <f>IF(ISERROR(VLOOKUP($A754,'14-15 pricing'!$A$1:$D$1208,4,FALSE)),L754,VLOOKUP($A754,'14-15 pricing'!$A$1:$D$1208,4,FALSE))</f>
        <v>0</v>
      </c>
      <c r="L754" s="24">
        <f t="shared" si="570"/>
        <v>0</v>
      </c>
      <c r="M754" s="24"/>
      <c r="N754" s="24"/>
      <c r="O754" s="24"/>
      <c r="P754" s="24"/>
      <c r="Q754" s="24"/>
      <c r="R754" s="24"/>
      <c r="S754" s="24"/>
      <c r="T754" s="24"/>
      <c r="U754" s="24">
        <f t="shared" si="570"/>
        <v>0</v>
      </c>
      <c r="V754" s="24">
        <f t="shared" si="570"/>
        <v>0</v>
      </c>
      <c r="W754" s="24">
        <f t="shared" si="570"/>
        <v>0</v>
      </c>
      <c r="X754" s="35"/>
      <c r="Y754" s="35"/>
      <c r="Z754" s="35"/>
      <c r="AA754" s="35"/>
      <c r="AC754" s="49">
        <f t="shared" si="539"/>
        <v>0</v>
      </c>
      <c r="AD754" s="49">
        <f t="shared" si="540"/>
        <v>0</v>
      </c>
      <c r="AE754" s="49">
        <f t="shared" si="571"/>
        <v>0</v>
      </c>
      <c r="AF754" s="49">
        <f t="shared" si="571"/>
        <v>0</v>
      </c>
      <c r="AG754" s="49">
        <f t="shared" si="571"/>
        <v>0</v>
      </c>
      <c r="AH754" s="50">
        <f t="shared" si="572"/>
        <v>0</v>
      </c>
      <c r="AI754" s="49">
        <f t="shared" si="573"/>
        <v>0</v>
      </c>
      <c r="AJ754" s="51">
        <f t="shared" si="574"/>
        <v>0</v>
      </c>
      <c r="AK754" s="61"/>
      <c r="AL754" s="69">
        <f t="shared" si="575"/>
        <v>0</v>
      </c>
      <c r="AM754" s="69">
        <f t="shared" si="576"/>
        <v>0</v>
      </c>
      <c r="AN754" s="69">
        <f t="shared" si="576"/>
        <v>0</v>
      </c>
      <c r="AO754" s="69">
        <f t="shared" si="576"/>
        <v>0</v>
      </c>
      <c r="AP754" s="69">
        <f t="shared" si="576"/>
        <v>0</v>
      </c>
      <c r="AQ754" s="70">
        <f t="shared" si="577"/>
        <v>0</v>
      </c>
      <c r="AS754" s="74">
        <f t="shared" si="578"/>
        <v>0</v>
      </c>
      <c r="AT754" s="74">
        <f t="shared" si="578"/>
        <v>0</v>
      </c>
      <c r="AU754" s="74">
        <f t="shared" si="578"/>
        <v>0</v>
      </c>
      <c r="AV754" s="74">
        <f t="shared" si="578"/>
        <v>0</v>
      </c>
      <c r="AW754" s="45"/>
      <c r="AX754" s="42" t="str">
        <f t="shared" si="557"/>
        <v>FLU0130-ST-0001-006-B</v>
      </c>
      <c r="AY754" s="42">
        <f t="shared" si="558"/>
        <v>0</v>
      </c>
      <c r="AZ754" s="43">
        <f t="shared" si="579"/>
        <v>0</v>
      </c>
      <c r="BA754" s="43">
        <f t="shared" si="580"/>
        <v>0</v>
      </c>
      <c r="BB754" s="43" t="e">
        <f>(AZ754-#REF!)+BA754</f>
        <v>#REF!</v>
      </c>
      <c r="BC754" s="43"/>
      <c r="BD754" s="43"/>
      <c r="BE754" s="43">
        <f t="shared" si="581"/>
        <v>0</v>
      </c>
      <c r="BF754" s="43"/>
      <c r="BG754" s="43"/>
      <c r="BH754" s="43"/>
      <c r="BI754" s="43"/>
      <c r="BJ754" s="43">
        <f t="shared" si="582"/>
        <v>0</v>
      </c>
    </row>
    <row r="755" spans="1:62" x14ac:dyDescent="0.2">
      <c r="A755" s="17" t="s">
        <v>654</v>
      </c>
      <c r="B755" s="17">
        <f>IF(ISERROR(VLOOKUP('Prices updated for CPI'!A755,Quantities!$A$1:$B$576,2,FALSE)),0,VLOOKUP('Prices updated for CPI'!A755,Quantities!$A$1:$B$576,2,FALSE))</f>
        <v>32</v>
      </c>
      <c r="C755" s="18"/>
      <c r="D755" s="19">
        <v>6</v>
      </c>
      <c r="E755" s="20">
        <v>1</v>
      </c>
      <c r="F755" s="21">
        <v>0</v>
      </c>
      <c r="G755" s="22">
        <v>0</v>
      </c>
      <c r="H755" s="22">
        <v>0</v>
      </c>
      <c r="I755" s="22">
        <v>0</v>
      </c>
      <c r="J755" s="23">
        <f t="shared" si="569"/>
        <v>0</v>
      </c>
      <c r="K755" s="24">
        <f>IF(ISERROR(VLOOKUP($A755,'14-15 pricing'!$A$1:$D$1208,4,FALSE)),L755,VLOOKUP($A755,'14-15 pricing'!$A$1:$D$1208,4,FALSE))</f>
        <v>0</v>
      </c>
      <c r="L755" s="24">
        <f t="shared" si="570"/>
        <v>0</v>
      </c>
      <c r="M755" s="24"/>
      <c r="N755" s="24"/>
      <c r="O755" s="24"/>
      <c r="P755" s="24"/>
      <c r="Q755" s="24"/>
      <c r="R755" s="24"/>
      <c r="S755" s="24"/>
      <c r="T755" s="24"/>
      <c r="U755" s="24">
        <f t="shared" si="570"/>
        <v>0</v>
      </c>
      <c r="V755" s="24">
        <f t="shared" si="570"/>
        <v>0</v>
      </c>
      <c r="W755" s="24">
        <f t="shared" si="570"/>
        <v>0</v>
      </c>
      <c r="X755" s="35"/>
      <c r="Y755" s="35"/>
      <c r="Z755" s="35"/>
      <c r="AA755" s="35"/>
      <c r="AC755" s="49">
        <f t="shared" si="539"/>
        <v>0</v>
      </c>
      <c r="AD755" s="49">
        <f t="shared" si="540"/>
        <v>0</v>
      </c>
      <c r="AE755" s="49">
        <f t="shared" si="571"/>
        <v>0</v>
      </c>
      <c r="AF755" s="49">
        <f t="shared" si="571"/>
        <v>0</v>
      </c>
      <c r="AG755" s="49">
        <f t="shared" si="571"/>
        <v>0</v>
      </c>
      <c r="AH755" s="50">
        <f t="shared" si="572"/>
        <v>0</v>
      </c>
      <c r="AI755" s="49">
        <f t="shared" si="573"/>
        <v>0</v>
      </c>
      <c r="AJ755" s="51">
        <f t="shared" si="574"/>
        <v>0</v>
      </c>
      <c r="AK755" s="61"/>
      <c r="AL755" s="69">
        <f t="shared" si="575"/>
        <v>0</v>
      </c>
      <c r="AM755" s="69">
        <f t="shared" si="576"/>
        <v>0</v>
      </c>
      <c r="AN755" s="69">
        <f t="shared" si="576"/>
        <v>0</v>
      </c>
      <c r="AO755" s="69">
        <f t="shared" si="576"/>
        <v>0</v>
      </c>
      <c r="AP755" s="69">
        <f t="shared" si="576"/>
        <v>0</v>
      </c>
      <c r="AQ755" s="70">
        <f t="shared" si="577"/>
        <v>0</v>
      </c>
      <c r="AS755" s="74">
        <f t="shared" si="578"/>
        <v>0</v>
      </c>
      <c r="AT755" s="74">
        <f t="shared" si="578"/>
        <v>0</v>
      </c>
      <c r="AU755" s="74">
        <f t="shared" si="578"/>
        <v>0</v>
      </c>
      <c r="AV755" s="74">
        <f t="shared" si="578"/>
        <v>0</v>
      </c>
      <c r="AW755" s="45"/>
      <c r="AX755" s="42" t="str">
        <f t="shared" si="557"/>
        <v>FLU0140-ST-0001-006-B</v>
      </c>
      <c r="AY755" s="42">
        <f t="shared" si="558"/>
        <v>0</v>
      </c>
      <c r="AZ755" s="43">
        <f t="shared" si="579"/>
        <v>0</v>
      </c>
      <c r="BA755" s="43">
        <f t="shared" si="580"/>
        <v>0</v>
      </c>
      <c r="BB755" s="43" t="e">
        <f>(AZ755-#REF!)+BA755</f>
        <v>#REF!</v>
      </c>
      <c r="BC755" s="43"/>
      <c r="BD755" s="43"/>
      <c r="BE755" s="43">
        <f t="shared" si="581"/>
        <v>0</v>
      </c>
      <c r="BF755" s="43"/>
      <c r="BG755" s="43"/>
      <c r="BH755" s="43"/>
      <c r="BI755" s="43"/>
      <c r="BJ755" s="43">
        <f t="shared" si="582"/>
        <v>0</v>
      </c>
    </row>
    <row r="756" spans="1:62" x14ac:dyDescent="0.2">
      <c r="A756" s="17" t="s">
        <v>655</v>
      </c>
      <c r="B756" s="17">
        <f>IF(ISERROR(VLOOKUP('Prices updated for CPI'!A756,Quantities!$A$1:$B$576,2,FALSE)),0,VLOOKUP('Prices updated for CPI'!A756,Quantities!$A$1:$B$576,2,FALSE))</f>
        <v>4</v>
      </c>
      <c r="C756" s="18"/>
      <c r="D756" s="19">
        <v>6</v>
      </c>
      <c r="E756" s="20">
        <v>1</v>
      </c>
      <c r="F756" s="21">
        <v>0</v>
      </c>
      <c r="G756" s="22">
        <v>0</v>
      </c>
      <c r="H756" s="22">
        <v>0</v>
      </c>
      <c r="I756" s="22">
        <v>0</v>
      </c>
      <c r="J756" s="23">
        <f t="shared" si="569"/>
        <v>0</v>
      </c>
      <c r="K756" s="24">
        <f>IF(ISERROR(VLOOKUP($A756,'14-15 pricing'!$A$1:$D$1208,4,FALSE)),L756,VLOOKUP($A756,'14-15 pricing'!$A$1:$D$1208,4,FALSE))</f>
        <v>0</v>
      </c>
      <c r="L756" s="24">
        <f t="shared" si="570"/>
        <v>0</v>
      </c>
      <c r="M756" s="24"/>
      <c r="N756" s="24"/>
      <c r="O756" s="24"/>
      <c r="P756" s="24"/>
      <c r="Q756" s="24"/>
      <c r="R756" s="24"/>
      <c r="S756" s="24"/>
      <c r="T756" s="24"/>
      <c r="U756" s="24">
        <f t="shared" si="570"/>
        <v>0</v>
      </c>
      <c r="V756" s="24">
        <f t="shared" si="570"/>
        <v>0</v>
      </c>
      <c r="W756" s="24">
        <f t="shared" si="570"/>
        <v>0</v>
      </c>
      <c r="X756" s="35"/>
      <c r="Y756" s="35"/>
      <c r="Z756" s="35"/>
      <c r="AA756" s="35"/>
      <c r="AC756" s="49">
        <f t="shared" si="539"/>
        <v>0</v>
      </c>
      <c r="AD756" s="49">
        <f t="shared" si="540"/>
        <v>0</v>
      </c>
      <c r="AE756" s="49">
        <f t="shared" si="571"/>
        <v>0</v>
      </c>
      <c r="AF756" s="49">
        <f t="shared" si="571"/>
        <v>0</v>
      </c>
      <c r="AG756" s="49">
        <f t="shared" si="571"/>
        <v>0</v>
      </c>
      <c r="AH756" s="50">
        <f t="shared" si="572"/>
        <v>0</v>
      </c>
      <c r="AI756" s="49">
        <f t="shared" si="573"/>
        <v>0</v>
      </c>
      <c r="AJ756" s="51">
        <f t="shared" si="574"/>
        <v>0</v>
      </c>
      <c r="AK756" s="61"/>
      <c r="AL756" s="69">
        <f t="shared" si="575"/>
        <v>0</v>
      </c>
      <c r="AM756" s="69">
        <f t="shared" si="576"/>
        <v>0</v>
      </c>
      <c r="AN756" s="69">
        <f t="shared" si="576"/>
        <v>0</v>
      </c>
      <c r="AO756" s="69">
        <f t="shared" si="576"/>
        <v>0</v>
      </c>
      <c r="AP756" s="69">
        <f t="shared" si="576"/>
        <v>0</v>
      </c>
      <c r="AQ756" s="70">
        <f t="shared" si="577"/>
        <v>0</v>
      </c>
      <c r="AS756" s="74">
        <f t="shared" si="578"/>
        <v>0</v>
      </c>
      <c r="AT756" s="74">
        <f t="shared" si="578"/>
        <v>0</v>
      </c>
      <c r="AU756" s="74">
        <f t="shared" si="578"/>
        <v>0</v>
      </c>
      <c r="AV756" s="74">
        <f t="shared" si="578"/>
        <v>0</v>
      </c>
      <c r="AW756" s="45"/>
      <c r="AX756" s="42" t="str">
        <f t="shared" si="557"/>
        <v>FLU0240-ST-0001-006-B</v>
      </c>
      <c r="AY756" s="42">
        <f t="shared" si="558"/>
        <v>0</v>
      </c>
      <c r="AZ756" s="43">
        <f t="shared" si="579"/>
        <v>0</v>
      </c>
      <c r="BA756" s="43">
        <f t="shared" si="580"/>
        <v>0</v>
      </c>
      <c r="BB756" s="43" t="e">
        <f>(AZ756-#REF!)+BA756</f>
        <v>#REF!</v>
      </c>
      <c r="BC756" s="43"/>
      <c r="BD756" s="43"/>
      <c r="BE756" s="43">
        <f t="shared" si="581"/>
        <v>0</v>
      </c>
      <c r="BF756" s="43"/>
      <c r="BG756" s="43"/>
      <c r="BH756" s="43"/>
      <c r="BI756" s="43"/>
      <c r="BJ756" s="43">
        <f t="shared" si="582"/>
        <v>0</v>
      </c>
    </row>
    <row r="757" spans="1:62" x14ac:dyDescent="0.2">
      <c r="A757" s="17" t="s">
        <v>656</v>
      </c>
      <c r="B757" s="17">
        <f>IF(ISERROR(VLOOKUP('Prices updated for CPI'!A757,Quantities!$A$1:$B$576,2,FALSE)),0,VLOOKUP('Prices updated for CPI'!A757,Quantities!$A$1:$B$576,2,FALSE))</f>
        <v>36</v>
      </c>
      <c r="C757" s="18"/>
      <c r="D757" s="19">
        <v>6</v>
      </c>
      <c r="E757" s="20">
        <v>1</v>
      </c>
      <c r="F757" s="21">
        <v>0</v>
      </c>
      <c r="G757" s="22">
        <v>0</v>
      </c>
      <c r="H757" s="22">
        <v>0</v>
      </c>
      <c r="I757" s="22">
        <v>0</v>
      </c>
      <c r="J757" s="23">
        <f t="shared" si="569"/>
        <v>0</v>
      </c>
      <c r="K757" s="24">
        <f>IF(ISERROR(VLOOKUP($A757,'14-15 pricing'!$A$1:$D$1208,4,FALSE)),L757,VLOOKUP($A757,'14-15 pricing'!$A$1:$D$1208,4,FALSE))</f>
        <v>0</v>
      </c>
      <c r="L757" s="24">
        <f t="shared" si="570"/>
        <v>0</v>
      </c>
      <c r="M757" s="24"/>
      <c r="N757" s="24"/>
      <c r="O757" s="24"/>
      <c r="P757" s="24"/>
      <c r="Q757" s="24"/>
      <c r="R757" s="24"/>
      <c r="S757" s="24"/>
      <c r="T757" s="24"/>
      <c r="U757" s="24">
        <f t="shared" si="570"/>
        <v>0</v>
      </c>
      <c r="V757" s="24">
        <f t="shared" si="570"/>
        <v>0</v>
      </c>
      <c r="W757" s="24">
        <f t="shared" si="570"/>
        <v>0</v>
      </c>
      <c r="X757" s="35"/>
      <c r="Y757" s="35"/>
      <c r="Z757" s="35"/>
      <c r="AA757" s="35"/>
      <c r="AC757" s="49">
        <f t="shared" si="539"/>
        <v>0</v>
      </c>
      <c r="AD757" s="49">
        <f t="shared" si="540"/>
        <v>0</v>
      </c>
      <c r="AE757" s="49">
        <f t="shared" si="571"/>
        <v>0</v>
      </c>
      <c r="AF757" s="49">
        <f t="shared" si="571"/>
        <v>0</v>
      </c>
      <c r="AG757" s="49">
        <f t="shared" si="571"/>
        <v>0</v>
      </c>
      <c r="AH757" s="50">
        <f t="shared" si="572"/>
        <v>0</v>
      </c>
      <c r="AI757" s="49">
        <f t="shared" si="573"/>
        <v>0</v>
      </c>
      <c r="AJ757" s="51">
        <f t="shared" si="574"/>
        <v>0</v>
      </c>
      <c r="AK757" s="61"/>
      <c r="AL757" s="69">
        <f t="shared" si="575"/>
        <v>0</v>
      </c>
      <c r="AM757" s="69">
        <f t="shared" si="576"/>
        <v>0</v>
      </c>
      <c r="AN757" s="69">
        <f t="shared" si="576"/>
        <v>0</v>
      </c>
      <c r="AO757" s="69">
        <f t="shared" si="576"/>
        <v>0</v>
      </c>
      <c r="AP757" s="69">
        <f t="shared" si="576"/>
        <v>0</v>
      </c>
      <c r="AQ757" s="70">
        <f t="shared" si="577"/>
        <v>0</v>
      </c>
      <c r="AS757" s="74">
        <f t="shared" si="578"/>
        <v>0</v>
      </c>
      <c r="AT757" s="74">
        <f t="shared" si="578"/>
        <v>0</v>
      </c>
      <c r="AU757" s="74">
        <f t="shared" si="578"/>
        <v>0</v>
      </c>
      <c r="AV757" s="74">
        <f t="shared" si="578"/>
        <v>0</v>
      </c>
      <c r="AW757" s="45"/>
      <c r="AX757" s="42" t="str">
        <f t="shared" si="557"/>
        <v>FLU0350-ST-0001-006-B</v>
      </c>
      <c r="AY757" s="42">
        <f t="shared" si="558"/>
        <v>0</v>
      </c>
      <c r="AZ757" s="43">
        <f t="shared" si="579"/>
        <v>0</v>
      </c>
      <c r="BA757" s="43">
        <f t="shared" ref="BA757:BA772" si="583">IF($B757=0,U757,AZ757*(1+AT757))</f>
        <v>0</v>
      </c>
      <c r="BB757" s="43" t="e">
        <f>(AZ757-#REF!)+BA757</f>
        <v>#REF!</v>
      </c>
      <c r="BC757" s="43"/>
      <c r="BD757" s="43"/>
      <c r="BE757" s="43">
        <f t="shared" si="581"/>
        <v>0</v>
      </c>
      <c r="BF757" s="43"/>
      <c r="BG757" s="43"/>
      <c r="BH757" s="43"/>
      <c r="BI757" s="43"/>
      <c r="BJ757" s="43">
        <f t="shared" si="582"/>
        <v>0</v>
      </c>
    </row>
    <row r="758" spans="1:62" x14ac:dyDescent="0.2">
      <c r="A758" s="26" t="s">
        <v>657</v>
      </c>
      <c r="B758" s="17">
        <f>IF(ISERROR(VLOOKUP('Prices updated for CPI'!A758,Quantities!$A$1:$B$576,2,FALSE)),0,VLOOKUP('Prices updated for CPI'!A758,Quantities!$A$1:$B$576,2,FALSE))</f>
        <v>9</v>
      </c>
      <c r="C758" s="18"/>
      <c r="D758" s="19">
        <v>6</v>
      </c>
      <c r="E758" s="20">
        <v>1</v>
      </c>
      <c r="F758" s="21">
        <v>0</v>
      </c>
      <c r="G758" s="22">
        <v>0</v>
      </c>
      <c r="H758" s="22">
        <v>0</v>
      </c>
      <c r="I758" s="22">
        <v>0</v>
      </c>
      <c r="J758" s="23">
        <f t="shared" si="569"/>
        <v>0</v>
      </c>
      <c r="K758" s="24">
        <f>IF(ISERROR(VLOOKUP($A758,'14-15 pricing'!$A$1:$D$1208,4,FALSE)),L758,VLOOKUP($A758,'14-15 pricing'!$A$1:$D$1208,4,FALSE))</f>
        <v>0</v>
      </c>
      <c r="L758" s="24">
        <f t="shared" si="570"/>
        <v>0</v>
      </c>
      <c r="M758" s="24"/>
      <c r="N758" s="24"/>
      <c r="O758" s="24"/>
      <c r="P758" s="24"/>
      <c r="Q758" s="24"/>
      <c r="R758" s="24"/>
      <c r="S758" s="24"/>
      <c r="T758" s="24"/>
      <c r="U758" s="24">
        <f t="shared" si="570"/>
        <v>0</v>
      </c>
      <c r="V758" s="24">
        <f t="shared" si="570"/>
        <v>0</v>
      </c>
      <c r="W758" s="24">
        <f t="shared" si="570"/>
        <v>0</v>
      </c>
      <c r="X758" s="35"/>
      <c r="Y758" s="35"/>
      <c r="Z758" s="35"/>
      <c r="AA758" s="35"/>
      <c r="AC758" s="49">
        <f t="shared" si="539"/>
        <v>0</v>
      </c>
      <c r="AD758" s="49">
        <f t="shared" si="540"/>
        <v>0</v>
      </c>
      <c r="AE758" s="49">
        <f t="shared" si="571"/>
        <v>0</v>
      </c>
      <c r="AF758" s="49">
        <f t="shared" si="571"/>
        <v>0</v>
      </c>
      <c r="AG758" s="49">
        <f t="shared" si="571"/>
        <v>0</v>
      </c>
      <c r="AH758" s="50">
        <f t="shared" si="572"/>
        <v>0</v>
      </c>
      <c r="AI758" s="49">
        <f t="shared" si="573"/>
        <v>0</v>
      </c>
      <c r="AJ758" s="51">
        <f t="shared" si="574"/>
        <v>0</v>
      </c>
      <c r="AK758" s="61"/>
      <c r="AL758" s="69">
        <f t="shared" si="575"/>
        <v>0</v>
      </c>
      <c r="AM758" s="69">
        <f t="shared" si="576"/>
        <v>0</v>
      </c>
      <c r="AN758" s="69">
        <f t="shared" si="576"/>
        <v>0</v>
      </c>
      <c r="AO758" s="69">
        <f t="shared" si="576"/>
        <v>0</v>
      </c>
      <c r="AP758" s="69">
        <f t="shared" si="576"/>
        <v>0</v>
      </c>
      <c r="AQ758" s="70">
        <f t="shared" si="577"/>
        <v>0</v>
      </c>
      <c r="AS758" s="74">
        <f t="shared" si="578"/>
        <v>0</v>
      </c>
      <c r="AT758" s="74">
        <f t="shared" si="578"/>
        <v>0</v>
      </c>
      <c r="AU758" s="74">
        <f t="shared" si="578"/>
        <v>0</v>
      </c>
      <c r="AV758" s="74">
        <f t="shared" si="578"/>
        <v>0</v>
      </c>
      <c r="AW758" s="45"/>
      <c r="AX758" s="42" t="str">
        <f t="shared" si="557"/>
        <v>HPS0010-ST-0001-006-B</v>
      </c>
      <c r="AY758" s="42">
        <f t="shared" si="558"/>
        <v>0</v>
      </c>
      <c r="AZ758" s="43">
        <f t="shared" si="579"/>
        <v>0</v>
      </c>
      <c r="BA758" s="43">
        <f t="shared" si="583"/>
        <v>0</v>
      </c>
      <c r="BB758" s="43" t="e">
        <f>(AZ758-#REF!)+BA758</f>
        <v>#REF!</v>
      </c>
      <c r="BC758" s="43"/>
      <c r="BD758" s="43"/>
      <c r="BE758" s="43">
        <f t="shared" si="581"/>
        <v>0</v>
      </c>
      <c r="BF758" s="43"/>
      <c r="BG758" s="43"/>
      <c r="BH758" s="43"/>
      <c r="BI758" s="43"/>
      <c r="BJ758" s="43">
        <f t="shared" si="582"/>
        <v>0</v>
      </c>
    </row>
    <row r="759" spans="1:62" x14ac:dyDescent="0.2">
      <c r="A759" s="26" t="s">
        <v>658</v>
      </c>
      <c r="B759" s="17">
        <f>IF(ISERROR(VLOOKUP('Prices updated for CPI'!A759,Quantities!$A$1:$B$576,2,FALSE)),0,VLOOKUP('Prices updated for CPI'!A759,Quantities!$A$1:$B$576,2,FALSE))</f>
        <v>138</v>
      </c>
      <c r="C759" s="18"/>
      <c r="D759" s="19">
        <v>6</v>
      </c>
      <c r="E759" s="20">
        <v>1</v>
      </c>
      <c r="F759" s="21">
        <v>0</v>
      </c>
      <c r="G759" s="22">
        <v>0</v>
      </c>
      <c r="H759" s="22">
        <v>0</v>
      </c>
      <c r="I759" s="22">
        <v>0</v>
      </c>
      <c r="J759" s="23">
        <f t="shared" si="569"/>
        <v>0</v>
      </c>
      <c r="K759" s="24">
        <f>IF(ISERROR(VLOOKUP($A759,'14-15 pricing'!$A$1:$D$1208,4,FALSE)),L759,VLOOKUP($A759,'14-15 pricing'!$A$1:$D$1208,4,FALSE))</f>
        <v>0</v>
      </c>
      <c r="L759" s="24">
        <f t="shared" si="570"/>
        <v>0</v>
      </c>
      <c r="M759" s="24"/>
      <c r="N759" s="24"/>
      <c r="O759" s="24"/>
      <c r="P759" s="24"/>
      <c r="Q759" s="24"/>
      <c r="R759" s="24"/>
      <c r="S759" s="24"/>
      <c r="T759" s="24"/>
      <c r="U759" s="24">
        <f t="shared" si="570"/>
        <v>0</v>
      </c>
      <c r="V759" s="24">
        <f t="shared" si="570"/>
        <v>0</v>
      </c>
      <c r="W759" s="24">
        <f t="shared" si="570"/>
        <v>0</v>
      </c>
      <c r="X759" s="35"/>
      <c r="Y759" s="35"/>
      <c r="Z759" s="35"/>
      <c r="AA759" s="35"/>
      <c r="AC759" s="49">
        <f t="shared" si="539"/>
        <v>0</v>
      </c>
      <c r="AD759" s="49">
        <f t="shared" si="540"/>
        <v>0</v>
      </c>
      <c r="AE759" s="49">
        <f t="shared" si="571"/>
        <v>0</v>
      </c>
      <c r="AF759" s="49">
        <f t="shared" si="571"/>
        <v>0</v>
      </c>
      <c r="AG759" s="49">
        <f t="shared" si="571"/>
        <v>0</v>
      </c>
      <c r="AH759" s="50">
        <f t="shared" si="572"/>
        <v>0</v>
      </c>
      <c r="AI759" s="49">
        <f t="shared" si="573"/>
        <v>0</v>
      </c>
      <c r="AJ759" s="51">
        <f t="shared" si="574"/>
        <v>0</v>
      </c>
      <c r="AK759" s="61"/>
      <c r="AL759" s="69">
        <f t="shared" si="575"/>
        <v>0</v>
      </c>
      <c r="AM759" s="69">
        <f t="shared" si="576"/>
        <v>0</v>
      </c>
      <c r="AN759" s="69">
        <f t="shared" si="576"/>
        <v>0</v>
      </c>
      <c r="AO759" s="69">
        <f t="shared" si="576"/>
        <v>0</v>
      </c>
      <c r="AP759" s="69">
        <f t="shared" si="576"/>
        <v>0</v>
      </c>
      <c r="AQ759" s="70">
        <f t="shared" si="577"/>
        <v>0</v>
      </c>
      <c r="AS759" s="74">
        <f t="shared" si="578"/>
        <v>0</v>
      </c>
      <c r="AT759" s="74">
        <f t="shared" si="578"/>
        <v>0</v>
      </c>
      <c r="AU759" s="74">
        <f t="shared" si="578"/>
        <v>0</v>
      </c>
      <c r="AV759" s="74">
        <f t="shared" si="578"/>
        <v>0</v>
      </c>
      <c r="AW759" s="45"/>
      <c r="AX759" s="42" t="str">
        <f t="shared" si="557"/>
        <v>HPS0020-ST-0001-006-B</v>
      </c>
      <c r="AY759" s="42">
        <f t="shared" si="558"/>
        <v>0</v>
      </c>
      <c r="AZ759" s="43">
        <f t="shared" si="579"/>
        <v>0</v>
      </c>
      <c r="BA759" s="43">
        <f t="shared" si="583"/>
        <v>0</v>
      </c>
      <c r="BB759" s="43" t="e">
        <f>(AZ759-#REF!)+BA759</f>
        <v>#REF!</v>
      </c>
      <c r="BC759" s="43"/>
      <c r="BD759" s="43"/>
      <c r="BE759" s="43">
        <f t="shared" si="581"/>
        <v>0</v>
      </c>
      <c r="BF759" s="43"/>
      <c r="BG759" s="43"/>
      <c r="BH759" s="43"/>
      <c r="BI759" s="43"/>
      <c r="BJ759" s="43">
        <f t="shared" si="582"/>
        <v>0</v>
      </c>
    </row>
    <row r="760" spans="1:62" x14ac:dyDescent="0.2">
      <c r="A760" s="26" t="s">
        <v>659</v>
      </c>
      <c r="B760" s="17">
        <f>IF(ISERROR(VLOOKUP('Prices updated for CPI'!A760,Quantities!$A$1:$B$576,2,FALSE)),0,VLOOKUP('Prices updated for CPI'!A760,Quantities!$A$1:$B$576,2,FALSE))</f>
        <v>1</v>
      </c>
      <c r="C760" s="18"/>
      <c r="D760" s="19">
        <v>6</v>
      </c>
      <c r="E760" s="20">
        <v>1</v>
      </c>
      <c r="F760" s="21">
        <v>0</v>
      </c>
      <c r="G760" s="22">
        <v>0</v>
      </c>
      <c r="H760" s="22">
        <v>0</v>
      </c>
      <c r="I760" s="22">
        <v>0</v>
      </c>
      <c r="J760" s="23">
        <f t="shared" si="569"/>
        <v>0</v>
      </c>
      <c r="K760" s="24">
        <f>IF(ISERROR(VLOOKUP($A760,'14-15 pricing'!$A$1:$D$1208,4,FALSE)),L760,VLOOKUP($A760,'14-15 pricing'!$A$1:$D$1208,4,FALSE))</f>
        <v>0</v>
      </c>
      <c r="L760" s="24">
        <f t="shared" si="570"/>
        <v>0</v>
      </c>
      <c r="M760" s="24"/>
      <c r="N760" s="24"/>
      <c r="O760" s="24"/>
      <c r="P760" s="24"/>
      <c r="Q760" s="24"/>
      <c r="R760" s="24"/>
      <c r="S760" s="24"/>
      <c r="T760" s="24"/>
      <c r="U760" s="24">
        <f t="shared" si="570"/>
        <v>0</v>
      </c>
      <c r="V760" s="24">
        <f t="shared" si="570"/>
        <v>0</v>
      </c>
      <c r="W760" s="24">
        <f t="shared" si="570"/>
        <v>0</v>
      </c>
      <c r="X760" s="35"/>
      <c r="Y760" s="35"/>
      <c r="Z760" s="35"/>
      <c r="AA760" s="35"/>
      <c r="AC760" s="49">
        <f t="shared" si="539"/>
        <v>0</v>
      </c>
      <c r="AD760" s="49">
        <f t="shared" si="540"/>
        <v>0</v>
      </c>
      <c r="AE760" s="49">
        <f t="shared" si="571"/>
        <v>0</v>
      </c>
      <c r="AF760" s="49">
        <f t="shared" si="571"/>
        <v>0</v>
      </c>
      <c r="AG760" s="49">
        <f t="shared" si="571"/>
        <v>0</v>
      </c>
      <c r="AH760" s="50">
        <f t="shared" si="572"/>
        <v>0</v>
      </c>
      <c r="AI760" s="49">
        <f t="shared" si="573"/>
        <v>0</v>
      </c>
      <c r="AJ760" s="51">
        <f t="shared" si="574"/>
        <v>0</v>
      </c>
      <c r="AK760" s="61"/>
      <c r="AL760" s="69">
        <f t="shared" si="575"/>
        <v>0</v>
      </c>
      <c r="AM760" s="69">
        <f t="shared" si="576"/>
        <v>0</v>
      </c>
      <c r="AN760" s="69">
        <f t="shared" si="576"/>
        <v>0</v>
      </c>
      <c r="AO760" s="69">
        <f t="shared" si="576"/>
        <v>0</v>
      </c>
      <c r="AP760" s="69">
        <f t="shared" si="576"/>
        <v>0</v>
      </c>
      <c r="AQ760" s="70">
        <f t="shared" si="577"/>
        <v>0</v>
      </c>
      <c r="AS760" s="74">
        <f t="shared" si="578"/>
        <v>0</v>
      </c>
      <c r="AT760" s="74">
        <f t="shared" si="578"/>
        <v>0</v>
      </c>
      <c r="AU760" s="74">
        <f t="shared" si="578"/>
        <v>0</v>
      </c>
      <c r="AV760" s="74">
        <f t="shared" si="578"/>
        <v>0</v>
      </c>
      <c r="AW760" s="45"/>
      <c r="AX760" s="42" t="str">
        <f t="shared" si="557"/>
        <v>HPS0080-ST-0001-006-B</v>
      </c>
      <c r="AY760" s="42">
        <f t="shared" si="558"/>
        <v>0</v>
      </c>
      <c r="AZ760" s="43">
        <f t="shared" si="579"/>
        <v>0</v>
      </c>
      <c r="BA760" s="43">
        <f t="shared" si="583"/>
        <v>0</v>
      </c>
      <c r="BB760" s="43" t="e">
        <f>(AZ760-#REF!)+BA760</f>
        <v>#REF!</v>
      </c>
      <c r="BC760" s="43"/>
      <c r="BD760" s="43"/>
      <c r="BE760" s="43">
        <f t="shared" si="581"/>
        <v>0</v>
      </c>
      <c r="BF760" s="43"/>
      <c r="BG760" s="43"/>
      <c r="BH760" s="43"/>
      <c r="BI760" s="43"/>
      <c r="BJ760" s="43">
        <f t="shared" si="582"/>
        <v>0</v>
      </c>
    </row>
    <row r="761" spans="1:62" x14ac:dyDescent="0.2">
      <c r="A761" s="26" t="s">
        <v>660</v>
      </c>
      <c r="B761" s="17">
        <f>IF(ISERROR(VLOOKUP('Prices updated for CPI'!A761,Quantities!$A$1:$B$576,2,FALSE)),0,VLOOKUP('Prices updated for CPI'!A761,Quantities!$A$1:$B$576,2,FALSE))</f>
        <v>115</v>
      </c>
      <c r="C761" s="18"/>
      <c r="D761" s="19">
        <v>6</v>
      </c>
      <c r="E761" s="20">
        <v>1</v>
      </c>
      <c r="F761" s="21">
        <v>0</v>
      </c>
      <c r="G761" s="22">
        <v>0</v>
      </c>
      <c r="H761" s="22">
        <v>0</v>
      </c>
      <c r="I761" s="22">
        <v>0</v>
      </c>
      <c r="J761" s="23">
        <f t="shared" si="569"/>
        <v>0</v>
      </c>
      <c r="K761" s="24">
        <f>IF(ISERROR(VLOOKUP($A761,'14-15 pricing'!$A$1:$D$1208,4,FALSE)),L761,VLOOKUP($A761,'14-15 pricing'!$A$1:$D$1208,4,FALSE))</f>
        <v>0</v>
      </c>
      <c r="L761" s="24">
        <f t="shared" si="570"/>
        <v>0</v>
      </c>
      <c r="M761" s="24"/>
      <c r="N761" s="24"/>
      <c r="O761" s="24"/>
      <c r="P761" s="24"/>
      <c r="Q761" s="24"/>
      <c r="R761" s="24"/>
      <c r="S761" s="24"/>
      <c r="T761" s="24"/>
      <c r="U761" s="24">
        <f t="shared" si="570"/>
        <v>0</v>
      </c>
      <c r="V761" s="24">
        <f t="shared" si="570"/>
        <v>0</v>
      </c>
      <c r="W761" s="24">
        <f t="shared" si="570"/>
        <v>0</v>
      </c>
      <c r="X761" s="35"/>
      <c r="Y761" s="35"/>
      <c r="Z761" s="35"/>
      <c r="AA761" s="35"/>
      <c r="AC761" s="49">
        <f t="shared" si="539"/>
        <v>0</v>
      </c>
      <c r="AD761" s="49">
        <f t="shared" si="540"/>
        <v>0</v>
      </c>
      <c r="AE761" s="49">
        <f t="shared" si="571"/>
        <v>0</v>
      </c>
      <c r="AF761" s="49">
        <f t="shared" si="571"/>
        <v>0</v>
      </c>
      <c r="AG761" s="49">
        <f t="shared" si="571"/>
        <v>0</v>
      </c>
      <c r="AH761" s="50">
        <f t="shared" si="572"/>
        <v>0</v>
      </c>
      <c r="AI761" s="49">
        <f t="shared" si="573"/>
        <v>0</v>
      </c>
      <c r="AJ761" s="51">
        <f t="shared" si="574"/>
        <v>0</v>
      </c>
      <c r="AK761" s="61"/>
      <c r="AL761" s="69">
        <f t="shared" si="575"/>
        <v>0</v>
      </c>
      <c r="AM761" s="69">
        <f t="shared" si="576"/>
        <v>0</v>
      </c>
      <c r="AN761" s="69">
        <f t="shared" si="576"/>
        <v>0</v>
      </c>
      <c r="AO761" s="69">
        <f t="shared" si="576"/>
        <v>0</v>
      </c>
      <c r="AP761" s="69">
        <f t="shared" si="576"/>
        <v>0</v>
      </c>
      <c r="AQ761" s="70">
        <f t="shared" si="577"/>
        <v>0</v>
      </c>
      <c r="AS761" s="74">
        <f t="shared" si="578"/>
        <v>0</v>
      </c>
      <c r="AT761" s="74">
        <f t="shared" si="578"/>
        <v>0</v>
      </c>
      <c r="AU761" s="74">
        <f t="shared" si="578"/>
        <v>0</v>
      </c>
      <c r="AV761" s="74">
        <f t="shared" si="578"/>
        <v>0</v>
      </c>
      <c r="AW761" s="45"/>
      <c r="AX761" s="42" t="str">
        <f t="shared" si="557"/>
        <v>HPS0090-ST-0001-006-B</v>
      </c>
      <c r="AY761" s="42">
        <f t="shared" si="558"/>
        <v>0</v>
      </c>
      <c r="AZ761" s="43">
        <f t="shared" si="579"/>
        <v>0</v>
      </c>
      <c r="BA761" s="43">
        <f t="shared" si="583"/>
        <v>0</v>
      </c>
      <c r="BB761" s="43" t="e">
        <f>(AZ761-#REF!)+BA761</f>
        <v>#REF!</v>
      </c>
      <c r="BC761" s="43"/>
      <c r="BD761" s="43"/>
      <c r="BE761" s="43">
        <f t="shared" si="581"/>
        <v>0</v>
      </c>
      <c r="BF761" s="43"/>
      <c r="BG761" s="43"/>
      <c r="BH761" s="43"/>
      <c r="BI761" s="43"/>
      <c r="BJ761" s="43">
        <f t="shared" si="582"/>
        <v>0</v>
      </c>
    </row>
    <row r="762" spans="1:62" x14ac:dyDescent="0.2">
      <c r="A762" s="26" t="s">
        <v>661</v>
      </c>
      <c r="B762" s="17">
        <f>IF(ISERROR(VLOOKUP('Prices updated for CPI'!A762,Quantities!$A$1:$B$576,2,FALSE)),0,VLOOKUP('Prices updated for CPI'!A762,Quantities!$A$1:$B$576,2,FALSE))</f>
        <v>46</v>
      </c>
      <c r="C762" s="18"/>
      <c r="D762" s="19">
        <v>6</v>
      </c>
      <c r="E762" s="20">
        <v>1</v>
      </c>
      <c r="F762" s="21">
        <v>0</v>
      </c>
      <c r="G762" s="22">
        <v>0</v>
      </c>
      <c r="H762" s="22">
        <v>0</v>
      </c>
      <c r="I762" s="22">
        <v>0</v>
      </c>
      <c r="J762" s="23">
        <f t="shared" si="569"/>
        <v>0</v>
      </c>
      <c r="K762" s="24">
        <f>IF(ISERROR(VLOOKUP($A762,'14-15 pricing'!$A$1:$D$1208,4,FALSE)),L762,VLOOKUP($A762,'14-15 pricing'!$A$1:$D$1208,4,FALSE))</f>
        <v>0</v>
      </c>
      <c r="L762" s="24">
        <f t="shared" si="570"/>
        <v>0</v>
      </c>
      <c r="M762" s="24"/>
      <c r="N762" s="24"/>
      <c r="O762" s="24"/>
      <c r="P762" s="24"/>
      <c r="Q762" s="24"/>
      <c r="R762" s="24"/>
      <c r="S762" s="24"/>
      <c r="T762" s="24"/>
      <c r="U762" s="24">
        <f t="shared" si="570"/>
        <v>0</v>
      </c>
      <c r="V762" s="24">
        <f t="shared" si="570"/>
        <v>0</v>
      </c>
      <c r="W762" s="24">
        <f t="shared" si="570"/>
        <v>0</v>
      </c>
      <c r="X762" s="35"/>
      <c r="Y762" s="35"/>
      <c r="Z762" s="35"/>
      <c r="AA762" s="35"/>
      <c r="AC762" s="49">
        <f t="shared" si="539"/>
        <v>0</v>
      </c>
      <c r="AD762" s="49">
        <f t="shared" si="540"/>
        <v>0</v>
      </c>
      <c r="AE762" s="49">
        <f t="shared" si="571"/>
        <v>0</v>
      </c>
      <c r="AF762" s="49">
        <f t="shared" si="571"/>
        <v>0</v>
      </c>
      <c r="AG762" s="49">
        <f t="shared" si="571"/>
        <v>0</v>
      </c>
      <c r="AH762" s="50">
        <f t="shared" si="572"/>
        <v>0</v>
      </c>
      <c r="AI762" s="49">
        <f t="shared" si="573"/>
        <v>0</v>
      </c>
      <c r="AJ762" s="51">
        <f t="shared" si="574"/>
        <v>0</v>
      </c>
      <c r="AK762" s="61"/>
      <c r="AL762" s="69">
        <f t="shared" si="575"/>
        <v>0</v>
      </c>
      <c r="AM762" s="69">
        <f t="shared" si="576"/>
        <v>0</v>
      </c>
      <c r="AN762" s="69">
        <f t="shared" si="576"/>
        <v>0</v>
      </c>
      <c r="AO762" s="69">
        <f t="shared" si="576"/>
        <v>0</v>
      </c>
      <c r="AP762" s="69">
        <f t="shared" si="576"/>
        <v>0</v>
      </c>
      <c r="AQ762" s="70">
        <f t="shared" si="577"/>
        <v>0</v>
      </c>
      <c r="AS762" s="74">
        <f t="shared" si="578"/>
        <v>0</v>
      </c>
      <c r="AT762" s="74">
        <f t="shared" si="578"/>
        <v>0</v>
      </c>
      <c r="AU762" s="74">
        <f t="shared" si="578"/>
        <v>0</v>
      </c>
      <c r="AV762" s="74">
        <f t="shared" si="578"/>
        <v>0</v>
      </c>
      <c r="AW762" s="45"/>
      <c r="AX762" s="42" t="str">
        <f t="shared" si="557"/>
        <v>HPS0110-ST-0001-006-B</v>
      </c>
      <c r="AY762" s="42">
        <f t="shared" si="558"/>
        <v>0</v>
      </c>
      <c r="AZ762" s="43">
        <f t="shared" si="579"/>
        <v>0</v>
      </c>
      <c r="BA762" s="43">
        <f t="shared" si="583"/>
        <v>0</v>
      </c>
      <c r="BB762" s="43" t="e">
        <f>(AZ762-#REF!)+BA762</f>
        <v>#REF!</v>
      </c>
      <c r="BC762" s="43"/>
      <c r="BD762" s="43"/>
      <c r="BE762" s="43">
        <f t="shared" si="581"/>
        <v>0</v>
      </c>
      <c r="BF762" s="43"/>
      <c r="BG762" s="43"/>
      <c r="BH762" s="43"/>
      <c r="BI762" s="43"/>
      <c r="BJ762" s="43">
        <f t="shared" si="582"/>
        <v>0</v>
      </c>
    </row>
    <row r="763" spans="1:62" x14ac:dyDescent="0.2">
      <c r="A763" s="26" t="s">
        <v>662</v>
      </c>
      <c r="B763" s="17">
        <f>IF(ISERROR(VLOOKUP('Prices updated for CPI'!A763,Quantities!$A$1:$B$576,2,FALSE)),0,VLOOKUP('Prices updated for CPI'!A763,Quantities!$A$1:$B$576,2,FALSE))</f>
        <v>5</v>
      </c>
      <c r="C763" s="18"/>
      <c r="D763" s="19">
        <v>6</v>
      </c>
      <c r="E763" s="20">
        <v>1</v>
      </c>
      <c r="F763" s="21">
        <v>0</v>
      </c>
      <c r="G763" s="22">
        <v>0</v>
      </c>
      <c r="H763" s="22">
        <v>0</v>
      </c>
      <c r="I763" s="22">
        <v>0</v>
      </c>
      <c r="J763" s="23">
        <f t="shared" si="569"/>
        <v>0</v>
      </c>
      <c r="K763" s="24">
        <f>IF(ISERROR(VLOOKUP($A763,'14-15 pricing'!$A$1:$D$1208,4,FALSE)),L763,VLOOKUP($A763,'14-15 pricing'!$A$1:$D$1208,4,FALSE))</f>
        <v>0</v>
      </c>
      <c r="L763" s="24">
        <f t="shared" si="570"/>
        <v>0</v>
      </c>
      <c r="M763" s="24"/>
      <c r="N763" s="24"/>
      <c r="O763" s="24"/>
      <c r="P763" s="24"/>
      <c r="Q763" s="24"/>
      <c r="R763" s="24"/>
      <c r="S763" s="24"/>
      <c r="T763" s="24"/>
      <c r="U763" s="24">
        <f t="shared" si="570"/>
        <v>0</v>
      </c>
      <c r="V763" s="24">
        <f t="shared" si="570"/>
        <v>0</v>
      </c>
      <c r="W763" s="24">
        <f t="shared" si="570"/>
        <v>0</v>
      </c>
      <c r="X763" s="35"/>
      <c r="Y763" s="35"/>
      <c r="Z763" s="35"/>
      <c r="AA763" s="35"/>
      <c r="AC763" s="49">
        <f t="shared" si="539"/>
        <v>0</v>
      </c>
      <c r="AD763" s="49">
        <f t="shared" si="540"/>
        <v>0</v>
      </c>
      <c r="AE763" s="49">
        <f t="shared" ref="AE763:AG780" si="584">U763*$B763</f>
        <v>0</v>
      </c>
      <c r="AF763" s="49">
        <f t="shared" si="584"/>
        <v>0</v>
      </c>
      <c r="AG763" s="49">
        <f t="shared" si="584"/>
        <v>0</v>
      </c>
      <c r="AH763" s="50">
        <f t="shared" si="572"/>
        <v>0</v>
      </c>
      <c r="AI763" s="49">
        <f t="shared" si="573"/>
        <v>0</v>
      </c>
      <c r="AJ763" s="51">
        <f t="shared" si="574"/>
        <v>0</v>
      </c>
      <c r="AK763" s="61"/>
      <c r="AL763" s="69">
        <f t="shared" si="575"/>
        <v>0</v>
      </c>
      <c r="AM763" s="69">
        <f t="shared" si="576"/>
        <v>0</v>
      </c>
      <c r="AN763" s="69">
        <f t="shared" si="576"/>
        <v>0</v>
      </c>
      <c r="AO763" s="69">
        <f t="shared" si="576"/>
        <v>0</v>
      </c>
      <c r="AP763" s="69">
        <f t="shared" si="576"/>
        <v>0</v>
      </c>
      <c r="AQ763" s="70">
        <f t="shared" si="577"/>
        <v>0</v>
      </c>
      <c r="AS763" s="74">
        <f t="shared" si="578"/>
        <v>0</v>
      </c>
      <c r="AT763" s="74">
        <f t="shared" si="578"/>
        <v>0</v>
      </c>
      <c r="AU763" s="74">
        <f t="shared" si="578"/>
        <v>0</v>
      </c>
      <c r="AV763" s="74">
        <f t="shared" si="578"/>
        <v>0</v>
      </c>
      <c r="AW763" s="45"/>
      <c r="AX763" s="42" t="str">
        <f t="shared" si="557"/>
        <v>HPS0170-ST-0001-006-B</v>
      </c>
      <c r="AY763" s="42">
        <f t="shared" si="558"/>
        <v>0</v>
      </c>
      <c r="AZ763" s="43">
        <f t="shared" si="579"/>
        <v>0</v>
      </c>
      <c r="BA763" s="43">
        <f t="shared" si="583"/>
        <v>0</v>
      </c>
      <c r="BB763" s="43" t="e">
        <f>(AZ763-#REF!)+BA763</f>
        <v>#REF!</v>
      </c>
      <c r="BC763" s="43"/>
      <c r="BD763" s="43"/>
      <c r="BE763" s="43">
        <f t="shared" si="581"/>
        <v>0</v>
      </c>
      <c r="BF763" s="43"/>
      <c r="BG763" s="43"/>
      <c r="BH763" s="43"/>
      <c r="BI763" s="43"/>
      <c r="BJ763" s="43">
        <f t="shared" si="582"/>
        <v>0</v>
      </c>
    </row>
    <row r="764" spans="1:62" x14ac:dyDescent="0.2">
      <c r="A764" s="26" t="s">
        <v>663</v>
      </c>
      <c r="B764" s="17">
        <f>IF(ISERROR(VLOOKUP('Prices updated for CPI'!A764,Quantities!$A$1:$B$576,2,FALSE)),0,VLOOKUP('Prices updated for CPI'!A764,Quantities!$A$1:$B$576,2,FALSE))</f>
        <v>12</v>
      </c>
      <c r="C764" s="18"/>
      <c r="D764" s="19">
        <v>6</v>
      </c>
      <c r="E764" s="20">
        <v>1</v>
      </c>
      <c r="F764" s="21">
        <v>0</v>
      </c>
      <c r="G764" s="22">
        <v>0</v>
      </c>
      <c r="H764" s="22">
        <v>0</v>
      </c>
      <c r="I764" s="22">
        <v>0</v>
      </c>
      <c r="J764" s="23">
        <f t="shared" si="569"/>
        <v>0</v>
      </c>
      <c r="K764" s="24">
        <f>IF(ISERROR(VLOOKUP($A764,'14-15 pricing'!$A$1:$D$1208,4,FALSE)),L764,VLOOKUP($A764,'14-15 pricing'!$A$1:$D$1208,4,FALSE))</f>
        <v>0</v>
      </c>
      <c r="L764" s="24">
        <f t="shared" ref="L764:W780" si="585">IF($D764=1,($I764*(1+L$8)*L$7)+$F764,$J764*(1+L$8)*L$7)</f>
        <v>0</v>
      </c>
      <c r="M764" s="24"/>
      <c r="N764" s="24"/>
      <c r="O764" s="24"/>
      <c r="P764" s="24"/>
      <c r="Q764" s="24"/>
      <c r="R764" s="24"/>
      <c r="S764" s="24"/>
      <c r="T764" s="24"/>
      <c r="U764" s="24">
        <f t="shared" si="585"/>
        <v>0</v>
      </c>
      <c r="V764" s="24">
        <f t="shared" si="585"/>
        <v>0</v>
      </c>
      <c r="W764" s="24">
        <f t="shared" si="585"/>
        <v>0</v>
      </c>
      <c r="X764" s="35"/>
      <c r="Y764" s="35"/>
      <c r="Z764" s="35"/>
      <c r="AA764" s="35"/>
      <c r="AC764" s="49">
        <f t="shared" si="539"/>
        <v>0</v>
      </c>
      <c r="AD764" s="49">
        <f t="shared" si="540"/>
        <v>0</v>
      </c>
      <c r="AE764" s="49">
        <f t="shared" si="584"/>
        <v>0</v>
      </c>
      <c r="AF764" s="49">
        <f t="shared" si="584"/>
        <v>0</v>
      </c>
      <c r="AG764" s="49">
        <f t="shared" si="584"/>
        <v>0</v>
      </c>
      <c r="AH764" s="50">
        <f t="shared" si="572"/>
        <v>0</v>
      </c>
      <c r="AI764" s="49">
        <f t="shared" si="573"/>
        <v>0</v>
      </c>
      <c r="AJ764" s="51">
        <f t="shared" si="574"/>
        <v>0</v>
      </c>
      <c r="AK764" s="61"/>
      <c r="AL764" s="69">
        <f t="shared" si="575"/>
        <v>0</v>
      </c>
      <c r="AM764" s="69">
        <f t="shared" si="576"/>
        <v>0</v>
      </c>
      <c r="AN764" s="69">
        <f t="shared" si="576"/>
        <v>0</v>
      </c>
      <c r="AO764" s="69">
        <f t="shared" si="576"/>
        <v>0</v>
      </c>
      <c r="AP764" s="69">
        <f t="shared" si="576"/>
        <v>0</v>
      </c>
      <c r="AQ764" s="70">
        <f t="shared" si="577"/>
        <v>0</v>
      </c>
      <c r="AS764" s="74">
        <f t="shared" si="578"/>
        <v>0</v>
      </c>
      <c r="AT764" s="74">
        <f t="shared" si="578"/>
        <v>0</v>
      </c>
      <c r="AU764" s="74">
        <f t="shared" si="578"/>
        <v>0</v>
      </c>
      <c r="AV764" s="74">
        <f t="shared" si="578"/>
        <v>0</v>
      </c>
      <c r="AW764" s="45"/>
      <c r="AX764" s="42" t="str">
        <f t="shared" si="557"/>
        <v>INC0030-ST-0001-006-B</v>
      </c>
      <c r="AY764" s="42">
        <f t="shared" si="558"/>
        <v>0</v>
      </c>
      <c r="AZ764" s="43">
        <f t="shared" si="579"/>
        <v>0</v>
      </c>
      <c r="BA764" s="43">
        <f t="shared" si="583"/>
        <v>0</v>
      </c>
      <c r="BB764" s="43" t="e">
        <f>(AZ764-#REF!)+BA764</f>
        <v>#REF!</v>
      </c>
      <c r="BC764" s="43"/>
      <c r="BD764" s="43"/>
      <c r="BE764" s="43">
        <f t="shared" si="581"/>
        <v>0</v>
      </c>
      <c r="BF764" s="43"/>
      <c r="BG764" s="43"/>
      <c r="BH764" s="43"/>
      <c r="BI764" s="43"/>
      <c r="BJ764" s="43">
        <f t="shared" si="582"/>
        <v>0</v>
      </c>
    </row>
    <row r="765" spans="1:62" x14ac:dyDescent="0.2">
      <c r="A765" s="26" t="s">
        <v>664</v>
      </c>
      <c r="B765" s="17">
        <f>IF(ISERROR(VLOOKUP('Prices updated for CPI'!A765,Quantities!$A$1:$B$576,2,FALSE)),0,VLOOKUP('Prices updated for CPI'!A765,Quantities!$A$1:$B$576,2,FALSE))</f>
        <v>1</v>
      </c>
      <c r="C765" s="18"/>
      <c r="D765" s="19">
        <v>6</v>
      </c>
      <c r="E765" s="20">
        <v>1</v>
      </c>
      <c r="F765" s="21">
        <v>0</v>
      </c>
      <c r="G765" s="22">
        <v>0</v>
      </c>
      <c r="H765" s="22">
        <v>0</v>
      </c>
      <c r="I765" s="22">
        <v>0</v>
      </c>
      <c r="J765" s="23">
        <f t="shared" si="569"/>
        <v>0</v>
      </c>
      <c r="K765" s="24">
        <f>IF(ISERROR(VLOOKUP($A765,'14-15 pricing'!$A$1:$D$1208,4,FALSE)),L765,VLOOKUP($A765,'14-15 pricing'!$A$1:$D$1208,4,FALSE))</f>
        <v>0</v>
      </c>
      <c r="L765" s="24">
        <f t="shared" si="585"/>
        <v>0</v>
      </c>
      <c r="M765" s="24"/>
      <c r="N765" s="24"/>
      <c r="O765" s="24"/>
      <c r="P765" s="24"/>
      <c r="Q765" s="24"/>
      <c r="R765" s="24"/>
      <c r="S765" s="24"/>
      <c r="T765" s="24"/>
      <c r="U765" s="24">
        <f t="shared" si="585"/>
        <v>0</v>
      </c>
      <c r="V765" s="24">
        <f t="shared" si="585"/>
        <v>0</v>
      </c>
      <c r="W765" s="24">
        <f t="shared" si="585"/>
        <v>0</v>
      </c>
      <c r="AC765" s="49">
        <f t="shared" si="539"/>
        <v>0</v>
      </c>
      <c r="AD765" s="49">
        <f t="shared" si="540"/>
        <v>0</v>
      </c>
      <c r="AE765" s="49">
        <f t="shared" si="584"/>
        <v>0</v>
      </c>
      <c r="AF765" s="49">
        <f t="shared" si="584"/>
        <v>0</v>
      </c>
      <c r="AG765" s="49">
        <f t="shared" si="584"/>
        <v>0</v>
      </c>
      <c r="AH765" s="50">
        <f t="shared" si="572"/>
        <v>0</v>
      </c>
      <c r="AI765" s="49">
        <f t="shared" si="573"/>
        <v>0</v>
      </c>
      <c r="AJ765" s="51">
        <f t="shared" si="574"/>
        <v>0</v>
      </c>
      <c r="AK765" s="61"/>
      <c r="AL765" s="69">
        <f t="shared" si="575"/>
        <v>0</v>
      </c>
      <c r="AM765" s="69">
        <f t="shared" si="576"/>
        <v>0</v>
      </c>
      <c r="AN765" s="69">
        <f t="shared" si="576"/>
        <v>0</v>
      </c>
      <c r="AO765" s="69">
        <f t="shared" si="576"/>
        <v>0</v>
      </c>
      <c r="AP765" s="69">
        <f t="shared" si="576"/>
        <v>0</v>
      </c>
      <c r="AQ765" s="70">
        <f t="shared" si="577"/>
        <v>0</v>
      </c>
      <c r="AS765" s="74">
        <f t="shared" si="578"/>
        <v>0</v>
      </c>
      <c r="AT765" s="74">
        <f t="shared" si="578"/>
        <v>0</v>
      </c>
      <c r="AU765" s="74">
        <f t="shared" si="578"/>
        <v>0</v>
      </c>
      <c r="AV765" s="74">
        <f t="shared" si="578"/>
        <v>0</v>
      </c>
      <c r="AW765" s="45"/>
      <c r="AX765" s="42" t="str">
        <f t="shared" si="557"/>
        <v>INC0040-ST-0001-006-B</v>
      </c>
      <c r="AY765" s="42">
        <f t="shared" si="558"/>
        <v>0</v>
      </c>
      <c r="AZ765" s="43">
        <f t="shared" si="579"/>
        <v>0</v>
      </c>
      <c r="BA765" s="43">
        <f t="shared" si="583"/>
        <v>0</v>
      </c>
      <c r="BB765" s="43" t="e">
        <f>(AZ765-#REF!)+BA765</f>
        <v>#REF!</v>
      </c>
      <c r="BC765" s="43"/>
      <c r="BD765" s="43"/>
      <c r="BE765" s="43">
        <f t="shared" si="581"/>
        <v>0</v>
      </c>
      <c r="BF765" s="43"/>
      <c r="BG765" s="43"/>
      <c r="BH765" s="43"/>
      <c r="BI765" s="43"/>
      <c r="BJ765" s="43">
        <f t="shared" si="582"/>
        <v>0</v>
      </c>
    </row>
    <row r="766" spans="1:62" x14ac:dyDescent="0.2">
      <c r="A766" s="26" t="s">
        <v>665</v>
      </c>
      <c r="B766" s="17">
        <f>IF(ISERROR(VLOOKUP('Prices updated for CPI'!A766,Quantities!$A$1:$B$576,2,FALSE)),0,VLOOKUP('Prices updated for CPI'!A766,Quantities!$A$1:$B$576,2,FALSE))</f>
        <v>1</v>
      </c>
      <c r="C766" s="18"/>
      <c r="D766" s="19">
        <v>6</v>
      </c>
      <c r="E766" s="20">
        <v>1</v>
      </c>
      <c r="F766" s="21">
        <v>0</v>
      </c>
      <c r="G766" s="22">
        <v>0</v>
      </c>
      <c r="H766" s="22">
        <v>0</v>
      </c>
      <c r="I766" s="22">
        <v>0</v>
      </c>
      <c r="J766" s="23">
        <f t="shared" si="569"/>
        <v>0</v>
      </c>
      <c r="K766" s="24">
        <f>IF(ISERROR(VLOOKUP($A766,'14-15 pricing'!$A$1:$D$1208,4,FALSE)),L766,VLOOKUP($A766,'14-15 pricing'!$A$1:$D$1208,4,FALSE))</f>
        <v>0</v>
      </c>
      <c r="L766" s="24">
        <f t="shared" si="585"/>
        <v>0</v>
      </c>
      <c r="M766" s="24"/>
      <c r="N766" s="24"/>
      <c r="O766" s="24"/>
      <c r="P766" s="24"/>
      <c r="Q766" s="24"/>
      <c r="R766" s="24"/>
      <c r="S766" s="24"/>
      <c r="T766" s="24"/>
      <c r="U766" s="24">
        <f t="shared" si="585"/>
        <v>0</v>
      </c>
      <c r="V766" s="24">
        <f t="shared" si="585"/>
        <v>0</v>
      </c>
      <c r="W766" s="24">
        <f t="shared" si="585"/>
        <v>0</v>
      </c>
      <c r="AC766" s="49">
        <f t="shared" si="539"/>
        <v>0</v>
      </c>
      <c r="AD766" s="49">
        <f t="shared" si="540"/>
        <v>0</v>
      </c>
      <c r="AE766" s="49">
        <f t="shared" si="584"/>
        <v>0</v>
      </c>
      <c r="AF766" s="49">
        <f t="shared" si="584"/>
        <v>0</v>
      </c>
      <c r="AG766" s="49">
        <f t="shared" si="584"/>
        <v>0</v>
      </c>
      <c r="AH766" s="50">
        <f t="shared" si="572"/>
        <v>0</v>
      </c>
      <c r="AI766" s="49">
        <f t="shared" si="573"/>
        <v>0</v>
      </c>
      <c r="AJ766" s="51">
        <f t="shared" si="574"/>
        <v>0</v>
      </c>
      <c r="AK766" s="61"/>
      <c r="AL766" s="69">
        <f t="shared" si="575"/>
        <v>0</v>
      </c>
      <c r="AM766" s="69">
        <f t="shared" si="576"/>
        <v>0</v>
      </c>
      <c r="AN766" s="69">
        <f t="shared" si="576"/>
        <v>0</v>
      </c>
      <c r="AO766" s="69">
        <f t="shared" si="576"/>
        <v>0</v>
      </c>
      <c r="AP766" s="69">
        <f t="shared" si="576"/>
        <v>0</v>
      </c>
      <c r="AQ766" s="70">
        <f t="shared" si="577"/>
        <v>0</v>
      </c>
      <c r="AS766" s="74">
        <f t="shared" si="578"/>
        <v>0</v>
      </c>
      <c r="AT766" s="74">
        <f t="shared" si="578"/>
        <v>0</v>
      </c>
      <c r="AU766" s="74">
        <f t="shared" si="578"/>
        <v>0</v>
      </c>
      <c r="AV766" s="74">
        <f t="shared" si="578"/>
        <v>0</v>
      </c>
      <c r="AW766" s="45"/>
      <c r="AX766" s="42" t="str">
        <f t="shared" si="557"/>
        <v>INC0050-ST-0001-006-B</v>
      </c>
      <c r="AY766" s="42">
        <f t="shared" si="558"/>
        <v>0</v>
      </c>
      <c r="AZ766" s="43">
        <f t="shared" si="579"/>
        <v>0</v>
      </c>
      <c r="BA766" s="43">
        <f t="shared" si="583"/>
        <v>0</v>
      </c>
      <c r="BB766" s="43" t="e">
        <f>(AZ766-#REF!)+BA766</f>
        <v>#REF!</v>
      </c>
      <c r="BC766" s="43"/>
      <c r="BD766" s="43"/>
      <c r="BE766" s="43">
        <f t="shared" si="581"/>
        <v>0</v>
      </c>
      <c r="BF766" s="43"/>
      <c r="BG766" s="43"/>
      <c r="BH766" s="43"/>
      <c r="BI766" s="43"/>
      <c r="BJ766" s="43">
        <f t="shared" si="582"/>
        <v>0</v>
      </c>
    </row>
    <row r="767" spans="1:62" x14ac:dyDescent="0.2">
      <c r="A767" s="26" t="s">
        <v>666</v>
      </c>
      <c r="B767" s="17">
        <f>IF(ISERROR(VLOOKUP('Prices updated for CPI'!A767,Quantities!$A$1:$B$576,2,FALSE)),0,VLOOKUP('Prices updated for CPI'!A767,Quantities!$A$1:$B$576,2,FALSE))</f>
        <v>10</v>
      </c>
      <c r="C767" s="18"/>
      <c r="D767" s="19">
        <v>6</v>
      </c>
      <c r="E767" s="20">
        <v>1</v>
      </c>
      <c r="F767" s="21">
        <v>0</v>
      </c>
      <c r="G767" s="22">
        <v>0</v>
      </c>
      <c r="H767" s="22">
        <v>0</v>
      </c>
      <c r="I767" s="22">
        <v>0</v>
      </c>
      <c r="J767" s="23">
        <f t="shared" si="569"/>
        <v>0</v>
      </c>
      <c r="K767" s="24">
        <f>IF(ISERROR(VLOOKUP($A767,'14-15 pricing'!$A$1:$D$1208,4,FALSE)),L767,VLOOKUP($A767,'14-15 pricing'!$A$1:$D$1208,4,FALSE))</f>
        <v>0</v>
      </c>
      <c r="L767" s="24">
        <f t="shared" si="585"/>
        <v>0</v>
      </c>
      <c r="M767" s="24"/>
      <c r="N767" s="24"/>
      <c r="O767" s="24"/>
      <c r="P767" s="24"/>
      <c r="Q767" s="24"/>
      <c r="R767" s="24"/>
      <c r="S767" s="24"/>
      <c r="T767" s="24"/>
      <c r="U767" s="24">
        <f t="shared" si="585"/>
        <v>0</v>
      </c>
      <c r="V767" s="24">
        <f t="shared" si="585"/>
        <v>0</v>
      </c>
      <c r="W767" s="24">
        <f t="shared" si="585"/>
        <v>0</v>
      </c>
      <c r="AC767" s="49">
        <f t="shared" si="539"/>
        <v>0</v>
      </c>
      <c r="AD767" s="49">
        <f t="shared" si="540"/>
        <v>0</v>
      </c>
      <c r="AE767" s="49">
        <f t="shared" si="584"/>
        <v>0</v>
      </c>
      <c r="AF767" s="49">
        <f t="shared" si="584"/>
        <v>0</v>
      </c>
      <c r="AG767" s="49">
        <f t="shared" si="584"/>
        <v>0</v>
      </c>
      <c r="AH767" s="50">
        <f t="shared" si="572"/>
        <v>0</v>
      </c>
      <c r="AI767" s="49">
        <f t="shared" si="573"/>
        <v>0</v>
      </c>
      <c r="AJ767" s="51">
        <f t="shared" si="574"/>
        <v>0</v>
      </c>
      <c r="AK767" s="61"/>
      <c r="AL767" s="69">
        <f t="shared" si="575"/>
        <v>0</v>
      </c>
      <c r="AM767" s="69">
        <f t="shared" si="576"/>
        <v>0</v>
      </c>
      <c r="AN767" s="69">
        <f t="shared" si="576"/>
        <v>0</v>
      </c>
      <c r="AO767" s="69">
        <f t="shared" si="576"/>
        <v>0</v>
      </c>
      <c r="AP767" s="69">
        <f t="shared" si="576"/>
        <v>0</v>
      </c>
      <c r="AQ767" s="70">
        <f t="shared" si="577"/>
        <v>0</v>
      </c>
      <c r="AS767" s="74">
        <f t="shared" si="578"/>
        <v>0</v>
      </c>
      <c r="AT767" s="74">
        <f t="shared" si="578"/>
        <v>0</v>
      </c>
      <c r="AU767" s="74">
        <f t="shared" si="578"/>
        <v>0</v>
      </c>
      <c r="AV767" s="74">
        <f t="shared" si="578"/>
        <v>0</v>
      </c>
      <c r="AW767" s="45"/>
      <c r="AX767" s="42" t="str">
        <f t="shared" si="557"/>
        <v>INC0080-ST-0001-006-B</v>
      </c>
      <c r="AY767" s="42">
        <f t="shared" si="558"/>
        <v>0</v>
      </c>
      <c r="AZ767" s="43">
        <f t="shared" si="579"/>
        <v>0</v>
      </c>
      <c r="BA767" s="43">
        <f t="shared" si="583"/>
        <v>0</v>
      </c>
      <c r="BB767" s="43" t="e">
        <f>(AZ767-#REF!)+BA767</f>
        <v>#REF!</v>
      </c>
      <c r="BC767" s="43"/>
      <c r="BD767" s="43"/>
      <c r="BE767" s="43">
        <f t="shared" si="581"/>
        <v>0</v>
      </c>
      <c r="BF767" s="43"/>
      <c r="BG767" s="43"/>
      <c r="BH767" s="43"/>
      <c r="BI767" s="43"/>
      <c r="BJ767" s="43">
        <f t="shared" si="582"/>
        <v>0</v>
      </c>
    </row>
    <row r="768" spans="1:62" x14ac:dyDescent="0.2">
      <c r="A768" s="26" t="s">
        <v>667</v>
      </c>
      <c r="B768" s="17">
        <f>IF(ISERROR(VLOOKUP('Prices updated for CPI'!A768,Quantities!$A$1:$B$576,2,FALSE)),0,VLOOKUP('Prices updated for CPI'!A768,Quantities!$A$1:$B$576,2,FALSE))</f>
        <v>1</v>
      </c>
      <c r="C768" s="18"/>
      <c r="D768" s="19">
        <v>6</v>
      </c>
      <c r="E768" s="20">
        <v>1</v>
      </c>
      <c r="F768" s="21">
        <v>0</v>
      </c>
      <c r="G768" s="22">
        <v>0</v>
      </c>
      <c r="H768" s="22">
        <v>0</v>
      </c>
      <c r="I768" s="22">
        <v>0</v>
      </c>
      <c r="J768" s="23">
        <f t="shared" si="569"/>
        <v>0</v>
      </c>
      <c r="K768" s="24">
        <f>IF(ISERROR(VLOOKUP($A768,'14-15 pricing'!$A$1:$D$1208,4,FALSE)),L768,VLOOKUP($A768,'14-15 pricing'!$A$1:$D$1208,4,FALSE))</f>
        <v>0</v>
      </c>
      <c r="L768" s="24">
        <f t="shared" si="585"/>
        <v>0</v>
      </c>
      <c r="M768" s="24"/>
      <c r="N768" s="24"/>
      <c r="O768" s="24"/>
      <c r="P768" s="24"/>
      <c r="Q768" s="24"/>
      <c r="R768" s="24"/>
      <c r="S768" s="24"/>
      <c r="T768" s="24"/>
      <c r="U768" s="24">
        <f t="shared" si="585"/>
        <v>0</v>
      </c>
      <c r="V768" s="24">
        <f t="shared" si="585"/>
        <v>0</v>
      </c>
      <c r="W768" s="24">
        <f t="shared" si="585"/>
        <v>0</v>
      </c>
      <c r="AC768" s="49">
        <f t="shared" si="539"/>
        <v>0</v>
      </c>
      <c r="AD768" s="49">
        <f t="shared" si="540"/>
        <v>0</v>
      </c>
      <c r="AE768" s="49">
        <f t="shared" si="584"/>
        <v>0</v>
      </c>
      <c r="AF768" s="49">
        <f t="shared" si="584"/>
        <v>0</v>
      </c>
      <c r="AG768" s="49">
        <f t="shared" si="584"/>
        <v>0</v>
      </c>
      <c r="AH768" s="50">
        <f t="shared" si="572"/>
        <v>0</v>
      </c>
      <c r="AI768" s="49">
        <f t="shared" si="573"/>
        <v>0</v>
      </c>
      <c r="AJ768" s="51">
        <f t="shared" si="574"/>
        <v>0</v>
      </c>
      <c r="AK768" s="61"/>
      <c r="AL768" s="69">
        <f t="shared" si="575"/>
        <v>0</v>
      </c>
      <c r="AM768" s="69">
        <f t="shared" si="576"/>
        <v>0</v>
      </c>
      <c r="AN768" s="69">
        <f t="shared" si="576"/>
        <v>0</v>
      </c>
      <c r="AO768" s="69">
        <f t="shared" si="576"/>
        <v>0</v>
      </c>
      <c r="AP768" s="69">
        <f t="shared" si="576"/>
        <v>0</v>
      </c>
      <c r="AQ768" s="70">
        <f t="shared" si="577"/>
        <v>0</v>
      </c>
      <c r="AS768" s="74">
        <f t="shared" si="578"/>
        <v>0</v>
      </c>
      <c r="AT768" s="74">
        <f t="shared" si="578"/>
        <v>0</v>
      </c>
      <c r="AU768" s="74">
        <f t="shared" si="578"/>
        <v>0</v>
      </c>
      <c r="AV768" s="74">
        <f t="shared" si="578"/>
        <v>0</v>
      </c>
      <c r="AW768" s="45"/>
      <c r="AX768" s="42" t="str">
        <f t="shared" si="557"/>
        <v>INC0100-ST-0001-006-B</v>
      </c>
      <c r="AY768" s="42">
        <f t="shared" si="558"/>
        <v>0</v>
      </c>
      <c r="AZ768" s="43">
        <f t="shared" si="579"/>
        <v>0</v>
      </c>
      <c r="BA768" s="43">
        <f t="shared" si="583"/>
        <v>0</v>
      </c>
      <c r="BB768" s="43" t="e">
        <f>(AZ768-#REF!)+BA768</f>
        <v>#REF!</v>
      </c>
      <c r="BC768" s="43"/>
      <c r="BD768" s="43"/>
      <c r="BE768" s="43">
        <f t="shared" si="581"/>
        <v>0</v>
      </c>
      <c r="BF768" s="43"/>
      <c r="BG768" s="43"/>
      <c r="BH768" s="43"/>
      <c r="BI768" s="43"/>
      <c r="BJ768" s="43">
        <f t="shared" si="582"/>
        <v>0</v>
      </c>
    </row>
    <row r="769" spans="1:62" x14ac:dyDescent="0.2">
      <c r="A769" s="26" t="s">
        <v>668</v>
      </c>
      <c r="B769" s="17">
        <f>IF(ISERROR(VLOOKUP('Prices updated for CPI'!A769,Quantities!$A$1:$B$576,2,FALSE)),0,VLOOKUP('Prices updated for CPI'!A769,Quantities!$A$1:$B$576,2,FALSE))</f>
        <v>2</v>
      </c>
      <c r="C769" s="18"/>
      <c r="D769" s="19">
        <v>6</v>
      </c>
      <c r="E769" s="20">
        <v>1</v>
      </c>
      <c r="F769" s="21">
        <v>0</v>
      </c>
      <c r="G769" s="22">
        <v>0</v>
      </c>
      <c r="H769" s="22">
        <v>0</v>
      </c>
      <c r="I769" s="22">
        <v>0</v>
      </c>
      <c r="J769" s="23">
        <f t="shared" si="569"/>
        <v>0</v>
      </c>
      <c r="K769" s="24">
        <f>IF(ISERROR(VLOOKUP($A769,'14-15 pricing'!$A$1:$D$1208,4,FALSE)),L769,VLOOKUP($A769,'14-15 pricing'!$A$1:$D$1208,4,FALSE))</f>
        <v>0</v>
      </c>
      <c r="L769" s="24">
        <f t="shared" si="585"/>
        <v>0</v>
      </c>
      <c r="M769" s="24"/>
      <c r="N769" s="24"/>
      <c r="O769" s="24"/>
      <c r="P769" s="24"/>
      <c r="Q769" s="24"/>
      <c r="R769" s="24"/>
      <c r="S769" s="24"/>
      <c r="T769" s="24"/>
      <c r="U769" s="24">
        <f t="shared" si="585"/>
        <v>0</v>
      </c>
      <c r="V769" s="24">
        <f t="shared" si="585"/>
        <v>0</v>
      </c>
      <c r="W769" s="24">
        <f t="shared" si="585"/>
        <v>0</v>
      </c>
      <c r="AC769" s="49">
        <f t="shared" si="539"/>
        <v>0</v>
      </c>
      <c r="AD769" s="49">
        <f t="shared" si="540"/>
        <v>0</v>
      </c>
      <c r="AE769" s="49">
        <f t="shared" si="584"/>
        <v>0</v>
      </c>
      <c r="AF769" s="49">
        <f t="shared" si="584"/>
        <v>0</v>
      </c>
      <c r="AG769" s="49">
        <f t="shared" si="584"/>
        <v>0</v>
      </c>
      <c r="AH769" s="50">
        <f t="shared" si="572"/>
        <v>0</v>
      </c>
      <c r="AI769" s="49">
        <f t="shared" si="573"/>
        <v>0</v>
      </c>
      <c r="AJ769" s="51">
        <f t="shared" si="574"/>
        <v>0</v>
      </c>
      <c r="AK769" s="61"/>
      <c r="AL769" s="69">
        <f t="shared" si="575"/>
        <v>0</v>
      </c>
      <c r="AM769" s="69">
        <f t="shared" si="576"/>
        <v>0</v>
      </c>
      <c r="AN769" s="69">
        <f t="shared" si="576"/>
        <v>0</v>
      </c>
      <c r="AO769" s="69">
        <f t="shared" si="576"/>
        <v>0</v>
      </c>
      <c r="AP769" s="69">
        <f t="shared" si="576"/>
        <v>0</v>
      </c>
      <c r="AQ769" s="70">
        <f t="shared" si="577"/>
        <v>0</v>
      </c>
      <c r="AS769" s="74">
        <f t="shared" si="578"/>
        <v>0</v>
      </c>
      <c r="AT769" s="74">
        <f t="shared" si="578"/>
        <v>0</v>
      </c>
      <c r="AU769" s="74">
        <f t="shared" si="578"/>
        <v>0</v>
      </c>
      <c r="AV769" s="74">
        <f t="shared" si="578"/>
        <v>0</v>
      </c>
      <c r="AW769" s="45"/>
      <c r="AX769" s="42" t="str">
        <f t="shared" si="557"/>
        <v>INC0110-ST-0001-006-B</v>
      </c>
      <c r="AY769" s="42">
        <f t="shared" si="558"/>
        <v>0</v>
      </c>
      <c r="AZ769" s="43">
        <f t="shared" si="579"/>
        <v>0</v>
      </c>
      <c r="BA769" s="43">
        <f t="shared" si="583"/>
        <v>0</v>
      </c>
      <c r="BB769" s="43" t="e">
        <f>(AZ769-#REF!)+BA769</f>
        <v>#REF!</v>
      </c>
      <c r="BC769" s="43"/>
      <c r="BD769" s="43"/>
      <c r="BE769" s="43">
        <f t="shared" si="581"/>
        <v>0</v>
      </c>
      <c r="BF769" s="43"/>
      <c r="BG769" s="43"/>
      <c r="BH769" s="43"/>
      <c r="BI769" s="43"/>
      <c r="BJ769" s="43">
        <f t="shared" si="582"/>
        <v>0</v>
      </c>
    </row>
    <row r="770" spans="1:62" x14ac:dyDescent="0.2">
      <c r="A770" s="26" t="s">
        <v>669</v>
      </c>
      <c r="B770" s="17">
        <f>IF(ISERROR(VLOOKUP('Prices updated for CPI'!A770,Quantities!$A$1:$B$576,2,FALSE)),0,VLOOKUP('Prices updated for CPI'!A770,Quantities!$A$1:$B$576,2,FALSE))</f>
        <v>1</v>
      </c>
      <c r="C770" s="18"/>
      <c r="D770" s="19">
        <v>6</v>
      </c>
      <c r="E770" s="20">
        <v>1</v>
      </c>
      <c r="F770" s="21">
        <v>0</v>
      </c>
      <c r="G770" s="22">
        <v>0</v>
      </c>
      <c r="H770" s="22">
        <v>0</v>
      </c>
      <c r="I770" s="22">
        <v>0</v>
      </c>
      <c r="J770" s="23">
        <f t="shared" si="569"/>
        <v>0</v>
      </c>
      <c r="K770" s="24">
        <f>IF(ISERROR(VLOOKUP($A770,'14-15 pricing'!$A$1:$D$1208,4,FALSE)),L770,VLOOKUP($A770,'14-15 pricing'!$A$1:$D$1208,4,FALSE))</f>
        <v>0</v>
      </c>
      <c r="L770" s="24">
        <f t="shared" si="585"/>
        <v>0</v>
      </c>
      <c r="M770" s="24"/>
      <c r="N770" s="24"/>
      <c r="O770" s="24"/>
      <c r="P770" s="24"/>
      <c r="Q770" s="24"/>
      <c r="R770" s="24"/>
      <c r="S770" s="24"/>
      <c r="T770" s="24"/>
      <c r="U770" s="24">
        <f t="shared" si="585"/>
        <v>0</v>
      </c>
      <c r="V770" s="24">
        <f t="shared" si="585"/>
        <v>0</v>
      </c>
      <c r="W770" s="24">
        <f t="shared" si="585"/>
        <v>0</v>
      </c>
      <c r="AC770" s="49">
        <f t="shared" si="539"/>
        <v>0</v>
      </c>
      <c r="AD770" s="49">
        <f t="shared" si="540"/>
        <v>0</v>
      </c>
      <c r="AE770" s="49">
        <f t="shared" si="584"/>
        <v>0</v>
      </c>
      <c r="AF770" s="49">
        <f t="shared" si="584"/>
        <v>0</v>
      </c>
      <c r="AG770" s="49">
        <f t="shared" si="584"/>
        <v>0</v>
      </c>
      <c r="AH770" s="50">
        <f t="shared" si="572"/>
        <v>0</v>
      </c>
      <c r="AI770" s="49">
        <f t="shared" si="573"/>
        <v>0</v>
      </c>
      <c r="AJ770" s="51">
        <f t="shared" si="574"/>
        <v>0</v>
      </c>
      <c r="AK770" s="61"/>
      <c r="AL770" s="69">
        <f t="shared" si="575"/>
        <v>0</v>
      </c>
      <c r="AM770" s="69">
        <f t="shared" si="576"/>
        <v>0</v>
      </c>
      <c r="AN770" s="69">
        <f t="shared" si="576"/>
        <v>0</v>
      </c>
      <c r="AO770" s="69">
        <f t="shared" si="576"/>
        <v>0</v>
      </c>
      <c r="AP770" s="69">
        <f t="shared" si="576"/>
        <v>0</v>
      </c>
      <c r="AQ770" s="70">
        <f t="shared" si="577"/>
        <v>0</v>
      </c>
      <c r="AS770" s="74">
        <f t="shared" si="578"/>
        <v>0</v>
      </c>
      <c r="AT770" s="74">
        <f t="shared" si="578"/>
        <v>0</v>
      </c>
      <c r="AU770" s="74">
        <f t="shared" si="578"/>
        <v>0</v>
      </c>
      <c r="AV770" s="74">
        <f t="shared" si="578"/>
        <v>0</v>
      </c>
      <c r="AW770" s="45"/>
      <c r="AX770" s="42" t="str">
        <f t="shared" si="557"/>
        <v>MHR0010-ST-0001-006-B</v>
      </c>
      <c r="AY770" s="42">
        <f t="shared" si="558"/>
        <v>0</v>
      </c>
      <c r="AZ770" s="43">
        <f t="shared" si="579"/>
        <v>0</v>
      </c>
      <c r="BA770" s="43">
        <f t="shared" si="583"/>
        <v>0</v>
      </c>
      <c r="BB770" s="43" t="e">
        <f>(AZ770-#REF!)+BA770</f>
        <v>#REF!</v>
      </c>
      <c r="BC770" s="43"/>
      <c r="BD770" s="43"/>
      <c r="BE770" s="43">
        <f t="shared" si="581"/>
        <v>0</v>
      </c>
      <c r="BF770" s="43"/>
      <c r="BG770" s="43"/>
      <c r="BH770" s="43"/>
      <c r="BI770" s="43"/>
      <c r="BJ770" s="43">
        <f t="shared" si="582"/>
        <v>0</v>
      </c>
    </row>
    <row r="771" spans="1:62" x14ac:dyDescent="0.2">
      <c r="A771" s="26" t="s">
        <v>670</v>
      </c>
      <c r="B771" s="17">
        <f>IF(ISERROR(VLOOKUP('Prices updated for CPI'!A771,Quantities!$A$1:$B$576,2,FALSE)),0,VLOOKUP('Prices updated for CPI'!A771,Quantities!$A$1:$B$576,2,FALSE))</f>
        <v>4</v>
      </c>
      <c r="C771" s="18"/>
      <c r="D771" s="19">
        <v>6</v>
      </c>
      <c r="E771" s="20">
        <v>1</v>
      </c>
      <c r="F771" s="21">
        <v>0</v>
      </c>
      <c r="G771" s="22">
        <v>0</v>
      </c>
      <c r="H771" s="22">
        <v>0</v>
      </c>
      <c r="I771" s="22">
        <v>0</v>
      </c>
      <c r="J771" s="23">
        <f t="shared" si="569"/>
        <v>0</v>
      </c>
      <c r="K771" s="24">
        <f>IF(ISERROR(VLOOKUP($A771,'14-15 pricing'!$A$1:$D$1208,4,FALSE)),L771,VLOOKUP($A771,'14-15 pricing'!$A$1:$D$1208,4,FALSE))</f>
        <v>0</v>
      </c>
      <c r="L771" s="24">
        <f t="shared" si="585"/>
        <v>0</v>
      </c>
      <c r="M771" s="24"/>
      <c r="N771" s="24"/>
      <c r="O771" s="24"/>
      <c r="P771" s="24"/>
      <c r="Q771" s="24"/>
      <c r="R771" s="24"/>
      <c r="S771" s="24"/>
      <c r="T771" s="24"/>
      <c r="U771" s="24">
        <f t="shared" si="585"/>
        <v>0</v>
      </c>
      <c r="V771" s="24">
        <f t="shared" si="585"/>
        <v>0</v>
      </c>
      <c r="W771" s="24">
        <f t="shared" si="585"/>
        <v>0</v>
      </c>
      <c r="AC771" s="49">
        <f t="shared" si="539"/>
        <v>0</v>
      </c>
      <c r="AD771" s="49">
        <f t="shared" si="540"/>
        <v>0</v>
      </c>
      <c r="AE771" s="49">
        <f t="shared" si="584"/>
        <v>0</v>
      </c>
      <c r="AF771" s="49">
        <f t="shared" si="584"/>
        <v>0</v>
      </c>
      <c r="AG771" s="49">
        <f t="shared" si="584"/>
        <v>0</v>
      </c>
      <c r="AH771" s="50">
        <f t="shared" si="572"/>
        <v>0</v>
      </c>
      <c r="AI771" s="49">
        <f t="shared" si="573"/>
        <v>0</v>
      </c>
      <c r="AJ771" s="51">
        <f t="shared" si="574"/>
        <v>0</v>
      </c>
      <c r="AK771" s="61"/>
      <c r="AL771" s="69">
        <f t="shared" si="575"/>
        <v>0</v>
      </c>
      <c r="AM771" s="69">
        <f t="shared" si="576"/>
        <v>0</v>
      </c>
      <c r="AN771" s="69">
        <f t="shared" si="576"/>
        <v>0</v>
      </c>
      <c r="AO771" s="69">
        <f t="shared" si="576"/>
        <v>0</v>
      </c>
      <c r="AP771" s="69">
        <f t="shared" si="576"/>
        <v>0</v>
      </c>
      <c r="AQ771" s="70">
        <f t="shared" si="577"/>
        <v>0</v>
      </c>
      <c r="AS771" s="74">
        <f t="shared" si="578"/>
        <v>0</v>
      </c>
      <c r="AT771" s="74">
        <f t="shared" si="578"/>
        <v>0</v>
      </c>
      <c r="AU771" s="74">
        <f t="shared" si="578"/>
        <v>0</v>
      </c>
      <c r="AV771" s="74">
        <f t="shared" si="578"/>
        <v>0</v>
      </c>
      <c r="AW771" s="45"/>
      <c r="AX771" s="42" t="str">
        <f t="shared" si="557"/>
        <v>MHR0020-ST-0001-006-B</v>
      </c>
      <c r="AY771" s="42">
        <f t="shared" si="558"/>
        <v>0</v>
      </c>
      <c r="AZ771" s="43">
        <f t="shared" si="579"/>
        <v>0</v>
      </c>
      <c r="BA771" s="43">
        <f t="shared" si="583"/>
        <v>0</v>
      </c>
      <c r="BB771" s="43" t="e">
        <f>(AZ771-#REF!)+BA771</f>
        <v>#REF!</v>
      </c>
      <c r="BC771" s="43"/>
      <c r="BD771" s="43"/>
      <c r="BE771" s="43">
        <f t="shared" si="581"/>
        <v>0</v>
      </c>
      <c r="BF771" s="43"/>
      <c r="BG771" s="43"/>
      <c r="BH771" s="43"/>
      <c r="BI771" s="43"/>
      <c r="BJ771" s="43">
        <f t="shared" si="582"/>
        <v>0</v>
      </c>
    </row>
    <row r="772" spans="1:62" x14ac:dyDescent="0.2">
      <c r="A772" s="26" t="s">
        <v>671</v>
      </c>
      <c r="B772" s="17">
        <f>IF(ISERROR(VLOOKUP('Prices updated for CPI'!A772,Quantities!$A$1:$B$576,2,FALSE)),0,VLOOKUP('Prices updated for CPI'!A772,Quantities!$A$1:$B$576,2,FALSE))</f>
        <v>34</v>
      </c>
      <c r="C772" s="18"/>
      <c r="D772" s="19">
        <v>6</v>
      </c>
      <c r="E772" s="20">
        <v>1</v>
      </c>
      <c r="F772" s="21">
        <v>0</v>
      </c>
      <c r="G772" s="22">
        <v>0</v>
      </c>
      <c r="H772" s="22">
        <v>0</v>
      </c>
      <c r="I772" s="22">
        <v>0</v>
      </c>
      <c r="J772" s="23">
        <f t="shared" si="569"/>
        <v>0</v>
      </c>
      <c r="K772" s="24">
        <f>IF(ISERROR(VLOOKUP($A772,'14-15 pricing'!$A$1:$D$1208,4,FALSE)),L772,VLOOKUP($A772,'14-15 pricing'!$A$1:$D$1208,4,FALSE))</f>
        <v>0</v>
      </c>
      <c r="L772" s="24">
        <f t="shared" si="585"/>
        <v>0</v>
      </c>
      <c r="M772" s="24"/>
      <c r="N772" s="24"/>
      <c r="O772" s="24"/>
      <c r="P772" s="24"/>
      <c r="Q772" s="24"/>
      <c r="R772" s="24"/>
      <c r="S772" s="24"/>
      <c r="T772" s="24"/>
      <c r="U772" s="24">
        <f t="shared" si="585"/>
        <v>0</v>
      </c>
      <c r="V772" s="24">
        <f t="shared" si="585"/>
        <v>0</v>
      </c>
      <c r="W772" s="24">
        <f t="shared" si="585"/>
        <v>0</v>
      </c>
      <c r="AC772" s="49">
        <f t="shared" si="539"/>
        <v>0</v>
      </c>
      <c r="AD772" s="49">
        <f t="shared" si="540"/>
        <v>0</v>
      </c>
      <c r="AE772" s="49">
        <f t="shared" si="584"/>
        <v>0</v>
      </c>
      <c r="AF772" s="49">
        <f t="shared" si="584"/>
        <v>0</v>
      </c>
      <c r="AG772" s="49">
        <f t="shared" si="584"/>
        <v>0</v>
      </c>
      <c r="AH772" s="50">
        <f t="shared" si="572"/>
        <v>0</v>
      </c>
      <c r="AI772" s="49">
        <f t="shared" si="573"/>
        <v>0</v>
      </c>
      <c r="AJ772" s="51">
        <f t="shared" si="574"/>
        <v>0</v>
      </c>
      <c r="AK772" s="61"/>
      <c r="AL772" s="69">
        <f t="shared" si="575"/>
        <v>0</v>
      </c>
      <c r="AM772" s="69">
        <f t="shared" si="576"/>
        <v>0</v>
      </c>
      <c r="AN772" s="69">
        <f t="shared" si="576"/>
        <v>0</v>
      </c>
      <c r="AO772" s="69">
        <f t="shared" si="576"/>
        <v>0</v>
      </c>
      <c r="AP772" s="69">
        <f t="shared" si="576"/>
        <v>0</v>
      </c>
      <c r="AQ772" s="70">
        <f t="shared" si="577"/>
        <v>0</v>
      </c>
      <c r="AS772" s="74">
        <f t="shared" si="578"/>
        <v>0</v>
      </c>
      <c r="AT772" s="74">
        <f t="shared" si="578"/>
        <v>0</v>
      </c>
      <c r="AU772" s="74">
        <f t="shared" si="578"/>
        <v>0</v>
      </c>
      <c r="AV772" s="74">
        <f t="shared" si="578"/>
        <v>0</v>
      </c>
      <c r="AW772" s="45"/>
      <c r="AX772" s="42" t="str">
        <f t="shared" si="557"/>
        <v>MHR0030-ST-0001-006-B</v>
      </c>
      <c r="AY772" s="42">
        <f t="shared" si="558"/>
        <v>0</v>
      </c>
      <c r="AZ772" s="43">
        <f t="shared" si="579"/>
        <v>0</v>
      </c>
      <c r="BA772" s="43">
        <f t="shared" si="583"/>
        <v>0</v>
      </c>
      <c r="BB772" s="43" t="e">
        <f>(AZ772-#REF!)+BA772</f>
        <v>#REF!</v>
      </c>
      <c r="BC772" s="43"/>
      <c r="BD772" s="43"/>
      <c r="BE772" s="43">
        <f t="shared" si="581"/>
        <v>0</v>
      </c>
      <c r="BF772" s="43"/>
      <c r="BG772" s="43"/>
      <c r="BH772" s="43"/>
      <c r="BI772" s="43"/>
      <c r="BJ772" s="43">
        <f t="shared" si="582"/>
        <v>0</v>
      </c>
    </row>
    <row r="773" spans="1:62" x14ac:dyDescent="0.2">
      <c r="A773" s="26" t="s">
        <v>672</v>
      </c>
      <c r="B773" s="17">
        <f>IF(ISERROR(VLOOKUP('Prices updated for CPI'!A773,Quantities!$A$1:$B$576,2,FALSE)),0,VLOOKUP('Prices updated for CPI'!A773,Quantities!$A$1:$B$576,2,FALSE))</f>
        <v>4</v>
      </c>
      <c r="C773" s="18"/>
      <c r="D773" s="19">
        <v>6</v>
      </c>
      <c r="E773" s="20">
        <v>1</v>
      </c>
      <c r="F773" s="21">
        <v>0</v>
      </c>
      <c r="G773" s="22">
        <v>0</v>
      </c>
      <c r="H773" s="22">
        <v>0</v>
      </c>
      <c r="I773" s="22">
        <v>0</v>
      </c>
      <c r="J773" s="23">
        <f t="shared" si="569"/>
        <v>0</v>
      </c>
      <c r="K773" s="24">
        <f>IF(ISERROR(VLOOKUP($A773,'14-15 pricing'!$A$1:$D$1208,4,FALSE)),L773,VLOOKUP($A773,'14-15 pricing'!$A$1:$D$1208,4,FALSE))</f>
        <v>0</v>
      </c>
      <c r="L773" s="24">
        <f t="shared" si="585"/>
        <v>0</v>
      </c>
      <c r="M773" s="24"/>
      <c r="N773" s="24"/>
      <c r="O773" s="24"/>
      <c r="P773" s="24"/>
      <c r="Q773" s="24"/>
      <c r="R773" s="24"/>
      <c r="S773" s="24"/>
      <c r="T773" s="24"/>
      <c r="U773" s="24">
        <f t="shared" si="585"/>
        <v>0</v>
      </c>
      <c r="V773" s="24">
        <f t="shared" si="585"/>
        <v>0</v>
      </c>
      <c r="W773" s="24">
        <f t="shared" si="585"/>
        <v>0</v>
      </c>
      <c r="AC773" s="49">
        <f t="shared" si="539"/>
        <v>0</v>
      </c>
      <c r="AD773" s="49">
        <f t="shared" si="540"/>
        <v>0</v>
      </c>
      <c r="AE773" s="49">
        <f t="shared" si="584"/>
        <v>0</v>
      </c>
      <c r="AF773" s="49">
        <f t="shared" si="584"/>
        <v>0</v>
      </c>
      <c r="AG773" s="49">
        <f t="shared" si="584"/>
        <v>0</v>
      </c>
      <c r="AH773" s="50">
        <f t="shared" si="572"/>
        <v>0</v>
      </c>
      <c r="AI773" s="49">
        <f t="shared" si="573"/>
        <v>0</v>
      </c>
      <c r="AJ773" s="51">
        <f t="shared" si="574"/>
        <v>0</v>
      </c>
      <c r="AK773" s="61"/>
      <c r="AL773" s="69">
        <f t="shared" si="575"/>
        <v>0</v>
      </c>
      <c r="AM773" s="69">
        <f t="shared" si="576"/>
        <v>0</v>
      </c>
      <c r="AN773" s="69">
        <f t="shared" si="576"/>
        <v>0</v>
      </c>
      <c r="AO773" s="69">
        <f t="shared" si="576"/>
        <v>0</v>
      </c>
      <c r="AP773" s="69">
        <f t="shared" si="576"/>
        <v>0</v>
      </c>
      <c r="AQ773" s="70">
        <f t="shared" si="577"/>
        <v>0</v>
      </c>
      <c r="AS773" s="74">
        <f t="shared" si="578"/>
        <v>0</v>
      </c>
      <c r="AT773" s="74">
        <f t="shared" si="578"/>
        <v>0</v>
      </c>
      <c r="AU773" s="74">
        <f t="shared" si="578"/>
        <v>0</v>
      </c>
      <c r="AV773" s="74">
        <f t="shared" si="578"/>
        <v>0</v>
      </c>
      <c r="AW773" s="45"/>
      <c r="AX773" s="42" t="str">
        <f t="shared" si="557"/>
        <v>MHR0070-ST-0001-006-B</v>
      </c>
      <c r="AY773" s="42">
        <f t="shared" si="558"/>
        <v>0</v>
      </c>
      <c r="AZ773" s="43">
        <f t="shared" si="579"/>
        <v>0</v>
      </c>
      <c r="BA773" s="43">
        <f t="shared" ref="BA773:BA780" si="586">IF($B773=0,U773,AZ773*(1+AT773))</f>
        <v>0</v>
      </c>
      <c r="BB773" s="43" t="e">
        <f>(AZ773-#REF!)+BA773</f>
        <v>#REF!</v>
      </c>
      <c r="BC773" s="43"/>
      <c r="BD773" s="43"/>
      <c r="BE773" s="43">
        <f t="shared" si="581"/>
        <v>0</v>
      </c>
      <c r="BF773" s="43"/>
      <c r="BG773" s="43"/>
      <c r="BH773" s="43"/>
      <c r="BI773" s="43"/>
      <c r="BJ773" s="43">
        <f t="shared" si="582"/>
        <v>0</v>
      </c>
    </row>
    <row r="774" spans="1:62" x14ac:dyDescent="0.2">
      <c r="A774" s="26" t="s">
        <v>673</v>
      </c>
      <c r="B774" s="17">
        <f>IF(ISERROR(VLOOKUP('Prices updated for CPI'!A774,Quantities!$A$1:$B$576,2,FALSE)),0,VLOOKUP('Prices updated for CPI'!A774,Quantities!$A$1:$B$576,2,FALSE))</f>
        <v>7</v>
      </c>
      <c r="C774" s="18"/>
      <c r="D774" s="19">
        <v>6</v>
      </c>
      <c r="E774" s="20">
        <v>1</v>
      </c>
      <c r="F774" s="21">
        <v>0</v>
      </c>
      <c r="G774" s="22">
        <v>0</v>
      </c>
      <c r="H774" s="22">
        <v>0</v>
      </c>
      <c r="I774" s="22">
        <v>0</v>
      </c>
      <c r="J774" s="23">
        <f t="shared" si="569"/>
        <v>0</v>
      </c>
      <c r="K774" s="24">
        <f>IF(ISERROR(VLOOKUP($A774,'14-15 pricing'!$A$1:$D$1208,4,FALSE)),L774,VLOOKUP($A774,'14-15 pricing'!$A$1:$D$1208,4,FALSE))</f>
        <v>0</v>
      </c>
      <c r="L774" s="24">
        <f t="shared" si="585"/>
        <v>0</v>
      </c>
      <c r="M774" s="24"/>
      <c r="N774" s="24"/>
      <c r="O774" s="24"/>
      <c r="P774" s="24"/>
      <c r="Q774" s="24"/>
      <c r="R774" s="24"/>
      <c r="S774" s="24"/>
      <c r="T774" s="24"/>
      <c r="U774" s="24">
        <f t="shared" si="585"/>
        <v>0</v>
      </c>
      <c r="V774" s="24">
        <f t="shared" si="585"/>
        <v>0</v>
      </c>
      <c r="W774" s="24">
        <f t="shared" si="585"/>
        <v>0</v>
      </c>
      <c r="AC774" s="49">
        <f t="shared" si="539"/>
        <v>0</v>
      </c>
      <c r="AD774" s="49">
        <f t="shared" si="540"/>
        <v>0</v>
      </c>
      <c r="AE774" s="49">
        <f t="shared" si="584"/>
        <v>0</v>
      </c>
      <c r="AF774" s="49">
        <f t="shared" si="584"/>
        <v>0</v>
      </c>
      <c r="AG774" s="49">
        <f t="shared" si="584"/>
        <v>0</v>
      </c>
      <c r="AH774" s="50">
        <f t="shared" si="572"/>
        <v>0</v>
      </c>
      <c r="AI774" s="49">
        <f t="shared" si="573"/>
        <v>0</v>
      </c>
      <c r="AJ774" s="51">
        <f t="shared" si="574"/>
        <v>0</v>
      </c>
      <c r="AK774" s="61"/>
      <c r="AL774" s="69">
        <f t="shared" si="575"/>
        <v>0</v>
      </c>
      <c r="AM774" s="69">
        <f t="shared" si="576"/>
        <v>0</v>
      </c>
      <c r="AN774" s="69">
        <f t="shared" si="576"/>
        <v>0</v>
      </c>
      <c r="AO774" s="69">
        <f t="shared" si="576"/>
        <v>0</v>
      </c>
      <c r="AP774" s="69">
        <f t="shared" si="576"/>
        <v>0</v>
      </c>
      <c r="AQ774" s="70">
        <f t="shared" si="577"/>
        <v>0</v>
      </c>
      <c r="AS774" s="74">
        <f t="shared" si="578"/>
        <v>0</v>
      </c>
      <c r="AT774" s="74">
        <f t="shared" si="578"/>
        <v>0</v>
      </c>
      <c r="AU774" s="74">
        <f t="shared" si="578"/>
        <v>0</v>
      </c>
      <c r="AV774" s="74">
        <f t="shared" si="578"/>
        <v>0</v>
      </c>
      <c r="AW774" s="45"/>
      <c r="AX774" s="42" t="str">
        <f t="shared" si="557"/>
        <v>MHR0100-ST-0001-006-B</v>
      </c>
      <c r="AY774" s="42">
        <f t="shared" si="558"/>
        <v>0</v>
      </c>
      <c r="AZ774" s="43">
        <f t="shared" si="579"/>
        <v>0</v>
      </c>
      <c r="BA774" s="43">
        <f t="shared" si="586"/>
        <v>0</v>
      </c>
      <c r="BB774" s="43" t="e">
        <f>(AZ774-#REF!)+BA774</f>
        <v>#REF!</v>
      </c>
      <c r="BC774" s="43"/>
      <c r="BD774" s="43"/>
      <c r="BE774" s="43">
        <f t="shared" si="581"/>
        <v>0</v>
      </c>
      <c r="BF774" s="43"/>
      <c r="BG774" s="43"/>
      <c r="BH774" s="43"/>
      <c r="BI774" s="43"/>
      <c r="BJ774" s="43">
        <f t="shared" si="582"/>
        <v>0</v>
      </c>
    </row>
    <row r="775" spans="1:62" x14ac:dyDescent="0.2">
      <c r="A775" s="26" t="s">
        <v>674</v>
      </c>
      <c r="B775" s="17">
        <f>IF(ISERROR(VLOOKUP('Prices updated for CPI'!A775,Quantities!$A$1:$B$576,2,FALSE)),0,VLOOKUP('Prices updated for CPI'!A775,Quantities!$A$1:$B$576,2,FALSE))</f>
        <v>4</v>
      </c>
      <c r="C775" s="18"/>
      <c r="D775" s="19">
        <v>6</v>
      </c>
      <c r="E775" s="20">
        <v>1</v>
      </c>
      <c r="F775" s="21">
        <v>0</v>
      </c>
      <c r="G775" s="22">
        <v>0</v>
      </c>
      <c r="H775" s="22">
        <v>0</v>
      </c>
      <c r="I775" s="22">
        <v>0</v>
      </c>
      <c r="J775" s="23">
        <f t="shared" si="569"/>
        <v>0</v>
      </c>
      <c r="K775" s="24">
        <f>IF(ISERROR(VLOOKUP($A775,'14-15 pricing'!$A$1:$D$1208,4,FALSE)),L775,VLOOKUP($A775,'14-15 pricing'!$A$1:$D$1208,4,FALSE))</f>
        <v>0</v>
      </c>
      <c r="L775" s="24">
        <f t="shared" si="585"/>
        <v>0</v>
      </c>
      <c r="M775" s="24"/>
      <c r="N775" s="24"/>
      <c r="O775" s="24"/>
      <c r="P775" s="24"/>
      <c r="Q775" s="24"/>
      <c r="R775" s="24"/>
      <c r="S775" s="24"/>
      <c r="T775" s="24"/>
      <c r="U775" s="24">
        <f t="shared" si="585"/>
        <v>0</v>
      </c>
      <c r="V775" s="24">
        <f t="shared" si="585"/>
        <v>0</v>
      </c>
      <c r="W775" s="24">
        <f t="shared" si="585"/>
        <v>0</v>
      </c>
      <c r="AC775" s="49">
        <f t="shared" si="539"/>
        <v>0</v>
      </c>
      <c r="AD775" s="49">
        <f t="shared" si="540"/>
        <v>0</v>
      </c>
      <c r="AE775" s="49">
        <f t="shared" si="584"/>
        <v>0</v>
      </c>
      <c r="AF775" s="49">
        <f t="shared" si="584"/>
        <v>0</v>
      </c>
      <c r="AG775" s="49">
        <f t="shared" si="584"/>
        <v>0</v>
      </c>
      <c r="AH775" s="50">
        <f t="shared" si="572"/>
        <v>0</v>
      </c>
      <c r="AI775" s="49">
        <f t="shared" si="573"/>
        <v>0</v>
      </c>
      <c r="AJ775" s="51">
        <f t="shared" si="574"/>
        <v>0</v>
      </c>
      <c r="AK775" s="61"/>
      <c r="AL775" s="69">
        <f t="shared" si="575"/>
        <v>0</v>
      </c>
      <c r="AM775" s="69">
        <f t="shared" si="576"/>
        <v>0</v>
      </c>
      <c r="AN775" s="69">
        <f t="shared" si="576"/>
        <v>0</v>
      </c>
      <c r="AO775" s="69">
        <f t="shared" si="576"/>
        <v>0</v>
      </c>
      <c r="AP775" s="69">
        <f t="shared" si="576"/>
        <v>0</v>
      </c>
      <c r="AQ775" s="70">
        <f t="shared" si="577"/>
        <v>0</v>
      </c>
      <c r="AS775" s="74">
        <f t="shared" si="578"/>
        <v>0</v>
      </c>
      <c r="AT775" s="74">
        <f t="shared" si="578"/>
        <v>0</v>
      </c>
      <c r="AU775" s="74">
        <f t="shared" si="578"/>
        <v>0</v>
      </c>
      <c r="AV775" s="74">
        <f t="shared" si="578"/>
        <v>0</v>
      </c>
      <c r="AW775" s="45"/>
      <c r="AX775" s="42" t="str">
        <f t="shared" si="557"/>
        <v>MVA0010-ST-0001-006-B</v>
      </c>
      <c r="AY775" s="42">
        <f t="shared" si="558"/>
        <v>0</v>
      </c>
      <c r="AZ775" s="43">
        <f t="shared" si="579"/>
        <v>0</v>
      </c>
      <c r="BA775" s="43">
        <f t="shared" si="586"/>
        <v>0</v>
      </c>
      <c r="BB775" s="43" t="e">
        <f>(AZ775-#REF!)+BA775</f>
        <v>#REF!</v>
      </c>
      <c r="BC775" s="43"/>
      <c r="BD775" s="43"/>
      <c r="BE775" s="43">
        <f t="shared" si="581"/>
        <v>0</v>
      </c>
      <c r="BF775" s="43"/>
      <c r="BG775" s="43"/>
      <c r="BH775" s="43"/>
      <c r="BI775" s="43"/>
      <c r="BJ775" s="43">
        <f t="shared" si="582"/>
        <v>0</v>
      </c>
    </row>
    <row r="776" spans="1:62" x14ac:dyDescent="0.2">
      <c r="A776" s="26" t="s">
        <v>675</v>
      </c>
      <c r="B776" s="17">
        <f>IF(ISERROR(VLOOKUP('Prices updated for CPI'!A776,Quantities!$A$1:$B$576,2,FALSE)),0,VLOOKUP('Prices updated for CPI'!A776,Quantities!$A$1:$B$576,2,FALSE))</f>
        <v>237</v>
      </c>
      <c r="C776" s="18"/>
      <c r="D776" s="19">
        <v>6</v>
      </c>
      <c r="E776" s="20">
        <v>1</v>
      </c>
      <c r="F776" s="21">
        <v>0</v>
      </c>
      <c r="G776" s="22">
        <v>0</v>
      </c>
      <c r="H776" s="22">
        <v>0</v>
      </c>
      <c r="I776" s="22">
        <v>0</v>
      </c>
      <c r="J776" s="23">
        <f t="shared" si="569"/>
        <v>0</v>
      </c>
      <c r="K776" s="24">
        <f>IF(ISERROR(VLOOKUP($A776,'14-15 pricing'!$A$1:$D$1208,4,FALSE)),L776,VLOOKUP($A776,'14-15 pricing'!$A$1:$D$1208,4,FALSE))</f>
        <v>0</v>
      </c>
      <c r="L776" s="24">
        <f t="shared" si="585"/>
        <v>0</v>
      </c>
      <c r="M776" s="24"/>
      <c r="N776" s="24"/>
      <c r="O776" s="24"/>
      <c r="P776" s="24"/>
      <c r="Q776" s="24"/>
      <c r="R776" s="24"/>
      <c r="S776" s="24"/>
      <c r="T776" s="24"/>
      <c r="U776" s="24">
        <f t="shared" si="585"/>
        <v>0</v>
      </c>
      <c r="V776" s="24">
        <f t="shared" si="585"/>
        <v>0</v>
      </c>
      <c r="W776" s="24">
        <f t="shared" si="585"/>
        <v>0</v>
      </c>
      <c r="AC776" s="49">
        <f t="shared" si="539"/>
        <v>0</v>
      </c>
      <c r="AD776" s="49">
        <f t="shared" si="540"/>
        <v>0</v>
      </c>
      <c r="AE776" s="49">
        <f t="shared" si="584"/>
        <v>0</v>
      </c>
      <c r="AF776" s="49">
        <f t="shared" si="584"/>
        <v>0</v>
      </c>
      <c r="AG776" s="49">
        <f t="shared" si="584"/>
        <v>0</v>
      </c>
      <c r="AH776" s="50">
        <f t="shared" si="572"/>
        <v>0</v>
      </c>
      <c r="AI776" s="49">
        <f t="shared" si="573"/>
        <v>0</v>
      </c>
      <c r="AJ776" s="51">
        <f t="shared" si="574"/>
        <v>0</v>
      </c>
      <c r="AK776" s="61"/>
      <c r="AL776" s="69">
        <f t="shared" si="575"/>
        <v>0</v>
      </c>
      <c r="AM776" s="69">
        <f t="shared" si="576"/>
        <v>0</v>
      </c>
      <c r="AN776" s="69">
        <f t="shared" si="576"/>
        <v>0</v>
      </c>
      <c r="AO776" s="69">
        <f t="shared" si="576"/>
        <v>0</v>
      </c>
      <c r="AP776" s="69">
        <f t="shared" si="576"/>
        <v>0</v>
      </c>
      <c r="AQ776" s="70">
        <f t="shared" si="577"/>
        <v>0</v>
      </c>
      <c r="AS776" s="74">
        <f t="shared" si="578"/>
        <v>0</v>
      </c>
      <c r="AT776" s="74">
        <f t="shared" si="578"/>
        <v>0</v>
      </c>
      <c r="AU776" s="74">
        <f t="shared" si="578"/>
        <v>0</v>
      </c>
      <c r="AV776" s="74">
        <f t="shared" si="578"/>
        <v>0</v>
      </c>
      <c r="AW776" s="45"/>
      <c r="AX776" s="42" t="str">
        <f t="shared" si="557"/>
        <v>MVA0020-ST-0001-006-B</v>
      </c>
      <c r="AY776" s="42">
        <f t="shared" si="558"/>
        <v>0</v>
      </c>
      <c r="AZ776" s="43">
        <f t="shared" si="579"/>
        <v>0</v>
      </c>
      <c r="BA776" s="43">
        <f t="shared" si="586"/>
        <v>0</v>
      </c>
      <c r="BB776" s="43" t="e">
        <f>(AZ776-#REF!)+BA776</f>
        <v>#REF!</v>
      </c>
      <c r="BC776" s="43"/>
      <c r="BD776" s="43"/>
      <c r="BE776" s="43">
        <f t="shared" si="581"/>
        <v>0</v>
      </c>
      <c r="BF776" s="43"/>
      <c r="BG776" s="43"/>
      <c r="BH776" s="43"/>
      <c r="BI776" s="43"/>
      <c r="BJ776" s="43">
        <f t="shared" si="582"/>
        <v>0</v>
      </c>
    </row>
    <row r="777" spans="1:62" x14ac:dyDescent="0.2">
      <c r="A777" s="26" t="s">
        <v>676</v>
      </c>
      <c r="B777" s="17">
        <f>IF(ISERROR(VLOOKUP('Prices updated for CPI'!A777,Quantities!$A$1:$B$576,2,FALSE)),0,VLOOKUP('Prices updated for CPI'!A777,Quantities!$A$1:$B$576,2,FALSE))</f>
        <v>145</v>
      </c>
      <c r="C777" s="18"/>
      <c r="D777" s="19">
        <v>6</v>
      </c>
      <c r="E777" s="20">
        <v>1</v>
      </c>
      <c r="F777" s="21">
        <v>0</v>
      </c>
      <c r="G777" s="22">
        <v>0</v>
      </c>
      <c r="H777" s="22">
        <v>0</v>
      </c>
      <c r="I777" s="22">
        <v>0</v>
      </c>
      <c r="J777" s="23">
        <f t="shared" si="569"/>
        <v>0</v>
      </c>
      <c r="K777" s="24">
        <f>IF(ISERROR(VLOOKUP($A777,'14-15 pricing'!$A$1:$D$1208,4,FALSE)),L777,VLOOKUP($A777,'14-15 pricing'!$A$1:$D$1208,4,FALSE))</f>
        <v>0</v>
      </c>
      <c r="L777" s="24">
        <f t="shared" si="585"/>
        <v>0</v>
      </c>
      <c r="M777" s="24"/>
      <c r="N777" s="24"/>
      <c r="O777" s="24"/>
      <c r="P777" s="24"/>
      <c r="Q777" s="24"/>
      <c r="R777" s="24"/>
      <c r="S777" s="24"/>
      <c r="T777" s="24"/>
      <c r="U777" s="24">
        <f t="shared" si="585"/>
        <v>0</v>
      </c>
      <c r="V777" s="24">
        <f t="shared" si="585"/>
        <v>0</v>
      </c>
      <c r="W777" s="24">
        <f t="shared" si="585"/>
        <v>0</v>
      </c>
      <c r="AC777" s="49">
        <f t="shared" si="539"/>
        <v>0</v>
      </c>
      <c r="AD777" s="49">
        <f t="shared" si="540"/>
        <v>0</v>
      </c>
      <c r="AE777" s="49">
        <f t="shared" si="584"/>
        <v>0</v>
      </c>
      <c r="AF777" s="49">
        <f t="shared" si="584"/>
        <v>0</v>
      </c>
      <c r="AG777" s="49">
        <f t="shared" si="584"/>
        <v>0</v>
      </c>
      <c r="AH777" s="50">
        <f t="shared" si="572"/>
        <v>0</v>
      </c>
      <c r="AI777" s="49">
        <f t="shared" si="573"/>
        <v>0</v>
      </c>
      <c r="AJ777" s="51">
        <f t="shared" si="574"/>
        <v>0</v>
      </c>
      <c r="AK777" s="61"/>
      <c r="AL777" s="69">
        <f t="shared" si="575"/>
        <v>0</v>
      </c>
      <c r="AM777" s="69">
        <f t="shared" si="576"/>
        <v>0</v>
      </c>
      <c r="AN777" s="69">
        <f t="shared" si="576"/>
        <v>0</v>
      </c>
      <c r="AO777" s="69">
        <f t="shared" si="576"/>
        <v>0</v>
      </c>
      <c r="AP777" s="69">
        <f t="shared" si="576"/>
        <v>0</v>
      </c>
      <c r="AQ777" s="70">
        <f t="shared" si="577"/>
        <v>0</v>
      </c>
      <c r="AS777" s="74">
        <f t="shared" si="578"/>
        <v>0</v>
      </c>
      <c r="AT777" s="74">
        <f t="shared" si="578"/>
        <v>0</v>
      </c>
      <c r="AU777" s="74">
        <f t="shared" si="578"/>
        <v>0</v>
      </c>
      <c r="AV777" s="74">
        <f t="shared" si="578"/>
        <v>0</v>
      </c>
      <c r="AW777" s="45"/>
      <c r="AX777" s="42" t="str">
        <f t="shared" si="557"/>
        <v>MVA0080-ST-0001-006-B</v>
      </c>
      <c r="AY777" s="42">
        <f t="shared" si="558"/>
        <v>0</v>
      </c>
      <c r="AZ777" s="43">
        <f t="shared" si="579"/>
        <v>0</v>
      </c>
      <c r="BA777" s="43">
        <f t="shared" si="586"/>
        <v>0</v>
      </c>
      <c r="BB777" s="43" t="e">
        <f>(AZ777-#REF!)+BA777</f>
        <v>#REF!</v>
      </c>
      <c r="BC777" s="43"/>
      <c r="BD777" s="43"/>
      <c r="BE777" s="43">
        <f t="shared" si="581"/>
        <v>0</v>
      </c>
      <c r="BF777" s="43"/>
      <c r="BG777" s="43"/>
      <c r="BH777" s="43"/>
      <c r="BI777" s="43"/>
      <c r="BJ777" s="43">
        <f t="shared" si="582"/>
        <v>0</v>
      </c>
    </row>
    <row r="778" spans="1:62" x14ac:dyDescent="0.2">
      <c r="A778" s="26" t="s">
        <v>677</v>
      </c>
      <c r="B778" s="17">
        <f>IF(ISERROR(VLOOKUP('Prices updated for CPI'!A778,Quantities!$A$1:$B$576,2,FALSE)),0,VLOOKUP('Prices updated for CPI'!A778,Quantities!$A$1:$B$576,2,FALSE))</f>
        <v>6</v>
      </c>
      <c r="C778" s="18"/>
      <c r="D778" s="19">
        <v>6</v>
      </c>
      <c r="E778" s="20">
        <v>1</v>
      </c>
      <c r="F778" s="21">
        <v>0</v>
      </c>
      <c r="G778" s="22">
        <v>0</v>
      </c>
      <c r="H778" s="22">
        <v>0</v>
      </c>
      <c r="I778" s="22">
        <v>0</v>
      </c>
      <c r="J778" s="23">
        <f t="shared" si="569"/>
        <v>0</v>
      </c>
      <c r="K778" s="24">
        <f>IF(ISERROR(VLOOKUP($A778,'14-15 pricing'!$A$1:$D$1208,4,FALSE)),L778,VLOOKUP($A778,'14-15 pricing'!$A$1:$D$1208,4,FALSE))</f>
        <v>0</v>
      </c>
      <c r="L778" s="24">
        <f t="shared" si="585"/>
        <v>0</v>
      </c>
      <c r="M778" s="24"/>
      <c r="N778" s="24"/>
      <c r="O778" s="24"/>
      <c r="P778" s="24"/>
      <c r="Q778" s="24"/>
      <c r="R778" s="24"/>
      <c r="S778" s="24"/>
      <c r="T778" s="24"/>
      <c r="U778" s="24">
        <f t="shared" si="585"/>
        <v>0</v>
      </c>
      <c r="V778" s="24">
        <f t="shared" si="585"/>
        <v>0</v>
      </c>
      <c r="W778" s="24">
        <f t="shared" si="585"/>
        <v>0</v>
      </c>
      <c r="AC778" s="49">
        <f t="shared" si="539"/>
        <v>0</v>
      </c>
      <c r="AD778" s="49">
        <f t="shared" si="540"/>
        <v>0</v>
      </c>
      <c r="AE778" s="49">
        <f t="shared" si="584"/>
        <v>0</v>
      </c>
      <c r="AF778" s="49">
        <f t="shared" si="584"/>
        <v>0</v>
      </c>
      <c r="AG778" s="49">
        <f t="shared" si="584"/>
        <v>0</v>
      </c>
      <c r="AH778" s="50">
        <f t="shared" si="572"/>
        <v>0</v>
      </c>
      <c r="AI778" s="49">
        <f t="shared" si="573"/>
        <v>0</v>
      </c>
      <c r="AJ778" s="51">
        <f t="shared" si="574"/>
        <v>0</v>
      </c>
      <c r="AK778" s="61"/>
      <c r="AL778" s="69">
        <f t="shared" si="575"/>
        <v>0</v>
      </c>
      <c r="AM778" s="69">
        <f t="shared" si="576"/>
        <v>0</v>
      </c>
      <c r="AN778" s="69">
        <f t="shared" si="576"/>
        <v>0</v>
      </c>
      <c r="AO778" s="69">
        <f t="shared" si="576"/>
        <v>0</v>
      </c>
      <c r="AP778" s="69">
        <f t="shared" si="576"/>
        <v>0</v>
      </c>
      <c r="AQ778" s="70">
        <f t="shared" si="577"/>
        <v>0</v>
      </c>
      <c r="AS778" s="74">
        <f t="shared" si="578"/>
        <v>0</v>
      </c>
      <c r="AT778" s="74">
        <f t="shared" si="578"/>
        <v>0</v>
      </c>
      <c r="AU778" s="74">
        <f t="shared" si="578"/>
        <v>0</v>
      </c>
      <c r="AV778" s="74">
        <f t="shared" si="578"/>
        <v>0</v>
      </c>
      <c r="AW778" s="45"/>
      <c r="AX778" s="42" t="str">
        <f t="shared" si="557"/>
        <v>MVA0120-ST-0001-006-B</v>
      </c>
      <c r="AY778" s="42">
        <f t="shared" si="558"/>
        <v>0</v>
      </c>
      <c r="AZ778" s="43">
        <f t="shared" si="579"/>
        <v>0</v>
      </c>
      <c r="BA778" s="43">
        <f t="shared" si="586"/>
        <v>0</v>
      </c>
      <c r="BB778" s="43" t="e">
        <f>(AZ778-#REF!)+BA778</f>
        <v>#REF!</v>
      </c>
      <c r="BC778" s="43"/>
      <c r="BD778" s="43"/>
      <c r="BE778" s="43">
        <f t="shared" si="581"/>
        <v>0</v>
      </c>
      <c r="BF778" s="43"/>
      <c r="BG778" s="43"/>
      <c r="BH778" s="43"/>
      <c r="BI778" s="43"/>
      <c r="BJ778" s="43">
        <f t="shared" si="582"/>
        <v>0</v>
      </c>
    </row>
    <row r="779" spans="1:62" x14ac:dyDescent="0.2">
      <c r="A779" s="26" t="s">
        <v>678</v>
      </c>
      <c r="B779" s="17">
        <f>IF(ISERROR(VLOOKUP('Prices updated for CPI'!A779,Quantities!$A$1:$B$576,2,FALSE)),0,VLOOKUP('Prices updated for CPI'!A779,Quantities!$A$1:$B$576,2,FALSE))</f>
        <v>10</v>
      </c>
      <c r="C779" s="18"/>
      <c r="D779" s="19">
        <v>6</v>
      </c>
      <c r="E779" s="20">
        <v>1</v>
      </c>
      <c r="F779" s="21">
        <v>0</v>
      </c>
      <c r="G779" s="22">
        <v>0</v>
      </c>
      <c r="H779" s="22">
        <v>0</v>
      </c>
      <c r="I779" s="22">
        <v>0</v>
      </c>
      <c r="J779" s="23">
        <f t="shared" si="569"/>
        <v>0</v>
      </c>
      <c r="K779" s="24">
        <f>IF(ISERROR(VLOOKUP($A779,'14-15 pricing'!$A$1:$D$1208,4,FALSE)),L779,VLOOKUP($A779,'14-15 pricing'!$A$1:$D$1208,4,FALSE))</f>
        <v>0</v>
      </c>
      <c r="L779" s="24">
        <f t="shared" si="585"/>
        <v>0</v>
      </c>
      <c r="M779" s="24"/>
      <c r="N779" s="24"/>
      <c r="O779" s="24"/>
      <c r="P779" s="24"/>
      <c r="Q779" s="24"/>
      <c r="R779" s="24"/>
      <c r="S779" s="24"/>
      <c r="T779" s="24"/>
      <c r="U779" s="24">
        <f t="shared" si="585"/>
        <v>0</v>
      </c>
      <c r="V779" s="24">
        <f t="shared" si="585"/>
        <v>0</v>
      </c>
      <c r="W779" s="24">
        <f t="shared" si="585"/>
        <v>0</v>
      </c>
      <c r="AC779" s="49">
        <f t="shared" si="539"/>
        <v>0</v>
      </c>
      <c r="AD779" s="49">
        <f t="shared" si="540"/>
        <v>0</v>
      </c>
      <c r="AE779" s="49">
        <f t="shared" si="584"/>
        <v>0</v>
      </c>
      <c r="AF779" s="49">
        <f t="shared" si="584"/>
        <v>0</v>
      </c>
      <c r="AG779" s="49">
        <f t="shared" si="584"/>
        <v>0</v>
      </c>
      <c r="AH779" s="50">
        <f t="shared" si="572"/>
        <v>0</v>
      </c>
      <c r="AI779" s="49">
        <f t="shared" si="573"/>
        <v>0</v>
      </c>
      <c r="AJ779" s="51">
        <f t="shared" si="574"/>
        <v>0</v>
      </c>
      <c r="AK779" s="61"/>
      <c r="AL779" s="69">
        <f t="shared" si="575"/>
        <v>0</v>
      </c>
      <c r="AM779" s="69">
        <f t="shared" si="576"/>
        <v>0</v>
      </c>
      <c r="AN779" s="69">
        <f t="shared" si="576"/>
        <v>0</v>
      </c>
      <c r="AO779" s="69">
        <f t="shared" si="576"/>
        <v>0</v>
      </c>
      <c r="AP779" s="69">
        <f t="shared" si="576"/>
        <v>0</v>
      </c>
      <c r="AQ779" s="70">
        <f t="shared" si="577"/>
        <v>0</v>
      </c>
      <c r="AS779" s="74">
        <f t="shared" si="578"/>
        <v>0</v>
      </c>
      <c r="AT779" s="74">
        <f t="shared" si="578"/>
        <v>0</v>
      </c>
      <c r="AU779" s="74">
        <f t="shared" si="578"/>
        <v>0</v>
      </c>
      <c r="AV779" s="74">
        <f t="shared" si="578"/>
        <v>0</v>
      </c>
      <c r="AW779" s="45"/>
      <c r="AX779" s="42" t="str">
        <f t="shared" si="557"/>
        <v>MVA0220-ST-0001-006-B</v>
      </c>
      <c r="AY779" s="42">
        <f t="shared" si="558"/>
        <v>0</v>
      </c>
      <c r="AZ779" s="43">
        <f t="shared" si="579"/>
        <v>0</v>
      </c>
      <c r="BA779" s="43">
        <f t="shared" si="586"/>
        <v>0</v>
      </c>
      <c r="BB779" s="43" t="e">
        <f>(AZ779-#REF!)+BA779</f>
        <v>#REF!</v>
      </c>
      <c r="BC779" s="43"/>
      <c r="BD779" s="43"/>
      <c r="BE779" s="43">
        <f t="shared" si="581"/>
        <v>0</v>
      </c>
      <c r="BF779" s="43"/>
      <c r="BG779" s="43"/>
      <c r="BH779" s="43"/>
      <c r="BI779" s="43"/>
      <c r="BJ779" s="43">
        <f t="shared" si="582"/>
        <v>0</v>
      </c>
    </row>
    <row r="780" spans="1:62" ht="13.5" thickBot="1" x14ac:dyDescent="0.25">
      <c r="A780" s="26" t="s">
        <v>679</v>
      </c>
      <c r="B780" s="17">
        <f>IF(ISERROR(VLOOKUP('Prices updated for CPI'!A780,Quantities!$A$1:$B$576,2,FALSE)),0,VLOOKUP('Prices updated for CPI'!A780,Quantities!$A$1:$B$576,2,FALSE))</f>
        <v>1</v>
      </c>
      <c r="C780" s="18"/>
      <c r="D780" s="19">
        <v>6</v>
      </c>
      <c r="E780" s="20">
        <v>1</v>
      </c>
      <c r="F780" s="27">
        <v>0</v>
      </c>
      <c r="G780" s="28">
        <v>0</v>
      </c>
      <c r="H780" s="28">
        <v>0</v>
      </c>
      <c r="I780" s="22">
        <v>0</v>
      </c>
      <c r="J780" s="29">
        <f t="shared" si="569"/>
        <v>0</v>
      </c>
      <c r="K780" s="24">
        <f>IF(ISERROR(VLOOKUP($A780,'14-15 pricing'!$A$1:$D$1208,4,FALSE)),L780,VLOOKUP($A780,'14-15 pricing'!$A$1:$D$1208,4,FALSE))</f>
        <v>0</v>
      </c>
      <c r="L780" s="24">
        <f t="shared" si="585"/>
        <v>0</v>
      </c>
      <c r="M780" s="24"/>
      <c r="N780" s="24"/>
      <c r="O780" s="24"/>
      <c r="P780" s="24"/>
      <c r="Q780" s="24"/>
      <c r="R780" s="24"/>
      <c r="S780" s="24"/>
      <c r="T780" s="24"/>
      <c r="U780" s="24">
        <f t="shared" si="585"/>
        <v>0</v>
      </c>
      <c r="V780" s="24">
        <f t="shared" si="585"/>
        <v>0</v>
      </c>
      <c r="W780" s="24">
        <f t="shared" si="585"/>
        <v>0</v>
      </c>
      <c r="AC780" s="49">
        <f t="shared" si="539"/>
        <v>0</v>
      </c>
      <c r="AD780" s="49">
        <f t="shared" si="540"/>
        <v>0</v>
      </c>
      <c r="AE780" s="49">
        <f t="shared" si="584"/>
        <v>0</v>
      </c>
      <c r="AF780" s="49">
        <f t="shared" si="584"/>
        <v>0</v>
      </c>
      <c r="AG780" s="49">
        <f t="shared" si="584"/>
        <v>0</v>
      </c>
      <c r="AH780" s="50">
        <f t="shared" si="572"/>
        <v>0</v>
      </c>
      <c r="AI780" s="49">
        <f t="shared" si="573"/>
        <v>0</v>
      </c>
      <c r="AJ780" s="51">
        <f t="shared" si="574"/>
        <v>0</v>
      </c>
      <c r="AK780" s="61"/>
      <c r="AL780" s="69">
        <f t="shared" si="575"/>
        <v>0</v>
      </c>
      <c r="AM780" s="69">
        <f t="shared" si="576"/>
        <v>0</v>
      </c>
      <c r="AN780" s="69">
        <f t="shared" si="576"/>
        <v>0</v>
      </c>
      <c r="AO780" s="69">
        <f t="shared" si="576"/>
        <v>0</v>
      </c>
      <c r="AP780" s="69">
        <f t="shared" si="576"/>
        <v>0</v>
      </c>
      <c r="AQ780" s="70">
        <f t="shared" si="577"/>
        <v>0</v>
      </c>
      <c r="AS780" s="74">
        <f t="shared" si="578"/>
        <v>0</v>
      </c>
      <c r="AT780" s="74">
        <f t="shared" si="578"/>
        <v>0</v>
      </c>
      <c r="AU780" s="74">
        <f t="shared" si="578"/>
        <v>0</v>
      </c>
      <c r="AV780" s="74">
        <f t="shared" si="578"/>
        <v>0</v>
      </c>
      <c r="AW780" s="45"/>
      <c r="AX780" s="42" t="str">
        <f t="shared" si="557"/>
        <v>MVA0290-ST-0001-006-B</v>
      </c>
      <c r="AY780" s="42">
        <f t="shared" si="558"/>
        <v>0</v>
      </c>
      <c r="AZ780" s="43">
        <f t="shared" si="579"/>
        <v>0</v>
      </c>
      <c r="BA780" s="43">
        <f t="shared" si="586"/>
        <v>0</v>
      </c>
      <c r="BB780" s="43" t="e">
        <f>(AZ780-#REF!)+BA780</f>
        <v>#REF!</v>
      </c>
      <c r="BC780" s="43"/>
      <c r="BD780" s="43"/>
      <c r="BE780" s="43">
        <f t="shared" si="581"/>
        <v>0</v>
      </c>
      <c r="BF780" s="43"/>
      <c r="BG780" s="43"/>
      <c r="BH780" s="43"/>
      <c r="BI780" s="43"/>
      <c r="BJ780" s="43">
        <f t="shared" si="582"/>
        <v>0</v>
      </c>
    </row>
    <row r="782" spans="1:62" x14ac:dyDescent="0.2">
      <c r="B782" s="2">
        <f>SUM(B12:B780)</f>
        <v>149270</v>
      </c>
    </row>
  </sheetData>
  <autoFilter ref="A11:BK780"/>
  <sortState ref="A12:BK659">
    <sortCondition ref="D660:D747"/>
  </sortState>
  <mergeCells count="15">
    <mergeCell ref="AX1:BJ1"/>
    <mergeCell ref="AA3:AB3"/>
    <mergeCell ref="H9:I9"/>
    <mergeCell ref="AA9:AB9"/>
    <mergeCell ref="AY5:BE5"/>
    <mergeCell ref="AA6:AB6"/>
    <mergeCell ref="AS6:AV6"/>
    <mergeCell ref="AA7:AB7"/>
    <mergeCell ref="AA8:AB8"/>
    <mergeCell ref="AS8:AV8"/>
    <mergeCell ref="AA4:AB4"/>
    <mergeCell ref="AS4:AV4"/>
    <mergeCell ref="AC1:AJ1"/>
    <mergeCell ref="AL1:AQ1"/>
    <mergeCell ref="AS1:AV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8" sqref="G28"/>
    </sheetView>
  </sheetViews>
  <sheetFormatPr defaultRowHeight="12.75" x14ac:dyDescent="0.2"/>
  <cols>
    <col min="1" max="1" width="26.28515625" style="195" customWidth="1"/>
    <col min="2" max="4" width="13.85546875" style="195" customWidth="1"/>
    <col min="5" max="16384" width="9.140625" style="195"/>
  </cols>
  <sheetData>
    <row r="1" spans="1:4" ht="18" customHeight="1" x14ac:dyDescent="0.2">
      <c r="A1" s="237" t="s">
        <v>734</v>
      </c>
      <c r="B1" s="237" t="s">
        <v>735</v>
      </c>
      <c r="C1" s="237" t="s">
        <v>736</v>
      </c>
      <c r="D1" s="237" t="s">
        <v>737</v>
      </c>
    </row>
    <row r="2" spans="1:4" x14ac:dyDescent="0.2">
      <c r="A2" s="88" t="s">
        <v>647</v>
      </c>
      <c r="B2" s="235">
        <v>41821</v>
      </c>
      <c r="C2" s="235">
        <v>42185</v>
      </c>
      <c r="D2" s="236">
        <v>0</v>
      </c>
    </row>
    <row r="3" spans="1:4" x14ac:dyDescent="0.2">
      <c r="A3" s="88" t="s">
        <v>192</v>
      </c>
      <c r="B3" s="235">
        <v>41821</v>
      </c>
      <c r="C3" s="235">
        <v>42185</v>
      </c>
      <c r="D3" s="236">
        <v>43.53</v>
      </c>
    </row>
    <row r="4" spans="1:4" x14ac:dyDescent="0.2">
      <c r="A4" s="88" t="s">
        <v>738</v>
      </c>
      <c r="B4" s="235">
        <v>41821</v>
      </c>
      <c r="C4" s="235">
        <v>42185</v>
      </c>
      <c r="D4" s="236">
        <v>56.17</v>
      </c>
    </row>
    <row r="5" spans="1:4" x14ac:dyDescent="0.2">
      <c r="A5" s="88" t="s">
        <v>26</v>
      </c>
      <c r="B5" s="235">
        <v>41821</v>
      </c>
      <c r="C5" s="235">
        <v>42185</v>
      </c>
      <c r="D5" s="236">
        <v>188.12</v>
      </c>
    </row>
    <row r="6" spans="1:4" x14ac:dyDescent="0.2">
      <c r="A6" s="88" t="s">
        <v>193</v>
      </c>
      <c r="B6" s="235">
        <v>41821</v>
      </c>
      <c r="C6" s="235">
        <v>42185</v>
      </c>
      <c r="D6" s="236">
        <v>55.04</v>
      </c>
    </row>
    <row r="7" spans="1:4" x14ac:dyDescent="0.2">
      <c r="A7" s="88" t="s">
        <v>739</v>
      </c>
      <c r="B7" s="235">
        <v>41821</v>
      </c>
      <c r="C7" s="235">
        <v>42185</v>
      </c>
      <c r="D7" s="236">
        <v>70.150000000000006</v>
      </c>
    </row>
    <row r="8" spans="1:4" x14ac:dyDescent="0.2">
      <c r="A8" s="88" t="s">
        <v>740</v>
      </c>
      <c r="B8" s="235">
        <v>41821</v>
      </c>
      <c r="C8" s="235">
        <v>42185</v>
      </c>
      <c r="D8" s="236">
        <v>0</v>
      </c>
    </row>
    <row r="9" spans="1:4" x14ac:dyDescent="0.2">
      <c r="A9" s="88" t="s">
        <v>741</v>
      </c>
      <c r="B9" s="235">
        <v>41821</v>
      </c>
      <c r="C9" s="235">
        <v>42185</v>
      </c>
      <c r="D9" s="236">
        <v>43.53</v>
      </c>
    </row>
    <row r="10" spans="1:4" x14ac:dyDescent="0.2">
      <c r="A10" s="88" t="s">
        <v>648</v>
      </c>
      <c r="B10" s="235">
        <v>41821</v>
      </c>
      <c r="C10" s="235">
        <v>42185</v>
      </c>
      <c r="D10" s="236">
        <v>0</v>
      </c>
    </row>
    <row r="11" spans="1:4" x14ac:dyDescent="0.2">
      <c r="A11" s="88" t="s">
        <v>194</v>
      </c>
      <c r="B11" s="235">
        <v>41821</v>
      </c>
      <c r="C11" s="235">
        <v>42185</v>
      </c>
      <c r="D11" s="236">
        <v>43.53</v>
      </c>
    </row>
    <row r="12" spans="1:4" x14ac:dyDescent="0.2">
      <c r="A12" s="88" t="s">
        <v>649</v>
      </c>
      <c r="B12" s="235">
        <v>41821</v>
      </c>
      <c r="C12" s="235">
        <v>42185</v>
      </c>
      <c r="D12" s="236">
        <v>0</v>
      </c>
    </row>
    <row r="13" spans="1:4" x14ac:dyDescent="0.2">
      <c r="A13" s="88" t="s">
        <v>27</v>
      </c>
      <c r="B13" s="235">
        <v>41821</v>
      </c>
      <c r="C13" s="235">
        <v>42185</v>
      </c>
      <c r="D13" s="236">
        <v>70.150000000000006</v>
      </c>
    </row>
    <row r="14" spans="1:4" x14ac:dyDescent="0.2">
      <c r="A14" s="88" t="s">
        <v>195</v>
      </c>
      <c r="B14" s="235">
        <v>41821</v>
      </c>
      <c r="C14" s="235">
        <v>42185</v>
      </c>
      <c r="D14" s="236">
        <v>43.53</v>
      </c>
    </row>
    <row r="15" spans="1:4" x14ac:dyDescent="0.2">
      <c r="A15" s="88" t="s">
        <v>742</v>
      </c>
      <c r="B15" s="235">
        <v>41821</v>
      </c>
      <c r="C15" s="235">
        <v>42185</v>
      </c>
      <c r="D15" s="236">
        <v>43.53</v>
      </c>
    </row>
    <row r="16" spans="1:4" x14ac:dyDescent="0.2">
      <c r="A16" s="88" t="s">
        <v>28</v>
      </c>
      <c r="B16" s="235">
        <v>41821</v>
      </c>
      <c r="C16" s="235">
        <v>42185</v>
      </c>
      <c r="D16" s="236">
        <v>80.430000000000007</v>
      </c>
    </row>
    <row r="17" spans="1:4" x14ac:dyDescent="0.2">
      <c r="A17" s="88" t="s">
        <v>743</v>
      </c>
      <c r="B17" s="235">
        <v>41821</v>
      </c>
      <c r="C17" s="235">
        <v>42185</v>
      </c>
      <c r="D17" s="236">
        <v>56.01</v>
      </c>
    </row>
    <row r="18" spans="1:4" x14ac:dyDescent="0.2">
      <c r="A18" s="88" t="s">
        <v>744</v>
      </c>
      <c r="B18" s="235">
        <v>41821</v>
      </c>
      <c r="C18" s="235">
        <v>42185</v>
      </c>
      <c r="D18" s="236">
        <v>188.12</v>
      </c>
    </row>
    <row r="19" spans="1:4" x14ac:dyDescent="0.2">
      <c r="A19" s="88" t="s">
        <v>196</v>
      </c>
      <c r="B19" s="235">
        <v>41821</v>
      </c>
      <c r="C19" s="235">
        <v>42185</v>
      </c>
      <c r="D19" s="236">
        <v>55.04</v>
      </c>
    </row>
    <row r="20" spans="1:4" x14ac:dyDescent="0.2">
      <c r="A20" s="88" t="s">
        <v>745</v>
      </c>
      <c r="B20" s="235">
        <v>41821</v>
      </c>
      <c r="C20" s="235">
        <v>42185</v>
      </c>
      <c r="D20" s="236">
        <v>198.4</v>
      </c>
    </row>
    <row r="21" spans="1:4" x14ac:dyDescent="0.2">
      <c r="A21" s="88" t="s">
        <v>746</v>
      </c>
      <c r="B21" s="235">
        <v>41821</v>
      </c>
      <c r="C21" s="235">
        <v>42185</v>
      </c>
      <c r="D21" s="236">
        <v>56.01</v>
      </c>
    </row>
    <row r="22" spans="1:4" x14ac:dyDescent="0.2">
      <c r="A22" s="88" t="s">
        <v>747</v>
      </c>
      <c r="B22" s="235">
        <v>41821</v>
      </c>
      <c r="C22" s="235">
        <v>42185</v>
      </c>
      <c r="D22" s="236">
        <v>55.04</v>
      </c>
    </row>
    <row r="23" spans="1:4" x14ac:dyDescent="0.2">
      <c r="A23" s="88" t="s">
        <v>650</v>
      </c>
      <c r="B23" s="235">
        <v>41821</v>
      </c>
      <c r="C23" s="235">
        <v>42185</v>
      </c>
      <c r="D23" s="236">
        <v>0</v>
      </c>
    </row>
    <row r="24" spans="1:4" x14ac:dyDescent="0.2">
      <c r="A24" s="88" t="s">
        <v>29</v>
      </c>
      <c r="B24" s="235">
        <v>41821</v>
      </c>
      <c r="C24" s="235">
        <v>42185</v>
      </c>
      <c r="D24" s="236">
        <v>76.849999999999994</v>
      </c>
    </row>
    <row r="25" spans="1:4" x14ac:dyDescent="0.2">
      <c r="A25" s="88" t="s">
        <v>197</v>
      </c>
      <c r="B25" s="235">
        <v>41821</v>
      </c>
      <c r="C25" s="235">
        <v>42185</v>
      </c>
      <c r="D25" s="236">
        <v>50.23</v>
      </c>
    </row>
    <row r="26" spans="1:4" x14ac:dyDescent="0.2">
      <c r="A26" s="88" t="s">
        <v>748</v>
      </c>
      <c r="B26" s="235">
        <v>41821</v>
      </c>
      <c r="C26" s="235">
        <v>42185</v>
      </c>
      <c r="D26" s="236">
        <v>50.65</v>
      </c>
    </row>
    <row r="27" spans="1:4" x14ac:dyDescent="0.2">
      <c r="A27" s="88" t="s">
        <v>749</v>
      </c>
      <c r="B27" s="235">
        <v>41821</v>
      </c>
      <c r="C27" s="235">
        <v>42185</v>
      </c>
      <c r="D27" s="236">
        <v>87.13</v>
      </c>
    </row>
    <row r="28" spans="1:4" x14ac:dyDescent="0.2">
      <c r="A28" s="88" t="s">
        <v>198</v>
      </c>
      <c r="B28" s="235">
        <v>41821</v>
      </c>
      <c r="C28" s="235">
        <v>42185</v>
      </c>
      <c r="D28" s="236">
        <v>50.23</v>
      </c>
    </row>
    <row r="29" spans="1:4" x14ac:dyDescent="0.2">
      <c r="A29" s="88" t="s">
        <v>30</v>
      </c>
      <c r="B29" s="235">
        <v>41821</v>
      </c>
      <c r="C29" s="235">
        <v>42185</v>
      </c>
      <c r="D29" s="236">
        <v>141.63</v>
      </c>
    </row>
    <row r="30" spans="1:4" x14ac:dyDescent="0.2">
      <c r="A30" s="88" t="s">
        <v>199</v>
      </c>
      <c r="B30" s="235">
        <v>41821</v>
      </c>
      <c r="C30" s="235">
        <v>42185</v>
      </c>
      <c r="D30" s="236">
        <v>62.7</v>
      </c>
    </row>
    <row r="31" spans="1:4" x14ac:dyDescent="0.2">
      <c r="A31" s="88" t="s">
        <v>200</v>
      </c>
      <c r="B31" s="235">
        <v>41821</v>
      </c>
      <c r="C31" s="235">
        <v>42185</v>
      </c>
      <c r="D31" s="236">
        <v>50.23</v>
      </c>
    </row>
    <row r="32" spans="1:4" x14ac:dyDescent="0.2">
      <c r="A32" s="88" t="s">
        <v>31</v>
      </c>
      <c r="B32" s="235">
        <v>41821</v>
      </c>
      <c r="C32" s="235">
        <v>42185</v>
      </c>
      <c r="D32" s="236">
        <v>194.82</v>
      </c>
    </row>
    <row r="33" spans="1:4" x14ac:dyDescent="0.2">
      <c r="A33" s="88" t="s">
        <v>201</v>
      </c>
      <c r="B33" s="235">
        <v>41821</v>
      </c>
      <c r="C33" s="235">
        <v>42185</v>
      </c>
      <c r="D33" s="236">
        <v>61.74</v>
      </c>
    </row>
    <row r="34" spans="1:4" x14ac:dyDescent="0.2">
      <c r="A34" s="88" t="s">
        <v>202</v>
      </c>
      <c r="B34" s="235">
        <v>41821</v>
      </c>
      <c r="C34" s="235">
        <v>42185</v>
      </c>
      <c r="D34" s="236">
        <v>61.74</v>
      </c>
    </row>
    <row r="35" spans="1:4" x14ac:dyDescent="0.2">
      <c r="A35" s="88" t="s">
        <v>750</v>
      </c>
      <c r="B35" s="235">
        <v>41821</v>
      </c>
      <c r="C35" s="235">
        <v>42185</v>
      </c>
      <c r="D35" s="236">
        <v>62.7</v>
      </c>
    </row>
    <row r="36" spans="1:4" x14ac:dyDescent="0.2">
      <c r="A36" s="88" t="s">
        <v>751</v>
      </c>
      <c r="B36" s="235">
        <v>41821</v>
      </c>
      <c r="C36" s="235">
        <v>42185</v>
      </c>
      <c r="D36" s="236">
        <v>61.74</v>
      </c>
    </row>
    <row r="37" spans="1:4" x14ac:dyDescent="0.2">
      <c r="A37" s="88" t="s">
        <v>752</v>
      </c>
      <c r="B37" s="235">
        <v>41821</v>
      </c>
      <c r="C37" s="235">
        <v>42185</v>
      </c>
      <c r="D37" s="236">
        <v>0</v>
      </c>
    </row>
    <row r="38" spans="1:4" x14ac:dyDescent="0.2">
      <c r="A38" s="88" t="s">
        <v>753</v>
      </c>
      <c r="B38" s="235">
        <v>41821</v>
      </c>
      <c r="C38" s="235">
        <v>42185</v>
      </c>
      <c r="D38" s="236">
        <v>83.55</v>
      </c>
    </row>
    <row r="39" spans="1:4" x14ac:dyDescent="0.2">
      <c r="A39" s="88" t="s">
        <v>203</v>
      </c>
      <c r="B39" s="235">
        <v>41821</v>
      </c>
      <c r="C39" s="235">
        <v>42185</v>
      </c>
      <c r="D39" s="236">
        <v>56.93</v>
      </c>
    </row>
    <row r="40" spans="1:4" x14ac:dyDescent="0.2">
      <c r="A40" s="88" t="s">
        <v>754</v>
      </c>
      <c r="B40" s="235">
        <v>41821</v>
      </c>
      <c r="C40" s="235">
        <v>42185</v>
      </c>
      <c r="D40" s="236">
        <v>57.5</v>
      </c>
    </row>
    <row r="41" spans="1:4" x14ac:dyDescent="0.2">
      <c r="A41" s="88" t="s">
        <v>755</v>
      </c>
      <c r="B41" s="235">
        <v>41821</v>
      </c>
      <c r="C41" s="235">
        <v>42185</v>
      </c>
      <c r="D41" s="236">
        <v>201.52</v>
      </c>
    </row>
    <row r="42" spans="1:4" x14ac:dyDescent="0.2">
      <c r="A42" s="88" t="s">
        <v>756</v>
      </c>
      <c r="B42" s="235">
        <v>41821</v>
      </c>
      <c r="C42" s="235">
        <v>42185</v>
      </c>
      <c r="D42" s="236">
        <v>68.44</v>
      </c>
    </row>
    <row r="43" spans="1:4" x14ac:dyDescent="0.2">
      <c r="A43" s="88" t="s">
        <v>757</v>
      </c>
      <c r="B43" s="235">
        <v>41821</v>
      </c>
      <c r="C43" s="235">
        <v>42185</v>
      </c>
      <c r="D43" s="236">
        <v>68.44</v>
      </c>
    </row>
    <row r="44" spans="1:4" x14ac:dyDescent="0.2">
      <c r="A44" s="88" t="s">
        <v>651</v>
      </c>
      <c r="B44" s="235">
        <v>41821</v>
      </c>
      <c r="C44" s="235">
        <v>42185</v>
      </c>
      <c r="D44" s="236">
        <v>0</v>
      </c>
    </row>
    <row r="45" spans="1:4" x14ac:dyDescent="0.2">
      <c r="A45" s="88" t="s">
        <v>32</v>
      </c>
      <c r="B45" s="235">
        <v>41821</v>
      </c>
      <c r="C45" s="235">
        <v>42185</v>
      </c>
      <c r="D45" s="236">
        <v>90.25</v>
      </c>
    </row>
    <row r="46" spans="1:4" x14ac:dyDescent="0.2">
      <c r="A46" s="88" t="s">
        <v>204</v>
      </c>
      <c r="B46" s="235">
        <v>41821</v>
      </c>
      <c r="C46" s="235">
        <v>42185</v>
      </c>
      <c r="D46" s="236">
        <v>63.63</v>
      </c>
    </row>
    <row r="47" spans="1:4" x14ac:dyDescent="0.2">
      <c r="A47" s="88" t="s">
        <v>758</v>
      </c>
      <c r="B47" s="235">
        <v>41821</v>
      </c>
      <c r="C47" s="235">
        <v>42185</v>
      </c>
      <c r="D47" s="236">
        <v>208.22</v>
      </c>
    </row>
    <row r="48" spans="1:4" x14ac:dyDescent="0.2">
      <c r="A48" s="88" t="s">
        <v>205</v>
      </c>
      <c r="B48" s="235">
        <v>41821</v>
      </c>
      <c r="C48" s="235">
        <v>42185</v>
      </c>
      <c r="D48" s="236">
        <v>75.14</v>
      </c>
    </row>
    <row r="49" spans="1:4" x14ac:dyDescent="0.2">
      <c r="A49" s="88" t="s">
        <v>652</v>
      </c>
      <c r="B49" s="235">
        <v>41821</v>
      </c>
      <c r="C49" s="235">
        <v>42185</v>
      </c>
      <c r="D49" s="236">
        <v>0</v>
      </c>
    </row>
    <row r="50" spans="1:4" x14ac:dyDescent="0.2">
      <c r="A50" s="88" t="s">
        <v>33</v>
      </c>
      <c r="B50" s="235">
        <v>41821</v>
      </c>
      <c r="C50" s="235">
        <v>42185</v>
      </c>
      <c r="D50" s="236">
        <v>70.150000000000006</v>
      </c>
    </row>
    <row r="51" spans="1:4" x14ac:dyDescent="0.2">
      <c r="A51" s="88" t="s">
        <v>206</v>
      </c>
      <c r="B51" s="235">
        <v>41821</v>
      </c>
      <c r="C51" s="235">
        <v>42185</v>
      </c>
      <c r="D51" s="236">
        <v>43.53</v>
      </c>
    </row>
    <row r="52" spans="1:4" x14ac:dyDescent="0.2">
      <c r="A52" s="88" t="s">
        <v>759</v>
      </c>
      <c r="B52" s="235">
        <v>41821</v>
      </c>
      <c r="C52" s="235">
        <v>42185</v>
      </c>
      <c r="D52" s="236">
        <v>43.81</v>
      </c>
    </row>
    <row r="53" spans="1:4" x14ac:dyDescent="0.2">
      <c r="A53" s="88" t="s">
        <v>207</v>
      </c>
      <c r="B53" s="235">
        <v>41821</v>
      </c>
      <c r="C53" s="235">
        <v>42185</v>
      </c>
      <c r="D53" s="236">
        <v>55.04</v>
      </c>
    </row>
    <row r="54" spans="1:4" x14ac:dyDescent="0.2">
      <c r="A54" s="88" t="s">
        <v>208</v>
      </c>
      <c r="B54" s="235">
        <v>41821</v>
      </c>
      <c r="C54" s="235">
        <v>42185</v>
      </c>
      <c r="D54" s="236">
        <v>55.04</v>
      </c>
    </row>
    <row r="55" spans="1:4" x14ac:dyDescent="0.2">
      <c r="A55" s="88" t="s">
        <v>760</v>
      </c>
      <c r="B55" s="235">
        <v>41821</v>
      </c>
      <c r="C55" s="235">
        <v>42185</v>
      </c>
      <c r="D55" s="236">
        <v>50.23</v>
      </c>
    </row>
    <row r="56" spans="1:4" x14ac:dyDescent="0.2">
      <c r="A56" s="88" t="s">
        <v>761</v>
      </c>
      <c r="B56" s="235">
        <v>41821</v>
      </c>
      <c r="C56" s="235">
        <v>42185</v>
      </c>
      <c r="D56" s="236">
        <v>61.74</v>
      </c>
    </row>
    <row r="57" spans="1:4" x14ac:dyDescent="0.2">
      <c r="A57" s="88" t="s">
        <v>762</v>
      </c>
      <c r="B57" s="235">
        <v>41821</v>
      </c>
      <c r="C57" s="235">
        <v>42185</v>
      </c>
      <c r="D57" s="236">
        <v>42.11</v>
      </c>
    </row>
    <row r="58" spans="1:4" x14ac:dyDescent="0.2">
      <c r="A58" s="88" t="s">
        <v>653</v>
      </c>
      <c r="B58" s="235">
        <v>41821</v>
      </c>
      <c r="C58" s="235">
        <v>42185</v>
      </c>
      <c r="D58" s="236">
        <v>0</v>
      </c>
    </row>
    <row r="59" spans="1:4" x14ac:dyDescent="0.2">
      <c r="A59" s="88" t="s">
        <v>34</v>
      </c>
      <c r="B59" s="235">
        <v>41821</v>
      </c>
      <c r="C59" s="235">
        <v>42185</v>
      </c>
      <c r="D59" s="236">
        <v>68.73</v>
      </c>
    </row>
    <row r="60" spans="1:4" x14ac:dyDescent="0.2">
      <c r="A60" s="88" t="s">
        <v>209</v>
      </c>
      <c r="B60" s="235">
        <v>41821</v>
      </c>
      <c r="C60" s="235">
        <v>42185</v>
      </c>
      <c r="D60" s="236">
        <v>42.11</v>
      </c>
    </row>
    <row r="61" spans="1:4" x14ac:dyDescent="0.2">
      <c r="A61" s="88" t="s">
        <v>763</v>
      </c>
      <c r="B61" s="235">
        <v>41821</v>
      </c>
      <c r="C61" s="235">
        <v>42185</v>
      </c>
      <c r="D61" s="236">
        <v>114.01</v>
      </c>
    </row>
    <row r="62" spans="1:4" x14ac:dyDescent="0.2">
      <c r="A62" s="88" t="s">
        <v>466</v>
      </c>
      <c r="B62" s="235">
        <v>41821</v>
      </c>
      <c r="C62" s="235">
        <v>42185</v>
      </c>
      <c r="D62" s="236">
        <v>42.36</v>
      </c>
    </row>
    <row r="63" spans="1:4" x14ac:dyDescent="0.2">
      <c r="A63" s="88" t="s">
        <v>764</v>
      </c>
      <c r="B63" s="235">
        <v>41821</v>
      </c>
      <c r="C63" s="235">
        <v>42185</v>
      </c>
      <c r="D63" s="236">
        <v>54.75</v>
      </c>
    </row>
    <row r="64" spans="1:4" x14ac:dyDescent="0.2">
      <c r="A64" s="88" t="s">
        <v>765</v>
      </c>
      <c r="B64" s="235">
        <v>41821</v>
      </c>
      <c r="C64" s="235">
        <v>42185</v>
      </c>
      <c r="D64" s="236">
        <v>42.11</v>
      </c>
    </row>
    <row r="65" spans="1:4" x14ac:dyDescent="0.2">
      <c r="A65" s="88" t="s">
        <v>35</v>
      </c>
      <c r="B65" s="235">
        <v>41821</v>
      </c>
      <c r="C65" s="235">
        <v>42185</v>
      </c>
      <c r="D65" s="236">
        <v>79.010000000000005</v>
      </c>
    </row>
    <row r="66" spans="1:4" x14ac:dyDescent="0.2">
      <c r="A66" s="88" t="s">
        <v>210</v>
      </c>
      <c r="B66" s="235">
        <v>41821</v>
      </c>
      <c r="C66" s="235">
        <v>42185</v>
      </c>
      <c r="D66" s="236">
        <v>42.11</v>
      </c>
    </row>
    <row r="67" spans="1:4" x14ac:dyDescent="0.2">
      <c r="A67" s="88" t="s">
        <v>36</v>
      </c>
      <c r="B67" s="235">
        <v>41821</v>
      </c>
      <c r="C67" s="235">
        <v>42185</v>
      </c>
      <c r="D67" s="236">
        <v>133.51</v>
      </c>
    </row>
    <row r="68" spans="1:4" x14ac:dyDescent="0.2">
      <c r="A68" s="88" t="s">
        <v>211</v>
      </c>
      <c r="B68" s="235">
        <v>41821</v>
      </c>
      <c r="C68" s="235">
        <v>42185</v>
      </c>
      <c r="D68" s="236">
        <v>54.59</v>
      </c>
    </row>
    <row r="69" spans="1:4" x14ac:dyDescent="0.2">
      <c r="A69" s="88" t="s">
        <v>766</v>
      </c>
      <c r="B69" s="235">
        <v>41821</v>
      </c>
      <c r="C69" s="235">
        <v>42185</v>
      </c>
      <c r="D69" s="236">
        <v>54.88</v>
      </c>
    </row>
    <row r="70" spans="1:4" x14ac:dyDescent="0.2">
      <c r="A70" s="88" t="s">
        <v>767</v>
      </c>
      <c r="B70" s="235">
        <v>41821</v>
      </c>
      <c r="C70" s="235">
        <v>42185</v>
      </c>
      <c r="D70" s="236">
        <v>42.11</v>
      </c>
    </row>
    <row r="71" spans="1:4" x14ac:dyDescent="0.2">
      <c r="A71" s="88" t="s">
        <v>37</v>
      </c>
      <c r="B71" s="235">
        <v>41821</v>
      </c>
      <c r="C71" s="235">
        <v>42185</v>
      </c>
      <c r="D71" s="236">
        <v>186.7</v>
      </c>
    </row>
    <row r="72" spans="1:4" x14ac:dyDescent="0.2">
      <c r="A72" s="88" t="s">
        <v>212</v>
      </c>
      <c r="B72" s="235">
        <v>41821</v>
      </c>
      <c r="C72" s="235">
        <v>42185</v>
      </c>
      <c r="D72" s="236">
        <v>53.62</v>
      </c>
    </row>
    <row r="73" spans="1:4" x14ac:dyDescent="0.2">
      <c r="A73" s="88" t="s">
        <v>768</v>
      </c>
      <c r="B73" s="235">
        <v>41821</v>
      </c>
      <c r="C73" s="235">
        <v>42185</v>
      </c>
      <c r="D73" s="236">
        <v>375.86</v>
      </c>
    </row>
    <row r="74" spans="1:4" x14ac:dyDescent="0.2">
      <c r="A74" s="88" t="s">
        <v>38</v>
      </c>
      <c r="B74" s="235">
        <v>41821</v>
      </c>
      <c r="C74" s="235">
        <v>42185</v>
      </c>
      <c r="D74" s="236">
        <v>196.98</v>
      </c>
    </row>
    <row r="75" spans="1:4" x14ac:dyDescent="0.2">
      <c r="A75" s="88" t="s">
        <v>213</v>
      </c>
      <c r="B75" s="235">
        <v>41821</v>
      </c>
      <c r="C75" s="235">
        <v>42185</v>
      </c>
      <c r="D75" s="236">
        <v>53.62</v>
      </c>
    </row>
    <row r="76" spans="1:4" x14ac:dyDescent="0.2">
      <c r="A76" s="88" t="s">
        <v>769</v>
      </c>
      <c r="B76" s="235">
        <v>41821</v>
      </c>
      <c r="C76" s="235">
        <v>42185</v>
      </c>
      <c r="D76" s="236">
        <v>143.79</v>
      </c>
    </row>
    <row r="77" spans="1:4" x14ac:dyDescent="0.2">
      <c r="A77" s="88" t="s">
        <v>654</v>
      </c>
      <c r="B77" s="235">
        <v>41821</v>
      </c>
      <c r="C77" s="235">
        <v>42185</v>
      </c>
      <c r="D77" s="236">
        <v>0</v>
      </c>
    </row>
    <row r="78" spans="1:4" x14ac:dyDescent="0.2">
      <c r="A78" s="88" t="s">
        <v>39</v>
      </c>
      <c r="B78" s="235">
        <v>41821</v>
      </c>
      <c r="C78" s="235">
        <v>42185</v>
      </c>
      <c r="D78" s="236">
        <v>74.010000000000005</v>
      </c>
    </row>
    <row r="79" spans="1:4" x14ac:dyDescent="0.2">
      <c r="A79" s="88" t="s">
        <v>214</v>
      </c>
      <c r="B79" s="235">
        <v>41821</v>
      </c>
      <c r="C79" s="235">
        <v>42185</v>
      </c>
      <c r="D79" s="236">
        <v>47.39</v>
      </c>
    </row>
    <row r="80" spans="1:4" x14ac:dyDescent="0.2">
      <c r="A80" s="88" t="s">
        <v>770</v>
      </c>
      <c r="B80" s="235">
        <v>41821</v>
      </c>
      <c r="C80" s="235">
        <v>42185</v>
      </c>
      <c r="D80" s="236">
        <v>47.75</v>
      </c>
    </row>
    <row r="81" spans="1:4" x14ac:dyDescent="0.2">
      <c r="A81" s="88" t="s">
        <v>215</v>
      </c>
      <c r="B81" s="235">
        <v>41821</v>
      </c>
      <c r="C81" s="235">
        <v>42185</v>
      </c>
      <c r="D81" s="236">
        <v>47.39</v>
      </c>
    </row>
    <row r="82" spans="1:4" x14ac:dyDescent="0.2">
      <c r="A82" s="88" t="s">
        <v>40</v>
      </c>
      <c r="B82" s="235">
        <v>41821</v>
      </c>
      <c r="C82" s="235">
        <v>42185</v>
      </c>
      <c r="D82" s="236">
        <v>138.79</v>
      </c>
    </row>
    <row r="83" spans="1:4" x14ac:dyDescent="0.2">
      <c r="A83" s="88" t="s">
        <v>771</v>
      </c>
      <c r="B83" s="235">
        <v>41821</v>
      </c>
      <c r="C83" s="235">
        <v>42185</v>
      </c>
      <c r="D83" s="236">
        <v>59.87</v>
      </c>
    </row>
    <row r="84" spans="1:4" x14ac:dyDescent="0.2">
      <c r="A84" s="88" t="s">
        <v>772</v>
      </c>
      <c r="B84" s="235">
        <v>41821</v>
      </c>
      <c r="C84" s="235">
        <v>42185</v>
      </c>
      <c r="D84" s="236">
        <v>47.39</v>
      </c>
    </row>
    <row r="85" spans="1:4" x14ac:dyDescent="0.2">
      <c r="A85" s="88" t="s">
        <v>216</v>
      </c>
      <c r="B85" s="235">
        <v>41821</v>
      </c>
      <c r="C85" s="235">
        <v>42185</v>
      </c>
      <c r="D85" s="236">
        <v>47.39</v>
      </c>
    </row>
    <row r="86" spans="1:4" x14ac:dyDescent="0.2">
      <c r="A86" s="88" t="s">
        <v>773</v>
      </c>
      <c r="B86" s="235">
        <v>41821</v>
      </c>
      <c r="C86" s="235">
        <v>42185</v>
      </c>
      <c r="D86" s="236">
        <v>191.98</v>
      </c>
    </row>
    <row r="87" spans="1:4" x14ac:dyDescent="0.2">
      <c r="A87" s="88" t="s">
        <v>217</v>
      </c>
      <c r="B87" s="235">
        <v>41821</v>
      </c>
      <c r="C87" s="235">
        <v>42185</v>
      </c>
      <c r="D87" s="236">
        <v>58.91</v>
      </c>
    </row>
    <row r="88" spans="1:4" x14ac:dyDescent="0.2">
      <c r="A88" s="88" t="s">
        <v>218</v>
      </c>
      <c r="B88" s="235">
        <v>41821</v>
      </c>
      <c r="C88" s="235">
        <v>42185</v>
      </c>
      <c r="D88" s="236">
        <v>59.87</v>
      </c>
    </row>
    <row r="89" spans="1:4" x14ac:dyDescent="0.2">
      <c r="A89" s="88" t="s">
        <v>774</v>
      </c>
      <c r="B89" s="235">
        <v>41821</v>
      </c>
      <c r="C89" s="235">
        <v>42185</v>
      </c>
      <c r="D89" s="236">
        <v>0</v>
      </c>
    </row>
    <row r="90" spans="1:4" x14ac:dyDescent="0.2">
      <c r="A90" s="88" t="s">
        <v>775</v>
      </c>
      <c r="B90" s="235">
        <v>41821</v>
      </c>
      <c r="C90" s="235">
        <v>42185</v>
      </c>
      <c r="D90" s="236">
        <v>79.3</v>
      </c>
    </row>
    <row r="91" spans="1:4" x14ac:dyDescent="0.2">
      <c r="A91" s="88" t="s">
        <v>776</v>
      </c>
      <c r="B91" s="235">
        <v>41821</v>
      </c>
      <c r="C91" s="235">
        <v>42185</v>
      </c>
      <c r="D91" s="236">
        <v>52.67</v>
      </c>
    </row>
    <row r="92" spans="1:4" x14ac:dyDescent="0.2">
      <c r="A92" s="88" t="s">
        <v>777</v>
      </c>
      <c r="B92" s="235">
        <v>41821</v>
      </c>
      <c r="C92" s="235">
        <v>42185</v>
      </c>
      <c r="D92" s="236">
        <v>65.150000000000006</v>
      </c>
    </row>
    <row r="93" spans="1:4" x14ac:dyDescent="0.2">
      <c r="A93" s="88" t="s">
        <v>778</v>
      </c>
      <c r="B93" s="235">
        <v>41821</v>
      </c>
      <c r="C93" s="235">
        <v>42185</v>
      </c>
      <c r="D93" s="236">
        <v>64.19</v>
      </c>
    </row>
    <row r="94" spans="1:4" x14ac:dyDescent="0.2">
      <c r="A94" s="88" t="s">
        <v>779</v>
      </c>
      <c r="B94" s="235">
        <v>41821</v>
      </c>
      <c r="C94" s="235">
        <v>42185</v>
      </c>
      <c r="D94" s="236">
        <v>64.19</v>
      </c>
    </row>
    <row r="95" spans="1:4" x14ac:dyDescent="0.2">
      <c r="A95" s="88" t="s">
        <v>780</v>
      </c>
      <c r="B95" s="235">
        <v>41821</v>
      </c>
      <c r="C95" s="235">
        <v>42185</v>
      </c>
      <c r="D95" s="236">
        <v>0</v>
      </c>
    </row>
    <row r="96" spans="1:4" x14ac:dyDescent="0.2">
      <c r="A96" s="88" t="s">
        <v>781</v>
      </c>
      <c r="B96" s="235">
        <v>41821</v>
      </c>
      <c r="C96" s="235">
        <v>42185</v>
      </c>
      <c r="D96" s="236">
        <v>84.58</v>
      </c>
    </row>
    <row r="97" spans="1:4" x14ac:dyDescent="0.2">
      <c r="A97" s="88" t="s">
        <v>782</v>
      </c>
      <c r="B97" s="235">
        <v>41821</v>
      </c>
      <c r="C97" s="235">
        <v>42185</v>
      </c>
      <c r="D97" s="236">
        <v>57.96</v>
      </c>
    </row>
    <row r="98" spans="1:4" x14ac:dyDescent="0.2">
      <c r="A98" s="88" t="s">
        <v>783</v>
      </c>
      <c r="B98" s="235">
        <v>41821</v>
      </c>
      <c r="C98" s="235">
        <v>42185</v>
      </c>
      <c r="D98" s="236">
        <v>70.44</v>
      </c>
    </row>
    <row r="99" spans="1:4" x14ac:dyDescent="0.2">
      <c r="A99" s="88" t="s">
        <v>784</v>
      </c>
      <c r="B99" s="235">
        <v>41821</v>
      </c>
      <c r="C99" s="235">
        <v>42185</v>
      </c>
      <c r="D99" s="236">
        <v>57.96</v>
      </c>
    </row>
    <row r="100" spans="1:4" x14ac:dyDescent="0.2">
      <c r="A100" s="88" t="s">
        <v>785</v>
      </c>
      <c r="B100" s="235">
        <v>41821</v>
      </c>
      <c r="C100" s="235">
        <v>42185</v>
      </c>
      <c r="D100" s="236">
        <v>202.55</v>
      </c>
    </row>
    <row r="101" spans="1:4" x14ac:dyDescent="0.2">
      <c r="A101" s="88" t="s">
        <v>786</v>
      </c>
      <c r="B101" s="235">
        <v>41821</v>
      </c>
      <c r="C101" s="235">
        <v>42185</v>
      </c>
      <c r="D101" s="236">
        <v>69.47</v>
      </c>
    </row>
    <row r="102" spans="1:4" x14ac:dyDescent="0.2">
      <c r="A102" s="88" t="s">
        <v>787</v>
      </c>
      <c r="B102" s="235">
        <v>41821</v>
      </c>
      <c r="C102" s="235">
        <v>42185</v>
      </c>
      <c r="D102" s="236">
        <v>69.47</v>
      </c>
    </row>
    <row r="103" spans="1:4" x14ac:dyDescent="0.2">
      <c r="A103" s="88" t="s">
        <v>788</v>
      </c>
      <c r="B103" s="235">
        <v>41821</v>
      </c>
      <c r="C103" s="235">
        <v>42185</v>
      </c>
      <c r="D103" s="236">
        <v>0</v>
      </c>
    </row>
    <row r="104" spans="1:4" x14ac:dyDescent="0.2">
      <c r="A104" s="88" t="s">
        <v>789</v>
      </c>
      <c r="B104" s="235">
        <v>41821</v>
      </c>
      <c r="C104" s="235">
        <v>42185</v>
      </c>
      <c r="D104" s="236">
        <v>68.52</v>
      </c>
    </row>
    <row r="105" spans="1:4" x14ac:dyDescent="0.2">
      <c r="A105" s="88" t="s">
        <v>790</v>
      </c>
      <c r="B105" s="235">
        <v>41821</v>
      </c>
      <c r="C105" s="235">
        <v>42185</v>
      </c>
      <c r="D105" s="236">
        <v>68.73</v>
      </c>
    </row>
    <row r="106" spans="1:4" x14ac:dyDescent="0.2">
      <c r="A106" s="88" t="s">
        <v>791</v>
      </c>
      <c r="B106" s="235">
        <v>41821</v>
      </c>
      <c r="C106" s="235">
        <v>42185</v>
      </c>
      <c r="D106" s="236">
        <v>0</v>
      </c>
    </row>
    <row r="107" spans="1:4" x14ac:dyDescent="0.2">
      <c r="A107" s="88" t="s">
        <v>41</v>
      </c>
      <c r="B107" s="235">
        <v>41821</v>
      </c>
      <c r="C107" s="235">
        <v>42185</v>
      </c>
      <c r="D107" s="236">
        <v>74.010000000000005</v>
      </c>
    </row>
    <row r="108" spans="1:4" x14ac:dyDescent="0.2">
      <c r="A108" s="88" t="s">
        <v>792</v>
      </c>
      <c r="B108" s="235">
        <v>41821</v>
      </c>
      <c r="C108" s="235">
        <v>42185</v>
      </c>
      <c r="D108" s="236">
        <v>47.39</v>
      </c>
    </row>
    <row r="109" spans="1:4" x14ac:dyDescent="0.2">
      <c r="A109" s="88" t="s">
        <v>793</v>
      </c>
      <c r="B109" s="235">
        <v>41821</v>
      </c>
      <c r="C109" s="235">
        <v>42185</v>
      </c>
      <c r="D109" s="236">
        <v>47.75</v>
      </c>
    </row>
    <row r="110" spans="1:4" x14ac:dyDescent="0.2">
      <c r="A110" s="88" t="s">
        <v>794</v>
      </c>
      <c r="B110" s="235">
        <v>41821</v>
      </c>
      <c r="C110" s="235">
        <v>42185</v>
      </c>
      <c r="D110" s="236">
        <v>57.96</v>
      </c>
    </row>
    <row r="111" spans="1:4" x14ac:dyDescent="0.2">
      <c r="A111" s="88" t="s">
        <v>219</v>
      </c>
      <c r="B111" s="235">
        <v>41821</v>
      </c>
      <c r="C111" s="235">
        <v>42185</v>
      </c>
      <c r="D111" s="236">
        <v>53.62</v>
      </c>
    </row>
    <row r="112" spans="1:4" x14ac:dyDescent="0.2">
      <c r="A112" s="88" t="s">
        <v>655</v>
      </c>
      <c r="B112" s="235">
        <v>41821</v>
      </c>
      <c r="C112" s="235">
        <v>42185</v>
      </c>
      <c r="D112" s="236">
        <v>0</v>
      </c>
    </row>
    <row r="113" spans="1:4" x14ac:dyDescent="0.2">
      <c r="A113" s="88" t="s">
        <v>42</v>
      </c>
      <c r="B113" s="235">
        <v>41821</v>
      </c>
      <c r="C113" s="235">
        <v>42185</v>
      </c>
      <c r="D113" s="236">
        <v>68.73</v>
      </c>
    </row>
    <row r="114" spans="1:4" x14ac:dyDescent="0.2">
      <c r="A114" s="88" t="s">
        <v>220</v>
      </c>
      <c r="B114" s="235">
        <v>41821</v>
      </c>
      <c r="C114" s="235">
        <v>42185</v>
      </c>
      <c r="D114" s="236">
        <v>42.11</v>
      </c>
    </row>
    <row r="115" spans="1:4" x14ac:dyDescent="0.2">
      <c r="A115" s="88" t="s">
        <v>467</v>
      </c>
      <c r="B115" s="235">
        <v>41821</v>
      </c>
      <c r="C115" s="235">
        <v>42185</v>
      </c>
      <c r="D115" s="236">
        <v>42.36</v>
      </c>
    </row>
    <row r="116" spans="1:4" x14ac:dyDescent="0.2">
      <c r="A116" s="88" t="s">
        <v>221</v>
      </c>
      <c r="B116" s="235">
        <v>41821</v>
      </c>
      <c r="C116" s="235">
        <v>42185</v>
      </c>
      <c r="D116" s="236">
        <v>54.59</v>
      </c>
    </row>
    <row r="117" spans="1:4" x14ac:dyDescent="0.2">
      <c r="A117" s="88" t="s">
        <v>795</v>
      </c>
      <c r="B117" s="235">
        <v>41821</v>
      </c>
      <c r="C117" s="235">
        <v>42185</v>
      </c>
      <c r="D117" s="236">
        <v>54.88</v>
      </c>
    </row>
    <row r="118" spans="1:4" x14ac:dyDescent="0.2">
      <c r="A118" s="88" t="s">
        <v>796</v>
      </c>
      <c r="B118" s="235">
        <v>41821</v>
      </c>
      <c r="C118" s="235">
        <v>42185</v>
      </c>
      <c r="D118" s="236">
        <v>186.7</v>
      </c>
    </row>
    <row r="119" spans="1:4" x14ac:dyDescent="0.2">
      <c r="A119" s="88" t="s">
        <v>222</v>
      </c>
      <c r="B119" s="235">
        <v>41821</v>
      </c>
      <c r="C119" s="235">
        <v>42185</v>
      </c>
      <c r="D119" s="236">
        <v>53.62</v>
      </c>
    </row>
    <row r="120" spans="1:4" x14ac:dyDescent="0.2">
      <c r="A120" s="88" t="s">
        <v>797</v>
      </c>
      <c r="B120" s="235">
        <v>41821</v>
      </c>
      <c r="C120" s="235">
        <v>42185</v>
      </c>
      <c r="D120" s="236">
        <v>53.91</v>
      </c>
    </row>
    <row r="121" spans="1:4" x14ac:dyDescent="0.2">
      <c r="A121" s="88" t="s">
        <v>798</v>
      </c>
      <c r="B121" s="235">
        <v>41821</v>
      </c>
      <c r="C121" s="235">
        <v>42185</v>
      </c>
      <c r="D121" s="236">
        <v>53.62</v>
      </c>
    </row>
    <row r="122" spans="1:4" x14ac:dyDescent="0.2">
      <c r="A122" s="88" t="s">
        <v>799</v>
      </c>
      <c r="B122" s="235">
        <v>41821</v>
      </c>
      <c r="C122" s="235">
        <v>42185</v>
      </c>
      <c r="D122" s="236">
        <v>54.59</v>
      </c>
    </row>
    <row r="123" spans="1:4" x14ac:dyDescent="0.2">
      <c r="A123" s="88" t="s">
        <v>800</v>
      </c>
      <c r="B123" s="235">
        <v>41821</v>
      </c>
      <c r="C123" s="235">
        <v>42185</v>
      </c>
      <c r="D123" s="236">
        <v>0</v>
      </c>
    </row>
    <row r="124" spans="1:4" x14ac:dyDescent="0.2">
      <c r="A124" s="88" t="s">
        <v>801</v>
      </c>
      <c r="B124" s="235">
        <v>41821</v>
      </c>
      <c r="C124" s="235">
        <v>42185</v>
      </c>
      <c r="D124" s="236">
        <v>74.010000000000005</v>
      </c>
    </row>
    <row r="125" spans="1:4" x14ac:dyDescent="0.2">
      <c r="A125" s="88" t="s">
        <v>223</v>
      </c>
      <c r="B125" s="235">
        <v>41821</v>
      </c>
      <c r="C125" s="235">
        <v>42185</v>
      </c>
      <c r="D125" s="236">
        <v>47.39</v>
      </c>
    </row>
    <row r="126" spans="1:4" x14ac:dyDescent="0.2">
      <c r="A126" s="88" t="s">
        <v>802</v>
      </c>
      <c r="B126" s="235">
        <v>41821</v>
      </c>
      <c r="C126" s="235">
        <v>42185</v>
      </c>
      <c r="D126" s="236">
        <v>52.67</v>
      </c>
    </row>
    <row r="127" spans="1:4" x14ac:dyDescent="0.2">
      <c r="A127" s="88" t="s">
        <v>803</v>
      </c>
      <c r="B127" s="235">
        <v>41821</v>
      </c>
      <c r="C127" s="235">
        <v>42185</v>
      </c>
      <c r="D127" s="236">
        <v>57.96</v>
      </c>
    </row>
    <row r="128" spans="1:4" x14ac:dyDescent="0.2">
      <c r="A128" s="88" t="s">
        <v>804</v>
      </c>
      <c r="B128" s="235">
        <v>41821</v>
      </c>
      <c r="C128" s="235">
        <v>42185</v>
      </c>
      <c r="D128" s="236">
        <v>47.39</v>
      </c>
    </row>
    <row r="129" spans="1:4" x14ac:dyDescent="0.2">
      <c r="A129" s="88" t="s">
        <v>656</v>
      </c>
      <c r="B129" s="235">
        <v>41821</v>
      </c>
      <c r="C129" s="235">
        <v>42185</v>
      </c>
      <c r="D129" s="236">
        <v>0</v>
      </c>
    </row>
    <row r="130" spans="1:4" x14ac:dyDescent="0.2">
      <c r="A130" s="88" t="s">
        <v>43</v>
      </c>
      <c r="B130" s="235">
        <v>41821</v>
      </c>
      <c r="C130" s="235">
        <v>42185</v>
      </c>
      <c r="D130" s="236">
        <v>69.73</v>
      </c>
    </row>
    <row r="131" spans="1:4" x14ac:dyDescent="0.2">
      <c r="A131" s="88" t="s">
        <v>224</v>
      </c>
      <c r="B131" s="235">
        <v>41821</v>
      </c>
      <c r="C131" s="235">
        <v>42185</v>
      </c>
      <c r="D131" s="236">
        <v>40.08</v>
      </c>
    </row>
    <row r="132" spans="1:4" x14ac:dyDescent="0.2">
      <c r="A132" s="88" t="s">
        <v>411</v>
      </c>
      <c r="B132" s="235">
        <v>41821</v>
      </c>
      <c r="C132" s="235">
        <v>42185</v>
      </c>
      <c r="D132" s="236">
        <v>119.54</v>
      </c>
    </row>
    <row r="133" spans="1:4" x14ac:dyDescent="0.2">
      <c r="A133" s="88" t="s">
        <v>468</v>
      </c>
      <c r="B133" s="235">
        <v>41821</v>
      </c>
      <c r="C133" s="235">
        <v>42185</v>
      </c>
      <c r="D133" s="236">
        <v>40.46</v>
      </c>
    </row>
    <row r="134" spans="1:4" x14ac:dyDescent="0.2">
      <c r="A134" s="88" t="s">
        <v>568</v>
      </c>
      <c r="B134" s="235">
        <v>41821</v>
      </c>
      <c r="C134" s="235">
        <v>42185</v>
      </c>
      <c r="D134" s="236">
        <v>71.680000000000007</v>
      </c>
    </row>
    <row r="135" spans="1:4" x14ac:dyDescent="0.2">
      <c r="A135" s="88" t="s">
        <v>805</v>
      </c>
      <c r="B135" s="235">
        <v>41821</v>
      </c>
      <c r="C135" s="235">
        <v>42185</v>
      </c>
      <c r="D135" s="236">
        <v>40.08</v>
      </c>
    </row>
    <row r="136" spans="1:4" x14ac:dyDescent="0.2">
      <c r="A136" s="88" t="s">
        <v>412</v>
      </c>
      <c r="B136" s="235">
        <v>41821</v>
      </c>
      <c r="C136" s="235">
        <v>42185</v>
      </c>
      <c r="D136" s="236">
        <v>151.81</v>
      </c>
    </row>
    <row r="137" spans="1:4" x14ac:dyDescent="0.2">
      <c r="A137" s="88" t="s">
        <v>469</v>
      </c>
      <c r="B137" s="235">
        <v>41821</v>
      </c>
      <c r="C137" s="235">
        <v>42185</v>
      </c>
      <c r="D137" s="236">
        <v>40.46</v>
      </c>
    </row>
    <row r="138" spans="1:4" x14ac:dyDescent="0.2">
      <c r="A138" s="88" t="s">
        <v>806</v>
      </c>
      <c r="B138" s="235">
        <v>41821</v>
      </c>
      <c r="C138" s="235">
        <v>42185</v>
      </c>
      <c r="D138" s="236">
        <v>71.680000000000007</v>
      </c>
    </row>
    <row r="139" spans="1:4" x14ac:dyDescent="0.2">
      <c r="A139" s="88" t="s">
        <v>807</v>
      </c>
      <c r="B139" s="235">
        <v>41821</v>
      </c>
      <c r="C139" s="235">
        <v>42185</v>
      </c>
      <c r="D139" s="236">
        <v>40.08</v>
      </c>
    </row>
    <row r="140" spans="1:4" x14ac:dyDescent="0.2">
      <c r="A140" s="88" t="s">
        <v>808</v>
      </c>
      <c r="B140" s="235">
        <v>41821</v>
      </c>
      <c r="C140" s="235">
        <v>42185</v>
      </c>
      <c r="D140" s="236">
        <v>184.08</v>
      </c>
    </row>
    <row r="141" spans="1:4" x14ac:dyDescent="0.2">
      <c r="A141" s="88" t="s">
        <v>470</v>
      </c>
      <c r="B141" s="235">
        <v>41821</v>
      </c>
      <c r="C141" s="235">
        <v>42185</v>
      </c>
      <c r="D141" s="236">
        <v>40.46</v>
      </c>
    </row>
    <row r="142" spans="1:4" x14ac:dyDescent="0.2">
      <c r="A142" s="88" t="s">
        <v>809</v>
      </c>
      <c r="B142" s="235">
        <v>41821</v>
      </c>
      <c r="C142" s="235">
        <v>42185</v>
      </c>
      <c r="D142" s="236">
        <v>71.680000000000007</v>
      </c>
    </row>
    <row r="143" spans="1:4" x14ac:dyDescent="0.2">
      <c r="A143" s="88" t="s">
        <v>810</v>
      </c>
      <c r="B143" s="235">
        <v>41821</v>
      </c>
      <c r="C143" s="235">
        <v>42185</v>
      </c>
      <c r="D143" s="236">
        <v>40.08</v>
      </c>
    </row>
    <row r="144" spans="1:4" x14ac:dyDescent="0.2">
      <c r="A144" s="88" t="s">
        <v>811</v>
      </c>
      <c r="B144" s="235">
        <v>41821</v>
      </c>
      <c r="C144" s="235">
        <v>42185</v>
      </c>
      <c r="D144" s="236">
        <v>216.35</v>
      </c>
    </row>
    <row r="145" spans="1:4" x14ac:dyDescent="0.2">
      <c r="A145" s="88" t="s">
        <v>471</v>
      </c>
      <c r="B145" s="235">
        <v>41821</v>
      </c>
      <c r="C145" s="235">
        <v>42185</v>
      </c>
      <c r="D145" s="236">
        <v>40.46</v>
      </c>
    </row>
    <row r="146" spans="1:4" x14ac:dyDescent="0.2">
      <c r="A146" s="88" t="s">
        <v>812</v>
      </c>
      <c r="B146" s="235">
        <v>41821</v>
      </c>
      <c r="C146" s="235">
        <v>42185</v>
      </c>
      <c r="D146" s="236">
        <v>71.680000000000007</v>
      </c>
    </row>
    <row r="147" spans="1:4" x14ac:dyDescent="0.2">
      <c r="A147" s="88" t="s">
        <v>225</v>
      </c>
      <c r="B147" s="235">
        <v>41821</v>
      </c>
      <c r="C147" s="235">
        <v>42185</v>
      </c>
      <c r="D147" s="236">
        <v>52.56</v>
      </c>
    </row>
    <row r="148" spans="1:4" x14ac:dyDescent="0.2">
      <c r="A148" s="88" t="s">
        <v>413</v>
      </c>
      <c r="B148" s="235">
        <v>41821</v>
      </c>
      <c r="C148" s="235">
        <v>42185</v>
      </c>
      <c r="D148" s="236">
        <v>270.25</v>
      </c>
    </row>
    <row r="149" spans="1:4" x14ac:dyDescent="0.2">
      <c r="A149" s="88" t="s">
        <v>472</v>
      </c>
      <c r="B149" s="235">
        <v>41821</v>
      </c>
      <c r="C149" s="235">
        <v>42185</v>
      </c>
      <c r="D149" s="236">
        <v>52.98</v>
      </c>
    </row>
    <row r="150" spans="1:4" x14ac:dyDescent="0.2">
      <c r="A150" s="88" t="s">
        <v>813</v>
      </c>
      <c r="B150" s="235">
        <v>41821</v>
      </c>
      <c r="C150" s="235">
        <v>42185</v>
      </c>
      <c r="D150" s="236">
        <v>218.71</v>
      </c>
    </row>
    <row r="151" spans="1:4" x14ac:dyDescent="0.2">
      <c r="A151" s="88" t="s">
        <v>814</v>
      </c>
      <c r="B151" s="235">
        <v>41821</v>
      </c>
      <c r="C151" s="235">
        <v>42185</v>
      </c>
      <c r="D151" s="236">
        <v>52.56</v>
      </c>
    </row>
    <row r="152" spans="1:4" x14ac:dyDescent="0.2">
      <c r="A152" s="88" t="s">
        <v>414</v>
      </c>
      <c r="B152" s="235">
        <v>41821</v>
      </c>
      <c r="C152" s="235">
        <v>42185</v>
      </c>
      <c r="D152" s="236">
        <v>302.52</v>
      </c>
    </row>
    <row r="153" spans="1:4" x14ac:dyDescent="0.2">
      <c r="A153" s="88" t="s">
        <v>473</v>
      </c>
      <c r="B153" s="235">
        <v>41821</v>
      </c>
      <c r="C153" s="235">
        <v>42185</v>
      </c>
      <c r="D153" s="236">
        <v>52.98</v>
      </c>
    </row>
    <row r="154" spans="1:4" x14ac:dyDescent="0.2">
      <c r="A154" s="88" t="s">
        <v>815</v>
      </c>
      <c r="B154" s="235">
        <v>41821</v>
      </c>
      <c r="C154" s="235">
        <v>42185</v>
      </c>
      <c r="D154" s="236">
        <v>218.71</v>
      </c>
    </row>
    <row r="155" spans="1:4" x14ac:dyDescent="0.2">
      <c r="A155" s="88" t="s">
        <v>816</v>
      </c>
      <c r="B155" s="235">
        <v>41821</v>
      </c>
      <c r="C155" s="235">
        <v>42185</v>
      </c>
      <c r="D155" s="236">
        <v>52.56</v>
      </c>
    </row>
    <row r="156" spans="1:4" x14ac:dyDescent="0.2">
      <c r="A156" s="88" t="s">
        <v>817</v>
      </c>
      <c r="B156" s="235">
        <v>41821</v>
      </c>
      <c r="C156" s="235">
        <v>42185</v>
      </c>
      <c r="D156" s="236">
        <v>334.79</v>
      </c>
    </row>
    <row r="157" spans="1:4" x14ac:dyDescent="0.2">
      <c r="A157" s="88" t="s">
        <v>818</v>
      </c>
      <c r="B157" s="235">
        <v>41821</v>
      </c>
      <c r="C157" s="235">
        <v>42185</v>
      </c>
      <c r="D157" s="236">
        <v>52.98</v>
      </c>
    </row>
    <row r="158" spans="1:4" x14ac:dyDescent="0.2">
      <c r="A158" s="88" t="s">
        <v>819</v>
      </c>
      <c r="B158" s="235">
        <v>41821</v>
      </c>
      <c r="C158" s="235">
        <v>42185</v>
      </c>
      <c r="D158" s="236">
        <v>218.71</v>
      </c>
    </row>
    <row r="159" spans="1:4" x14ac:dyDescent="0.2">
      <c r="A159" s="88" t="s">
        <v>820</v>
      </c>
      <c r="B159" s="235">
        <v>41821</v>
      </c>
      <c r="C159" s="235">
        <v>42185</v>
      </c>
      <c r="D159" s="236">
        <v>52.56</v>
      </c>
    </row>
    <row r="160" spans="1:4" x14ac:dyDescent="0.2">
      <c r="A160" s="88" t="s">
        <v>821</v>
      </c>
      <c r="B160" s="235">
        <v>41821</v>
      </c>
      <c r="C160" s="235">
        <v>42185</v>
      </c>
      <c r="D160" s="236">
        <v>367.06</v>
      </c>
    </row>
    <row r="161" spans="1:4" x14ac:dyDescent="0.2">
      <c r="A161" s="88" t="s">
        <v>822</v>
      </c>
      <c r="B161" s="235">
        <v>41821</v>
      </c>
      <c r="C161" s="235">
        <v>42185</v>
      </c>
      <c r="D161" s="236">
        <v>52.98</v>
      </c>
    </row>
    <row r="162" spans="1:4" x14ac:dyDescent="0.2">
      <c r="A162" s="88" t="s">
        <v>823</v>
      </c>
      <c r="B162" s="235">
        <v>41821</v>
      </c>
      <c r="C162" s="235">
        <v>42185</v>
      </c>
      <c r="D162" s="236">
        <v>218.71</v>
      </c>
    </row>
    <row r="163" spans="1:4" x14ac:dyDescent="0.2">
      <c r="A163" s="88" t="s">
        <v>824</v>
      </c>
      <c r="B163" s="235">
        <v>41821</v>
      </c>
      <c r="C163" s="235">
        <v>42185</v>
      </c>
      <c r="D163" s="236">
        <v>187.7</v>
      </c>
    </row>
    <row r="164" spans="1:4" x14ac:dyDescent="0.2">
      <c r="A164" s="88" t="s">
        <v>226</v>
      </c>
      <c r="B164" s="235">
        <v>41821</v>
      </c>
      <c r="C164" s="235">
        <v>42185</v>
      </c>
      <c r="D164" s="236">
        <v>51.59</v>
      </c>
    </row>
    <row r="165" spans="1:4" x14ac:dyDescent="0.2">
      <c r="A165" s="88" t="s">
        <v>415</v>
      </c>
      <c r="B165" s="235">
        <v>41821</v>
      </c>
      <c r="C165" s="235">
        <v>42185</v>
      </c>
      <c r="D165" s="236">
        <v>381.39</v>
      </c>
    </row>
    <row r="166" spans="1:4" x14ac:dyDescent="0.2">
      <c r="A166" s="88" t="s">
        <v>474</v>
      </c>
      <c r="B166" s="235">
        <v>41821</v>
      </c>
      <c r="C166" s="235">
        <v>42185</v>
      </c>
      <c r="D166" s="236">
        <v>52.02</v>
      </c>
    </row>
    <row r="167" spans="1:4" x14ac:dyDescent="0.2">
      <c r="A167" s="88" t="s">
        <v>825</v>
      </c>
      <c r="B167" s="235">
        <v>41821</v>
      </c>
      <c r="C167" s="235">
        <v>42185</v>
      </c>
      <c r="D167" s="236">
        <v>327.14</v>
      </c>
    </row>
    <row r="168" spans="1:4" x14ac:dyDescent="0.2">
      <c r="A168" s="88" t="s">
        <v>826</v>
      </c>
      <c r="B168" s="235">
        <v>41821</v>
      </c>
      <c r="C168" s="235">
        <v>42185</v>
      </c>
      <c r="D168" s="236">
        <v>51.59</v>
      </c>
    </row>
    <row r="169" spans="1:4" x14ac:dyDescent="0.2">
      <c r="A169" s="88" t="s">
        <v>416</v>
      </c>
      <c r="B169" s="235">
        <v>41821</v>
      </c>
      <c r="C169" s="235">
        <v>42185</v>
      </c>
      <c r="D169" s="236">
        <v>413.66</v>
      </c>
    </row>
    <row r="170" spans="1:4" x14ac:dyDescent="0.2">
      <c r="A170" s="88" t="s">
        <v>475</v>
      </c>
      <c r="B170" s="235">
        <v>41821</v>
      </c>
      <c r="C170" s="235">
        <v>42185</v>
      </c>
      <c r="D170" s="236">
        <v>52.02</v>
      </c>
    </row>
    <row r="171" spans="1:4" x14ac:dyDescent="0.2">
      <c r="A171" s="88" t="s">
        <v>827</v>
      </c>
      <c r="B171" s="235">
        <v>41821</v>
      </c>
      <c r="C171" s="235">
        <v>42185</v>
      </c>
      <c r="D171" s="236">
        <v>327.14</v>
      </c>
    </row>
    <row r="172" spans="1:4" x14ac:dyDescent="0.2">
      <c r="A172" s="88" t="s">
        <v>828</v>
      </c>
      <c r="B172" s="235">
        <v>41821</v>
      </c>
      <c r="C172" s="235">
        <v>42185</v>
      </c>
      <c r="D172" s="236">
        <v>51.59</v>
      </c>
    </row>
    <row r="173" spans="1:4" x14ac:dyDescent="0.2">
      <c r="A173" s="88" t="s">
        <v>829</v>
      </c>
      <c r="B173" s="235">
        <v>41821</v>
      </c>
      <c r="C173" s="235">
        <v>42185</v>
      </c>
      <c r="D173" s="236">
        <v>445.93</v>
      </c>
    </row>
    <row r="174" spans="1:4" x14ac:dyDescent="0.2">
      <c r="A174" s="88" t="s">
        <v>476</v>
      </c>
      <c r="B174" s="235">
        <v>41821</v>
      </c>
      <c r="C174" s="235">
        <v>42185</v>
      </c>
      <c r="D174" s="236">
        <v>52.02</v>
      </c>
    </row>
    <row r="175" spans="1:4" x14ac:dyDescent="0.2">
      <c r="A175" s="88" t="s">
        <v>830</v>
      </c>
      <c r="B175" s="235">
        <v>41821</v>
      </c>
      <c r="C175" s="235">
        <v>42185</v>
      </c>
      <c r="D175" s="236">
        <v>327.14</v>
      </c>
    </row>
    <row r="176" spans="1:4" x14ac:dyDescent="0.2">
      <c r="A176" s="88" t="s">
        <v>831</v>
      </c>
      <c r="B176" s="235">
        <v>41821</v>
      </c>
      <c r="C176" s="235">
        <v>42185</v>
      </c>
      <c r="D176" s="236">
        <v>51.59</v>
      </c>
    </row>
    <row r="177" spans="1:4" x14ac:dyDescent="0.2">
      <c r="A177" s="88" t="s">
        <v>832</v>
      </c>
      <c r="B177" s="235">
        <v>41821</v>
      </c>
      <c r="C177" s="235">
        <v>42185</v>
      </c>
      <c r="D177" s="236">
        <v>478.21</v>
      </c>
    </row>
    <row r="178" spans="1:4" x14ac:dyDescent="0.2">
      <c r="A178" s="88" t="s">
        <v>477</v>
      </c>
      <c r="B178" s="235">
        <v>41821</v>
      </c>
      <c r="C178" s="235">
        <v>42185</v>
      </c>
      <c r="D178" s="236">
        <v>52.02</v>
      </c>
    </row>
    <row r="179" spans="1:4" x14ac:dyDescent="0.2">
      <c r="A179" s="88" t="s">
        <v>833</v>
      </c>
      <c r="B179" s="235">
        <v>41821</v>
      </c>
      <c r="C179" s="235">
        <v>42185</v>
      </c>
      <c r="D179" s="236">
        <v>327.14</v>
      </c>
    </row>
    <row r="180" spans="1:4" x14ac:dyDescent="0.2">
      <c r="A180" s="88" t="s">
        <v>834</v>
      </c>
      <c r="B180" s="235">
        <v>41821</v>
      </c>
      <c r="C180" s="235">
        <v>42185</v>
      </c>
      <c r="D180" s="236">
        <v>0</v>
      </c>
    </row>
    <row r="181" spans="1:4" x14ac:dyDescent="0.2">
      <c r="A181" s="88" t="s">
        <v>417</v>
      </c>
      <c r="B181" s="235">
        <v>41821</v>
      </c>
      <c r="C181" s="235">
        <v>42185</v>
      </c>
      <c r="D181" s="236">
        <v>119.29</v>
      </c>
    </row>
    <row r="182" spans="1:4" x14ac:dyDescent="0.2">
      <c r="A182" s="88" t="s">
        <v>478</v>
      </c>
      <c r="B182" s="235">
        <v>41821</v>
      </c>
      <c r="C182" s="235">
        <v>42185</v>
      </c>
      <c r="D182" s="236">
        <v>40.31</v>
      </c>
    </row>
    <row r="183" spans="1:4" x14ac:dyDescent="0.2">
      <c r="A183" s="88" t="s">
        <v>835</v>
      </c>
      <c r="B183" s="235">
        <v>41821</v>
      </c>
      <c r="C183" s="235">
        <v>42185</v>
      </c>
      <c r="D183" s="236">
        <v>151.46</v>
      </c>
    </row>
    <row r="184" spans="1:4" x14ac:dyDescent="0.2">
      <c r="A184" s="88" t="s">
        <v>836</v>
      </c>
      <c r="B184" s="235">
        <v>41821</v>
      </c>
      <c r="C184" s="235">
        <v>42185</v>
      </c>
      <c r="D184" s="236">
        <v>40.31</v>
      </c>
    </row>
    <row r="185" spans="1:4" x14ac:dyDescent="0.2">
      <c r="A185" s="88" t="s">
        <v>837</v>
      </c>
      <c r="B185" s="235">
        <v>41821</v>
      </c>
      <c r="C185" s="235">
        <v>42185</v>
      </c>
      <c r="D185" s="236">
        <v>183.63</v>
      </c>
    </row>
    <row r="186" spans="1:4" x14ac:dyDescent="0.2">
      <c r="A186" s="88" t="s">
        <v>838</v>
      </c>
      <c r="B186" s="235">
        <v>41821</v>
      </c>
      <c r="C186" s="235">
        <v>42185</v>
      </c>
      <c r="D186" s="236">
        <v>40.31</v>
      </c>
    </row>
    <row r="187" spans="1:4" x14ac:dyDescent="0.2">
      <c r="A187" s="88" t="s">
        <v>839</v>
      </c>
      <c r="B187" s="235">
        <v>41821</v>
      </c>
      <c r="C187" s="235">
        <v>42185</v>
      </c>
      <c r="D187" s="236">
        <v>215.81</v>
      </c>
    </row>
    <row r="188" spans="1:4" x14ac:dyDescent="0.2">
      <c r="A188" s="88" t="s">
        <v>840</v>
      </c>
      <c r="B188" s="235">
        <v>41821</v>
      </c>
      <c r="C188" s="235">
        <v>42185</v>
      </c>
      <c r="D188" s="236">
        <v>40.31</v>
      </c>
    </row>
    <row r="189" spans="1:4" x14ac:dyDescent="0.2">
      <c r="A189" s="88" t="s">
        <v>841</v>
      </c>
      <c r="B189" s="235">
        <v>41821</v>
      </c>
      <c r="C189" s="235">
        <v>42185</v>
      </c>
      <c r="D189" s="236">
        <v>269.99</v>
      </c>
    </row>
    <row r="190" spans="1:4" x14ac:dyDescent="0.2">
      <c r="A190" s="88" t="s">
        <v>842</v>
      </c>
      <c r="B190" s="235">
        <v>41821</v>
      </c>
      <c r="C190" s="235">
        <v>42185</v>
      </c>
      <c r="D190" s="236">
        <v>52.83</v>
      </c>
    </row>
    <row r="191" spans="1:4" x14ac:dyDescent="0.2">
      <c r="A191" s="88" t="s">
        <v>843</v>
      </c>
      <c r="B191" s="235">
        <v>41821</v>
      </c>
      <c r="C191" s="235">
        <v>42185</v>
      </c>
      <c r="D191" s="236">
        <v>302.17</v>
      </c>
    </row>
    <row r="192" spans="1:4" x14ac:dyDescent="0.2">
      <c r="A192" s="88" t="s">
        <v>844</v>
      </c>
      <c r="B192" s="235">
        <v>41821</v>
      </c>
      <c r="C192" s="235">
        <v>42185</v>
      </c>
      <c r="D192" s="236">
        <v>52.83</v>
      </c>
    </row>
    <row r="193" spans="1:4" x14ac:dyDescent="0.2">
      <c r="A193" s="88" t="s">
        <v>845</v>
      </c>
      <c r="B193" s="235">
        <v>41821</v>
      </c>
      <c r="C193" s="235">
        <v>42185</v>
      </c>
      <c r="D193" s="236">
        <v>334.34</v>
      </c>
    </row>
    <row r="194" spans="1:4" x14ac:dyDescent="0.2">
      <c r="A194" s="88" t="s">
        <v>846</v>
      </c>
      <c r="B194" s="235">
        <v>41821</v>
      </c>
      <c r="C194" s="235">
        <v>42185</v>
      </c>
      <c r="D194" s="236">
        <v>52.83</v>
      </c>
    </row>
    <row r="195" spans="1:4" x14ac:dyDescent="0.2">
      <c r="A195" s="88" t="s">
        <v>847</v>
      </c>
      <c r="B195" s="235">
        <v>41821</v>
      </c>
      <c r="C195" s="235">
        <v>42185</v>
      </c>
      <c r="D195" s="236">
        <v>366.52</v>
      </c>
    </row>
    <row r="196" spans="1:4" x14ac:dyDescent="0.2">
      <c r="A196" s="88" t="s">
        <v>848</v>
      </c>
      <c r="B196" s="235">
        <v>41821</v>
      </c>
      <c r="C196" s="235">
        <v>42185</v>
      </c>
      <c r="D196" s="236">
        <v>52.83</v>
      </c>
    </row>
    <row r="197" spans="1:4" x14ac:dyDescent="0.2">
      <c r="A197" s="88" t="s">
        <v>418</v>
      </c>
      <c r="B197" s="235">
        <v>41821</v>
      </c>
      <c r="C197" s="235">
        <v>42185</v>
      </c>
      <c r="D197" s="236">
        <v>381.14</v>
      </c>
    </row>
    <row r="198" spans="1:4" x14ac:dyDescent="0.2">
      <c r="A198" s="88" t="s">
        <v>479</v>
      </c>
      <c r="B198" s="235">
        <v>41821</v>
      </c>
      <c r="C198" s="235">
        <v>42185</v>
      </c>
      <c r="D198" s="236">
        <v>51.86</v>
      </c>
    </row>
    <row r="199" spans="1:4" x14ac:dyDescent="0.2">
      <c r="A199" s="88" t="s">
        <v>849</v>
      </c>
      <c r="B199" s="235">
        <v>41821</v>
      </c>
      <c r="C199" s="235">
        <v>42185</v>
      </c>
      <c r="D199" s="236">
        <v>413.31</v>
      </c>
    </row>
    <row r="200" spans="1:4" x14ac:dyDescent="0.2">
      <c r="A200" s="88" t="s">
        <v>850</v>
      </c>
      <c r="B200" s="235">
        <v>41821</v>
      </c>
      <c r="C200" s="235">
        <v>42185</v>
      </c>
      <c r="D200" s="236">
        <v>51.86</v>
      </c>
    </row>
    <row r="201" spans="1:4" x14ac:dyDescent="0.2">
      <c r="A201" s="88" t="s">
        <v>851</v>
      </c>
      <c r="B201" s="235">
        <v>41821</v>
      </c>
      <c r="C201" s="235">
        <v>42185</v>
      </c>
      <c r="D201" s="236">
        <v>445.49</v>
      </c>
    </row>
    <row r="202" spans="1:4" x14ac:dyDescent="0.2">
      <c r="A202" s="88" t="s">
        <v>852</v>
      </c>
      <c r="B202" s="235">
        <v>41821</v>
      </c>
      <c r="C202" s="235">
        <v>42185</v>
      </c>
      <c r="D202" s="236">
        <v>51.86</v>
      </c>
    </row>
    <row r="203" spans="1:4" x14ac:dyDescent="0.2">
      <c r="A203" s="88" t="s">
        <v>853</v>
      </c>
      <c r="B203" s="235">
        <v>41821</v>
      </c>
      <c r="C203" s="235">
        <v>42185</v>
      </c>
      <c r="D203" s="236">
        <v>477.66</v>
      </c>
    </row>
    <row r="204" spans="1:4" x14ac:dyDescent="0.2">
      <c r="A204" s="88" t="s">
        <v>854</v>
      </c>
      <c r="B204" s="235">
        <v>41821</v>
      </c>
      <c r="C204" s="235">
        <v>42185</v>
      </c>
      <c r="D204" s="236">
        <v>51.86</v>
      </c>
    </row>
    <row r="205" spans="1:4" x14ac:dyDescent="0.2">
      <c r="A205" s="88" t="s">
        <v>855</v>
      </c>
      <c r="B205" s="235">
        <v>41821</v>
      </c>
      <c r="C205" s="235">
        <v>42185</v>
      </c>
      <c r="D205" s="236">
        <v>40.5</v>
      </c>
    </row>
    <row r="206" spans="1:4" x14ac:dyDescent="0.2">
      <c r="A206" s="88" t="s">
        <v>856</v>
      </c>
      <c r="B206" s="235">
        <v>41821</v>
      </c>
      <c r="C206" s="235">
        <v>42185</v>
      </c>
      <c r="D206" s="236">
        <v>135.1</v>
      </c>
    </row>
    <row r="207" spans="1:4" x14ac:dyDescent="0.2">
      <c r="A207" s="88" t="s">
        <v>857</v>
      </c>
      <c r="B207" s="235">
        <v>41821</v>
      </c>
      <c r="C207" s="235">
        <v>42185</v>
      </c>
      <c r="D207" s="236">
        <v>40.89</v>
      </c>
    </row>
    <row r="208" spans="1:4" x14ac:dyDescent="0.2">
      <c r="A208" s="88" t="s">
        <v>858</v>
      </c>
      <c r="B208" s="235">
        <v>41821</v>
      </c>
      <c r="C208" s="235">
        <v>42185</v>
      </c>
      <c r="D208" s="236">
        <v>72.099999999999994</v>
      </c>
    </row>
    <row r="209" spans="1:4" x14ac:dyDescent="0.2">
      <c r="A209" s="88" t="s">
        <v>859</v>
      </c>
      <c r="B209" s="235">
        <v>41821</v>
      </c>
      <c r="C209" s="235">
        <v>42185</v>
      </c>
      <c r="D209" s="236">
        <v>40.5</v>
      </c>
    </row>
    <row r="210" spans="1:4" x14ac:dyDescent="0.2">
      <c r="A210" s="88" t="s">
        <v>860</v>
      </c>
      <c r="B210" s="235">
        <v>41821</v>
      </c>
      <c r="C210" s="235">
        <v>42185</v>
      </c>
      <c r="D210" s="236">
        <v>182.49</v>
      </c>
    </row>
    <row r="211" spans="1:4" x14ac:dyDescent="0.2">
      <c r="A211" s="88" t="s">
        <v>861</v>
      </c>
      <c r="B211" s="235">
        <v>41821</v>
      </c>
      <c r="C211" s="235">
        <v>42185</v>
      </c>
      <c r="D211" s="236">
        <v>40.89</v>
      </c>
    </row>
    <row r="212" spans="1:4" x14ac:dyDescent="0.2">
      <c r="A212" s="88" t="s">
        <v>862</v>
      </c>
      <c r="B212" s="235">
        <v>41821</v>
      </c>
      <c r="C212" s="235">
        <v>42185</v>
      </c>
      <c r="D212" s="236">
        <v>72.099999999999994</v>
      </c>
    </row>
    <row r="213" spans="1:4" x14ac:dyDescent="0.2">
      <c r="A213" s="88" t="s">
        <v>863</v>
      </c>
      <c r="B213" s="235">
        <v>41821</v>
      </c>
      <c r="C213" s="235">
        <v>42185</v>
      </c>
      <c r="D213" s="236">
        <v>40.5</v>
      </c>
    </row>
    <row r="214" spans="1:4" x14ac:dyDescent="0.2">
      <c r="A214" s="88" t="s">
        <v>864</v>
      </c>
      <c r="B214" s="235">
        <v>41821</v>
      </c>
      <c r="C214" s="235">
        <v>42185</v>
      </c>
      <c r="D214" s="236">
        <v>229.89</v>
      </c>
    </row>
    <row r="215" spans="1:4" x14ac:dyDescent="0.2">
      <c r="A215" s="88" t="s">
        <v>865</v>
      </c>
      <c r="B215" s="235">
        <v>41821</v>
      </c>
      <c r="C215" s="235">
        <v>42185</v>
      </c>
      <c r="D215" s="236">
        <v>40.89</v>
      </c>
    </row>
    <row r="216" spans="1:4" x14ac:dyDescent="0.2">
      <c r="A216" s="88" t="s">
        <v>866</v>
      </c>
      <c r="B216" s="235">
        <v>41821</v>
      </c>
      <c r="C216" s="235">
        <v>42185</v>
      </c>
      <c r="D216" s="236">
        <v>72.099999999999994</v>
      </c>
    </row>
    <row r="217" spans="1:4" x14ac:dyDescent="0.2">
      <c r="A217" s="88" t="s">
        <v>867</v>
      </c>
      <c r="B217" s="235">
        <v>41821</v>
      </c>
      <c r="C217" s="235">
        <v>42185</v>
      </c>
      <c r="D217" s="236">
        <v>40.5</v>
      </c>
    </row>
    <row r="218" spans="1:4" x14ac:dyDescent="0.2">
      <c r="A218" s="88" t="s">
        <v>868</v>
      </c>
      <c r="B218" s="235">
        <v>41821</v>
      </c>
      <c r="C218" s="235">
        <v>42185</v>
      </c>
      <c r="D218" s="236">
        <v>277.27999999999997</v>
      </c>
    </row>
    <row r="219" spans="1:4" x14ac:dyDescent="0.2">
      <c r="A219" s="88" t="s">
        <v>869</v>
      </c>
      <c r="B219" s="235">
        <v>41821</v>
      </c>
      <c r="C219" s="235">
        <v>42185</v>
      </c>
      <c r="D219" s="236">
        <v>40.89</v>
      </c>
    </row>
    <row r="220" spans="1:4" x14ac:dyDescent="0.2">
      <c r="A220" s="88" t="s">
        <v>870</v>
      </c>
      <c r="B220" s="235">
        <v>41821</v>
      </c>
      <c r="C220" s="235">
        <v>42185</v>
      </c>
      <c r="D220" s="236">
        <v>72.099999999999994</v>
      </c>
    </row>
    <row r="221" spans="1:4" x14ac:dyDescent="0.2">
      <c r="A221" s="88" t="s">
        <v>871</v>
      </c>
      <c r="B221" s="235">
        <v>41821</v>
      </c>
      <c r="C221" s="235">
        <v>42185</v>
      </c>
      <c r="D221" s="236">
        <v>52.98</v>
      </c>
    </row>
    <row r="222" spans="1:4" x14ac:dyDescent="0.2">
      <c r="A222" s="88" t="s">
        <v>872</v>
      </c>
      <c r="B222" s="235">
        <v>41821</v>
      </c>
      <c r="C222" s="235">
        <v>42185</v>
      </c>
      <c r="D222" s="236">
        <v>285.8</v>
      </c>
    </row>
    <row r="223" spans="1:4" x14ac:dyDescent="0.2">
      <c r="A223" s="88" t="s">
        <v>873</v>
      </c>
      <c r="B223" s="235">
        <v>41821</v>
      </c>
      <c r="C223" s="235">
        <v>42185</v>
      </c>
      <c r="D223" s="236">
        <v>53.42</v>
      </c>
    </row>
    <row r="224" spans="1:4" x14ac:dyDescent="0.2">
      <c r="A224" s="88" t="s">
        <v>874</v>
      </c>
      <c r="B224" s="235">
        <v>41821</v>
      </c>
      <c r="C224" s="235">
        <v>42185</v>
      </c>
      <c r="D224" s="236">
        <v>219.13</v>
      </c>
    </row>
    <row r="225" spans="1:4" x14ac:dyDescent="0.2">
      <c r="A225" s="88" t="s">
        <v>875</v>
      </c>
      <c r="B225" s="235">
        <v>41821</v>
      </c>
      <c r="C225" s="235">
        <v>42185</v>
      </c>
      <c r="D225" s="236">
        <v>52.98</v>
      </c>
    </row>
    <row r="226" spans="1:4" x14ac:dyDescent="0.2">
      <c r="A226" s="88" t="s">
        <v>876</v>
      </c>
      <c r="B226" s="235">
        <v>41821</v>
      </c>
      <c r="C226" s="235">
        <v>42185</v>
      </c>
      <c r="D226" s="236">
        <v>333.2</v>
      </c>
    </row>
    <row r="227" spans="1:4" x14ac:dyDescent="0.2">
      <c r="A227" s="88" t="s">
        <v>877</v>
      </c>
      <c r="B227" s="235">
        <v>41821</v>
      </c>
      <c r="C227" s="235">
        <v>42185</v>
      </c>
      <c r="D227" s="236">
        <v>53.42</v>
      </c>
    </row>
    <row r="228" spans="1:4" x14ac:dyDescent="0.2">
      <c r="A228" s="88" t="s">
        <v>878</v>
      </c>
      <c r="B228" s="235">
        <v>41821</v>
      </c>
      <c r="C228" s="235">
        <v>42185</v>
      </c>
      <c r="D228" s="236">
        <v>219.13</v>
      </c>
    </row>
    <row r="229" spans="1:4" x14ac:dyDescent="0.2">
      <c r="A229" s="88" t="s">
        <v>879</v>
      </c>
      <c r="B229" s="235">
        <v>41821</v>
      </c>
      <c r="C229" s="235">
        <v>42185</v>
      </c>
      <c r="D229" s="236">
        <v>52.98</v>
      </c>
    </row>
    <row r="230" spans="1:4" x14ac:dyDescent="0.2">
      <c r="A230" s="88" t="s">
        <v>880</v>
      </c>
      <c r="B230" s="235">
        <v>41821</v>
      </c>
      <c r="C230" s="235">
        <v>42185</v>
      </c>
      <c r="D230" s="236">
        <v>380.59</v>
      </c>
    </row>
    <row r="231" spans="1:4" x14ac:dyDescent="0.2">
      <c r="A231" s="88" t="s">
        <v>881</v>
      </c>
      <c r="B231" s="235">
        <v>41821</v>
      </c>
      <c r="C231" s="235">
        <v>42185</v>
      </c>
      <c r="D231" s="236">
        <v>53.42</v>
      </c>
    </row>
    <row r="232" spans="1:4" x14ac:dyDescent="0.2">
      <c r="A232" s="88" t="s">
        <v>882</v>
      </c>
      <c r="B232" s="235">
        <v>41821</v>
      </c>
      <c r="C232" s="235">
        <v>42185</v>
      </c>
      <c r="D232" s="236">
        <v>219.13</v>
      </c>
    </row>
    <row r="233" spans="1:4" x14ac:dyDescent="0.2">
      <c r="A233" s="88" t="s">
        <v>883</v>
      </c>
      <c r="B233" s="235">
        <v>41821</v>
      </c>
      <c r="C233" s="235">
        <v>42185</v>
      </c>
      <c r="D233" s="236">
        <v>52.98</v>
      </c>
    </row>
    <row r="234" spans="1:4" x14ac:dyDescent="0.2">
      <c r="A234" s="88" t="s">
        <v>884</v>
      </c>
      <c r="B234" s="235">
        <v>41821</v>
      </c>
      <c r="C234" s="235">
        <v>42185</v>
      </c>
      <c r="D234" s="236">
        <v>427.99</v>
      </c>
    </row>
    <row r="235" spans="1:4" x14ac:dyDescent="0.2">
      <c r="A235" s="88" t="s">
        <v>885</v>
      </c>
      <c r="B235" s="235">
        <v>41821</v>
      </c>
      <c r="C235" s="235">
        <v>42185</v>
      </c>
      <c r="D235" s="236">
        <v>53.42</v>
      </c>
    </row>
    <row r="236" spans="1:4" x14ac:dyDescent="0.2">
      <c r="A236" s="88" t="s">
        <v>886</v>
      </c>
      <c r="B236" s="235">
        <v>41821</v>
      </c>
      <c r="C236" s="235">
        <v>42185</v>
      </c>
      <c r="D236" s="236">
        <v>219.13</v>
      </c>
    </row>
    <row r="237" spans="1:4" x14ac:dyDescent="0.2">
      <c r="A237" s="88" t="s">
        <v>887</v>
      </c>
      <c r="B237" s="235">
        <v>41821</v>
      </c>
      <c r="C237" s="235">
        <v>42185</v>
      </c>
      <c r="D237" s="236">
        <v>52.02</v>
      </c>
    </row>
    <row r="238" spans="1:4" x14ac:dyDescent="0.2">
      <c r="A238" s="88" t="s">
        <v>888</v>
      </c>
      <c r="B238" s="235">
        <v>41821</v>
      </c>
      <c r="C238" s="235">
        <v>42185</v>
      </c>
      <c r="D238" s="236">
        <v>396.95</v>
      </c>
    </row>
    <row r="239" spans="1:4" x14ac:dyDescent="0.2">
      <c r="A239" s="88" t="s">
        <v>889</v>
      </c>
      <c r="B239" s="235">
        <v>41821</v>
      </c>
      <c r="C239" s="235">
        <v>42185</v>
      </c>
      <c r="D239" s="236">
        <v>52.45</v>
      </c>
    </row>
    <row r="240" spans="1:4" x14ac:dyDescent="0.2">
      <c r="A240" s="88" t="s">
        <v>890</v>
      </c>
      <c r="B240" s="235">
        <v>41821</v>
      </c>
      <c r="C240" s="235">
        <v>42185</v>
      </c>
      <c r="D240" s="236">
        <v>327.57</v>
      </c>
    </row>
    <row r="241" spans="1:4" x14ac:dyDescent="0.2">
      <c r="A241" s="88" t="s">
        <v>891</v>
      </c>
      <c r="B241" s="235">
        <v>41821</v>
      </c>
      <c r="C241" s="235">
        <v>42185</v>
      </c>
      <c r="D241" s="236">
        <v>52.02</v>
      </c>
    </row>
    <row r="242" spans="1:4" x14ac:dyDescent="0.2">
      <c r="A242" s="88" t="s">
        <v>892</v>
      </c>
      <c r="B242" s="235">
        <v>41821</v>
      </c>
      <c r="C242" s="235">
        <v>42185</v>
      </c>
      <c r="D242" s="236">
        <v>444.34</v>
      </c>
    </row>
    <row r="243" spans="1:4" x14ac:dyDescent="0.2">
      <c r="A243" s="88" t="s">
        <v>893</v>
      </c>
      <c r="B243" s="235">
        <v>41821</v>
      </c>
      <c r="C243" s="235">
        <v>42185</v>
      </c>
      <c r="D243" s="236">
        <v>52.45</v>
      </c>
    </row>
    <row r="244" spans="1:4" x14ac:dyDescent="0.2">
      <c r="A244" s="88" t="s">
        <v>894</v>
      </c>
      <c r="B244" s="235">
        <v>41821</v>
      </c>
      <c r="C244" s="235">
        <v>42185</v>
      </c>
      <c r="D244" s="236">
        <v>327.57</v>
      </c>
    </row>
    <row r="245" spans="1:4" x14ac:dyDescent="0.2">
      <c r="A245" s="88" t="s">
        <v>895</v>
      </c>
      <c r="B245" s="235">
        <v>41821</v>
      </c>
      <c r="C245" s="235">
        <v>42185</v>
      </c>
      <c r="D245" s="236">
        <v>52.02</v>
      </c>
    </row>
    <row r="246" spans="1:4" x14ac:dyDescent="0.2">
      <c r="A246" s="88" t="s">
        <v>896</v>
      </c>
      <c r="B246" s="235">
        <v>41821</v>
      </c>
      <c r="C246" s="235">
        <v>42185</v>
      </c>
      <c r="D246" s="236">
        <v>491.74</v>
      </c>
    </row>
    <row r="247" spans="1:4" x14ac:dyDescent="0.2">
      <c r="A247" s="88" t="s">
        <v>897</v>
      </c>
      <c r="B247" s="235">
        <v>41821</v>
      </c>
      <c r="C247" s="235">
        <v>42185</v>
      </c>
      <c r="D247" s="236">
        <v>52.45</v>
      </c>
    </row>
    <row r="248" spans="1:4" x14ac:dyDescent="0.2">
      <c r="A248" s="88" t="s">
        <v>898</v>
      </c>
      <c r="B248" s="235">
        <v>41821</v>
      </c>
      <c r="C248" s="235">
        <v>42185</v>
      </c>
      <c r="D248" s="236">
        <v>327.57</v>
      </c>
    </row>
    <row r="249" spans="1:4" x14ac:dyDescent="0.2">
      <c r="A249" s="88" t="s">
        <v>899</v>
      </c>
      <c r="B249" s="235">
        <v>41821</v>
      </c>
      <c r="C249" s="235">
        <v>42185</v>
      </c>
      <c r="D249" s="236">
        <v>52.02</v>
      </c>
    </row>
    <row r="250" spans="1:4" x14ac:dyDescent="0.2">
      <c r="A250" s="88" t="s">
        <v>900</v>
      </c>
      <c r="B250" s="235">
        <v>41821</v>
      </c>
      <c r="C250" s="235">
        <v>42185</v>
      </c>
      <c r="D250" s="236">
        <v>539.13</v>
      </c>
    </row>
    <row r="251" spans="1:4" x14ac:dyDescent="0.2">
      <c r="A251" s="88" t="s">
        <v>901</v>
      </c>
      <c r="B251" s="235">
        <v>41821</v>
      </c>
      <c r="C251" s="235">
        <v>42185</v>
      </c>
      <c r="D251" s="236">
        <v>52.45</v>
      </c>
    </row>
    <row r="252" spans="1:4" x14ac:dyDescent="0.2">
      <c r="A252" s="88" t="s">
        <v>902</v>
      </c>
      <c r="B252" s="235">
        <v>41821</v>
      </c>
      <c r="C252" s="235">
        <v>42185</v>
      </c>
      <c r="D252" s="236">
        <v>327.57</v>
      </c>
    </row>
    <row r="253" spans="1:4" x14ac:dyDescent="0.2">
      <c r="A253" s="88" t="s">
        <v>903</v>
      </c>
      <c r="B253" s="235">
        <v>41821</v>
      </c>
      <c r="C253" s="235">
        <v>42185</v>
      </c>
      <c r="D253" s="236">
        <v>58.16</v>
      </c>
    </row>
    <row r="254" spans="1:4" x14ac:dyDescent="0.2">
      <c r="A254" s="88" t="s">
        <v>904</v>
      </c>
      <c r="B254" s="235">
        <v>41821</v>
      </c>
      <c r="C254" s="235">
        <v>42185</v>
      </c>
      <c r="D254" s="236">
        <v>149.07</v>
      </c>
    </row>
    <row r="255" spans="1:4" x14ac:dyDescent="0.2">
      <c r="A255" s="88" t="s">
        <v>905</v>
      </c>
      <c r="B255" s="235">
        <v>41821</v>
      </c>
      <c r="C255" s="235">
        <v>42185</v>
      </c>
      <c r="D255" s="236">
        <v>49.23</v>
      </c>
    </row>
    <row r="256" spans="1:4" x14ac:dyDescent="0.2">
      <c r="A256" s="88" t="s">
        <v>906</v>
      </c>
      <c r="B256" s="235">
        <v>41821</v>
      </c>
      <c r="C256" s="235">
        <v>42185</v>
      </c>
      <c r="D256" s="236">
        <v>80.239999999999995</v>
      </c>
    </row>
    <row r="257" spans="1:4" x14ac:dyDescent="0.2">
      <c r="A257" s="88" t="s">
        <v>907</v>
      </c>
      <c r="B257" s="235">
        <v>41821</v>
      </c>
      <c r="C257" s="235">
        <v>42185</v>
      </c>
      <c r="D257" s="236">
        <v>58.16</v>
      </c>
    </row>
    <row r="258" spans="1:4" x14ac:dyDescent="0.2">
      <c r="A258" s="88" t="s">
        <v>908</v>
      </c>
      <c r="B258" s="235">
        <v>41821</v>
      </c>
      <c r="C258" s="235">
        <v>42185</v>
      </c>
      <c r="D258" s="236">
        <v>202.1</v>
      </c>
    </row>
    <row r="259" spans="1:4" x14ac:dyDescent="0.2">
      <c r="A259" s="88" t="s">
        <v>909</v>
      </c>
      <c r="B259" s="235">
        <v>41821</v>
      </c>
      <c r="C259" s="235">
        <v>42185</v>
      </c>
      <c r="D259" s="236">
        <v>49.23</v>
      </c>
    </row>
    <row r="260" spans="1:4" x14ac:dyDescent="0.2">
      <c r="A260" s="88" t="s">
        <v>910</v>
      </c>
      <c r="B260" s="235">
        <v>41821</v>
      </c>
      <c r="C260" s="235">
        <v>42185</v>
      </c>
      <c r="D260" s="236">
        <v>80.239999999999995</v>
      </c>
    </row>
    <row r="261" spans="1:4" x14ac:dyDescent="0.2">
      <c r="A261" s="88" t="s">
        <v>911</v>
      </c>
      <c r="B261" s="235">
        <v>41821</v>
      </c>
      <c r="C261" s="235">
        <v>42185</v>
      </c>
      <c r="D261" s="236">
        <v>58.16</v>
      </c>
    </row>
    <row r="262" spans="1:4" x14ac:dyDescent="0.2">
      <c r="A262" s="88" t="s">
        <v>912</v>
      </c>
      <c r="B262" s="235">
        <v>41821</v>
      </c>
      <c r="C262" s="235">
        <v>42185</v>
      </c>
      <c r="D262" s="236">
        <v>255.13</v>
      </c>
    </row>
    <row r="263" spans="1:4" x14ac:dyDescent="0.2">
      <c r="A263" s="88" t="s">
        <v>913</v>
      </c>
      <c r="B263" s="235">
        <v>41821</v>
      </c>
      <c r="C263" s="235">
        <v>42185</v>
      </c>
      <c r="D263" s="236">
        <v>49.23</v>
      </c>
    </row>
    <row r="264" spans="1:4" x14ac:dyDescent="0.2">
      <c r="A264" s="88" t="s">
        <v>914</v>
      </c>
      <c r="B264" s="235">
        <v>41821</v>
      </c>
      <c r="C264" s="235">
        <v>42185</v>
      </c>
      <c r="D264" s="236">
        <v>80.239999999999995</v>
      </c>
    </row>
    <row r="265" spans="1:4" x14ac:dyDescent="0.2">
      <c r="A265" s="88" t="s">
        <v>915</v>
      </c>
      <c r="B265" s="235">
        <v>41821</v>
      </c>
      <c r="C265" s="235">
        <v>42185</v>
      </c>
      <c r="D265" s="236">
        <v>308.17</v>
      </c>
    </row>
    <row r="266" spans="1:4" x14ac:dyDescent="0.2">
      <c r="A266" s="88" t="s">
        <v>916</v>
      </c>
      <c r="B266" s="235">
        <v>41821</v>
      </c>
      <c r="C266" s="235">
        <v>42185</v>
      </c>
      <c r="D266" s="236">
        <v>80.239999999999995</v>
      </c>
    </row>
    <row r="267" spans="1:4" x14ac:dyDescent="0.2">
      <c r="A267" s="88" t="s">
        <v>917</v>
      </c>
      <c r="B267" s="235">
        <v>41821</v>
      </c>
      <c r="C267" s="235">
        <v>42185</v>
      </c>
      <c r="D267" s="236">
        <v>70.64</v>
      </c>
    </row>
    <row r="268" spans="1:4" x14ac:dyDescent="0.2">
      <c r="A268" s="88" t="s">
        <v>918</v>
      </c>
      <c r="B268" s="235">
        <v>41821</v>
      </c>
      <c r="C268" s="235">
        <v>42185</v>
      </c>
      <c r="D268" s="236">
        <v>61.75</v>
      </c>
    </row>
    <row r="269" spans="1:4" x14ac:dyDescent="0.2">
      <c r="A269" s="88" t="s">
        <v>919</v>
      </c>
      <c r="B269" s="235">
        <v>41821</v>
      </c>
      <c r="C269" s="235">
        <v>42185</v>
      </c>
      <c r="D269" s="236">
        <v>70.64</v>
      </c>
    </row>
    <row r="270" spans="1:4" x14ac:dyDescent="0.2">
      <c r="A270" s="88" t="s">
        <v>920</v>
      </c>
      <c r="B270" s="235">
        <v>41821</v>
      </c>
      <c r="C270" s="235">
        <v>42185</v>
      </c>
      <c r="D270" s="236">
        <v>352.81</v>
      </c>
    </row>
    <row r="271" spans="1:4" x14ac:dyDescent="0.2">
      <c r="A271" s="88" t="s">
        <v>921</v>
      </c>
      <c r="B271" s="235">
        <v>41821</v>
      </c>
      <c r="C271" s="235">
        <v>42185</v>
      </c>
      <c r="D271" s="236">
        <v>61.75</v>
      </c>
    </row>
    <row r="272" spans="1:4" x14ac:dyDescent="0.2">
      <c r="A272" s="88" t="s">
        <v>922</v>
      </c>
      <c r="B272" s="235">
        <v>41821</v>
      </c>
      <c r="C272" s="235">
        <v>42185</v>
      </c>
      <c r="D272" s="236">
        <v>227.27</v>
      </c>
    </row>
    <row r="273" spans="1:4" x14ac:dyDescent="0.2">
      <c r="A273" s="88" t="s">
        <v>923</v>
      </c>
      <c r="B273" s="235">
        <v>41821</v>
      </c>
      <c r="C273" s="235">
        <v>42185</v>
      </c>
      <c r="D273" s="236">
        <v>70.64</v>
      </c>
    </row>
    <row r="274" spans="1:4" x14ac:dyDescent="0.2">
      <c r="A274" s="88" t="s">
        <v>924</v>
      </c>
      <c r="B274" s="235">
        <v>41821</v>
      </c>
      <c r="C274" s="235">
        <v>42185</v>
      </c>
      <c r="D274" s="236">
        <v>405.84</v>
      </c>
    </row>
    <row r="275" spans="1:4" x14ac:dyDescent="0.2">
      <c r="A275" s="88" t="s">
        <v>925</v>
      </c>
      <c r="B275" s="235">
        <v>41821</v>
      </c>
      <c r="C275" s="235">
        <v>42185</v>
      </c>
      <c r="D275" s="236">
        <v>61.75</v>
      </c>
    </row>
    <row r="276" spans="1:4" x14ac:dyDescent="0.2">
      <c r="A276" s="88" t="s">
        <v>926</v>
      </c>
      <c r="B276" s="235">
        <v>41821</v>
      </c>
      <c r="C276" s="235">
        <v>42185</v>
      </c>
      <c r="D276" s="236">
        <v>227.27</v>
      </c>
    </row>
    <row r="277" spans="1:4" x14ac:dyDescent="0.2">
      <c r="A277" s="88" t="s">
        <v>927</v>
      </c>
      <c r="B277" s="235">
        <v>41821</v>
      </c>
      <c r="C277" s="235">
        <v>42185</v>
      </c>
      <c r="D277" s="236">
        <v>70.64</v>
      </c>
    </row>
    <row r="278" spans="1:4" x14ac:dyDescent="0.2">
      <c r="A278" s="88" t="s">
        <v>928</v>
      </c>
      <c r="B278" s="235">
        <v>41821</v>
      </c>
      <c r="C278" s="235">
        <v>42185</v>
      </c>
      <c r="D278" s="236">
        <v>458.87</v>
      </c>
    </row>
    <row r="279" spans="1:4" x14ac:dyDescent="0.2">
      <c r="A279" s="88" t="s">
        <v>929</v>
      </c>
      <c r="B279" s="235">
        <v>41821</v>
      </c>
      <c r="C279" s="235">
        <v>42185</v>
      </c>
      <c r="D279" s="236">
        <v>61.75</v>
      </c>
    </row>
    <row r="280" spans="1:4" x14ac:dyDescent="0.2">
      <c r="A280" s="88" t="s">
        <v>930</v>
      </c>
      <c r="B280" s="235">
        <v>41821</v>
      </c>
      <c r="C280" s="235">
        <v>42185</v>
      </c>
      <c r="D280" s="236">
        <v>227.27</v>
      </c>
    </row>
    <row r="281" spans="1:4" x14ac:dyDescent="0.2">
      <c r="A281" s="88" t="s">
        <v>931</v>
      </c>
      <c r="B281" s="235">
        <v>41821</v>
      </c>
      <c r="C281" s="235">
        <v>42185</v>
      </c>
      <c r="D281" s="236">
        <v>69.680000000000007</v>
      </c>
    </row>
    <row r="282" spans="1:4" x14ac:dyDescent="0.2">
      <c r="A282" s="88" t="s">
        <v>932</v>
      </c>
      <c r="B282" s="235">
        <v>41821</v>
      </c>
      <c r="C282" s="235">
        <v>42185</v>
      </c>
      <c r="D282" s="236">
        <v>410.92</v>
      </c>
    </row>
    <row r="283" spans="1:4" x14ac:dyDescent="0.2">
      <c r="A283" s="88" t="s">
        <v>933</v>
      </c>
      <c r="B283" s="235">
        <v>41821</v>
      </c>
      <c r="C283" s="235">
        <v>42185</v>
      </c>
      <c r="D283" s="236">
        <v>60.79</v>
      </c>
    </row>
    <row r="284" spans="1:4" x14ac:dyDescent="0.2">
      <c r="A284" s="88" t="s">
        <v>934</v>
      </c>
      <c r="B284" s="235">
        <v>41821</v>
      </c>
      <c r="C284" s="235">
        <v>42185</v>
      </c>
      <c r="D284" s="236">
        <v>335.7</v>
      </c>
    </row>
    <row r="285" spans="1:4" x14ac:dyDescent="0.2">
      <c r="A285" s="88" t="s">
        <v>935</v>
      </c>
      <c r="B285" s="235">
        <v>41821</v>
      </c>
      <c r="C285" s="235">
        <v>42185</v>
      </c>
      <c r="D285" s="236">
        <v>69.680000000000007</v>
      </c>
    </row>
    <row r="286" spans="1:4" x14ac:dyDescent="0.2">
      <c r="A286" s="88" t="s">
        <v>936</v>
      </c>
      <c r="B286" s="235">
        <v>41821</v>
      </c>
      <c r="C286" s="235">
        <v>42185</v>
      </c>
      <c r="D286" s="236">
        <v>463.96</v>
      </c>
    </row>
    <row r="287" spans="1:4" x14ac:dyDescent="0.2">
      <c r="A287" s="88" t="s">
        <v>937</v>
      </c>
      <c r="B287" s="235">
        <v>41821</v>
      </c>
      <c r="C287" s="235">
        <v>42185</v>
      </c>
      <c r="D287" s="236">
        <v>60.79</v>
      </c>
    </row>
    <row r="288" spans="1:4" x14ac:dyDescent="0.2">
      <c r="A288" s="88" t="s">
        <v>938</v>
      </c>
      <c r="B288" s="235">
        <v>41821</v>
      </c>
      <c r="C288" s="235">
        <v>42185</v>
      </c>
      <c r="D288" s="236">
        <v>335.7</v>
      </c>
    </row>
    <row r="289" spans="1:4" x14ac:dyDescent="0.2">
      <c r="A289" s="88" t="s">
        <v>939</v>
      </c>
      <c r="B289" s="235">
        <v>41821</v>
      </c>
      <c r="C289" s="235">
        <v>42185</v>
      </c>
      <c r="D289" s="236">
        <v>69.680000000000007</v>
      </c>
    </row>
    <row r="290" spans="1:4" x14ac:dyDescent="0.2">
      <c r="A290" s="88" t="s">
        <v>940</v>
      </c>
      <c r="B290" s="235">
        <v>41821</v>
      </c>
      <c r="C290" s="235">
        <v>42185</v>
      </c>
      <c r="D290" s="236">
        <v>516.99</v>
      </c>
    </row>
    <row r="291" spans="1:4" x14ac:dyDescent="0.2">
      <c r="A291" s="88" t="s">
        <v>941</v>
      </c>
      <c r="B291" s="235">
        <v>41821</v>
      </c>
      <c r="C291" s="235">
        <v>42185</v>
      </c>
      <c r="D291" s="236">
        <v>60.79</v>
      </c>
    </row>
    <row r="292" spans="1:4" x14ac:dyDescent="0.2">
      <c r="A292" s="88" t="s">
        <v>942</v>
      </c>
      <c r="B292" s="235">
        <v>41821</v>
      </c>
      <c r="C292" s="235">
        <v>42185</v>
      </c>
      <c r="D292" s="236">
        <v>335.7</v>
      </c>
    </row>
    <row r="293" spans="1:4" x14ac:dyDescent="0.2">
      <c r="A293" s="88" t="s">
        <v>943</v>
      </c>
      <c r="B293" s="235">
        <v>41821</v>
      </c>
      <c r="C293" s="235">
        <v>42185</v>
      </c>
      <c r="D293" s="236">
        <v>69.680000000000007</v>
      </c>
    </row>
    <row r="294" spans="1:4" x14ac:dyDescent="0.2">
      <c r="A294" s="88" t="s">
        <v>944</v>
      </c>
      <c r="B294" s="235">
        <v>41821</v>
      </c>
      <c r="C294" s="235">
        <v>42185</v>
      </c>
      <c r="D294" s="236">
        <v>570.02</v>
      </c>
    </row>
    <row r="295" spans="1:4" x14ac:dyDescent="0.2">
      <c r="A295" s="88" t="s">
        <v>945</v>
      </c>
      <c r="B295" s="235">
        <v>41821</v>
      </c>
      <c r="C295" s="235">
        <v>42185</v>
      </c>
      <c r="D295" s="236">
        <v>60.79</v>
      </c>
    </row>
    <row r="296" spans="1:4" x14ac:dyDescent="0.2">
      <c r="A296" s="88" t="s">
        <v>946</v>
      </c>
      <c r="B296" s="235">
        <v>41821</v>
      </c>
      <c r="C296" s="235">
        <v>42185</v>
      </c>
      <c r="D296" s="236">
        <v>335.7</v>
      </c>
    </row>
    <row r="297" spans="1:4" x14ac:dyDescent="0.2">
      <c r="A297" s="88" t="s">
        <v>657</v>
      </c>
      <c r="B297" s="235">
        <v>41821</v>
      </c>
      <c r="C297" s="235">
        <v>42185</v>
      </c>
      <c r="D297" s="236">
        <v>0</v>
      </c>
    </row>
    <row r="298" spans="1:4" x14ac:dyDescent="0.2">
      <c r="A298" s="88" t="s">
        <v>44</v>
      </c>
      <c r="B298" s="235">
        <v>41821</v>
      </c>
      <c r="C298" s="235">
        <v>42185</v>
      </c>
      <c r="D298" s="236">
        <v>67.849999999999994</v>
      </c>
    </row>
    <row r="299" spans="1:4" x14ac:dyDescent="0.2">
      <c r="A299" s="88" t="s">
        <v>227</v>
      </c>
      <c r="B299" s="235">
        <v>41821</v>
      </c>
      <c r="C299" s="235">
        <v>42185</v>
      </c>
      <c r="D299" s="236">
        <v>39.340000000000003</v>
      </c>
    </row>
    <row r="300" spans="1:4" x14ac:dyDescent="0.2">
      <c r="A300" s="88" t="s">
        <v>947</v>
      </c>
      <c r="B300" s="235">
        <v>41821</v>
      </c>
      <c r="C300" s="235">
        <v>42185</v>
      </c>
      <c r="D300" s="236">
        <v>67.86</v>
      </c>
    </row>
    <row r="301" spans="1:4" x14ac:dyDescent="0.2">
      <c r="A301" s="88" t="s">
        <v>948</v>
      </c>
      <c r="B301" s="235">
        <v>41821</v>
      </c>
      <c r="C301" s="235">
        <v>42185</v>
      </c>
      <c r="D301" s="236">
        <v>39.729999999999997</v>
      </c>
    </row>
    <row r="302" spans="1:4" x14ac:dyDescent="0.2">
      <c r="A302" s="88" t="s">
        <v>949</v>
      </c>
      <c r="B302" s="235">
        <v>41821</v>
      </c>
      <c r="C302" s="235">
        <v>42185</v>
      </c>
      <c r="D302" s="236">
        <v>39.340000000000003</v>
      </c>
    </row>
    <row r="303" spans="1:4" x14ac:dyDescent="0.2">
      <c r="A303" s="88" t="s">
        <v>950</v>
      </c>
      <c r="B303" s="235">
        <v>41821</v>
      </c>
      <c r="C303" s="235">
        <v>42185</v>
      </c>
      <c r="D303" s="236">
        <v>132.63</v>
      </c>
    </row>
    <row r="304" spans="1:4" x14ac:dyDescent="0.2">
      <c r="A304" s="88" t="s">
        <v>228</v>
      </c>
      <c r="B304" s="235">
        <v>41821</v>
      </c>
      <c r="C304" s="235">
        <v>42185</v>
      </c>
      <c r="D304" s="236">
        <v>51.81</v>
      </c>
    </row>
    <row r="305" spans="1:4" x14ac:dyDescent="0.2">
      <c r="A305" s="88" t="s">
        <v>45</v>
      </c>
      <c r="B305" s="235">
        <v>41821</v>
      </c>
      <c r="C305" s="235">
        <v>42185</v>
      </c>
      <c r="D305" s="236">
        <v>185.82</v>
      </c>
    </row>
    <row r="306" spans="1:4" x14ac:dyDescent="0.2">
      <c r="A306" s="88" t="s">
        <v>229</v>
      </c>
      <c r="B306" s="235">
        <v>41821</v>
      </c>
      <c r="C306" s="235">
        <v>42185</v>
      </c>
      <c r="D306" s="236">
        <v>50.85</v>
      </c>
    </row>
    <row r="307" spans="1:4" x14ac:dyDescent="0.2">
      <c r="A307" s="88" t="s">
        <v>951</v>
      </c>
      <c r="B307" s="235">
        <v>41821</v>
      </c>
      <c r="C307" s="235">
        <v>42185</v>
      </c>
      <c r="D307" s="236">
        <v>185.82</v>
      </c>
    </row>
    <row r="308" spans="1:4" x14ac:dyDescent="0.2">
      <c r="A308" s="88" t="s">
        <v>952</v>
      </c>
      <c r="B308" s="235">
        <v>41821</v>
      </c>
      <c r="C308" s="235">
        <v>42185</v>
      </c>
      <c r="D308" s="236">
        <v>51.15</v>
      </c>
    </row>
    <row r="309" spans="1:4" x14ac:dyDescent="0.2">
      <c r="A309" s="88" t="s">
        <v>953</v>
      </c>
      <c r="B309" s="235">
        <v>41821</v>
      </c>
      <c r="C309" s="235">
        <v>42185</v>
      </c>
      <c r="D309" s="236">
        <v>50.85</v>
      </c>
    </row>
    <row r="310" spans="1:4" x14ac:dyDescent="0.2">
      <c r="A310" s="88" t="s">
        <v>954</v>
      </c>
      <c r="B310" s="235">
        <v>41821</v>
      </c>
      <c r="C310" s="235">
        <v>42185</v>
      </c>
      <c r="D310" s="236">
        <v>92.21</v>
      </c>
    </row>
    <row r="311" spans="1:4" x14ac:dyDescent="0.2">
      <c r="A311" s="88" t="s">
        <v>230</v>
      </c>
      <c r="B311" s="235">
        <v>41821</v>
      </c>
      <c r="C311" s="235">
        <v>42185</v>
      </c>
      <c r="D311" s="236">
        <v>39.340000000000003</v>
      </c>
    </row>
    <row r="312" spans="1:4" x14ac:dyDescent="0.2">
      <c r="A312" s="88" t="s">
        <v>231</v>
      </c>
      <c r="B312" s="235">
        <v>41821</v>
      </c>
      <c r="C312" s="235">
        <v>42185</v>
      </c>
      <c r="D312" s="236">
        <v>51.81</v>
      </c>
    </row>
    <row r="313" spans="1:4" x14ac:dyDescent="0.2">
      <c r="A313" s="88" t="s">
        <v>955</v>
      </c>
      <c r="B313" s="235">
        <v>41821</v>
      </c>
      <c r="C313" s="235">
        <v>42185</v>
      </c>
      <c r="D313" s="236">
        <v>0</v>
      </c>
    </row>
    <row r="314" spans="1:4" x14ac:dyDescent="0.2">
      <c r="A314" s="88" t="s">
        <v>956</v>
      </c>
      <c r="B314" s="235">
        <v>41821</v>
      </c>
      <c r="C314" s="235">
        <v>42185</v>
      </c>
      <c r="D314" s="236">
        <v>0</v>
      </c>
    </row>
    <row r="315" spans="1:4" x14ac:dyDescent="0.2">
      <c r="A315" s="88" t="s">
        <v>46</v>
      </c>
      <c r="B315" s="235">
        <v>41821</v>
      </c>
      <c r="C315" s="235">
        <v>42185</v>
      </c>
      <c r="D315" s="236">
        <v>61.1</v>
      </c>
    </row>
    <row r="316" spans="1:4" x14ac:dyDescent="0.2">
      <c r="A316" s="88" t="s">
        <v>232</v>
      </c>
      <c r="B316" s="235">
        <v>41821</v>
      </c>
      <c r="C316" s="235">
        <v>42185</v>
      </c>
      <c r="D316" s="236">
        <v>30.91</v>
      </c>
    </row>
    <row r="317" spans="1:4" x14ac:dyDescent="0.2">
      <c r="A317" s="88" t="s">
        <v>419</v>
      </c>
      <c r="B317" s="235">
        <v>41821</v>
      </c>
      <c r="C317" s="235">
        <v>42185</v>
      </c>
      <c r="D317" s="236">
        <v>111.65</v>
      </c>
    </row>
    <row r="318" spans="1:4" x14ac:dyDescent="0.2">
      <c r="A318" s="88" t="s">
        <v>480</v>
      </c>
      <c r="B318" s="235">
        <v>41821</v>
      </c>
      <c r="C318" s="235">
        <v>42185</v>
      </c>
      <c r="D318" s="236">
        <v>31.27</v>
      </c>
    </row>
    <row r="319" spans="1:4" x14ac:dyDescent="0.2">
      <c r="A319" s="88" t="s">
        <v>47</v>
      </c>
      <c r="B319" s="235">
        <v>41821</v>
      </c>
      <c r="C319" s="235">
        <v>42185</v>
      </c>
      <c r="D319" s="236">
        <v>125.88</v>
      </c>
    </row>
    <row r="320" spans="1:4" x14ac:dyDescent="0.2">
      <c r="A320" s="88" t="s">
        <v>233</v>
      </c>
      <c r="B320" s="235">
        <v>41821</v>
      </c>
      <c r="C320" s="235">
        <v>42185</v>
      </c>
      <c r="D320" s="236">
        <v>43.39</v>
      </c>
    </row>
    <row r="321" spans="1:4" x14ac:dyDescent="0.2">
      <c r="A321" s="88" t="s">
        <v>420</v>
      </c>
      <c r="B321" s="235">
        <v>41821</v>
      </c>
      <c r="C321" s="235">
        <v>42185</v>
      </c>
      <c r="D321" s="236">
        <v>262.36</v>
      </c>
    </row>
    <row r="322" spans="1:4" x14ac:dyDescent="0.2">
      <c r="A322" s="88" t="s">
        <v>481</v>
      </c>
      <c r="B322" s="235">
        <v>41821</v>
      </c>
      <c r="C322" s="235">
        <v>42185</v>
      </c>
      <c r="D322" s="236">
        <v>43.79</v>
      </c>
    </row>
    <row r="323" spans="1:4" x14ac:dyDescent="0.2">
      <c r="A323" s="88" t="s">
        <v>48</v>
      </c>
      <c r="B323" s="235">
        <v>41821</v>
      </c>
      <c r="C323" s="235">
        <v>42185</v>
      </c>
      <c r="D323" s="236">
        <v>179.06</v>
      </c>
    </row>
    <row r="324" spans="1:4" x14ac:dyDescent="0.2">
      <c r="A324" s="88" t="s">
        <v>234</v>
      </c>
      <c r="B324" s="235">
        <v>41821</v>
      </c>
      <c r="C324" s="235">
        <v>42185</v>
      </c>
      <c r="D324" s="236">
        <v>42.43</v>
      </c>
    </row>
    <row r="325" spans="1:4" x14ac:dyDescent="0.2">
      <c r="A325" s="88" t="s">
        <v>421</v>
      </c>
      <c r="B325" s="235">
        <v>41821</v>
      </c>
      <c r="C325" s="235">
        <v>42185</v>
      </c>
      <c r="D325" s="236">
        <v>373.51</v>
      </c>
    </row>
    <row r="326" spans="1:4" x14ac:dyDescent="0.2">
      <c r="A326" s="88" t="s">
        <v>482</v>
      </c>
      <c r="B326" s="235">
        <v>41821</v>
      </c>
      <c r="C326" s="235">
        <v>42185</v>
      </c>
      <c r="D326" s="236">
        <v>42.83</v>
      </c>
    </row>
    <row r="327" spans="1:4" x14ac:dyDescent="0.2">
      <c r="A327" s="88" t="s">
        <v>957</v>
      </c>
      <c r="B327" s="235">
        <v>41821</v>
      </c>
      <c r="C327" s="235">
        <v>42185</v>
      </c>
      <c r="D327" s="236">
        <v>74.94</v>
      </c>
    </row>
    <row r="328" spans="1:4" x14ac:dyDescent="0.2">
      <c r="A328" s="88" t="s">
        <v>958</v>
      </c>
      <c r="B328" s="235">
        <v>41821</v>
      </c>
      <c r="C328" s="235">
        <v>42185</v>
      </c>
      <c r="D328" s="236">
        <v>0</v>
      </c>
    </row>
    <row r="329" spans="1:4" x14ac:dyDescent="0.2">
      <c r="A329" s="88" t="s">
        <v>959</v>
      </c>
      <c r="B329" s="235">
        <v>41821</v>
      </c>
      <c r="C329" s="235">
        <v>42185</v>
      </c>
      <c r="D329" s="236">
        <v>0</v>
      </c>
    </row>
    <row r="330" spans="1:4" x14ac:dyDescent="0.2">
      <c r="A330" s="88" t="s">
        <v>960</v>
      </c>
      <c r="B330" s="235">
        <v>41821</v>
      </c>
      <c r="C330" s="235">
        <v>42185</v>
      </c>
      <c r="D330" s="236">
        <v>102.63</v>
      </c>
    </row>
    <row r="331" spans="1:4" x14ac:dyDescent="0.2">
      <c r="A331" s="88" t="s">
        <v>49</v>
      </c>
      <c r="B331" s="235">
        <v>41821</v>
      </c>
      <c r="C331" s="235">
        <v>42185</v>
      </c>
      <c r="D331" s="236">
        <v>139.72</v>
      </c>
    </row>
    <row r="332" spans="1:4" x14ac:dyDescent="0.2">
      <c r="A332" s="88" t="s">
        <v>961</v>
      </c>
      <c r="B332" s="235">
        <v>41821</v>
      </c>
      <c r="C332" s="235">
        <v>42185</v>
      </c>
      <c r="D332" s="236">
        <v>295.93</v>
      </c>
    </row>
    <row r="333" spans="1:4" x14ac:dyDescent="0.2">
      <c r="A333" s="88" t="s">
        <v>962</v>
      </c>
      <c r="B333" s="235">
        <v>41821</v>
      </c>
      <c r="C333" s="235">
        <v>42185</v>
      </c>
      <c r="D333" s="236">
        <v>0</v>
      </c>
    </row>
    <row r="334" spans="1:4" x14ac:dyDescent="0.2">
      <c r="A334" s="88" t="s">
        <v>963</v>
      </c>
      <c r="B334" s="235">
        <v>41821</v>
      </c>
      <c r="C334" s="235">
        <v>42185</v>
      </c>
      <c r="D334" s="236">
        <v>0</v>
      </c>
    </row>
    <row r="335" spans="1:4" x14ac:dyDescent="0.2">
      <c r="A335" s="88" t="s">
        <v>964</v>
      </c>
      <c r="B335" s="235">
        <v>41821</v>
      </c>
      <c r="C335" s="235">
        <v>42185</v>
      </c>
      <c r="D335" s="236">
        <v>0</v>
      </c>
    </row>
    <row r="336" spans="1:4" x14ac:dyDescent="0.2">
      <c r="A336" s="88" t="s">
        <v>658</v>
      </c>
      <c r="B336" s="235">
        <v>41821</v>
      </c>
      <c r="C336" s="235">
        <v>42185</v>
      </c>
      <c r="D336" s="236">
        <v>0</v>
      </c>
    </row>
    <row r="337" spans="1:4" x14ac:dyDescent="0.2">
      <c r="A337" s="88" t="s">
        <v>965</v>
      </c>
      <c r="B337" s="235">
        <v>41821</v>
      </c>
      <c r="C337" s="235">
        <v>42185</v>
      </c>
      <c r="D337" s="236">
        <v>39.200000000000003</v>
      </c>
    </row>
    <row r="338" spans="1:4" x14ac:dyDescent="0.2">
      <c r="A338" s="88" t="s">
        <v>966</v>
      </c>
      <c r="B338" s="235">
        <v>41821</v>
      </c>
      <c r="C338" s="235">
        <v>42185</v>
      </c>
      <c r="D338" s="236">
        <v>0</v>
      </c>
    </row>
    <row r="339" spans="1:4" x14ac:dyDescent="0.2">
      <c r="A339" s="88" t="s">
        <v>50</v>
      </c>
      <c r="B339" s="235">
        <v>41821</v>
      </c>
      <c r="C339" s="235">
        <v>42185</v>
      </c>
      <c r="D339" s="236">
        <v>67.72</v>
      </c>
    </row>
    <row r="340" spans="1:4" x14ac:dyDescent="0.2">
      <c r="A340" s="88" t="s">
        <v>235</v>
      </c>
      <c r="B340" s="235">
        <v>41821</v>
      </c>
      <c r="C340" s="235">
        <v>42185</v>
      </c>
      <c r="D340" s="236">
        <v>39.200000000000003</v>
      </c>
    </row>
    <row r="341" spans="1:4" x14ac:dyDescent="0.2">
      <c r="A341" s="88" t="s">
        <v>422</v>
      </c>
      <c r="B341" s="235">
        <v>41821</v>
      </c>
      <c r="C341" s="235">
        <v>42185</v>
      </c>
      <c r="D341" s="236">
        <v>115.89</v>
      </c>
    </row>
    <row r="342" spans="1:4" x14ac:dyDescent="0.2">
      <c r="A342" s="88" t="s">
        <v>483</v>
      </c>
      <c r="B342" s="235">
        <v>41821</v>
      </c>
      <c r="C342" s="235">
        <v>42185</v>
      </c>
      <c r="D342" s="236">
        <v>39.590000000000003</v>
      </c>
    </row>
    <row r="343" spans="1:4" x14ac:dyDescent="0.2">
      <c r="A343" s="88" t="s">
        <v>571</v>
      </c>
      <c r="B343" s="235">
        <v>41821</v>
      </c>
      <c r="C343" s="235">
        <v>42185</v>
      </c>
      <c r="D343" s="236">
        <v>70.83</v>
      </c>
    </row>
    <row r="344" spans="1:4" x14ac:dyDescent="0.2">
      <c r="A344" s="88" t="s">
        <v>967</v>
      </c>
      <c r="B344" s="235">
        <v>41821</v>
      </c>
      <c r="C344" s="235">
        <v>42185</v>
      </c>
      <c r="D344" s="236">
        <v>50.72</v>
      </c>
    </row>
    <row r="345" spans="1:4" x14ac:dyDescent="0.2">
      <c r="A345" s="88" t="s">
        <v>968</v>
      </c>
      <c r="B345" s="235">
        <v>41821</v>
      </c>
      <c r="C345" s="235">
        <v>42185</v>
      </c>
      <c r="D345" s="236">
        <v>51.14</v>
      </c>
    </row>
    <row r="346" spans="1:4" x14ac:dyDescent="0.2">
      <c r="A346" s="88" t="s">
        <v>51</v>
      </c>
      <c r="B346" s="235">
        <v>41821</v>
      </c>
      <c r="C346" s="235">
        <v>42185</v>
      </c>
      <c r="D346" s="236">
        <v>132.5</v>
      </c>
    </row>
    <row r="347" spans="1:4" x14ac:dyDescent="0.2">
      <c r="A347" s="88" t="s">
        <v>236</v>
      </c>
      <c r="B347" s="235">
        <v>41821</v>
      </c>
      <c r="C347" s="235">
        <v>42185</v>
      </c>
      <c r="D347" s="236">
        <v>51.68</v>
      </c>
    </row>
    <row r="348" spans="1:4" x14ac:dyDescent="0.2">
      <c r="A348" s="88" t="s">
        <v>423</v>
      </c>
      <c r="B348" s="235">
        <v>41821</v>
      </c>
      <c r="C348" s="235">
        <v>42185</v>
      </c>
      <c r="D348" s="236">
        <v>266.58999999999997</v>
      </c>
    </row>
    <row r="349" spans="1:4" x14ac:dyDescent="0.2">
      <c r="A349" s="88" t="s">
        <v>484</v>
      </c>
      <c r="B349" s="235">
        <v>41821</v>
      </c>
      <c r="C349" s="235">
        <v>42185</v>
      </c>
      <c r="D349" s="236">
        <v>52.11</v>
      </c>
    </row>
    <row r="350" spans="1:4" x14ac:dyDescent="0.2">
      <c r="A350" s="88" t="s">
        <v>572</v>
      </c>
      <c r="B350" s="235">
        <v>41821</v>
      </c>
      <c r="C350" s="235">
        <v>42185</v>
      </c>
      <c r="D350" s="236">
        <v>217.86</v>
      </c>
    </row>
    <row r="351" spans="1:4" x14ac:dyDescent="0.2">
      <c r="A351" s="88" t="s">
        <v>52</v>
      </c>
      <c r="B351" s="235">
        <v>41821</v>
      </c>
      <c r="C351" s="235">
        <v>42185</v>
      </c>
      <c r="D351" s="236">
        <v>185.69</v>
      </c>
    </row>
    <row r="352" spans="1:4" x14ac:dyDescent="0.2">
      <c r="A352" s="88" t="s">
        <v>237</v>
      </c>
      <c r="B352" s="235">
        <v>41821</v>
      </c>
      <c r="C352" s="235">
        <v>42185</v>
      </c>
      <c r="D352" s="236">
        <v>50.72</v>
      </c>
    </row>
    <row r="353" spans="1:4" x14ac:dyDescent="0.2">
      <c r="A353" s="88" t="s">
        <v>424</v>
      </c>
      <c r="B353" s="235">
        <v>41821</v>
      </c>
      <c r="C353" s="235">
        <v>42185</v>
      </c>
      <c r="D353" s="236">
        <v>377.74</v>
      </c>
    </row>
    <row r="354" spans="1:4" x14ac:dyDescent="0.2">
      <c r="A354" s="88" t="s">
        <v>485</v>
      </c>
      <c r="B354" s="235">
        <v>41821</v>
      </c>
      <c r="C354" s="235">
        <v>42185</v>
      </c>
      <c r="D354" s="236">
        <v>51.14</v>
      </c>
    </row>
    <row r="355" spans="1:4" x14ac:dyDescent="0.2">
      <c r="A355" s="88" t="s">
        <v>573</v>
      </c>
      <c r="B355" s="235">
        <v>41821</v>
      </c>
      <c r="C355" s="235">
        <v>42185</v>
      </c>
      <c r="D355" s="236">
        <v>326.3</v>
      </c>
    </row>
    <row r="356" spans="1:4" x14ac:dyDescent="0.2">
      <c r="A356" s="88" t="s">
        <v>53</v>
      </c>
      <c r="B356" s="235">
        <v>41821</v>
      </c>
      <c r="C356" s="235">
        <v>42185</v>
      </c>
      <c r="D356" s="236">
        <v>197.86</v>
      </c>
    </row>
    <row r="357" spans="1:4" x14ac:dyDescent="0.2">
      <c r="A357" s="88" t="s">
        <v>238</v>
      </c>
      <c r="B357" s="235">
        <v>41821</v>
      </c>
      <c r="C357" s="235">
        <v>42185</v>
      </c>
      <c r="D357" s="236">
        <v>50.72</v>
      </c>
    </row>
    <row r="358" spans="1:4" x14ac:dyDescent="0.2">
      <c r="A358" s="88" t="s">
        <v>425</v>
      </c>
      <c r="B358" s="235">
        <v>41821</v>
      </c>
      <c r="C358" s="235">
        <v>42185</v>
      </c>
      <c r="D358" s="236">
        <v>407.23</v>
      </c>
    </row>
    <row r="359" spans="1:4" x14ac:dyDescent="0.2">
      <c r="A359" s="88" t="s">
        <v>486</v>
      </c>
      <c r="B359" s="235">
        <v>41821</v>
      </c>
      <c r="C359" s="235">
        <v>42185</v>
      </c>
      <c r="D359" s="236">
        <v>51.14</v>
      </c>
    </row>
    <row r="360" spans="1:4" x14ac:dyDescent="0.2">
      <c r="A360" s="88" t="s">
        <v>574</v>
      </c>
      <c r="B360" s="235">
        <v>41821</v>
      </c>
      <c r="C360" s="235">
        <v>42185</v>
      </c>
      <c r="D360" s="236">
        <v>326.3</v>
      </c>
    </row>
    <row r="361" spans="1:4" x14ac:dyDescent="0.2">
      <c r="A361" s="88" t="s">
        <v>54</v>
      </c>
      <c r="B361" s="235">
        <v>41821</v>
      </c>
      <c r="C361" s="235">
        <v>42185</v>
      </c>
      <c r="D361" s="236">
        <v>92.07</v>
      </c>
    </row>
    <row r="362" spans="1:4" x14ac:dyDescent="0.2">
      <c r="A362" s="88" t="s">
        <v>239</v>
      </c>
      <c r="B362" s="235">
        <v>41821</v>
      </c>
      <c r="C362" s="235">
        <v>42185</v>
      </c>
      <c r="D362" s="236">
        <v>39.200000000000003</v>
      </c>
    </row>
    <row r="363" spans="1:4" x14ac:dyDescent="0.2">
      <c r="A363" s="88" t="s">
        <v>969</v>
      </c>
      <c r="B363" s="235">
        <v>41821</v>
      </c>
      <c r="C363" s="235">
        <v>42185</v>
      </c>
      <c r="D363" s="236">
        <v>174.87</v>
      </c>
    </row>
    <row r="364" spans="1:4" x14ac:dyDescent="0.2">
      <c r="A364" s="88" t="s">
        <v>970</v>
      </c>
      <c r="B364" s="235">
        <v>41821</v>
      </c>
      <c r="C364" s="235">
        <v>42185</v>
      </c>
      <c r="D364" s="236">
        <v>39.590000000000003</v>
      </c>
    </row>
    <row r="365" spans="1:4" x14ac:dyDescent="0.2">
      <c r="A365" s="88" t="s">
        <v>240</v>
      </c>
      <c r="B365" s="235">
        <v>41821</v>
      </c>
      <c r="C365" s="235">
        <v>42185</v>
      </c>
      <c r="D365" s="236">
        <v>50.72</v>
      </c>
    </row>
    <row r="366" spans="1:4" x14ac:dyDescent="0.2">
      <c r="A366" s="88" t="s">
        <v>487</v>
      </c>
      <c r="B366" s="235">
        <v>41821</v>
      </c>
      <c r="C366" s="235">
        <v>42185</v>
      </c>
      <c r="D366" s="236">
        <v>51.14</v>
      </c>
    </row>
    <row r="367" spans="1:4" x14ac:dyDescent="0.2">
      <c r="A367" s="88" t="s">
        <v>55</v>
      </c>
      <c r="B367" s="235">
        <v>41821</v>
      </c>
      <c r="C367" s="235">
        <v>42185</v>
      </c>
      <c r="D367" s="236">
        <v>79.900000000000006</v>
      </c>
    </row>
    <row r="368" spans="1:4" x14ac:dyDescent="0.2">
      <c r="A368" s="88" t="s">
        <v>241</v>
      </c>
      <c r="B368" s="235">
        <v>41821</v>
      </c>
      <c r="C368" s="235">
        <v>42185</v>
      </c>
      <c r="D368" s="236">
        <v>39.200000000000003</v>
      </c>
    </row>
    <row r="369" spans="1:4" x14ac:dyDescent="0.2">
      <c r="A369" s="88" t="s">
        <v>426</v>
      </c>
      <c r="B369" s="235">
        <v>41821</v>
      </c>
      <c r="C369" s="235">
        <v>42185</v>
      </c>
      <c r="D369" s="236">
        <v>145.38</v>
      </c>
    </row>
    <row r="370" spans="1:4" x14ac:dyDescent="0.2">
      <c r="A370" s="88" t="s">
        <v>488</v>
      </c>
      <c r="B370" s="235">
        <v>41821</v>
      </c>
      <c r="C370" s="235">
        <v>42185</v>
      </c>
      <c r="D370" s="236">
        <v>39.590000000000003</v>
      </c>
    </row>
    <row r="371" spans="1:4" x14ac:dyDescent="0.2">
      <c r="A371" s="88" t="s">
        <v>576</v>
      </c>
      <c r="B371" s="235">
        <v>41821</v>
      </c>
      <c r="C371" s="235">
        <v>42185</v>
      </c>
      <c r="D371" s="236">
        <v>70.83</v>
      </c>
    </row>
    <row r="372" spans="1:4" x14ac:dyDescent="0.2">
      <c r="A372" s="88" t="s">
        <v>56</v>
      </c>
      <c r="B372" s="235">
        <v>41821</v>
      </c>
      <c r="C372" s="235">
        <v>42185</v>
      </c>
      <c r="D372" s="236">
        <v>144.68</v>
      </c>
    </row>
    <row r="373" spans="1:4" x14ac:dyDescent="0.2">
      <c r="A373" s="88" t="s">
        <v>242</v>
      </c>
      <c r="B373" s="235">
        <v>41821</v>
      </c>
      <c r="C373" s="235">
        <v>42185</v>
      </c>
      <c r="D373" s="236">
        <v>51.68</v>
      </c>
    </row>
    <row r="374" spans="1:4" x14ac:dyDescent="0.2">
      <c r="A374" s="88" t="s">
        <v>971</v>
      </c>
      <c r="B374" s="235">
        <v>41821</v>
      </c>
      <c r="C374" s="235">
        <v>42185</v>
      </c>
      <c r="D374" s="236">
        <v>296.08999999999997</v>
      </c>
    </row>
    <row r="375" spans="1:4" x14ac:dyDescent="0.2">
      <c r="A375" s="88" t="s">
        <v>489</v>
      </c>
      <c r="B375" s="235">
        <v>41821</v>
      </c>
      <c r="C375" s="235">
        <v>42185</v>
      </c>
      <c r="D375" s="236">
        <v>52.11</v>
      </c>
    </row>
    <row r="376" spans="1:4" x14ac:dyDescent="0.2">
      <c r="A376" s="88" t="s">
        <v>577</v>
      </c>
      <c r="B376" s="235">
        <v>41821</v>
      </c>
      <c r="C376" s="235">
        <v>42185</v>
      </c>
      <c r="D376" s="236">
        <v>217.86</v>
      </c>
    </row>
    <row r="377" spans="1:4" x14ac:dyDescent="0.2">
      <c r="A377" s="88" t="s">
        <v>972</v>
      </c>
      <c r="B377" s="235">
        <v>41821</v>
      </c>
      <c r="C377" s="235">
        <v>42185</v>
      </c>
      <c r="D377" s="236">
        <v>0</v>
      </c>
    </row>
    <row r="378" spans="1:4" x14ac:dyDescent="0.2">
      <c r="A378" s="88" t="s">
        <v>57</v>
      </c>
      <c r="B378" s="235">
        <v>41821</v>
      </c>
      <c r="C378" s="235">
        <v>42185</v>
      </c>
      <c r="D378" s="236">
        <v>66.62</v>
      </c>
    </row>
    <row r="379" spans="1:4" x14ac:dyDescent="0.2">
      <c r="A379" s="88" t="s">
        <v>243</v>
      </c>
      <c r="B379" s="235">
        <v>41821</v>
      </c>
      <c r="C379" s="235">
        <v>42185</v>
      </c>
      <c r="D379" s="236">
        <v>36.44</v>
      </c>
    </row>
    <row r="380" spans="1:4" x14ac:dyDescent="0.2">
      <c r="A380" s="88" t="s">
        <v>427</v>
      </c>
      <c r="B380" s="235">
        <v>41821</v>
      </c>
      <c r="C380" s="235">
        <v>42185</v>
      </c>
      <c r="D380" s="236">
        <v>117.29</v>
      </c>
    </row>
    <row r="381" spans="1:4" x14ac:dyDescent="0.2">
      <c r="A381" s="88" t="s">
        <v>490</v>
      </c>
      <c r="B381" s="235">
        <v>41821</v>
      </c>
      <c r="C381" s="235">
        <v>42185</v>
      </c>
      <c r="D381" s="236">
        <v>36.909999999999997</v>
      </c>
    </row>
    <row r="382" spans="1:4" x14ac:dyDescent="0.2">
      <c r="A382" s="88" t="s">
        <v>973</v>
      </c>
      <c r="B382" s="235">
        <v>41821</v>
      </c>
      <c r="C382" s="235">
        <v>42185</v>
      </c>
      <c r="D382" s="236">
        <v>68.22</v>
      </c>
    </row>
    <row r="383" spans="1:4" x14ac:dyDescent="0.2">
      <c r="A383" s="88" t="s">
        <v>58</v>
      </c>
      <c r="B383" s="235">
        <v>41821</v>
      </c>
      <c r="C383" s="235">
        <v>42185</v>
      </c>
      <c r="D383" s="236">
        <v>131.4</v>
      </c>
    </row>
    <row r="384" spans="1:4" x14ac:dyDescent="0.2">
      <c r="A384" s="88" t="s">
        <v>244</v>
      </c>
      <c r="B384" s="235">
        <v>41821</v>
      </c>
      <c r="C384" s="235">
        <v>42185</v>
      </c>
      <c r="D384" s="236">
        <v>48.91</v>
      </c>
    </row>
    <row r="385" spans="1:4" x14ac:dyDescent="0.2">
      <c r="A385" s="88" t="s">
        <v>428</v>
      </c>
      <c r="B385" s="235">
        <v>41821</v>
      </c>
      <c r="C385" s="235">
        <v>42185</v>
      </c>
      <c r="D385" s="236">
        <v>268</v>
      </c>
    </row>
    <row r="386" spans="1:4" x14ac:dyDescent="0.2">
      <c r="A386" s="88" t="s">
        <v>491</v>
      </c>
      <c r="B386" s="235">
        <v>41821</v>
      </c>
      <c r="C386" s="235">
        <v>42185</v>
      </c>
      <c r="D386" s="236">
        <v>49.44</v>
      </c>
    </row>
    <row r="387" spans="1:4" x14ac:dyDescent="0.2">
      <c r="A387" s="88" t="s">
        <v>974</v>
      </c>
      <c r="B387" s="235">
        <v>41821</v>
      </c>
      <c r="C387" s="235">
        <v>42185</v>
      </c>
      <c r="D387" s="236">
        <v>215.25</v>
      </c>
    </row>
    <row r="388" spans="1:4" x14ac:dyDescent="0.2">
      <c r="A388" s="88" t="s">
        <v>59</v>
      </c>
      <c r="B388" s="235">
        <v>41821</v>
      </c>
      <c r="C388" s="235">
        <v>42185</v>
      </c>
      <c r="D388" s="236">
        <v>184.58</v>
      </c>
    </row>
    <row r="389" spans="1:4" x14ac:dyDescent="0.2">
      <c r="A389" s="88" t="s">
        <v>245</v>
      </c>
      <c r="B389" s="235">
        <v>41821</v>
      </c>
      <c r="C389" s="235">
        <v>42185</v>
      </c>
      <c r="D389" s="236">
        <v>47.95</v>
      </c>
    </row>
    <row r="390" spans="1:4" x14ac:dyDescent="0.2">
      <c r="A390" s="88" t="s">
        <v>429</v>
      </c>
      <c r="B390" s="235">
        <v>41821</v>
      </c>
      <c r="C390" s="235">
        <v>42185</v>
      </c>
      <c r="D390" s="236">
        <v>379.15</v>
      </c>
    </row>
    <row r="391" spans="1:4" x14ac:dyDescent="0.2">
      <c r="A391" s="88" t="s">
        <v>492</v>
      </c>
      <c r="B391" s="235">
        <v>41821</v>
      </c>
      <c r="C391" s="235">
        <v>42185</v>
      </c>
      <c r="D391" s="236">
        <v>48.47</v>
      </c>
    </row>
    <row r="392" spans="1:4" x14ac:dyDescent="0.2">
      <c r="A392" s="88" t="s">
        <v>975</v>
      </c>
      <c r="B392" s="235">
        <v>41821</v>
      </c>
      <c r="C392" s="235">
        <v>42185</v>
      </c>
      <c r="D392" s="236">
        <v>323.68</v>
      </c>
    </row>
    <row r="393" spans="1:4" x14ac:dyDescent="0.2">
      <c r="A393" s="88" t="s">
        <v>976</v>
      </c>
      <c r="B393" s="235">
        <v>41821</v>
      </c>
      <c r="C393" s="235">
        <v>42185</v>
      </c>
      <c r="D393" s="236">
        <v>0</v>
      </c>
    </row>
    <row r="394" spans="1:4" x14ac:dyDescent="0.2">
      <c r="A394" s="88" t="s">
        <v>977</v>
      </c>
      <c r="B394" s="235">
        <v>41821</v>
      </c>
      <c r="C394" s="235">
        <v>42185</v>
      </c>
      <c r="D394" s="236">
        <v>0</v>
      </c>
    </row>
    <row r="395" spans="1:4" x14ac:dyDescent="0.2">
      <c r="A395" s="88" t="s">
        <v>978</v>
      </c>
      <c r="B395" s="235">
        <v>41821</v>
      </c>
      <c r="C395" s="235">
        <v>42185</v>
      </c>
      <c r="D395" s="236">
        <v>0</v>
      </c>
    </row>
    <row r="396" spans="1:4" x14ac:dyDescent="0.2">
      <c r="A396" s="88" t="s">
        <v>60</v>
      </c>
      <c r="B396" s="235">
        <v>41821</v>
      </c>
      <c r="C396" s="235">
        <v>42185</v>
      </c>
      <c r="D396" s="236">
        <v>67.72</v>
      </c>
    </row>
    <row r="397" spans="1:4" x14ac:dyDescent="0.2">
      <c r="A397" s="88" t="s">
        <v>246</v>
      </c>
      <c r="B397" s="235">
        <v>41821</v>
      </c>
      <c r="C397" s="235">
        <v>42185</v>
      </c>
      <c r="D397" s="236">
        <v>39.200000000000003</v>
      </c>
    </row>
    <row r="398" spans="1:4" x14ac:dyDescent="0.2">
      <c r="A398" s="88" t="s">
        <v>979</v>
      </c>
      <c r="B398" s="235">
        <v>41821</v>
      </c>
      <c r="C398" s="235">
        <v>42185</v>
      </c>
      <c r="D398" s="236">
        <v>132.5</v>
      </c>
    </row>
    <row r="399" spans="1:4" x14ac:dyDescent="0.2">
      <c r="A399" s="88" t="s">
        <v>247</v>
      </c>
      <c r="B399" s="235">
        <v>41821</v>
      </c>
      <c r="C399" s="235">
        <v>42185</v>
      </c>
      <c r="D399" s="236">
        <v>51.68</v>
      </c>
    </row>
    <row r="400" spans="1:4" x14ac:dyDescent="0.2">
      <c r="A400" s="88" t="s">
        <v>980</v>
      </c>
      <c r="B400" s="235">
        <v>41821</v>
      </c>
      <c r="C400" s="235">
        <v>42185</v>
      </c>
      <c r="D400" s="236">
        <v>185.69</v>
      </c>
    </row>
    <row r="401" spans="1:4" x14ac:dyDescent="0.2">
      <c r="A401" s="88" t="s">
        <v>248</v>
      </c>
      <c r="B401" s="235">
        <v>41821</v>
      </c>
      <c r="C401" s="235">
        <v>42185</v>
      </c>
      <c r="D401" s="236">
        <v>50.72</v>
      </c>
    </row>
    <row r="402" spans="1:4" x14ac:dyDescent="0.2">
      <c r="A402" s="88" t="s">
        <v>981</v>
      </c>
      <c r="B402" s="235">
        <v>41821</v>
      </c>
      <c r="C402" s="235">
        <v>42185</v>
      </c>
      <c r="D402" s="236">
        <v>51.14</v>
      </c>
    </row>
    <row r="403" spans="1:4" x14ac:dyDescent="0.2">
      <c r="A403" s="88" t="s">
        <v>982</v>
      </c>
      <c r="B403" s="235">
        <v>41821</v>
      </c>
      <c r="C403" s="235">
        <v>42185</v>
      </c>
      <c r="D403" s="236">
        <v>197.86</v>
      </c>
    </row>
    <row r="404" spans="1:4" x14ac:dyDescent="0.2">
      <c r="A404" s="88" t="s">
        <v>983</v>
      </c>
      <c r="B404" s="235">
        <v>41821</v>
      </c>
      <c r="C404" s="235">
        <v>42185</v>
      </c>
      <c r="D404" s="236">
        <v>50.72</v>
      </c>
    </row>
    <row r="405" spans="1:4" x14ac:dyDescent="0.2">
      <c r="A405" s="88" t="s">
        <v>659</v>
      </c>
      <c r="B405" s="235">
        <v>41821</v>
      </c>
      <c r="C405" s="235">
        <v>42185</v>
      </c>
      <c r="D405" s="236">
        <v>0</v>
      </c>
    </row>
    <row r="406" spans="1:4" x14ac:dyDescent="0.2">
      <c r="A406" s="88" t="s">
        <v>984</v>
      </c>
      <c r="B406" s="235">
        <v>41821</v>
      </c>
      <c r="C406" s="235">
        <v>42185</v>
      </c>
      <c r="D406" s="236">
        <v>94.03</v>
      </c>
    </row>
    <row r="407" spans="1:4" x14ac:dyDescent="0.2">
      <c r="A407" s="88" t="s">
        <v>249</v>
      </c>
      <c r="B407" s="235">
        <v>41821</v>
      </c>
      <c r="C407" s="235">
        <v>42185</v>
      </c>
      <c r="D407" s="236">
        <v>44.64</v>
      </c>
    </row>
    <row r="408" spans="1:4" x14ac:dyDescent="0.2">
      <c r="A408" s="88" t="s">
        <v>985</v>
      </c>
      <c r="B408" s="235">
        <v>41821</v>
      </c>
      <c r="C408" s="235">
        <v>42185</v>
      </c>
      <c r="D408" s="236">
        <v>57.12</v>
      </c>
    </row>
    <row r="409" spans="1:4" x14ac:dyDescent="0.2">
      <c r="A409" s="88" t="s">
        <v>250</v>
      </c>
      <c r="B409" s="235">
        <v>41821</v>
      </c>
      <c r="C409" s="235">
        <v>42185</v>
      </c>
      <c r="D409" s="236">
        <v>56.16</v>
      </c>
    </row>
    <row r="410" spans="1:4" x14ac:dyDescent="0.2">
      <c r="A410" s="88" t="s">
        <v>986</v>
      </c>
      <c r="B410" s="235">
        <v>41821</v>
      </c>
      <c r="C410" s="235">
        <v>42185</v>
      </c>
      <c r="D410" s="236">
        <v>56.16</v>
      </c>
    </row>
    <row r="411" spans="1:4" x14ac:dyDescent="0.2">
      <c r="A411" s="88" t="s">
        <v>660</v>
      </c>
      <c r="B411" s="235">
        <v>41821</v>
      </c>
      <c r="C411" s="235">
        <v>42185</v>
      </c>
      <c r="D411" s="236">
        <v>0</v>
      </c>
    </row>
    <row r="412" spans="1:4" x14ac:dyDescent="0.2">
      <c r="A412" s="88" t="s">
        <v>987</v>
      </c>
      <c r="B412" s="235">
        <v>41821</v>
      </c>
      <c r="C412" s="235">
        <v>42185</v>
      </c>
      <c r="D412" s="236">
        <v>41.73</v>
      </c>
    </row>
    <row r="413" spans="1:4" x14ac:dyDescent="0.2">
      <c r="A413" s="88" t="s">
        <v>988</v>
      </c>
      <c r="B413" s="235">
        <v>41821</v>
      </c>
      <c r="C413" s="235">
        <v>42185</v>
      </c>
      <c r="D413" s="236">
        <v>0</v>
      </c>
    </row>
    <row r="414" spans="1:4" x14ac:dyDescent="0.2">
      <c r="A414" s="88" t="s">
        <v>61</v>
      </c>
      <c r="B414" s="235">
        <v>41821</v>
      </c>
      <c r="C414" s="235">
        <v>42185</v>
      </c>
      <c r="D414" s="236">
        <v>91.12</v>
      </c>
    </row>
    <row r="415" spans="1:4" x14ac:dyDescent="0.2">
      <c r="A415" s="88" t="s">
        <v>251</v>
      </c>
      <c r="B415" s="235">
        <v>41821</v>
      </c>
      <c r="C415" s="235">
        <v>42185</v>
      </c>
      <c r="D415" s="236">
        <v>41.73</v>
      </c>
    </row>
    <row r="416" spans="1:4" x14ac:dyDescent="0.2">
      <c r="A416" s="88" t="s">
        <v>430</v>
      </c>
      <c r="B416" s="235">
        <v>41821</v>
      </c>
      <c r="C416" s="235">
        <v>42185</v>
      </c>
      <c r="D416" s="236">
        <v>164.43</v>
      </c>
    </row>
    <row r="417" spans="1:4" x14ac:dyDescent="0.2">
      <c r="A417" s="88" t="s">
        <v>493</v>
      </c>
      <c r="B417" s="235">
        <v>41821</v>
      </c>
      <c r="C417" s="235">
        <v>42185</v>
      </c>
      <c r="D417" s="236">
        <v>42.18</v>
      </c>
    </row>
    <row r="418" spans="1:4" x14ac:dyDescent="0.2">
      <c r="A418" s="88" t="s">
        <v>579</v>
      </c>
      <c r="B418" s="235">
        <v>41821</v>
      </c>
      <c r="C418" s="235">
        <v>42185</v>
      </c>
      <c r="D418" s="236">
        <v>100.81</v>
      </c>
    </row>
    <row r="419" spans="1:4" x14ac:dyDescent="0.2">
      <c r="A419" s="88" t="s">
        <v>62</v>
      </c>
      <c r="B419" s="235">
        <v>41821</v>
      </c>
      <c r="C419" s="235">
        <v>42185</v>
      </c>
      <c r="D419" s="236">
        <v>155.9</v>
      </c>
    </row>
    <row r="420" spans="1:4" x14ac:dyDescent="0.2">
      <c r="A420" s="88" t="s">
        <v>252</v>
      </c>
      <c r="B420" s="235">
        <v>41821</v>
      </c>
      <c r="C420" s="235">
        <v>42185</v>
      </c>
      <c r="D420" s="236">
        <v>54.21</v>
      </c>
    </row>
    <row r="421" spans="1:4" x14ac:dyDescent="0.2">
      <c r="A421" s="88" t="s">
        <v>431</v>
      </c>
      <c r="B421" s="235">
        <v>41821</v>
      </c>
      <c r="C421" s="235">
        <v>42185</v>
      </c>
      <c r="D421" s="236">
        <v>315.14</v>
      </c>
    </row>
    <row r="422" spans="1:4" x14ac:dyDescent="0.2">
      <c r="A422" s="88" t="s">
        <v>494</v>
      </c>
      <c r="B422" s="235">
        <v>41821</v>
      </c>
      <c r="C422" s="235">
        <v>42185</v>
      </c>
      <c r="D422" s="236">
        <v>54.7</v>
      </c>
    </row>
    <row r="423" spans="1:4" x14ac:dyDescent="0.2">
      <c r="A423" s="88" t="s">
        <v>580</v>
      </c>
      <c r="B423" s="235">
        <v>41821</v>
      </c>
      <c r="C423" s="235">
        <v>42185</v>
      </c>
      <c r="D423" s="236">
        <v>247.84</v>
      </c>
    </row>
    <row r="424" spans="1:4" x14ac:dyDescent="0.2">
      <c r="A424" s="88" t="s">
        <v>63</v>
      </c>
      <c r="B424" s="235">
        <v>41821</v>
      </c>
      <c r="C424" s="235">
        <v>42185</v>
      </c>
      <c r="D424" s="236">
        <v>195.49</v>
      </c>
    </row>
    <row r="425" spans="1:4" x14ac:dyDescent="0.2">
      <c r="A425" s="88" t="s">
        <v>253</v>
      </c>
      <c r="B425" s="235">
        <v>41821</v>
      </c>
      <c r="C425" s="235">
        <v>42185</v>
      </c>
      <c r="D425" s="236">
        <v>53.25</v>
      </c>
    </row>
    <row r="426" spans="1:4" x14ac:dyDescent="0.2">
      <c r="A426" s="88" t="s">
        <v>432</v>
      </c>
      <c r="B426" s="235">
        <v>41821</v>
      </c>
      <c r="C426" s="235">
        <v>42185</v>
      </c>
      <c r="D426" s="236">
        <v>398.15</v>
      </c>
    </row>
    <row r="427" spans="1:4" x14ac:dyDescent="0.2">
      <c r="A427" s="88" t="s">
        <v>495</v>
      </c>
      <c r="B427" s="235">
        <v>41821</v>
      </c>
      <c r="C427" s="235">
        <v>42185</v>
      </c>
      <c r="D427" s="236">
        <v>53.73</v>
      </c>
    </row>
    <row r="428" spans="1:4" x14ac:dyDescent="0.2">
      <c r="A428" s="88" t="s">
        <v>581</v>
      </c>
      <c r="B428" s="235">
        <v>41821</v>
      </c>
      <c r="C428" s="235">
        <v>42185</v>
      </c>
      <c r="D428" s="236">
        <v>328.82</v>
      </c>
    </row>
    <row r="429" spans="1:4" x14ac:dyDescent="0.2">
      <c r="A429" s="88" t="s">
        <v>64</v>
      </c>
      <c r="B429" s="235">
        <v>41821</v>
      </c>
      <c r="C429" s="235">
        <v>42185</v>
      </c>
      <c r="D429" s="236">
        <v>214.93</v>
      </c>
    </row>
    <row r="430" spans="1:4" x14ac:dyDescent="0.2">
      <c r="A430" s="88" t="s">
        <v>254</v>
      </c>
      <c r="B430" s="235">
        <v>41821</v>
      </c>
      <c r="C430" s="235">
        <v>42185</v>
      </c>
      <c r="D430" s="236">
        <v>53.25</v>
      </c>
    </row>
    <row r="431" spans="1:4" x14ac:dyDescent="0.2">
      <c r="A431" s="88" t="s">
        <v>433</v>
      </c>
      <c r="B431" s="235">
        <v>41821</v>
      </c>
      <c r="C431" s="235">
        <v>42185</v>
      </c>
      <c r="D431" s="236">
        <v>445.46</v>
      </c>
    </row>
    <row r="432" spans="1:4" x14ac:dyDescent="0.2">
      <c r="A432" s="88" t="s">
        <v>496</v>
      </c>
      <c r="B432" s="235">
        <v>41821</v>
      </c>
      <c r="C432" s="235">
        <v>42185</v>
      </c>
      <c r="D432" s="236">
        <v>53.73</v>
      </c>
    </row>
    <row r="433" spans="1:4" x14ac:dyDescent="0.2">
      <c r="A433" s="88" t="s">
        <v>582</v>
      </c>
      <c r="B433" s="235">
        <v>41821</v>
      </c>
      <c r="C433" s="235">
        <v>42185</v>
      </c>
      <c r="D433" s="236">
        <v>328.82</v>
      </c>
    </row>
    <row r="434" spans="1:4" x14ac:dyDescent="0.2">
      <c r="A434" s="88" t="s">
        <v>65</v>
      </c>
      <c r="B434" s="235">
        <v>41821</v>
      </c>
      <c r="C434" s="235">
        <v>42185</v>
      </c>
      <c r="D434" s="236">
        <v>234.38</v>
      </c>
    </row>
    <row r="435" spans="1:4" x14ac:dyDescent="0.2">
      <c r="A435" s="88" t="s">
        <v>255</v>
      </c>
      <c r="B435" s="235">
        <v>41821</v>
      </c>
      <c r="C435" s="235">
        <v>42185</v>
      </c>
      <c r="D435" s="236">
        <v>53.25</v>
      </c>
    </row>
    <row r="436" spans="1:4" x14ac:dyDescent="0.2">
      <c r="A436" s="88" t="s">
        <v>497</v>
      </c>
      <c r="B436" s="235">
        <v>41821</v>
      </c>
      <c r="C436" s="235">
        <v>42185</v>
      </c>
      <c r="D436" s="236">
        <v>53.73</v>
      </c>
    </row>
    <row r="437" spans="1:4" x14ac:dyDescent="0.2">
      <c r="A437" s="88" t="s">
        <v>989</v>
      </c>
      <c r="B437" s="235">
        <v>41821</v>
      </c>
      <c r="C437" s="235">
        <v>42185</v>
      </c>
      <c r="D437" s="236">
        <v>253.83</v>
      </c>
    </row>
    <row r="438" spans="1:4" x14ac:dyDescent="0.2">
      <c r="A438" s="88" t="s">
        <v>256</v>
      </c>
      <c r="B438" s="235">
        <v>41821</v>
      </c>
      <c r="C438" s="235">
        <v>42185</v>
      </c>
      <c r="D438" s="236">
        <v>53.25</v>
      </c>
    </row>
    <row r="439" spans="1:4" x14ac:dyDescent="0.2">
      <c r="A439" s="88" t="s">
        <v>990</v>
      </c>
      <c r="B439" s="235">
        <v>41821</v>
      </c>
      <c r="C439" s="235">
        <v>42185</v>
      </c>
      <c r="D439" s="236">
        <v>540.09</v>
      </c>
    </row>
    <row r="440" spans="1:4" x14ac:dyDescent="0.2">
      <c r="A440" s="88" t="s">
        <v>498</v>
      </c>
      <c r="B440" s="235">
        <v>41821</v>
      </c>
      <c r="C440" s="235">
        <v>42185</v>
      </c>
      <c r="D440" s="236">
        <v>53.73</v>
      </c>
    </row>
    <row r="441" spans="1:4" x14ac:dyDescent="0.2">
      <c r="A441" s="88" t="s">
        <v>991</v>
      </c>
      <c r="B441" s="235">
        <v>41821</v>
      </c>
      <c r="C441" s="235">
        <v>42185</v>
      </c>
      <c r="D441" s="236">
        <v>328.82</v>
      </c>
    </row>
    <row r="442" spans="1:4" x14ac:dyDescent="0.2">
      <c r="A442" s="88" t="s">
        <v>66</v>
      </c>
      <c r="B442" s="235">
        <v>41821</v>
      </c>
      <c r="C442" s="235">
        <v>42185</v>
      </c>
      <c r="D442" s="236">
        <v>175.35</v>
      </c>
    </row>
    <row r="443" spans="1:4" x14ac:dyDescent="0.2">
      <c r="A443" s="88" t="s">
        <v>257</v>
      </c>
      <c r="B443" s="235">
        <v>41821</v>
      </c>
      <c r="C443" s="235">
        <v>42185</v>
      </c>
      <c r="D443" s="236">
        <v>54.21</v>
      </c>
    </row>
    <row r="444" spans="1:4" x14ac:dyDescent="0.2">
      <c r="A444" s="88" t="s">
        <v>992</v>
      </c>
      <c r="B444" s="235">
        <v>41821</v>
      </c>
      <c r="C444" s="235">
        <v>42185</v>
      </c>
      <c r="D444" s="236">
        <v>362.46</v>
      </c>
    </row>
    <row r="445" spans="1:4" x14ac:dyDescent="0.2">
      <c r="A445" s="88" t="s">
        <v>499</v>
      </c>
      <c r="B445" s="235">
        <v>41821</v>
      </c>
      <c r="C445" s="235">
        <v>42185</v>
      </c>
      <c r="D445" s="236">
        <v>54.7</v>
      </c>
    </row>
    <row r="446" spans="1:4" x14ac:dyDescent="0.2">
      <c r="A446" s="88" t="s">
        <v>67</v>
      </c>
      <c r="B446" s="235">
        <v>41821</v>
      </c>
      <c r="C446" s="235">
        <v>42185</v>
      </c>
      <c r="D446" s="236">
        <v>110.56</v>
      </c>
    </row>
    <row r="447" spans="1:4" x14ac:dyDescent="0.2">
      <c r="A447" s="88" t="s">
        <v>258</v>
      </c>
      <c r="B447" s="235">
        <v>41821</v>
      </c>
      <c r="C447" s="235">
        <v>42185</v>
      </c>
      <c r="D447" s="236">
        <v>41.73</v>
      </c>
    </row>
    <row r="448" spans="1:4" x14ac:dyDescent="0.2">
      <c r="A448" s="88" t="s">
        <v>993</v>
      </c>
      <c r="B448" s="235">
        <v>41821</v>
      </c>
      <c r="C448" s="235">
        <v>42185</v>
      </c>
      <c r="D448" s="236">
        <v>211.75</v>
      </c>
    </row>
    <row r="449" spans="1:4" x14ac:dyDescent="0.2">
      <c r="A449" s="88" t="s">
        <v>500</v>
      </c>
      <c r="B449" s="235">
        <v>41821</v>
      </c>
      <c r="C449" s="235">
        <v>42185</v>
      </c>
      <c r="D449" s="236">
        <v>42.18</v>
      </c>
    </row>
    <row r="450" spans="1:4" x14ac:dyDescent="0.2">
      <c r="A450" s="88" t="s">
        <v>585</v>
      </c>
      <c r="B450" s="235">
        <v>41821</v>
      </c>
      <c r="C450" s="235">
        <v>42185</v>
      </c>
      <c r="D450" s="236">
        <v>100.81</v>
      </c>
    </row>
    <row r="451" spans="1:4" x14ac:dyDescent="0.2">
      <c r="A451" s="88" t="s">
        <v>68</v>
      </c>
      <c r="B451" s="235">
        <v>41821</v>
      </c>
      <c r="C451" s="235">
        <v>42185</v>
      </c>
      <c r="D451" s="236">
        <v>326.95</v>
      </c>
    </row>
    <row r="452" spans="1:4" x14ac:dyDescent="0.2">
      <c r="A452" s="88" t="s">
        <v>259</v>
      </c>
      <c r="B452" s="235">
        <v>41821</v>
      </c>
      <c r="C452" s="235">
        <v>42185</v>
      </c>
      <c r="D452" s="236">
        <v>53.25</v>
      </c>
    </row>
    <row r="453" spans="1:4" x14ac:dyDescent="0.2">
      <c r="A453" s="88" t="s">
        <v>501</v>
      </c>
      <c r="B453" s="235">
        <v>41821</v>
      </c>
      <c r="C453" s="235">
        <v>42185</v>
      </c>
      <c r="D453" s="236">
        <v>53.73</v>
      </c>
    </row>
    <row r="454" spans="1:4" x14ac:dyDescent="0.2">
      <c r="A454" s="88" t="s">
        <v>260</v>
      </c>
      <c r="B454" s="235">
        <v>41821</v>
      </c>
      <c r="C454" s="235">
        <v>42185</v>
      </c>
      <c r="D454" s="236">
        <v>53.25</v>
      </c>
    </row>
    <row r="455" spans="1:4" x14ac:dyDescent="0.2">
      <c r="A455" s="88" t="s">
        <v>994</v>
      </c>
      <c r="B455" s="235">
        <v>41821</v>
      </c>
      <c r="C455" s="235">
        <v>42185</v>
      </c>
      <c r="D455" s="236">
        <v>53.73</v>
      </c>
    </row>
    <row r="456" spans="1:4" x14ac:dyDescent="0.2">
      <c r="A456" s="88" t="s">
        <v>69</v>
      </c>
      <c r="B456" s="235">
        <v>41821</v>
      </c>
      <c r="C456" s="235">
        <v>42185</v>
      </c>
      <c r="D456" s="236">
        <v>94.59</v>
      </c>
    </row>
    <row r="457" spans="1:4" x14ac:dyDescent="0.2">
      <c r="A457" s="88" t="s">
        <v>261</v>
      </c>
      <c r="B457" s="235">
        <v>41821</v>
      </c>
      <c r="C457" s="235">
        <v>42185</v>
      </c>
      <c r="D457" s="236">
        <v>45.2</v>
      </c>
    </row>
    <row r="458" spans="1:4" x14ac:dyDescent="0.2">
      <c r="A458" s="88" t="s">
        <v>995</v>
      </c>
      <c r="B458" s="235">
        <v>41821</v>
      </c>
      <c r="C458" s="235">
        <v>42185</v>
      </c>
      <c r="D458" s="236">
        <v>168.08</v>
      </c>
    </row>
    <row r="459" spans="1:4" x14ac:dyDescent="0.2">
      <c r="A459" s="88" t="s">
        <v>502</v>
      </c>
      <c r="B459" s="235">
        <v>41821</v>
      </c>
      <c r="C459" s="235">
        <v>42185</v>
      </c>
      <c r="D459" s="236">
        <v>45.82</v>
      </c>
    </row>
    <row r="460" spans="1:4" x14ac:dyDescent="0.2">
      <c r="A460" s="88" t="s">
        <v>587</v>
      </c>
      <c r="B460" s="235">
        <v>41821</v>
      </c>
      <c r="C460" s="235">
        <v>42185</v>
      </c>
      <c r="D460" s="236">
        <v>104.36</v>
      </c>
    </row>
    <row r="461" spans="1:4" x14ac:dyDescent="0.2">
      <c r="A461" s="88" t="s">
        <v>70</v>
      </c>
      <c r="B461" s="235">
        <v>41821</v>
      </c>
      <c r="C461" s="235">
        <v>42185</v>
      </c>
      <c r="D461" s="236">
        <v>159.37</v>
      </c>
    </row>
    <row r="462" spans="1:4" x14ac:dyDescent="0.2">
      <c r="A462" s="88" t="s">
        <v>262</v>
      </c>
      <c r="B462" s="235">
        <v>41821</v>
      </c>
      <c r="C462" s="235">
        <v>42185</v>
      </c>
      <c r="D462" s="236">
        <v>57.68</v>
      </c>
    </row>
    <row r="463" spans="1:4" x14ac:dyDescent="0.2">
      <c r="A463" s="88" t="s">
        <v>434</v>
      </c>
      <c r="B463" s="235">
        <v>41821</v>
      </c>
      <c r="C463" s="235">
        <v>42185</v>
      </c>
      <c r="D463" s="236">
        <v>318.77999999999997</v>
      </c>
    </row>
    <row r="464" spans="1:4" x14ac:dyDescent="0.2">
      <c r="A464" s="88" t="s">
        <v>588</v>
      </c>
      <c r="B464" s="235">
        <v>41821</v>
      </c>
      <c r="C464" s="235">
        <v>42185</v>
      </c>
      <c r="D464" s="236">
        <v>251.39</v>
      </c>
    </row>
    <row r="465" spans="1:4" x14ac:dyDescent="0.2">
      <c r="A465" s="88" t="s">
        <v>71</v>
      </c>
      <c r="B465" s="235">
        <v>41821</v>
      </c>
      <c r="C465" s="235">
        <v>42185</v>
      </c>
      <c r="D465" s="236">
        <v>198.95</v>
      </c>
    </row>
    <row r="466" spans="1:4" x14ac:dyDescent="0.2">
      <c r="A466" s="88" t="s">
        <v>263</v>
      </c>
      <c r="B466" s="235">
        <v>41821</v>
      </c>
      <c r="C466" s="235">
        <v>42185</v>
      </c>
      <c r="D466" s="236">
        <v>56.72</v>
      </c>
    </row>
    <row r="467" spans="1:4" x14ac:dyDescent="0.2">
      <c r="A467" s="88" t="s">
        <v>435</v>
      </c>
      <c r="B467" s="235">
        <v>41821</v>
      </c>
      <c r="C467" s="235">
        <v>42185</v>
      </c>
      <c r="D467" s="236">
        <v>401.79</v>
      </c>
    </row>
    <row r="468" spans="1:4" x14ac:dyDescent="0.2">
      <c r="A468" s="88" t="s">
        <v>503</v>
      </c>
      <c r="B468" s="235">
        <v>41821</v>
      </c>
      <c r="C468" s="235">
        <v>42185</v>
      </c>
      <c r="D468" s="236">
        <v>57.37</v>
      </c>
    </row>
    <row r="469" spans="1:4" x14ac:dyDescent="0.2">
      <c r="A469" s="88" t="s">
        <v>589</v>
      </c>
      <c r="B469" s="235">
        <v>41821</v>
      </c>
      <c r="C469" s="235">
        <v>42185</v>
      </c>
      <c r="D469" s="236">
        <v>332.37</v>
      </c>
    </row>
    <row r="470" spans="1:4" x14ac:dyDescent="0.2">
      <c r="A470" s="88" t="s">
        <v>72</v>
      </c>
      <c r="B470" s="235">
        <v>41821</v>
      </c>
      <c r="C470" s="235">
        <v>42185</v>
      </c>
      <c r="D470" s="236">
        <v>218.4</v>
      </c>
    </row>
    <row r="471" spans="1:4" x14ac:dyDescent="0.2">
      <c r="A471" s="88" t="s">
        <v>73</v>
      </c>
      <c r="B471" s="235">
        <v>41821</v>
      </c>
      <c r="C471" s="235">
        <v>42185</v>
      </c>
      <c r="D471" s="236">
        <v>114.03</v>
      </c>
    </row>
    <row r="472" spans="1:4" x14ac:dyDescent="0.2">
      <c r="A472" s="88" t="s">
        <v>74</v>
      </c>
      <c r="B472" s="235">
        <v>41821</v>
      </c>
      <c r="C472" s="235">
        <v>42185</v>
      </c>
      <c r="D472" s="236">
        <v>349.87</v>
      </c>
    </row>
    <row r="473" spans="1:4" x14ac:dyDescent="0.2">
      <c r="A473" s="88" t="s">
        <v>996</v>
      </c>
      <c r="B473" s="235">
        <v>41821</v>
      </c>
      <c r="C473" s="235">
        <v>42185</v>
      </c>
      <c r="D473" s="236">
        <v>0</v>
      </c>
    </row>
    <row r="474" spans="1:4" x14ac:dyDescent="0.2">
      <c r="A474" s="88" t="s">
        <v>997</v>
      </c>
      <c r="B474" s="235">
        <v>41821</v>
      </c>
      <c r="C474" s="235">
        <v>42185</v>
      </c>
      <c r="D474" s="236">
        <v>101.34</v>
      </c>
    </row>
    <row r="475" spans="1:4" x14ac:dyDescent="0.2">
      <c r="A475" s="88" t="s">
        <v>264</v>
      </c>
      <c r="B475" s="235">
        <v>41821</v>
      </c>
      <c r="C475" s="235">
        <v>42185</v>
      </c>
      <c r="D475" s="236">
        <v>51.75</v>
      </c>
    </row>
    <row r="476" spans="1:4" x14ac:dyDescent="0.2">
      <c r="A476" s="88" t="s">
        <v>75</v>
      </c>
      <c r="B476" s="235">
        <v>41821</v>
      </c>
      <c r="C476" s="235">
        <v>42185</v>
      </c>
      <c r="D476" s="236">
        <v>166.12</v>
      </c>
    </row>
    <row r="477" spans="1:4" x14ac:dyDescent="0.2">
      <c r="A477" s="88" t="s">
        <v>265</v>
      </c>
      <c r="B477" s="235">
        <v>41821</v>
      </c>
      <c r="C477" s="235">
        <v>42185</v>
      </c>
      <c r="D477" s="236">
        <v>64.23</v>
      </c>
    </row>
    <row r="478" spans="1:4" x14ac:dyDescent="0.2">
      <c r="A478" s="88" t="s">
        <v>998</v>
      </c>
      <c r="B478" s="235">
        <v>41821</v>
      </c>
      <c r="C478" s="235">
        <v>42185</v>
      </c>
      <c r="D478" s="236">
        <v>205.7</v>
      </c>
    </row>
    <row r="479" spans="1:4" x14ac:dyDescent="0.2">
      <c r="A479" s="88" t="s">
        <v>266</v>
      </c>
      <c r="B479" s="235">
        <v>41821</v>
      </c>
      <c r="C479" s="235">
        <v>42185</v>
      </c>
      <c r="D479" s="236">
        <v>63.27</v>
      </c>
    </row>
    <row r="480" spans="1:4" x14ac:dyDescent="0.2">
      <c r="A480" s="88" t="s">
        <v>267</v>
      </c>
      <c r="B480" s="235">
        <v>41821</v>
      </c>
      <c r="C480" s="235">
        <v>42185</v>
      </c>
      <c r="D480" s="236">
        <v>63.27</v>
      </c>
    </row>
    <row r="481" spans="1:4" x14ac:dyDescent="0.2">
      <c r="A481" s="88" t="s">
        <v>76</v>
      </c>
      <c r="B481" s="235">
        <v>41821</v>
      </c>
      <c r="C481" s="235">
        <v>42185</v>
      </c>
      <c r="D481" s="236">
        <v>245</v>
      </c>
    </row>
    <row r="482" spans="1:4" x14ac:dyDescent="0.2">
      <c r="A482" s="88" t="s">
        <v>77</v>
      </c>
      <c r="B482" s="235">
        <v>41821</v>
      </c>
      <c r="C482" s="235">
        <v>42185</v>
      </c>
      <c r="D482" s="236">
        <v>109.17</v>
      </c>
    </row>
    <row r="483" spans="1:4" x14ac:dyDescent="0.2">
      <c r="A483" s="88" t="s">
        <v>268</v>
      </c>
      <c r="B483" s="235">
        <v>41821</v>
      </c>
      <c r="C483" s="235">
        <v>42185</v>
      </c>
      <c r="D483" s="236">
        <v>51.75</v>
      </c>
    </row>
    <row r="484" spans="1:4" x14ac:dyDescent="0.2">
      <c r="A484" s="88" t="s">
        <v>999</v>
      </c>
      <c r="B484" s="235">
        <v>41821</v>
      </c>
      <c r="C484" s="235">
        <v>42185</v>
      </c>
      <c r="D484" s="236">
        <v>185.76</v>
      </c>
    </row>
    <row r="485" spans="1:4" x14ac:dyDescent="0.2">
      <c r="A485" s="88" t="s">
        <v>1000</v>
      </c>
      <c r="B485" s="235">
        <v>41821</v>
      </c>
      <c r="C485" s="235">
        <v>42185</v>
      </c>
      <c r="D485" s="236">
        <v>64.23</v>
      </c>
    </row>
    <row r="486" spans="1:4" x14ac:dyDescent="0.2">
      <c r="A486" s="88" t="s">
        <v>1001</v>
      </c>
      <c r="B486" s="235">
        <v>41821</v>
      </c>
      <c r="C486" s="235">
        <v>42185</v>
      </c>
      <c r="D486" s="236">
        <v>51.75</v>
      </c>
    </row>
    <row r="487" spans="1:4" x14ac:dyDescent="0.2">
      <c r="A487" s="88" t="s">
        <v>78</v>
      </c>
      <c r="B487" s="235">
        <v>41821</v>
      </c>
      <c r="C487" s="235">
        <v>42185</v>
      </c>
      <c r="D487" s="236">
        <v>173.95</v>
      </c>
    </row>
    <row r="488" spans="1:4" x14ac:dyDescent="0.2">
      <c r="A488" s="88" t="s">
        <v>269</v>
      </c>
      <c r="B488" s="235">
        <v>41821</v>
      </c>
      <c r="C488" s="235">
        <v>42185</v>
      </c>
      <c r="D488" s="236">
        <v>64.23</v>
      </c>
    </row>
    <row r="489" spans="1:4" x14ac:dyDescent="0.2">
      <c r="A489" s="88" t="s">
        <v>270</v>
      </c>
      <c r="B489" s="235">
        <v>41821</v>
      </c>
      <c r="C489" s="235">
        <v>42185</v>
      </c>
      <c r="D489" s="236">
        <v>63.27</v>
      </c>
    </row>
    <row r="490" spans="1:4" x14ac:dyDescent="0.2">
      <c r="A490" s="88" t="s">
        <v>271</v>
      </c>
      <c r="B490" s="235">
        <v>41821</v>
      </c>
      <c r="C490" s="235">
        <v>42185</v>
      </c>
      <c r="D490" s="236">
        <v>64.23</v>
      </c>
    </row>
    <row r="491" spans="1:4" x14ac:dyDescent="0.2">
      <c r="A491" s="88" t="s">
        <v>661</v>
      </c>
      <c r="B491" s="235">
        <v>41821</v>
      </c>
      <c r="C491" s="235">
        <v>42185</v>
      </c>
      <c r="D491" s="236">
        <v>0</v>
      </c>
    </row>
    <row r="492" spans="1:4" x14ac:dyDescent="0.2">
      <c r="A492" s="88" t="s">
        <v>1002</v>
      </c>
      <c r="B492" s="235">
        <v>41821</v>
      </c>
      <c r="C492" s="235">
        <v>42185</v>
      </c>
      <c r="D492" s="236">
        <v>43.04</v>
      </c>
    </row>
    <row r="493" spans="1:4" x14ac:dyDescent="0.2">
      <c r="A493" s="88" t="s">
        <v>1003</v>
      </c>
      <c r="B493" s="235">
        <v>41821</v>
      </c>
      <c r="C493" s="235">
        <v>42185</v>
      </c>
      <c r="D493" s="236">
        <v>0</v>
      </c>
    </row>
    <row r="494" spans="1:4" x14ac:dyDescent="0.2">
      <c r="A494" s="88" t="s">
        <v>79</v>
      </c>
      <c r="B494" s="235">
        <v>41821</v>
      </c>
      <c r="C494" s="235">
        <v>42185</v>
      </c>
      <c r="D494" s="236">
        <v>92.62</v>
      </c>
    </row>
    <row r="495" spans="1:4" x14ac:dyDescent="0.2">
      <c r="A495" s="88" t="s">
        <v>272</v>
      </c>
      <c r="B495" s="235">
        <v>41821</v>
      </c>
      <c r="C495" s="235">
        <v>42185</v>
      </c>
      <c r="D495" s="236">
        <v>43.04</v>
      </c>
    </row>
    <row r="496" spans="1:4" x14ac:dyDescent="0.2">
      <c r="A496" s="88" t="s">
        <v>436</v>
      </c>
      <c r="B496" s="235">
        <v>41821</v>
      </c>
      <c r="C496" s="235">
        <v>42185</v>
      </c>
      <c r="D496" s="236">
        <v>166.25</v>
      </c>
    </row>
    <row r="497" spans="1:4" x14ac:dyDescent="0.2">
      <c r="A497" s="88" t="s">
        <v>504</v>
      </c>
      <c r="B497" s="235">
        <v>41821</v>
      </c>
      <c r="C497" s="235">
        <v>42185</v>
      </c>
      <c r="D497" s="236">
        <v>43.51</v>
      </c>
    </row>
    <row r="498" spans="1:4" x14ac:dyDescent="0.2">
      <c r="A498" s="88" t="s">
        <v>595</v>
      </c>
      <c r="B498" s="235">
        <v>41821</v>
      </c>
      <c r="C498" s="235">
        <v>42185</v>
      </c>
      <c r="D498" s="236">
        <v>102.11</v>
      </c>
    </row>
    <row r="499" spans="1:4" x14ac:dyDescent="0.2">
      <c r="A499" s="88" t="s">
        <v>80</v>
      </c>
      <c r="B499" s="235">
        <v>41821</v>
      </c>
      <c r="C499" s="235">
        <v>42185</v>
      </c>
      <c r="D499" s="236">
        <v>157.4</v>
      </c>
    </row>
    <row r="500" spans="1:4" x14ac:dyDescent="0.2">
      <c r="A500" s="88" t="s">
        <v>273</v>
      </c>
      <c r="B500" s="235">
        <v>41821</v>
      </c>
      <c r="C500" s="235">
        <v>42185</v>
      </c>
      <c r="D500" s="236">
        <v>55.51</v>
      </c>
    </row>
    <row r="501" spans="1:4" x14ac:dyDescent="0.2">
      <c r="A501" s="88" t="s">
        <v>437</v>
      </c>
      <c r="B501" s="235">
        <v>41821</v>
      </c>
      <c r="C501" s="235">
        <v>42185</v>
      </c>
      <c r="D501" s="236">
        <v>316.95999999999998</v>
      </c>
    </row>
    <row r="502" spans="1:4" x14ac:dyDescent="0.2">
      <c r="A502" s="88" t="s">
        <v>505</v>
      </c>
      <c r="B502" s="235">
        <v>41821</v>
      </c>
      <c r="C502" s="235">
        <v>42185</v>
      </c>
      <c r="D502" s="236">
        <v>56.03</v>
      </c>
    </row>
    <row r="503" spans="1:4" x14ac:dyDescent="0.2">
      <c r="A503" s="88" t="s">
        <v>596</v>
      </c>
      <c r="B503" s="235">
        <v>41821</v>
      </c>
      <c r="C503" s="235">
        <v>42185</v>
      </c>
      <c r="D503" s="236">
        <v>249.14</v>
      </c>
    </row>
    <row r="504" spans="1:4" x14ac:dyDescent="0.2">
      <c r="A504" s="88" t="s">
        <v>81</v>
      </c>
      <c r="B504" s="235">
        <v>41821</v>
      </c>
      <c r="C504" s="235">
        <v>42185</v>
      </c>
      <c r="D504" s="236">
        <v>196.99</v>
      </c>
    </row>
    <row r="505" spans="1:4" x14ac:dyDescent="0.2">
      <c r="A505" s="88" t="s">
        <v>274</v>
      </c>
      <c r="B505" s="235">
        <v>41821</v>
      </c>
      <c r="C505" s="235">
        <v>42185</v>
      </c>
      <c r="D505" s="236">
        <v>54.55</v>
      </c>
    </row>
    <row r="506" spans="1:4" x14ac:dyDescent="0.2">
      <c r="A506" s="88" t="s">
        <v>438</v>
      </c>
      <c r="B506" s="235">
        <v>41821</v>
      </c>
      <c r="C506" s="235">
        <v>42185</v>
      </c>
      <c r="D506" s="236">
        <v>399.97</v>
      </c>
    </row>
    <row r="507" spans="1:4" x14ac:dyDescent="0.2">
      <c r="A507" s="88" t="s">
        <v>506</v>
      </c>
      <c r="B507" s="235">
        <v>41821</v>
      </c>
      <c r="C507" s="235">
        <v>42185</v>
      </c>
      <c r="D507" s="236">
        <v>55.07</v>
      </c>
    </row>
    <row r="508" spans="1:4" x14ac:dyDescent="0.2">
      <c r="A508" s="88" t="s">
        <v>597</v>
      </c>
      <c r="B508" s="235">
        <v>41821</v>
      </c>
      <c r="C508" s="235">
        <v>42185</v>
      </c>
      <c r="D508" s="236">
        <v>330.12</v>
      </c>
    </row>
    <row r="509" spans="1:4" x14ac:dyDescent="0.2">
      <c r="A509" s="88" t="s">
        <v>82</v>
      </c>
      <c r="B509" s="235">
        <v>41821</v>
      </c>
      <c r="C509" s="235">
        <v>42185</v>
      </c>
      <c r="D509" s="236">
        <v>216.63</v>
      </c>
    </row>
    <row r="510" spans="1:4" x14ac:dyDescent="0.2">
      <c r="A510" s="88" t="s">
        <v>275</v>
      </c>
      <c r="B510" s="235">
        <v>41821</v>
      </c>
      <c r="C510" s="235">
        <v>42185</v>
      </c>
      <c r="D510" s="236">
        <v>54.55</v>
      </c>
    </row>
    <row r="511" spans="1:4" x14ac:dyDescent="0.2">
      <c r="A511" s="88" t="s">
        <v>439</v>
      </c>
      <c r="B511" s="235">
        <v>41821</v>
      </c>
      <c r="C511" s="235">
        <v>42185</v>
      </c>
      <c r="D511" s="236">
        <v>447.77</v>
      </c>
    </row>
    <row r="512" spans="1:4" x14ac:dyDescent="0.2">
      <c r="A512" s="88" t="s">
        <v>507</v>
      </c>
      <c r="B512" s="235">
        <v>41821</v>
      </c>
      <c r="C512" s="235">
        <v>42185</v>
      </c>
      <c r="D512" s="236">
        <v>55.07</v>
      </c>
    </row>
    <row r="513" spans="1:4" x14ac:dyDescent="0.2">
      <c r="A513" s="88" t="s">
        <v>598</v>
      </c>
      <c r="B513" s="235">
        <v>41821</v>
      </c>
      <c r="C513" s="235">
        <v>42185</v>
      </c>
      <c r="D513" s="236">
        <v>330.12</v>
      </c>
    </row>
    <row r="514" spans="1:4" x14ac:dyDescent="0.2">
      <c r="A514" s="88" t="s">
        <v>276</v>
      </c>
      <c r="B514" s="235">
        <v>41821</v>
      </c>
      <c r="C514" s="235">
        <v>42185</v>
      </c>
      <c r="D514" s="236">
        <v>54.55</v>
      </c>
    </row>
    <row r="515" spans="1:4" x14ac:dyDescent="0.2">
      <c r="A515" s="88" t="s">
        <v>508</v>
      </c>
      <c r="B515" s="235">
        <v>41821</v>
      </c>
      <c r="C515" s="235">
        <v>42185</v>
      </c>
      <c r="D515" s="236">
        <v>55.07</v>
      </c>
    </row>
    <row r="516" spans="1:4" x14ac:dyDescent="0.2">
      <c r="A516" s="88" t="s">
        <v>83</v>
      </c>
      <c r="B516" s="235">
        <v>41821</v>
      </c>
      <c r="C516" s="235">
        <v>42185</v>
      </c>
      <c r="D516" s="236">
        <v>255.93</v>
      </c>
    </row>
    <row r="517" spans="1:4" x14ac:dyDescent="0.2">
      <c r="A517" s="88" t="s">
        <v>277</v>
      </c>
      <c r="B517" s="235">
        <v>41821</v>
      </c>
      <c r="C517" s="235">
        <v>42185</v>
      </c>
      <c r="D517" s="236">
        <v>54.55</v>
      </c>
    </row>
    <row r="518" spans="1:4" x14ac:dyDescent="0.2">
      <c r="A518" s="88" t="s">
        <v>1004</v>
      </c>
      <c r="B518" s="235">
        <v>41821</v>
      </c>
      <c r="C518" s="235">
        <v>42185</v>
      </c>
      <c r="D518" s="236">
        <v>543.36</v>
      </c>
    </row>
    <row r="519" spans="1:4" x14ac:dyDescent="0.2">
      <c r="A519" s="88" t="s">
        <v>509</v>
      </c>
      <c r="B519" s="235">
        <v>41821</v>
      </c>
      <c r="C519" s="235">
        <v>42185</v>
      </c>
      <c r="D519" s="236">
        <v>55.07</v>
      </c>
    </row>
    <row r="520" spans="1:4" x14ac:dyDescent="0.2">
      <c r="A520" s="88" t="s">
        <v>599</v>
      </c>
      <c r="B520" s="235">
        <v>41821</v>
      </c>
      <c r="C520" s="235">
        <v>42185</v>
      </c>
      <c r="D520" s="236">
        <v>330.12</v>
      </c>
    </row>
    <row r="521" spans="1:4" x14ac:dyDescent="0.2">
      <c r="A521" s="88" t="s">
        <v>278</v>
      </c>
      <c r="B521" s="235">
        <v>41821</v>
      </c>
      <c r="C521" s="235">
        <v>42185</v>
      </c>
      <c r="D521" s="236">
        <v>54.55</v>
      </c>
    </row>
    <row r="522" spans="1:4" x14ac:dyDescent="0.2">
      <c r="A522" s="88" t="s">
        <v>84</v>
      </c>
      <c r="B522" s="235">
        <v>41821</v>
      </c>
      <c r="C522" s="235">
        <v>42185</v>
      </c>
      <c r="D522" s="236">
        <v>328.85</v>
      </c>
    </row>
    <row r="523" spans="1:4" x14ac:dyDescent="0.2">
      <c r="A523" s="88" t="s">
        <v>279</v>
      </c>
      <c r="B523" s="235">
        <v>41821</v>
      </c>
      <c r="C523" s="235">
        <v>42185</v>
      </c>
      <c r="D523" s="236">
        <v>54.55</v>
      </c>
    </row>
    <row r="524" spans="1:4" x14ac:dyDescent="0.2">
      <c r="A524" s="88" t="s">
        <v>1005</v>
      </c>
      <c r="B524" s="235">
        <v>41821</v>
      </c>
      <c r="C524" s="235">
        <v>42185</v>
      </c>
      <c r="D524" s="236">
        <v>685.67</v>
      </c>
    </row>
    <row r="525" spans="1:4" x14ac:dyDescent="0.2">
      <c r="A525" s="88" t="s">
        <v>510</v>
      </c>
      <c r="B525" s="235">
        <v>41821</v>
      </c>
      <c r="C525" s="235">
        <v>42185</v>
      </c>
      <c r="D525" s="236">
        <v>55.07</v>
      </c>
    </row>
    <row r="526" spans="1:4" x14ac:dyDescent="0.2">
      <c r="A526" s="88" t="s">
        <v>600</v>
      </c>
      <c r="B526" s="235">
        <v>41821</v>
      </c>
      <c r="C526" s="235">
        <v>42185</v>
      </c>
      <c r="D526" s="236">
        <v>515.59</v>
      </c>
    </row>
    <row r="527" spans="1:4" x14ac:dyDescent="0.2">
      <c r="A527" s="88" t="s">
        <v>85</v>
      </c>
      <c r="B527" s="235">
        <v>41821</v>
      </c>
      <c r="C527" s="235">
        <v>42185</v>
      </c>
      <c r="D527" s="236">
        <v>348.49</v>
      </c>
    </row>
    <row r="528" spans="1:4" x14ac:dyDescent="0.2">
      <c r="A528" s="88" t="s">
        <v>280</v>
      </c>
      <c r="B528" s="235">
        <v>41821</v>
      </c>
      <c r="C528" s="235">
        <v>42185</v>
      </c>
      <c r="D528" s="236">
        <v>54.55</v>
      </c>
    </row>
    <row r="529" spans="1:4" x14ac:dyDescent="0.2">
      <c r="A529" s="88" t="s">
        <v>440</v>
      </c>
      <c r="B529" s="235">
        <v>41821</v>
      </c>
      <c r="C529" s="235">
        <v>42185</v>
      </c>
      <c r="D529" s="236">
        <v>733.46</v>
      </c>
    </row>
    <row r="530" spans="1:4" x14ac:dyDescent="0.2">
      <c r="A530" s="88" t="s">
        <v>511</v>
      </c>
      <c r="B530" s="235">
        <v>41821</v>
      </c>
      <c r="C530" s="235">
        <v>42185</v>
      </c>
      <c r="D530" s="236">
        <v>55.07</v>
      </c>
    </row>
    <row r="531" spans="1:4" x14ac:dyDescent="0.2">
      <c r="A531" s="88" t="s">
        <v>601</v>
      </c>
      <c r="B531" s="235">
        <v>41821</v>
      </c>
      <c r="C531" s="235">
        <v>42185</v>
      </c>
      <c r="D531" s="236">
        <v>515.59</v>
      </c>
    </row>
    <row r="532" spans="1:4" x14ac:dyDescent="0.2">
      <c r="A532" s="88" t="s">
        <v>86</v>
      </c>
      <c r="B532" s="235">
        <v>41821</v>
      </c>
      <c r="C532" s="235">
        <v>42185</v>
      </c>
      <c r="D532" s="236">
        <v>100.45</v>
      </c>
    </row>
    <row r="533" spans="1:4" x14ac:dyDescent="0.2">
      <c r="A533" s="88" t="s">
        <v>281</v>
      </c>
      <c r="B533" s="235">
        <v>41821</v>
      </c>
      <c r="C533" s="235">
        <v>42185</v>
      </c>
      <c r="D533" s="236">
        <v>43.04</v>
      </c>
    </row>
    <row r="534" spans="1:4" x14ac:dyDescent="0.2">
      <c r="A534" s="88" t="s">
        <v>441</v>
      </c>
      <c r="B534" s="235">
        <v>41821</v>
      </c>
      <c r="C534" s="235">
        <v>42185</v>
      </c>
      <c r="D534" s="236">
        <v>185.46</v>
      </c>
    </row>
    <row r="535" spans="1:4" x14ac:dyDescent="0.2">
      <c r="A535" s="88" t="s">
        <v>512</v>
      </c>
      <c r="B535" s="235">
        <v>41821</v>
      </c>
      <c r="C535" s="235">
        <v>42185</v>
      </c>
      <c r="D535" s="236">
        <v>43.51</v>
      </c>
    </row>
    <row r="536" spans="1:4" x14ac:dyDescent="0.2">
      <c r="A536" s="88" t="s">
        <v>1006</v>
      </c>
      <c r="B536" s="235">
        <v>41821</v>
      </c>
      <c r="C536" s="235">
        <v>42185</v>
      </c>
      <c r="D536" s="236">
        <v>102.11</v>
      </c>
    </row>
    <row r="537" spans="1:4" x14ac:dyDescent="0.2">
      <c r="A537" s="88" t="s">
        <v>282</v>
      </c>
      <c r="B537" s="235">
        <v>41821</v>
      </c>
      <c r="C537" s="235">
        <v>42185</v>
      </c>
      <c r="D537" s="236">
        <v>43.04</v>
      </c>
    </row>
    <row r="538" spans="1:4" x14ac:dyDescent="0.2">
      <c r="A538" s="88" t="s">
        <v>513</v>
      </c>
      <c r="B538" s="235">
        <v>41821</v>
      </c>
      <c r="C538" s="235">
        <v>42185</v>
      </c>
      <c r="D538" s="236">
        <v>43.51</v>
      </c>
    </row>
    <row r="539" spans="1:4" x14ac:dyDescent="0.2">
      <c r="A539" s="88" t="s">
        <v>87</v>
      </c>
      <c r="B539" s="235">
        <v>41821</v>
      </c>
      <c r="C539" s="235">
        <v>42185</v>
      </c>
      <c r="D539" s="236">
        <v>177.05</v>
      </c>
    </row>
    <row r="540" spans="1:4" x14ac:dyDescent="0.2">
      <c r="A540" s="88" t="s">
        <v>283</v>
      </c>
      <c r="B540" s="235">
        <v>41821</v>
      </c>
      <c r="C540" s="235">
        <v>42185</v>
      </c>
      <c r="D540" s="236">
        <v>55.51</v>
      </c>
    </row>
    <row r="541" spans="1:4" x14ac:dyDescent="0.2">
      <c r="A541" s="88" t="s">
        <v>442</v>
      </c>
      <c r="B541" s="235">
        <v>41821</v>
      </c>
      <c r="C541" s="235">
        <v>42185</v>
      </c>
      <c r="D541" s="236">
        <v>364.76</v>
      </c>
    </row>
    <row r="542" spans="1:4" x14ac:dyDescent="0.2">
      <c r="A542" s="88" t="s">
        <v>514</v>
      </c>
      <c r="B542" s="235">
        <v>41821</v>
      </c>
      <c r="C542" s="235">
        <v>42185</v>
      </c>
      <c r="D542" s="236">
        <v>56.03</v>
      </c>
    </row>
    <row r="543" spans="1:4" x14ac:dyDescent="0.2">
      <c r="A543" s="88" t="s">
        <v>602</v>
      </c>
      <c r="B543" s="235">
        <v>41821</v>
      </c>
      <c r="C543" s="235">
        <v>42185</v>
      </c>
      <c r="D543" s="236">
        <v>249.14</v>
      </c>
    </row>
    <row r="544" spans="1:4" x14ac:dyDescent="0.2">
      <c r="A544" s="88" t="s">
        <v>88</v>
      </c>
      <c r="B544" s="235">
        <v>41821</v>
      </c>
      <c r="C544" s="235">
        <v>42185</v>
      </c>
      <c r="D544" s="236">
        <v>196.69</v>
      </c>
    </row>
    <row r="545" spans="1:4" x14ac:dyDescent="0.2">
      <c r="A545" s="88" t="s">
        <v>1007</v>
      </c>
      <c r="B545" s="235">
        <v>41821</v>
      </c>
      <c r="C545" s="235">
        <v>42185</v>
      </c>
      <c r="D545" s="236">
        <v>55.51</v>
      </c>
    </row>
    <row r="546" spans="1:4" x14ac:dyDescent="0.2">
      <c r="A546" s="88" t="s">
        <v>1008</v>
      </c>
      <c r="B546" s="235">
        <v>41821</v>
      </c>
      <c r="C546" s="235">
        <v>42185</v>
      </c>
      <c r="D546" s="236">
        <v>56.03</v>
      </c>
    </row>
    <row r="547" spans="1:4" x14ac:dyDescent="0.2">
      <c r="A547" s="88" t="s">
        <v>89</v>
      </c>
      <c r="B547" s="235">
        <v>41821</v>
      </c>
      <c r="C547" s="235">
        <v>42185</v>
      </c>
      <c r="D547" s="236">
        <v>112.27</v>
      </c>
    </row>
    <row r="548" spans="1:4" x14ac:dyDescent="0.2">
      <c r="A548" s="88" t="s">
        <v>284</v>
      </c>
      <c r="B548" s="235">
        <v>41821</v>
      </c>
      <c r="C548" s="235">
        <v>42185</v>
      </c>
      <c r="D548" s="236">
        <v>43.04</v>
      </c>
    </row>
    <row r="549" spans="1:4" x14ac:dyDescent="0.2">
      <c r="A549" s="88" t="s">
        <v>443</v>
      </c>
      <c r="B549" s="235">
        <v>41821</v>
      </c>
      <c r="C549" s="235">
        <v>42185</v>
      </c>
      <c r="D549" s="236">
        <v>214.05</v>
      </c>
    </row>
    <row r="550" spans="1:4" x14ac:dyDescent="0.2">
      <c r="A550" s="88" t="s">
        <v>515</v>
      </c>
      <c r="B550" s="235">
        <v>41821</v>
      </c>
      <c r="C550" s="235">
        <v>42185</v>
      </c>
      <c r="D550" s="236">
        <v>43.51</v>
      </c>
    </row>
    <row r="551" spans="1:4" x14ac:dyDescent="0.2">
      <c r="A551" s="88" t="s">
        <v>604</v>
      </c>
      <c r="B551" s="235">
        <v>41821</v>
      </c>
      <c r="C551" s="235">
        <v>42185</v>
      </c>
      <c r="D551" s="236">
        <v>102.11</v>
      </c>
    </row>
    <row r="552" spans="1:4" x14ac:dyDescent="0.2">
      <c r="A552" s="88" t="s">
        <v>285</v>
      </c>
      <c r="B552" s="235">
        <v>41821</v>
      </c>
      <c r="C552" s="235">
        <v>42185</v>
      </c>
      <c r="D552" s="236">
        <v>43.04</v>
      </c>
    </row>
    <row r="553" spans="1:4" x14ac:dyDescent="0.2">
      <c r="A553" s="88" t="s">
        <v>516</v>
      </c>
      <c r="B553" s="235">
        <v>41821</v>
      </c>
      <c r="C553" s="235">
        <v>42185</v>
      </c>
      <c r="D553" s="236">
        <v>43.51</v>
      </c>
    </row>
    <row r="554" spans="1:4" x14ac:dyDescent="0.2">
      <c r="A554" s="88" t="s">
        <v>1009</v>
      </c>
      <c r="B554" s="235">
        <v>41821</v>
      </c>
      <c r="C554" s="235">
        <v>42185</v>
      </c>
      <c r="D554" s="236">
        <v>43.04</v>
      </c>
    </row>
    <row r="555" spans="1:4" x14ac:dyDescent="0.2">
      <c r="A555" s="88" t="s">
        <v>1010</v>
      </c>
      <c r="B555" s="235">
        <v>41821</v>
      </c>
      <c r="C555" s="235">
        <v>42185</v>
      </c>
      <c r="D555" s="236">
        <v>0</v>
      </c>
    </row>
    <row r="556" spans="1:4" x14ac:dyDescent="0.2">
      <c r="A556" s="88" t="s">
        <v>90</v>
      </c>
      <c r="B556" s="235">
        <v>41821</v>
      </c>
      <c r="C556" s="235">
        <v>42185</v>
      </c>
      <c r="D556" s="236">
        <v>165.23</v>
      </c>
    </row>
    <row r="557" spans="1:4" x14ac:dyDescent="0.2">
      <c r="A557" s="88" t="s">
        <v>286</v>
      </c>
      <c r="B557" s="235">
        <v>41821</v>
      </c>
      <c r="C557" s="235">
        <v>42185</v>
      </c>
      <c r="D557" s="236">
        <v>55.51</v>
      </c>
    </row>
    <row r="558" spans="1:4" x14ac:dyDescent="0.2">
      <c r="A558" s="88" t="s">
        <v>444</v>
      </c>
      <c r="B558" s="235">
        <v>41821</v>
      </c>
      <c r="C558" s="235">
        <v>42185</v>
      </c>
      <c r="D558" s="236">
        <v>336.17</v>
      </c>
    </row>
    <row r="559" spans="1:4" x14ac:dyDescent="0.2">
      <c r="A559" s="88" t="s">
        <v>517</v>
      </c>
      <c r="B559" s="235">
        <v>41821</v>
      </c>
      <c r="C559" s="235">
        <v>42185</v>
      </c>
      <c r="D559" s="236">
        <v>56.03</v>
      </c>
    </row>
    <row r="560" spans="1:4" x14ac:dyDescent="0.2">
      <c r="A560" s="88" t="s">
        <v>1011</v>
      </c>
      <c r="B560" s="235">
        <v>41821</v>
      </c>
      <c r="C560" s="235">
        <v>42185</v>
      </c>
      <c r="D560" s="236">
        <v>249.14</v>
      </c>
    </row>
    <row r="561" spans="1:4" x14ac:dyDescent="0.2">
      <c r="A561" s="88" t="s">
        <v>91</v>
      </c>
      <c r="B561" s="235">
        <v>41821</v>
      </c>
      <c r="C561" s="235">
        <v>42185</v>
      </c>
      <c r="D561" s="236">
        <v>204.82</v>
      </c>
    </row>
    <row r="562" spans="1:4" x14ac:dyDescent="0.2">
      <c r="A562" s="88" t="s">
        <v>287</v>
      </c>
      <c r="B562" s="235">
        <v>41821</v>
      </c>
      <c r="C562" s="235">
        <v>42185</v>
      </c>
      <c r="D562" s="236">
        <v>54.55</v>
      </c>
    </row>
    <row r="563" spans="1:4" x14ac:dyDescent="0.2">
      <c r="A563" s="88" t="s">
        <v>445</v>
      </c>
      <c r="B563" s="235">
        <v>41821</v>
      </c>
      <c r="C563" s="235">
        <v>42185</v>
      </c>
      <c r="D563" s="236">
        <v>419.17</v>
      </c>
    </row>
    <row r="564" spans="1:4" x14ac:dyDescent="0.2">
      <c r="A564" s="88" t="s">
        <v>518</v>
      </c>
      <c r="B564" s="235">
        <v>41821</v>
      </c>
      <c r="C564" s="235">
        <v>42185</v>
      </c>
      <c r="D564" s="236">
        <v>55.07</v>
      </c>
    </row>
    <row r="565" spans="1:4" x14ac:dyDescent="0.2">
      <c r="A565" s="88" t="s">
        <v>1012</v>
      </c>
      <c r="B565" s="235">
        <v>41821</v>
      </c>
      <c r="C565" s="235">
        <v>42185</v>
      </c>
      <c r="D565" s="236">
        <v>330.12</v>
      </c>
    </row>
    <row r="566" spans="1:4" x14ac:dyDescent="0.2">
      <c r="A566" s="88" t="s">
        <v>288</v>
      </c>
      <c r="B566" s="235">
        <v>41821</v>
      </c>
      <c r="C566" s="235">
        <v>42185</v>
      </c>
      <c r="D566" s="236">
        <v>54.55</v>
      </c>
    </row>
    <row r="567" spans="1:4" x14ac:dyDescent="0.2">
      <c r="A567" s="88" t="s">
        <v>92</v>
      </c>
      <c r="B567" s="235">
        <v>41821</v>
      </c>
      <c r="C567" s="235">
        <v>42185</v>
      </c>
      <c r="D567" s="236">
        <v>192.71</v>
      </c>
    </row>
    <row r="568" spans="1:4" x14ac:dyDescent="0.2">
      <c r="A568" s="88" t="s">
        <v>289</v>
      </c>
      <c r="B568" s="235">
        <v>41821</v>
      </c>
      <c r="C568" s="235">
        <v>42185</v>
      </c>
      <c r="D568" s="236">
        <v>55.51</v>
      </c>
    </row>
    <row r="569" spans="1:4" x14ac:dyDescent="0.2">
      <c r="A569" s="88" t="s">
        <v>1013</v>
      </c>
      <c r="B569" s="235">
        <v>41821</v>
      </c>
      <c r="C569" s="235">
        <v>42185</v>
      </c>
      <c r="D569" s="236">
        <v>403.17</v>
      </c>
    </row>
    <row r="570" spans="1:4" x14ac:dyDescent="0.2">
      <c r="A570" s="88" t="s">
        <v>519</v>
      </c>
      <c r="B570" s="235">
        <v>41821</v>
      </c>
      <c r="C570" s="235">
        <v>42185</v>
      </c>
      <c r="D570" s="236">
        <v>56.03</v>
      </c>
    </row>
    <row r="571" spans="1:4" x14ac:dyDescent="0.2">
      <c r="A571" s="88" t="s">
        <v>1014</v>
      </c>
      <c r="B571" s="235">
        <v>41821</v>
      </c>
      <c r="C571" s="235">
        <v>42185</v>
      </c>
      <c r="D571" s="236">
        <v>249.14</v>
      </c>
    </row>
    <row r="572" spans="1:4" x14ac:dyDescent="0.2">
      <c r="A572" s="88" t="s">
        <v>1015</v>
      </c>
      <c r="B572" s="235">
        <v>41821</v>
      </c>
      <c r="C572" s="235">
        <v>42185</v>
      </c>
      <c r="D572" s="236">
        <v>54.55</v>
      </c>
    </row>
    <row r="573" spans="1:4" x14ac:dyDescent="0.2">
      <c r="A573" s="88" t="s">
        <v>1016</v>
      </c>
      <c r="B573" s="235">
        <v>41821</v>
      </c>
      <c r="C573" s="235">
        <v>42185</v>
      </c>
      <c r="D573" s="236">
        <v>55.07</v>
      </c>
    </row>
    <row r="574" spans="1:4" x14ac:dyDescent="0.2">
      <c r="A574" s="88" t="s">
        <v>1017</v>
      </c>
      <c r="B574" s="235">
        <v>41821</v>
      </c>
      <c r="C574" s="235">
        <v>42185</v>
      </c>
      <c r="D574" s="236">
        <v>54.55</v>
      </c>
    </row>
    <row r="575" spans="1:4" x14ac:dyDescent="0.2">
      <c r="A575" s="88" t="s">
        <v>1018</v>
      </c>
      <c r="B575" s="235">
        <v>41821</v>
      </c>
      <c r="C575" s="235">
        <v>42185</v>
      </c>
      <c r="D575" s="236">
        <v>55.07</v>
      </c>
    </row>
    <row r="576" spans="1:4" x14ac:dyDescent="0.2">
      <c r="A576" s="88" t="s">
        <v>290</v>
      </c>
      <c r="B576" s="235">
        <v>41821</v>
      </c>
      <c r="C576" s="235">
        <v>42185</v>
      </c>
      <c r="D576" s="236">
        <v>54.55</v>
      </c>
    </row>
    <row r="577" spans="1:4" x14ac:dyDescent="0.2">
      <c r="A577" s="88" t="s">
        <v>520</v>
      </c>
      <c r="B577" s="235">
        <v>41821</v>
      </c>
      <c r="C577" s="235">
        <v>42185</v>
      </c>
      <c r="D577" s="236">
        <v>55.07</v>
      </c>
    </row>
    <row r="578" spans="1:4" x14ac:dyDescent="0.2">
      <c r="A578" s="88" t="s">
        <v>93</v>
      </c>
      <c r="B578" s="235">
        <v>41821</v>
      </c>
      <c r="C578" s="235">
        <v>42185</v>
      </c>
      <c r="D578" s="236">
        <v>379.83</v>
      </c>
    </row>
    <row r="579" spans="1:4" x14ac:dyDescent="0.2">
      <c r="A579" s="88" t="s">
        <v>291</v>
      </c>
      <c r="B579" s="235">
        <v>41821</v>
      </c>
      <c r="C579" s="235">
        <v>42185</v>
      </c>
      <c r="D579" s="236">
        <v>54.55</v>
      </c>
    </row>
    <row r="580" spans="1:4" x14ac:dyDescent="0.2">
      <c r="A580" s="88" t="s">
        <v>521</v>
      </c>
      <c r="B580" s="235">
        <v>41821</v>
      </c>
      <c r="C580" s="235">
        <v>42185</v>
      </c>
      <c r="D580" s="236">
        <v>55.07</v>
      </c>
    </row>
    <row r="581" spans="1:4" x14ac:dyDescent="0.2">
      <c r="A581" s="88" t="s">
        <v>94</v>
      </c>
      <c r="B581" s="235">
        <v>41821</v>
      </c>
      <c r="C581" s="235">
        <v>42185</v>
      </c>
      <c r="D581" s="236">
        <v>90.3</v>
      </c>
    </row>
    <row r="582" spans="1:4" x14ac:dyDescent="0.2">
      <c r="A582" s="88" t="s">
        <v>292</v>
      </c>
      <c r="B582" s="235">
        <v>41821</v>
      </c>
      <c r="C582" s="235">
        <v>42185</v>
      </c>
      <c r="D582" s="236">
        <v>40.72</v>
      </c>
    </row>
    <row r="583" spans="1:4" x14ac:dyDescent="0.2">
      <c r="A583" s="88" t="s">
        <v>446</v>
      </c>
      <c r="B583" s="235">
        <v>41821</v>
      </c>
      <c r="C583" s="235">
        <v>42185</v>
      </c>
      <c r="D583" s="236">
        <v>164</v>
      </c>
    </row>
    <row r="584" spans="1:4" x14ac:dyDescent="0.2">
      <c r="A584" s="88" t="s">
        <v>522</v>
      </c>
      <c r="B584" s="235">
        <v>41821</v>
      </c>
      <c r="C584" s="235">
        <v>42185</v>
      </c>
      <c r="D584" s="236">
        <v>41.26</v>
      </c>
    </row>
    <row r="585" spans="1:4" x14ac:dyDescent="0.2">
      <c r="A585" s="88" t="s">
        <v>605</v>
      </c>
      <c r="B585" s="235">
        <v>41821</v>
      </c>
      <c r="C585" s="235">
        <v>42185</v>
      </c>
      <c r="D585" s="236">
        <v>99.9</v>
      </c>
    </row>
    <row r="586" spans="1:4" x14ac:dyDescent="0.2">
      <c r="A586" s="88" t="s">
        <v>95</v>
      </c>
      <c r="B586" s="235">
        <v>41821</v>
      </c>
      <c r="C586" s="235">
        <v>42185</v>
      </c>
      <c r="D586" s="236">
        <v>155.08000000000001</v>
      </c>
    </row>
    <row r="587" spans="1:4" x14ac:dyDescent="0.2">
      <c r="A587" s="88" t="s">
        <v>293</v>
      </c>
      <c r="B587" s="235">
        <v>41821</v>
      </c>
      <c r="C587" s="235">
        <v>42185</v>
      </c>
      <c r="D587" s="236">
        <v>53.19</v>
      </c>
    </row>
    <row r="588" spans="1:4" x14ac:dyDescent="0.2">
      <c r="A588" s="88" t="s">
        <v>447</v>
      </c>
      <c r="B588" s="235">
        <v>41821</v>
      </c>
      <c r="C588" s="235">
        <v>42185</v>
      </c>
      <c r="D588" s="236">
        <v>314.70999999999998</v>
      </c>
    </row>
    <row r="589" spans="1:4" x14ac:dyDescent="0.2">
      <c r="A589" s="88" t="s">
        <v>523</v>
      </c>
      <c r="B589" s="235">
        <v>41821</v>
      </c>
      <c r="C589" s="235">
        <v>42185</v>
      </c>
      <c r="D589" s="236">
        <v>53.78</v>
      </c>
    </row>
    <row r="590" spans="1:4" x14ac:dyDescent="0.2">
      <c r="A590" s="88" t="s">
        <v>606</v>
      </c>
      <c r="B590" s="235">
        <v>41821</v>
      </c>
      <c r="C590" s="235">
        <v>42185</v>
      </c>
      <c r="D590" s="236">
        <v>246.94</v>
      </c>
    </row>
    <row r="591" spans="1:4" x14ac:dyDescent="0.2">
      <c r="A591" s="88" t="s">
        <v>96</v>
      </c>
      <c r="B591" s="235">
        <v>41821</v>
      </c>
      <c r="C591" s="235">
        <v>42185</v>
      </c>
      <c r="D591" s="236">
        <v>194.67</v>
      </c>
    </row>
    <row r="592" spans="1:4" x14ac:dyDescent="0.2">
      <c r="A592" s="88" t="s">
        <v>294</v>
      </c>
      <c r="B592" s="235">
        <v>41821</v>
      </c>
      <c r="C592" s="235">
        <v>42185</v>
      </c>
      <c r="D592" s="236">
        <v>52.23</v>
      </c>
    </row>
    <row r="593" spans="1:4" x14ac:dyDescent="0.2">
      <c r="A593" s="88" t="s">
        <v>448</v>
      </c>
      <c r="B593" s="235">
        <v>41821</v>
      </c>
      <c r="C593" s="235">
        <v>42185</v>
      </c>
      <c r="D593" s="236">
        <v>397.71</v>
      </c>
    </row>
    <row r="594" spans="1:4" x14ac:dyDescent="0.2">
      <c r="A594" s="88" t="s">
        <v>524</v>
      </c>
      <c r="B594" s="235">
        <v>41821</v>
      </c>
      <c r="C594" s="235">
        <v>42185</v>
      </c>
      <c r="D594" s="236">
        <v>52.81</v>
      </c>
    </row>
    <row r="595" spans="1:4" x14ac:dyDescent="0.2">
      <c r="A595" s="88" t="s">
        <v>607</v>
      </c>
      <c r="B595" s="235">
        <v>41821</v>
      </c>
      <c r="C595" s="235">
        <v>42185</v>
      </c>
      <c r="D595" s="236">
        <v>327.92</v>
      </c>
    </row>
    <row r="596" spans="1:4" x14ac:dyDescent="0.2">
      <c r="A596" s="88" t="s">
        <v>97</v>
      </c>
      <c r="B596" s="235">
        <v>41821</v>
      </c>
      <c r="C596" s="235">
        <v>42185</v>
      </c>
      <c r="D596" s="236">
        <v>214.31</v>
      </c>
    </row>
    <row r="597" spans="1:4" x14ac:dyDescent="0.2">
      <c r="A597" s="88" t="s">
        <v>1019</v>
      </c>
      <c r="B597" s="235">
        <v>41821</v>
      </c>
      <c r="C597" s="235">
        <v>42185</v>
      </c>
      <c r="D597" s="236">
        <v>445.51</v>
      </c>
    </row>
    <row r="598" spans="1:4" x14ac:dyDescent="0.2">
      <c r="A598" s="88" t="s">
        <v>1020</v>
      </c>
      <c r="B598" s="235">
        <v>41821</v>
      </c>
      <c r="C598" s="235">
        <v>42185</v>
      </c>
      <c r="D598" s="236">
        <v>0</v>
      </c>
    </row>
    <row r="599" spans="1:4" x14ac:dyDescent="0.2">
      <c r="A599" s="88" t="s">
        <v>1021</v>
      </c>
      <c r="B599" s="235">
        <v>41821</v>
      </c>
      <c r="C599" s="235">
        <v>42185</v>
      </c>
      <c r="D599" s="236">
        <v>253.6</v>
      </c>
    </row>
    <row r="600" spans="1:4" x14ac:dyDescent="0.2">
      <c r="A600" s="88" t="s">
        <v>1022</v>
      </c>
      <c r="B600" s="235">
        <v>41821</v>
      </c>
      <c r="C600" s="235">
        <v>42185</v>
      </c>
      <c r="D600" s="236">
        <v>541.11</v>
      </c>
    </row>
    <row r="601" spans="1:4" x14ac:dyDescent="0.2">
      <c r="A601" s="88" t="s">
        <v>1023</v>
      </c>
      <c r="B601" s="235">
        <v>41821</v>
      </c>
      <c r="C601" s="235">
        <v>42185</v>
      </c>
      <c r="D601" s="236">
        <v>327.92</v>
      </c>
    </row>
    <row r="602" spans="1:4" x14ac:dyDescent="0.2">
      <c r="A602" s="88" t="s">
        <v>1024</v>
      </c>
      <c r="B602" s="235">
        <v>41821</v>
      </c>
      <c r="C602" s="235">
        <v>42185</v>
      </c>
      <c r="D602" s="236">
        <v>0</v>
      </c>
    </row>
    <row r="603" spans="1:4" x14ac:dyDescent="0.2">
      <c r="A603" s="88" t="s">
        <v>98</v>
      </c>
      <c r="B603" s="235">
        <v>41821</v>
      </c>
      <c r="C603" s="235">
        <v>42185</v>
      </c>
      <c r="D603" s="236">
        <v>346.17</v>
      </c>
    </row>
    <row r="604" spans="1:4" x14ac:dyDescent="0.2">
      <c r="A604" s="88" t="s">
        <v>295</v>
      </c>
      <c r="B604" s="235">
        <v>41821</v>
      </c>
      <c r="C604" s="235">
        <v>42185</v>
      </c>
      <c r="D604" s="236">
        <v>52.23</v>
      </c>
    </row>
    <row r="605" spans="1:4" x14ac:dyDescent="0.2">
      <c r="A605" s="88" t="s">
        <v>1025</v>
      </c>
      <c r="B605" s="235">
        <v>41821</v>
      </c>
      <c r="C605" s="235">
        <v>42185</v>
      </c>
      <c r="D605" s="236">
        <v>731.21</v>
      </c>
    </row>
    <row r="606" spans="1:4" x14ac:dyDescent="0.2">
      <c r="A606" s="88" t="s">
        <v>525</v>
      </c>
      <c r="B606" s="235">
        <v>41821</v>
      </c>
      <c r="C606" s="235">
        <v>42185</v>
      </c>
      <c r="D606" s="236">
        <v>52.81</v>
      </c>
    </row>
    <row r="607" spans="1:4" x14ac:dyDescent="0.2">
      <c r="A607" s="88" t="s">
        <v>609</v>
      </c>
      <c r="B607" s="235">
        <v>41821</v>
      </c>
      <c r="C607" s="235">
        <v>42185</v>
      </c>
      <c r="D607" s="236">
        <v>513.38</v>
      </c>
    </row>
    <row r="608" spans="1:4" x14ac:dyDescent="0.2">
      <c r="A608" s="88" t="s">
        <v>99</v>
      </c>
      <c r="B608" s="235">
        <v>41821</v>
      </c>
      <c r="C608" s="235">
        <v>42185</v>
      </c>
      <c r="D608" s="236">
        <v>109.95</v>
      </c>
    </row>
    <row r="609" spans="1:4" x14ac:dyDescent="0.2">
      <c r="A609" s="88" t="s">
        <v>1026</v>
      </c>
      <c r="B609" s="235">
        <v>41821</v>
      </c>
      <c r="C609" s="235">
        <v>42185</v>
      </c>
      <c r="D609" s="236">
        <v>211.8</v>
      </c>
    </row>
    <row r="610" spans="1:4" x14ac:dyDescent="0.2">
      <c r="A610" s="88" t="s">
        <v>1027</v>
      </c>
      <c r="B610" s="235">
        <v>41821</v>
      </c>
      <c r="C610" s="235">
        <v>42185</v>
      </c>
      <c r="D610" s="236">
        <v>0</v>
      </c>
    </row>
    <row r="611" spans="1:4" x14ac:dyDescent="0.2">
      <c r="A611" s="88" t="s">
        <v>610</v>
      </c>
      <c r="B611" s="235">
        <v>41821</v>
      </c>
      <c r="C611" s="235">
        <v>42185</v>
      </c>
      <c r="D611" s="236">
        <v>99.9</v>
      </c>
    </row>
    <row r="612" spans="1:4" x14ac:dyDescent="0.2">
      <c r="A612" s="88" t="s">
        <v>296</v>
      </c>
      <c r="B612" s="235">
        <v>41821</v>
      </c>
      <c r="C612" s="235">
        <v>42185</v>
      </c>
      <c r="D612" s="236">
        <v>53.19</v>
      </c>
    </row>
    <row r="613" spans="1:4" x14ac:dyDescent="0.2">
      <c r="A613" s="88" t="s">
        <v>1028</v>
      </c>
      <c r="B613" s="235">
        <v>41821</v>
      </c>
      <c r="C613" s="235">
        <v>42185</v>
      </c>
      <c r="D613" s="236">
        <v>336.17</v>
      </c>
    </row>
    <row r="614" spans="1:4" x14ac:dyDescent="0.2">
      <c r="A614" s="88" t="s">
        <v>100</v>
      </c>
      <c r="B614" s="235">
        <v>41821</v>
      </c>
      <c r="C614" s="235">
        <v>42185</v>
      </c>
      <c r="D614" s="236">
        <v>202.5</v>
      </c>
    </row>
    <row r="615" spans="1:4" x14ac:dyDescent="0.2">
      <c r="A615" s="88" t="s">
        <v>1029</v>
      </c>
      <c r="B615" s="235">
        <v>41821</v>
      </c>
      <c r="C615" s="235">
        <v>42185</v>
      </c>
      <c r="D615" s="236">
        <v>52.23</v>
      </c>
    </row>
    <row r="616" spans="1:4" x14ac:dyDescent="0.2">
      <c r="A616" s="88" t="s">
        <v>1030</v>
      </c>
      <c r="B616" s="235">
        <v>41821</v>
      </c>
      <c r="C616" s="235">
        <v>42185</v>
      </c>
      <c r="D616" s="236">
        <v>52.81</v>
      </c>
    </row>
    <row r="617" spans="1:4" x14ac:dyDescent="0.2">
      <c r="A617" s="88" t="s">
        <v>101</v>
      </c>
      <c r="B617" s="235">
        <v>41821</v>
      </c>
      <c r="C617" s="235">
        <v>42185</v>
      </c>
      <c r="D617" s="236">
        <v>377.51</v>
      </c>
    </row>
    <row r="618" spans="1:4" x14ac:dyDescent="0.2">
      <c r="A618" s="88" t="s">
        <v>297</v>
      </c>
      <c r="B618" s="235">
        <v>41821</v>
      </c>
      <c r="C618" s="235">
        <v>42185</v>
      </c>
      <c r="D618" s="236">
        <v>72.02</v>
      </c>
    </row>
    <row r="619" spans="1:4" x14ac:dyDescent="0.2">
      <c r="A619" s="88" t="s">
        <v>526</v>
      </c>
      <c r="B619" s="235">
        <v>41821</v>
      </c>
      <c r="C619" s="235">
        <v>42185</v>
      </c>
      <c r="D619" s="236">
        <v>72.92</v>
      </c>
    </row>
    <row r="620" spans="1:4" x14ac:dyDescent="0.2">
      <c r="A620" s="88" t="s">
        <v>1031</v>
      </c>
      <c r="B620" s="235">
        <v>41821</v>
      </c>
      <c r="C620" s="235">
        <v>42185</v>
      </c>
      <c r="D620" s="236">
        <v>72.02</v>
      </c>
    </row>
    <row r="621" spans="1:4" x14ac:dyDescent="0.2">
      <c r="A621" s="88" t="s">
        <v>298</v>
      </c>
      <c r="B621" s="235">
        <v>41821</v>
      </c>
      <c r="C621" s="235">
        <v>42185</v>
      </c>
      <c r="D621" s="236">
        <v>72.02</v>
      </c>
    </row>
    <row r="622" spans="1:4" x14ac:dyDescent="0.2">
      <c r="A622" s="88" t="s">
        <v>102</v>
      </c>
      <c r="B622" s="235">
        <v>41821</v>
      </c>
      <c r="C622" s="235">
        <v>42185</v>
      </c>
      <c r="D622" s="236">
        <v>105.79</v>
      </c>
    </row>
    <row r="623" spans="1:4" x14ac:dyDescent="0.2">
      <c r="A623" s="88" t="s">
        <v>299</v>
      </c>
      <c r="B623" s="235">
        <v>41821</v>
      </c>
      <c r="C623" s="235">
        <v>42185</v>
      </c>
      <c r="D623" s="236">
        <v>50.59</v>
      </c>
    </row>
    <row r="624" spans="1:4" x14ac:dyDescent="0.2">
      <c r="A624" s="88" t="s">
        <v>1032</v>
      </c>
      <c r="B624" s="235">
        <v>41821</v>
      </c>
      <c r="C624" s="235">
        <v>42185</v>
      </c>
      <c r="D624" s="236">
        <v>170.58</v>
      </c>
    </row>
    <row r="625" spans="1:4" x14ac:dyDescent="0.2">
      <c r="A625" s="88" t="s">
        <v>1033</v>
      </c>
      <c r="B625" s="235">
        <v>41821</v>
      </c>
      <c r="C625" s="235">
        <v>42185</v>
      </c>
      <c r="D625" s="236">
        <v>63.06</v>
      </c>
    </row>
    <row r="626" spans="1:4" x14ac:dyDescent="0.2">
      <c r="A626" s="88" t="s">
        <v>103</v>
      </c>
      <c r="B626" s="235">
        <v>41821</v>
      </c>
      <c r="C626" s="235">
        <v>42185</v>
      </c>
      <c r="D626" s="236">
        <v>210.16</v>
      </c>
    </row>
    <row r="627" spans="1:4" x14ac:dyDescent="0.2">
      <c r="A627" s="88" t="s">
        <v>300</v>
      </c>
      <c r="B627" s="235">
        <v>41821</v>
      </c>
      <c r="C627" s="235">
        <v>42185</v>
      </c>
      <c r="D627" s="236">
        <v>62.1</v>
      </c>
    </row>
    <row r="628" spans="1:4" x14ac:dyDescent="0.2">
      <c r="A628" s="88" t="s">
        <v>104</v>
      </c>
      <c r="B628" s="235">
        <v>41821</v>
      </c>
      <c r="C628" s="235">
        <v>42185</v>
      </c>
      <c r="D628" s="236">
        <v>235.43</v>
      </c>
    </row>
    <row r="629" spans="1:4" x14ac:dyDescent="0.2">
      <c r="A629" s="88" t="s">
        <v>1034</v>
      </c>
      <c r="B629" s="235">
        <v>41821</v>
      </c>
      <c r="C629" s="235">
        <v>42185</v>
      </c>
      <c r="D629" s="236">
        <v>62.1</v>
      </c>
    </row>
    <row r="630" spans="1:4" x14ac:dyDescent="0.2">
      <c r="A630" s="88" t="s">
        <v>105</v>
      </c>
      <c r="B630" s="235">
        <v>41821</v>
      </c>
      <c r="C630" s="235">
        <v>42185</v>
      </c>
      <c r="D630" s="236">
        <v>131.07</v>
      </c>
    </row>
    <row r="631" spans="1:4" x14ac:dyDescent="0.2">
      <c r="A631" s="88" t="s">
        <v>106</v>
      </c>
      <c r="B631" s="235">
        <v>41821</v>
      </c>
      <c r="C631" s="235">
        <v>42185</v>
      </c>
      <c r="D631" s="236">
        <v>110.91</v>
      </c>
    </row>
    <row r="632" spans="1:4" x14ac:dyDescent="0.2">
      <c r="A632" s="88" t="s">
        <v>301</v>
      </c>
      <c r="B632" s="235">
        <v>41821</v>
      </c>
      <c r="C632" s="235">
        <v>42185</v>
      </c>
      <c r="D632" s="236">
        <v>55.7</v>
      </c>
    </row>
    <row r="633" spans="1:4" x14ac:dyDescent="0.2">
      <c r="A633" s="88" t="s">
        <v>1035</v>
      </c>
      <c r="B633" s="235">
        <v>41821</v>
      </c>
      <c r="C633" s="235">
        <v>42185</v>
      </c>
      <c r="D633" s="236">
        <v>56.18</v>
      </c>
    </row>
    <row r="634" spans="1:4" x14ac:dyDescent="0.2">
      <c r="A634" s="88" t="s">
        <v>107</v>
      </c>
      <c r="B634" s="235">
        <v>41821</v>
      </c>
      <c r="C634" s="235">
        <v>42185</v>
      </c>
      <c r="D634" s="236">
        <v>175.69</v>
      </c>
    </row>
    <row r="635" spans="1:4" x14ac:dyDescent="0.2">
      <c r="A635" s="88" t="s">
        <v>302</v>
      </c>
      <c r="B635" s="235">
        <v>41821</v>
      </c>
      <c r="C635" s="235">
        <v>42185</v>
      </c>
      <c r="D635" s="236">
        <v>68.180000000000007</v>
      </c>
    </row>
    <row r="636" spans="1:4" x14ac:dyDescent="0.2">
      <c r="A636" s="88" t="s">
        <v>108</v>
      </c>
      <c r="B636" s="235">
        <v>41821</v>
      </c>
      <c r="C636" s="235">
        <v>42185</v>
      </c>
      <c r="D636" s="236">
        <v>215.28</v>
      </c>
    </row>
    <row r="637" spans="1:4" x14ac:dyDescent="0.2">
      <c r="A637" s="88" t="s">
        <v>303</v>
      </c>
      <c r="B637" s="235">
        <v>41821</v>
      </c>
      <c r="C637" s="235">
        <v>42185</v>
      </c>
      <c r="D637" s="236">
        <v>67.22</v>
      </c>
    </row>
    <row r="638" spans="1:4" x14ac:dyDescent="0.2">
      <c r="A638" s="88" t="s">
        <v>1036</v>
      </c>
      <c r="B638" s="235">
        <v>41821</v>
      </c>
      <c r="C638" s="235">
        <v>42185</v>
      </c>
      <c r="D638" s="236">
        <v>67.790000000000006</v>
      </c>
    </row>
    <row r="639" spans="1:4" x14ac:dyDescent="0.2">
      <c r="A639" s="88" t="s">
        <v>304</v>
      </c>
      <c r="B639" s="235">
        <v>41821</v>
      </c>
      <c r="C639" s="235">
        <v>42185</v>
      </c>
      <c r="D639" s="236">
        <v>67.22</v>
      </c>
    </row>
    <row r="640" spans="1:4" x14ac:dyDescent="0.2">
      <c r="A640" s="88" t="s">
        <v>109</v>
      </c>
      <c r="B640" s="235">
        <v>41821</v>
      </c>
      <c r="C640" s="235">
        <v>42185</v>
      </c>
      <c r="D640" s="236">
        <v>108.86</v>
      </c>
    </row>
    <row r="641" spans="1:4" x14ac:dyDescent="0.2">
      <c r="A641" s="88" t="s">
        <v>305</v>
      </c>
      <c r="B641" s="235">
        <v>41821</v>
      </c>
      <c r="C641" s="235">
        <v>42185</v>
      </c>
      <c r="D641" s="236">
        <v>55.7</v>
      </c>
    </row>
    <row r="642" spans="1:4" x14ac:dyDescent="0.2">
      <c r="A642" s="88" t="s">
        <v>110</v>
      </c>
      <c r="B642" s="235">
        <v>41821</v>
      </c>
      <c r="C642" s="235">
        <v>42185</v>
      </c>
      <c r="D642" s="236">
        <v>200.96</v>
      </c>
    </row>
    <row r="643" spans="1:4" x14ac:dyDescent="0.2">
      <c r="A643" s="88" t="s">
        <v>1037</v>
      </c>
      <c r="B643" s="235">
        <v>41821</v>
      </c>
      <c r="C643" s="235">
        <v>42185</v>
      </c>
      <c r="D643" s="236">
        <v>405.19</v>
      </c>
    </row>
    <row r="644" spans="1:4" x14ac:dyDescent="0.2">
      <c r="A644" s="88" t="s">
        <v>1038</v>
      </c>
      <c r="B644" s="235">
        <v>41821</v>
      </c>
      <c r="C644" s="235">
        <v>42185</v>
      </c>
      <c r="D644" s="236">
        <v>144.58000000000001</v>
      </c>
    </row>
    <row r="645" spans="1:4" x14ac:dyDescent="0.2">
      <c r="A645" s="88" t="s">
        <v>1039</v>
      </c>
      <c r="B645" s="235">
        <v>41821</v>
      </c>
      <c r="C645" s="235">
        <v>42185</v>
      </c>
      <c r="D645" s="236">
        <v>136.18</v>
      </c>
    </row>
    <row r="646" spans="1:4" x14ac:dyDescent="0.2">
      <c r="A646" s="88" t="s">
        <v>306</v>
      </c>
      <c r="B646" s="235">
        <v>41821</v>
      </c>
      <c r="C646" s="235">
        <v>42185</v>
      </c>
      <c r="D646" s="236">
        <v>67.22</v>
      </c>
    </row>
    <row r="647" spans="1:4" x14ac:dyDescent="0.2">
      <c r="A647" s="88" t="s">
        <v>307</v>
      </c>
      <c r="B647" s="235">
        <v>41821</v>
      </c>
      <c r="C647" s="235">
        <v>42185</v>
      </c>
      <c r="D647" s="236">
        <v>67.22</v>
      </c>
    </row>
    <row r="648" spans="1:4" x14ac:dyDescent="0.2">
      <c r="A648" s="88" t="s">
        <v>662</v>
      </c>
      <c r="B648" s="235">
        <v>41821</v>
      </c>
      <c r="C648" s="235">
        <v>42185</v>
      </c>
      <c r="D648" s="236">
        <v>0</v>
      </c>
    </row>
    <row r="649" spans="1:4" x14ac:dyDescent="0.2">
      <c r="A649" s="88" t="s">
        <v>111</v>
      </c>
      <c r="B649" s="235">
        <v>41821</v>
      </c>
      <c r="C649" s="235">
        <v>42185</v>
      </c>
      <c r="D649" s="236">
        <v>102.57</v>
      </c>
    </row>
    <row r="650" spans="1:4" x14ac:dyDescent="0.2">
      <c r="A650" s="88" t="s">
        <v>308</v>
      </c>
      <c r="B650" s="235">
        <v>41821</v>
      </c>
      <c r="C650" s="235">
        <v>42185</v>
      </c>
      <c r="D650" s="236">
        <v>47.36</v>
      </c>
    </row>
    <row r="651" spans="1:4" x14ac:dyDescent="0.2">
      <c r="A651" s="88" t="s">
        <v>449</v>
      </c>
      <c r="B651" s="235">
        <v>41821</v>
      </c>
      <c r="C651" s="235">
        <v>42185</v>
      </c>
      <c r="D651" s="236">
        <v>184.46</v>
      </c>
    </row>
    <row r="652" spans="1:4" x14ac:dyDescent="0.2">
      <c r="A652" s="88" t="s">
        <v>527</v>
      </c>
      <c r="B652" s="235">
        <v>41821</v>
      </c>
      <c r="C652" s="235">
        <v>42185</v>
      </c>
      <c r="D652" s="236">
        <v>47.93</v>
      </c>
    </row>
    <row r="653" spans="1:4" x14ac:dyDescent="0.2">
      <c r="A653" s="88" t="s">
        <v>619</v>
      </c>
      <c r="B653" s="235">
        <v>41821</v>
      </c>
      <c r="C653" s="235">
        <v>42185</v>
      </c>
      <c r="D653" s="236">
        <v>106.42</v>
      </c>
    </row>
    <row r="654" spans="1:4" x14ac:dyDescent="0.2">
      <c r="A654" s="88" t="s">
        <v>112</v>
      </c>
      <c r="B654" s="235">
        <v>41821</v>
      </c>
      <c r="C654" s="235">
        <v>42185</v>
      </c>
      <c r="D654" s="236">
        <v>167.35</v>
      </c>
    </row>
    <row r="655" spans="1:4" x14ac:dyDescent="0.2">
      <c r="A655" s="88" t="s">
        <v>309</v>
      </c>
      <c r="B655" s="235">
        <v>41821</v>
      </c>
      <c r="C655" s="235">
        <v>42185</v>
      </c>
      <c r="D655" s="236">
        <v>59.84</v>
      </c>
    </row>
    <row r="656" spans="1:4" x14ac:dyDescent="0.2">
      <c r="A656" s="88" t="s">
        <v>450</v>
      </c>
      <c r="B656" s="235">
        <v>41821</v>
      </c>
      <c r="C656" s="235">
        <v>42185</v>
      </c>
      <c r="D656" s="236">
        <v>335.17</v>
      </c>
    </row>
    <row r="657" spans="1:4" x14ac:dyDescent="0.2">
      <c r="A657" s="88" t="s">
        <v>528</v>
      </c>
      <c r="B657" s="235">
        <v>41821</v>
      </c>
      <c r="C657" s="235">
        <v>42185</v>
      </c>
      <c r="D657" s="236">
        <v>60.45</v>
      </c>
    </row>
    <row r="658" spans="1:4" x14ac:dyDescent="0.2">
      <c r="A658" s="88" t="s">
        <v>620</v>
      </c>
      <c r="B658" s="235">
        <v>41821</v>
      </c>
      <c r="C658" s="235">
        <v>42185</v>
      </c>
      <c r="D658" s="236">
        <v>253.45</v>
      </c>
    </row>
    <row r="659" spans="1:4" x14ac:dyDescent="0.2">
      <c r="A659" s="88" t="s">
        <v>310</v>
      </c>
      <c r="B659" s="235">
        <v>41821</v>
      </c>
      <c r="C659" s="235">
        <v>42185</v>
      </c>
      <c r="D659" s="236">
        <v>58.88</v>
      </c>
    </row>
    <row r="660" spans="1:4" x14ac:dyDescent="0.2">
      <c r="A660" s="88" t="s">
        <v>529</v>
      </c>
      <c r="B660" s="235">
        <v>41821</v>
      </c>
      <c r="C660" s="235">
        <v>42185</v>
      </c>
      <c r="D660" s="236">
        <v>59.49</v>
      </c>
    </row>
    <row r="661" spans="1:4" x14ac:dyDescent="0.2">
      <c r="A661" s="88" t="s">
        <v>113</v>
      </c>
      <c r="B661" s="235">
        <v>41821</v>
      </c>
      <c r="C661" s="235">
        <v>42185</v>
      </c>
      <c r="D661" s="236">
        <v>206.94</v>
      </c>
    </row>
    <row r="662" spans="1:4" x14ac:dyDescent="0.2">
      <c r="A662" s="88" t="s">
        <v>311</v>
      </c>
      <c r="B662" s="235">
        <v>41821</v>
      </c>
      <c r="C662" s="235">
        <v>42185</v>
      </c>
      <c r="D662" s="236">
        <v>58.88</v>
      </c>
    </row>
    <row r="663" spans="1:4" x14ac:dyDescent="0.2">
      <c r="A663" s="88" t="s">
        <v>451</v>
      </c>
      <c r="B663" s="235">
        <v>41821</v>
      </c>
      <c r="C663" s="235">
        <v>42185</v>
      </c>
      <c r="D663" s="236">
        <v>418.18</v>
      </c>
    </row>
    <row r="664" spans="1:4" x14ac:dyDescent="0.2">
      <c r="A664" s="88" t="s">
        <v>530</v>
      </c>
      <c r="B664" s="235">
        <v>41821</v>
      </c>
      <c r="C664" s="235">
        <v>42185</v>
      </c>
      <c r="D664" s="236">
        <v>59.49</v>
      </c>
    </row>
    <row r="665" spans="1:4" x14ac:dyDescent="0.2">
      <c r="A665" s="88" t="s">
        <v>621</v>
      </c>
      <c r="B665" s="235">
        <v>41821</v>
      </c>
      <c r="C665" s="235">
        <v>42185</v>
      </c>
      <c r="D665" s="236">
        <v>334.43</v>
      </c>
    </row>
    <row r="666" spans="1:4" x14ac:dyDescent="0.2">
      <c r="A666" s="88" t="s">
        <v>114</v>
      </c>
      <c r="B666" s="235">
        <v>41821</v>
      </c>
      <c r="C666" s="235">
        <v>42185</v>
      </c>
      <c r="D666" s="236">
        <v>232.21</v>
      </c>
    </row>
    <row r="667" spans="1:4" x14ac:dyDescent="0.2">
      <c r="A667" s="88" t="s">
        <v>312</v>
      </c>
      <c r="B667" s="235">
        <v>41821</v>
      </c>
      <c r="C667" s="235">
        <v>42185</v>
      </c>
      <c r="D667" s="236">
        <v>58.88</v>
      </c>
    </row>
    <row r="668" spans="1:4" x14ac:dyDescent="0.2">
      <c r="A668" s="88" t="s">
        <v>1040</v>
      </c>
      <c r="B668" s="235">
        <v>41821</v>
      </c>
      <c r="C668" s="235">
        <v>42185</v>
      </c>
      <c r="D668" s="236">
        <v>479.77</v>
      </c>
    </row>
    <row r="669" spans="1:4" x14ac:dyDescent="0.2">
      <c r="A669" s="88" t="s">
        <v>531</v>
      </c>
      <c r="B669" s="235">
        <v>41821</v>
      </c>
      <c r="C669" s="235">
        <v>42185</v>
      </c>
      <c r="D669" s="236">
        <v>59.49</v>
      </c>
    </row>
    <row r="670" spans="1:4" x14ac:dyDescent="0.2">
      <c r="A670" s="88" t="s">
        <v>622</v>
      </c>
      <c r="B670" s="235">
        <v>41821</v>
      </c>
      <c r="C670" s="235">
        <v>42185</v>
      </c>
      <c r="D670" s="236">
        <v>334.43</v>
      </c>
    </row>
    <row r="671" spans="1:4" x14ac:dyDescent="0.2">
      <c r="A671" s="88" t="s">
        <v>1041</v>
      </c>
      <c r="B671" s="235">
        <v>41821</v>
      </c>
      <c r="C671" s="235">
        <v>42185</v>
      </c>
      <c r="D671" s="236">
        <v>257.48</v>
      </c>
    </row>
    <row r="672" spans="1:4" x14ac:dyDescent="0.2">
      <c r="A672" s="88" t="s">
        <v>313</v>
      </c>
      <c r="B672" s="235">
        <v>41821</v>
      </c>
      <c r="C672" s="235">
        <v>42185</v>
      </c>
      <c r="D672" s="236">
        <v>58.88</v>
      </c>
    </row>
    <row r="673" spans="1:4" x14ac:dyDescent="0.2">
      <c r="A673" s="88" t="s">
        <v>1042</v>
      </c>
      <c r="B673" s="235">
        <v>41821</v>
      </c>
      <c r="C673" s="235">
        <v>42185</v>
      </c>
      <c r="D673" s="236">
        <v>541.35</v>
      </c>
    </row>
    <row r="674" spans="1:4" x14ac:dyDescent="0.2">
      <c r="A674" s="88" t="s">
        <v>532</v>
      </c>
      <c r="B674" s="235">
        <v>41821</v>
      </c>
      <c r="C674" s="235">
        <v>42185</v>
      </c>
      <c r="D674" s="236">
        <v>59.49</v>
      </c>
    </row>
    <row r="675" spans="1:4" x14ac:dyDescent="0.2">
      <c r="A675" s="88" t="s">
        <v>1043</v>
      </c>
      <c r="B675" s="235">
        <v>41821</v>
      </c>
      <c r="C675" s="235">
        <v>42185</v>
      </c>
      <c r="D675" s="236">
        <v>334.43</v>
      </c>
    </row>
    <row r="676" spans="1:4" x14ac:dyDescent="0.2">
      <c r="A676" s="88" t="s">
        <v>1044</v>
      </c>
      <c r="B676" s="235">
        <v>41821</v>
      </c>
      <c r="C676" s="235">
        <v>42185</v>
      </c>
      <c r="D676" s="236">
        <v>282.75</v>
      </c>
    </row>
    <row r="677" spans="1:4" x14ac:dyDescent="0.2">
      <c r="A677" s="88" t="s">
        <v>314</v>
      </c>
      <c r="B677" s="235">
        <v>41821</v>
      </c>
      <c r="C677" s="235">
        <v>42185</v>
      </c>
      <c r="D677" s="236">
        <v>58.88</v>
      </c>
    </row>
    <row r="678" spans="1:4" x14ac:dyDescent="0.2">
      <c r="A678" s="88" t="s">
        <v>533</v>
      </c>
      <c r="B678" s="235">
        <v>41821</v>
      </c>
      <c r="C678" s="235">
        <v>42185</v>
      </c>
      <c r="D678" s="236">
        <v>59.49</v>
      </c>
    </row>
    <row r="679" spans="1:4" x14ac:dyDescent="0.2">
      <c r="A679" s="88" t="s">
        <v>1045</v>
      </c>
      <c r="B679" s="235">
        <v>41821</v>
      </c>
      <c r="C679" s="235">
        <v>42185</v>
      </c>
      <c r="D679" s="236">
        <v>350.05</v>
      </c>
    </row>
    <row r="680" spans="1:4" x14ac:dyDescent="0.2">
      <c r="A680" s="88" t="s">
        <v>315</v>
      </c>
      <c r="B680" s="235">
        <v>41821</v>
      </c>
      <c r="C680" s="235">
        <v>42185</v>
      </c>
      <c r="D680" s="236">
        <v>58.88</v>
      </c>
    </row>
    <row r="681" spans="1:4" x14ac:dyDescent="0.2">
      <c r="A681" s="88" t="s">
        <v>534</v>
      </c>
      <c r="B681" s="235">
        <v>41821</v>
      </c>
      <c r="C681" s="235">
        <v>42185</v>
      </c>
      <c r="D681" s="236">
        <v>59.49</v>
      </c>
    </row>
    <row r="682" spans="1:4" x14ac:dyDescent="0.2">
      <c r="A682" s="88" t="s">
        <v>115</v>
      </c>
      <c r="B682" s="235">
        <v>41821</v>
      </c>
      <c r="C682" s="235">
        <v>42185</v>
      </c>
      <c r="D682" s="236">
        <v>375.32</v>
      </c>
    </row>
    <row r="683" spans="1:4" x14ac:dyDescent="0.2">
      <c r="A683" s="88" t="s">
        <v>316</v>
      </c>
      <c r="B683" s="235">
        <v>41821</v>
      </c>
      <c r="C683" s="235">
        <v>42185</v>
      </c>
      <c r="D683" s="236">
        <v>58.88</v>
      </c>
    </row>
    <row r="684" spans="1:4" x14ac:dyDescent="0.2">
      <c r="A684" s="88" t="s">
        <v>535</v>
      </c>
      <c r="B684" s="235">
        <v>41821</v>
      </c>
      <c r="C684" s="235">
        <v>42185</v>
      </c>
      <c r="D684" s="236">
        <v>59.49</v>
      </c>
    </row>
    <row r="685" spans="1:4" x14ac:dyDescent="0.2">
      <c r="A685" s="88" t="s">
        <v>116</v>
      </c>
      <c r="B685" s="235">
        <v>41821</v>
      </c>
      <c r="C685" s="235">
        <v>42185</v>
      </c>
      <c r="D685" s="236">
        <v>100.52</v>
      </c>
    </row>
    <row r="686" spans="1:4" x14ac:dyDescent="0.2">
      <c r="A686" s="88" t="s">
        <v>317</v>
      </c>
      <c r="B686" s="235">
        <v>41821</v>
      </c>
      <c r="C686" s="235">
        <v>42185</v>
      </c>
      <c r="D686" s="236">
        <v>47.36</v>
      </c>
    </row>
    <row r="687" spans="1:4" x14ac:dyDescent="0.2">
      <c r="A687" s="88" t="s">
        <v>452</v>
      </c>
      <c r="B687" s="235">
        <v>41821</v>
      </c>
      <c r="C687" s="235">
        <v>42185</v>
      </c>
      <c r="D687" s="236">
        <v>179.44</v>
      </c>
    </row>
    <row r="688" spans="1:4" x14ac:dyDescent="0.2">
      <c r="A688" s="88" t="s">
        <v>536</v>
      </c>
      <c r="B688" s="235">
        <v>41821</v>
      </c>
      <c r="C688" s="235">
        <v>42185</v>
      </c>
      <c r="D688" s="236">
        <v>47.93</v>
      </c>
    </row>
    <row r="689" spans="1:4" x14ac:dyDescent="0.2">
      <c r="A689" s="88" t="s">
        <v>1046</v>
      </c>
      <c r="B689" s="235">
        <v>41821</v>
      </c>
      <c r="C689" s="235">
        <v>42185</v>
      </c>
      <c r="D689" s="236">
        <v>106.42</v>
      </c>
    </row>
    <row r="690" spans="1:4" x14ac:dyDescent="0.2">
      <c r="A690" s="88" t="s">
        <v>117</v>
      </c>
      <c r="B690" s="235">
        <v>41821</v>
      </c>
      <c r="C690" s="235">
        <v>42185</v>
      </c>
      <c r="D690" s="236">
        <v>123.74</v>
      </c>
    </row>
    <row r="691" spans="1:4" x14ac:dyDescent="0.2">
      <c r="A691" s="88" t="s">
        <v>318</v>
      </c>
      <c r="B691" s="235">
        <v>41821</v>
      </c>
      <c r="C691" s="235">
        <v>42185</v>
      </c>
      <c r="D691" s="236">
        <v>47.36</v>
      </c>
    </row>
    <row r="692" spans="1:4" x14ac:dyDescent="0.2">
      <c r="A692" s="88" t="s">
        <v>1047</v>
      </c>
      <c r="B692" s="235">
        <v>41821</v>
      </c>
      <c r="C692" s="235">
        <v>42185</v>
      </c>
      <c r="D692" s="236">
        <v>236</v>
      </c>
    </row>
    <row r="693" spans="1:4" x14ac:dyDescent="0.2">
      <c r="A693" s="88" t="s">
        <v>537</v>
      </c>
      <c r="B693" s="235">
        <v>41821</v>
      </c>
      <c r="C693" s="235">
        <v>42185</v>
      </c>
      <c r="D693" s="236">
        <v>47.93</v>
      </c>
    </row>
    <row r="694" spans="1:4" x14ac:dyDescent="0.2">
      <c r="A694" s="88" t="s">
        <v>118</v>
      </c>
      <c r="B694" s="235">
        <v>41821</v>
      </c>
      <c r="C694" s="235">
        <v>42185</v>
      </c>
      <c r="D694" s="236">
        <v>192.62</v>
      </c>
    </row>
    <row r="695" spans="1:4" x14ac:dyDescent="0.2">
      <c r="A695" s="88" t="s">
        <v>319</v>
      </c>
      <c r="B695" s="235">
        <v>41821</v>
      </c>
      <c r="C695" s="235">
        <v>42185</v>
      </c>
      <c r="D695" s="236">
        <v>59.84</v>
      </c>
    </row>
    <row r="696" spans="1:4" x14ac:dyDescent="0.2">
      <c r="A696" s="88" t="s">
        <v>1048</v>
      </c>
      <c r="B696" s="235">
        <v>41821</v>
      </c>
      <c r="C696" s="235">
        <v>42185</v>
      </c>
      <c r="D696" s="236">
        <v>396.76</v>
      </c>
    </row>
    <row r="697" spans="1:4" x14ac:dyDescent="0.2">
      <c r="A697" s="88" t="s">
        <v>1049</v>
      </c>
      <c r="B697" s="235">
        <v>41821</v>
      </c>
      <c r="C697" s="235">
        <v>42185</v>
      </c>
      <c r="D697" s="236">
        <v>60.45</v>
      </c>
    </row>
    <row r="698" spans="1:4" x14ac:dyDescent="0.2">
      <c r="A698" s="88" t="s">
        <v>119</v>
      </c>
      <c r="B698" s="235">
        <v>41821</v>
      </c>
      <c r="C698" s="235">
        <v>42185</v>
      </c>
      <c r="D698" s="236">
        <v>204.48</v>
      </c>
    </row>
    <row r="699" spans="1:4" x14ac:dyDescent="0.2">
      <c r="A699" s="88" t="s">
        <v>1050</v>
      </c>
      <c r="B699" s="235">
        <v>41821</v>
      </c>
      <c r="C699" s="235">
        <v>42185</v>
      </c>
      <c r="D699" s="236">
        <v>59.84</v>
      </c>
    </row>
    <row r="700" spans="1:4" x14ac:dyDescent="0.2">
      <c r="A700" s="88" t="s">
        <v>538</v>
      </c>
      <c r="B700" s="235">
        <v>41821</v>
      </c>
      <c r="C700" s="235">
        <v>42185</v>
      </c>
      <c r="D700" s="236">
        <v>60.45</v>
      </c>
    </row>
    <row r="701" spans="1:4" x14ac:dyDescent="0.2">
      <c r="A701" s="88" t="s">
        <v>120</v>
      </c>
      <c r="B701" s="235">
        <v>41821</v>
      </c>
      <c r="C701" s="235">
        <v>42185</v>
      </c>
      <c r="D701" s="236">
        <v>127.84</v>
      </c>
    </row>
    <row r="702" spans="1:4" x14ac:dyDescent="0.2">
      <c r="A702" s="88" t="s">
        <v>320</v>
      </c>
      <c r="B702" s="235">
        <v>41821</v>
      </c>
      <c r="C702" s="235">
        <v>42185</v>
      </c>
      <c r="D702" s="236">
        <v>47.36</v>
      </c>
    </row>
    <row r="703" spans="1:4" x14ac:dyDescent="0.2">
      <c r="A703" s="88" t="s">
        <v>1051</v>
      </c>
      <c r="B703" s="235">
        <v>41821</v>
      </c>
      <c r="C703" s="235">
        <v>42185</v>
      </c>
      <c r="D703" s="236">
        <v>246.05</v>
      </c>
    </row>
    <row r="704" spans="1:4" x14ac:dyDescent="0.2">
      <c r="A704" s="88" t="s">
        <v>539</v>
      </c>
      <c r="B704" s="235">
        <v>41821</v>
      </c>
      <c r="C704" s="235">
        <v>42185</v>
      </c>
      <c r="D704" s="236">
        <v>47.93</v>
      </c>
    </row>
    <row r="705" spans="1:4" x14ac:dyDescent="0.2">
      <c r="A705" s="88" t="s">
        <v>625</v>
      </c>
      <c r="B705" s="235">
        <v>41821</v>
      </c>
      <c r="C705" s="235">
        <v>42185</v>
      </c>
      <c r="D705" s="236">
        <v>106.42</v>
      </c>
    </row>
    <row r="706" spans="1:4" x14ac:dyDescent="0.2">
      <c r="A706" s="88" t="s">
        <v>1052</v>
      </c>
      <c r="B706" s="235">
        <v>41821</v>
      </c>
      <c r="C706" s="235">
        <v>42185</v>
      </c>
      <c r="D706" s="236">
        <v>0</v>
      </c>
    </row>
    <row r="707" spans="1:4" x14ac:dyDescent="0.2">
      <c r="A707" s="88" t="s">
        <v>1053</v>
      </c>
      <c r="B707" s="235">
        <v>41821</v>
      </c>
      <c r="C707" s="235">
        <v>42185</v>
      </c>
      <c r="D707" s="236">
        <v>59.84</v>
      </c>
    </row>
    <row r="708" spans="1:4" x14ac:dyDescent="0.2">
      <c r="A708" s="88" t="s">
        <v>121</v>
      </c>
      <c r="B708" s="235">
        <v>41821</v>
      </c>
      <c r="C708" s="235">
        <v>42185</v>
      </c>
      <c r="D708" s="236">
        <v>160.80000000000001</v>
      </c>
    </row>
    <row r="709" spans="1:4" x14ac:dyDescent="0.2">
      <c r="A709" s="88" t="s">
        <v>321</v>
      </c>
      <c r="B709" s="235">
        <v>41821</v>
      </c>
      <c r="C709" s="235">
        <v>42185</v>
      </c>
      <c r="D709" s="236">
        <v>47.36</v>
      </c>
    </row>
    <row r="710" spans="1:4" x14ac:dyDescent="0.2">
      <c r="A710" s="88" t="s">
        <v>1054</v>
      </c>
      <c r="B710" s="235">
        <v>41821</v>
      </c>
      <c r="C710" s="235">
        <v>42185</v>
      </c>
      <c r="D710" s="236">
        <v>349.7</v>
      </c>
    </row>
    <row r="711" spans="1:4" x14ac:dyDescent="0.2">
      <c r="A711" s="88" t="s">
        <v>1055</v>
      </c>
      <c r="B711" s="235">
        <v>41821</v>
      </c>
      <c r="C711" s="235">
        <v>42185</v>
      </c>
      <c r="D711" s="236">
        <v>60.45</v>
      </c>
    </row>
    <row r="712" spans="1:4" x14ac:dyDescent="0.2">
      <c r="A712" s="88" t="s">
        <v>1056</v>
      </c>
      <c r="B712" s="235">
        <v>41821</v>
      </c>
      <c r="C712" s="235">
        <v>42185</v>
      </c>
      <c r="D712" s="236">
        <v>173.28</v>
      </c>
    </row>
    <row r="713" spans="1:4" x14ac:dyDescent="0.2">
      <c r="A713" s="88" t="s">
        <v>1057</v>
      </c>
      <c r="B713" s="235">
        <v>41821</v>
      </c>
      <c r="C713" s="235">
        <v>42185</v>
      </c>
      <c r="D713" s="236">
        <v>59.84</v>
      </c>
    </row>
    <row r="714" spans="1:4" x14ac:dyDescent="0.2">
      <c r="A714" s="88" t="s">
        <v>1058</v>
      </c>
      <c r="B714" s="235">
        <v>41821</v>
      </c>
      <c r="C714" s="235">
        <v>42185</v>
      </c>
      <c r="D714" s="236">
        <v>349.7</v>
      </c>
    </row>
    <row r="715" spans="1:4" x14ac:dyDescent="0.2">
      <c r="A715" s="88" t="s">
        <v>1059</v>
      </c>
      <c r="B715" s="235">
        <v>41821</v>
      </c>
      <c r="C715" s="235">
        <v>42185</v>
      </c>
      <c r="D715" s="236">
        <v>60.45</v>
      </c>
    </row>
    <row r="716" spans="1:4" x14ac:dyDescent="0.2">
      <c r="A716" s="88" t="s">
        <v>1060</v>
      </c>
      <c r="B716" s="235">
        <v>41821</v>
      </c>
      <c r="C716" s="235">
        <v>42185</v>
      </c>
      <c r="D716" s="236">
        <v>253.45</v>
      </c>
    </row>
    <row r="717" spans="1:4" x14ac:dyDescent="0.2">
      <c r="A717" s="88" t="s">
        <v>122</v>
      </c>
      <c r="B717" s="235">
        <v>41821</v>
      </c>
      <c r="C717" s="235">
        <v>42185</v>
      </c>
      <c r="D717" s="236">
        <v>244.07</v>
      </c>
    </row>
    <row r="718" spans="1:4" x14ac:dyDescent="0.2">
      <c r="A718" s="88" t="s">
        <v>322</v>
      </c>
      <c r="B718" s="235">
        <v>41821</v>
      </c>
      <c r="C718" s="235">
        <v>42185</v>
      </c>
      <c r="D718" s="236">
        <v>58.88</v>
      </c>
    </row>
    <row r="719" spans="1:4" x14ac:dyDescent="0.2">
      <c r="A719" s="88" t="s">
        <v>453</v>
      </c>
      <c r="B719" s="235">
        <v>41821</v>
      </c>
      <c r="C719" s="235">
        <v>42185</v>
      </c>
      <c r="D719" s="236">
        <v>508.83</v>
      </c>
    </row>
    <row r="720" spans="1:4" x14ac:dyDescent="0.2">
      <c r="A720" s="88" t="s">
        <v>540</v>
      </c>
      <c r="B720" s="235">
        <v>41821</v>
      </c>
      <c r="C720" s="235">
        <v>42185</v>
      </c>
      <c r="D720" s="236">
        <v>59.49</v>
      </c>
    </row>
    <row r="721" spans="1:4" x14ac:dyDescent="0.2">
      <c r="A721" s="88" t="s">
        <v>1061</v>
      </c>
      <c r="B721" s="235">
        <v>41821</v>
      </c>
      <c r="C721" s="235">
        <v>42185</v>
      </c>
      <c r="D721" s="236">
        <v>334.43</v>
      </c>
    </row>
    <row r="722" spans="1:4" x14ac:dyDescent="0.2">
      <c r="A722" s="88" t="s">
        <v>123</v>
      </c>
      <c r="B722" s="235">
        <v>41821</v>
      </c>
      <c r="C722" s="235">
        <v>42185</v>
      </c>
      <c r="D722" s="236">
        <v>212.87</v>
      </c>
    </row>
    <row r="723" spans="1:4" x14ac:dyDescent="0.2">
      <c r="A723" s="88" t="s">
        <v>323</v>
      </c>
      <c r="B723" s="235">
        <v>41821</v>
      </c>
      <c r="C723" s="235">
        <v>42185</v>
      </c>
      <c r="D723" s="236">
        <v>58.88</v>
      </c>
    </row>
    <row r="724" spans="1:4" x14ac:dyDescent="0.2">
      <c r="A724" s="88" t="s">
        <v>454</v>
      </c>
      <c r="B724" s="235">
        <v>41821</v>
      </c>
      <c r="C724" s="235">
        <v>42185</v>
      </c>
      <c r="D724" s="236">
        <v>432.71</v>
      </c>
    </row>
    <row r="725" spans="1:4" x14ac:dyDescent="0.2">
      <c r="A725" s="88" t="s">
        <v>541</v>
      </c>
      <c r="B725" s="235">
        <v>41821</v>
      </c>
      <c r="C725" s="235">
        <v>42185</v>
      </c>
      <c r="D725" s="236">
        <v>59.49</v>
      </c>
    </row>
    <row r="726" spans="1:4" x14ac:dyDescent="0.2">
      <c r="A726" s="88" t="s">
        <v>1062</v>
      </c>
      <c r="B726" s="235">
        <v>41821</v>
      </c>
      <c r="C726" s="235">
        <v>42185</v>
      </c>
      <c r="D726" s="236">
        <v>334.43</v>
      </c>
    </row>
    <row r="727" spans="1:4" x14ac:dyDescent="0.2">
      <c r="A727" s="88" t="s">
        <v>124</v>
      </c>
      <c r="B727" s="235">
        <v>41821</v>
      </c>
      <c r="C727" s="235">
        <v>42185</v>
      </c>
      <c r="D727" s="236">
        <v>235.68</v>
      </c>
    </row>
    <row r="728" spans="1:4" x14ac:dyDescent="0.2">
      <c r="A728" s="88" t="s">
        <v>1063</v>
      </c>
      <c r="B728" s="235">
        <v>41821</v>
      </c>
      <c r="C728" s="235">
        <v>42185</v>
      </c>
      <c r="D728" s="236">
        <v>501.94</v>
      </c>
    </row>
    <row r="729" spans="1:4" x14ac:dyDescent="0.2">
      <c r="A729" s="88" t="s">
        <v>1064</v>
      </c>
      <c r="B729" s="235">
        <v>41821</v>
      </c>
      <c r="C729" s="235">
        <v>42185</v>
      </c>
      <c r="D729" s="236">
        <v>0</v>
      </c>
    </row>
    <row r="730" spans="1:4" x14ac:dyDescent="0.2">
      <c r="A730" s="88" t="s">
        <v>1065</v>
      </c>
      <c r="B730" s="235">
        <v>41821</v>
      </c>
      <c r="C730" s="235">
        <v>42185</v>
      </c>
      <c r="D730" s="236">
        <v>253.45</v>
      </c>
    </row>
    <row r="731" spans="1:4" x14ac:dyDescent="0.2">
      <c r="A731" s="88" t="s">
        <v>125</v>
      </c>
      <c r="B731" s="235">
        <v>41821</v>
      </c>
      <c r="C731" s="235">
        <v>42185</v>
      </c>
      <c r="D731" s="236">
        <v>104.51</v>
      </c>
    </row>
    <row r="732" spans="1:4" x14ac:dyDescent="0.2">
      <c r="A732" s="88" t="s">
        <v>1066</v>
      </c>
      <c r="B732" s="235">
        <v>41821</v>
      </c>
      <c r="C732" s="235">
        <v>42185</v>
      </c>
      <c r="D732" s="236">
        <v>186.55</v>
      </c>
    </row>
    <row r="733" spans="1:4" x14ac:dyDescent="0.2">
      <c r="A733" s="88" t="s">
        <v>1067</v>
      </c>
      <c r="B733" s="235">
        <v>41821</v>
      </c>
      <c r="C733" s="235">
        <v>42185</v>
      </c>
      <c r="D733" s="236">
        <v>0</v>
      </c>
    </row>
    <row r="734" spans="1:4" x14ac:dyDescent="0.2">
      <c r="A734" s="88" t="s">
        <v>626</v>
      </c>
      <c r="B734" s="235">
        <v>41821</v>
      </c>
      <c r="C734" s="235">
        <v>42185</v>
      </c>
      <c r="D734" s="236">
        <v>108.46</v>
      </c>
    </row>
    <row r="735" spans="1:4" x14ac:dyDescent="0.2">
      <c r="A735" s="88" t="s">
        <v>126</v>
      </c>
      <c r="B735" s="235">
        <v>41821</v>
      </c>
      <c r="C735" s="235">
        <v>42185</v>
      </c>
      <c r="D735" s="236">
        <v>169.29</v>
      </c>
    </row>
    <row r="736" spans="1:4" x14ac:dyDescent="0.2">
      <c r="A736" s="88" t="s">
        <v>127</v>
      </c>
      <c r="B736" s="235">
        <v>41821</v>
      </c>
      <c r="C736" s="235">
        <v>42185</v>
      </c>
      <c r="D736" s="236">
        <v>208.87</v>
      </c>
    </row>
    <row r="737" spans="1:4" x14ac:dyDescent="0.2">
      <c r="A737" s="88" t="s">
        <v>128</v>
      </c>
      <c r="B737" s="235">
        <v>41821</v>
      </c>
      <c r="C737" s="235">
        <v>42185</v>
      </c>
      <c r="D737" s="236">
        <v>234.14</v>
      </c>
    </row>
    <row r="738" spans="1:4" x14ac:dyDescent="0.2">
      <c r="A738" s="88" t="s">
        <v>129</v>
      </c>
      <c r="B738" s="235">
        <v>41821</v>
      </c>
      <c r="C738" s="235">
        <v>42185</v>
      </c>
      <c r="D738" s="236">
        <v>377.25</v>
      </c>
    </row>
    <row r="739" spans="1:4" x14ac:dyDescent="0.2">
      <c r="A739" s="88" t="s">
        <v>324</v>
      </c>
      <c r="B739" s="235">
        <v>41821</v>
      </c>
      <c r="C739" s="235">
        <v>42185</v>
      </c>
      <c r="D739" s="236">
        <v>60.81</v>
      </c>
    </row>
    <row r="740" spans="1:4" x14ac:dyDescent="0.2">
      <c r="A740" s="88" t="s">
        <v>130</v>
      </c>
      <c r="B740" s="235">
        <v>41821</v>
      </c>
      <c r="C740" s="235">
        <v>42185</v>
      </c>
      <c r="D740" s="236">
        <v>162.74</v>
      </c>
    </row>
    <row r="741" spans="1:4" x14ac:dyDescent="0.2">
      <c r="A741" s="88" t="s">
        <v>1068</v>
      </c>
      <c r="B741" s="235">
        <v>41821</v>
      </c>
      <c r="C741" s="235">
        <v>42185</v>
      </c>
      <c r="D741" s="236">
        <v>162.74</v>
      </c>
    </row>
    <row r="742" spans="1:4" x14ac:dyDescent="0.2">
      <c r="A742" s="88" t="s">
        <v>131</v>
      </c>
      <c r="B742" s="235">
        <v>41821</v>
      </c>
      <c r="C742" s="235">
        <v>42185</v>
      </c>
      <c r="D742" s="236">
        <v>389.63</v>
      </c>
    </row>
    <row r="743" spans="1:4" x14ac:dyDescent="0.2">
      <c r="A743" s="88" t="s">
        <v>1069</v>
      </c>
      <c r="B743" s="235">
        <v>41821</v>
      </c>
      <c r="C743" s="235">
        <v>42185</v>
      </c>
      <c r="D743" s="236">
        <v>797.32</v>
      </c>
    </row>
    <row r="744" spans="1:4" x14ac:dyDescent="0.2">
      <c r="A744" s="88" t="s">
        <v>1070</v>
      </c>
      <c r="B744" s="235">
        <v>41821</v>
      </c>
      <c r="C744" s="235">
        <v>42185</v>
      </c>
      <c r="D744" s="236">
        <v>0</v>
      </c>
    </row>
    <row r="745" spans="1:4" x14ac:dyDescent="0.2">
      <c r="A745" s="88" t="s">
        <v>132</v>
      </c>
      <c r="B745" s="235">
        <v>41821</v>
      </c>
      <c r="C745" s="235">
        <v>42185</v>
      </c>
      <c r="D745" s="236">
        <v>420.83</v>
      </c>
    </row>
    <row r="746" spans="1:4" x14ac:dyDescent="0.2">
      <c r="A746" s="88" t="s">
        <v>325</v>
      </c>
      <c r="B746" s="235">
        <v>41821</v>
      </c>
      <c r="C746" s="235">
        <v>42185</v>
      </c>
      <c r="D746" s="236">
        <v>80.67</v>
      </c>
    </row>
    <row r="747" spans="1:4" x14ac:dyDescent="0.2">
      <c r="A747" s="88" t="s">
        <v>1071</v>
      </c>
      <c r="B747" s="235">
        <v>41821</v>
      </c>
      <c r="C747" s="235">
        <v>42185</v>
      </c>
      <c r="D747" s="236">
        <v>873.44</v>
      </c>
    </row>
    <row r="748" spans="1:4" x14ac:dyDescent="0.2">
      <c r="A748" s="88" t="s">
        <v>1072</v>
      </c>
      <c r="B748" s="235">
        <v>41821</v>
      </c>
      <c r="C748" s="235">
        <v>42185</v>
      </c>
      <c r="D748" s="236">
        <v>81.75</v>
      </c>
    </row>
    <row r="749" spans="1:4" x14ac:dyDescent="0.2">
      <c r="A749" s="88" t="s">
        <v>133</v>
      </c>
      <c r="B749" s="235">
        <v>41821</v>
      </c>
      <c r="C749" s="235">
        <v>42185</v>
      </c>
      <c r="D749" s="236">
        <v>358.43</v>
      </c>
    </row>
    <row r="750" spans="1:4" x14ac:dyDescent="0.2">
      <c r="A750" s="88" t="s">
        <v>1073</v>
      </c>
      <c r="B750" s="235">
        <v>41821</v>
      </c>
      <c r="C750" s="235">
        <v>42185</v>
      </c>
      <c r="D750" s="236">
        <v>432.34</v>
      </c>
    </row>
    <row r="751" spans="1:4" x14ac:dyDescent="0.2">
      <c r="A751" s="88" t="s">
        <v>326</v>
      </c>
      <c r="B751" s="235">
        <v>41821</v>
      </c>
      <c r="C751" s="235">
        <v>42185</v>
      </c>
      <c r="D751" s="236">
        <v>102.47</v>
      </c>
    </row>
    <row r="752" spans="1:4" x14ac:dyDescent="0.2">
      <c r="A752" s="88" t="s">
        <v>1074</v>
      </c>
      <c r="B752" s="235">
        <v>41821</v>
      </c>
      <c r="C752" s="235">
        <v>42185</v>
      </c>
      <c r="D752" s="236">
        <v>0</v>
      </c>
    </row>
    <row r="753" spans="1:4" x14ac:dyDescent="0.2">
      <c r="A753" s="88" t="s">
        <v>542</v>
      </c>
      <c r="B753" s="235">
        <v>41821</v>
      </c>
      <c r="C753" s="235">
        <v>42185</v>
      </c>
      <c r="D753" s="236">
        <v>104.02</v>
      </c>
    </row>
    <row r="754" spans="1:4" x14ac:dyDescent="0.2">
      <c r="A754" s="88" t="s">
        <v>1075</v>
      </c>
      <c r="B754" s="235">
        <v>41821</v>
      </c>
      <c r="C754" s="235">
        <v>42185</v>
      </c>
      <c r="D754" s="236">
        <v>314.77</v>
      </c>
    </row>
    <row r="755" spans="1:4" x14ac:dyDescent="0.2">
      <c r="A755" s="88" t="s">
        <v>1076</v>
      </c>
      <c r="B755" s="235">
        <v>41821</v>
      </c>
      <c r="C755" s="235">
        <v>42185</v>
      </c>
      <c r="D755" s="236">
        <v>379.55</v>
      </c>
    </row>
    <row r="756" spans="1:4" x14ac:dyDescent="0.2">
      <c r="A756" s="88" t="s">
        <v>1077</v>
      </c>
      <c r="B756" s="235">
        <v>41821</v>
      </c>
      <c r="C756" s="235">
        <v>42185</v>
      </c>
      <c r="D756" s="236">
        <v>115.15</v>
      </c>
    </row>
    <row r="757" spans="1:4" x14ac:dyDescent="0.2">
      <c r="A757" s="88" t="s">
        <v>1078</v>
      </c>
      <c r="B757" s="235">
        <v>41821</v>
      </c>
      <c r="C757" s="235">
        <v>42185</v>
      </c>
      <c r="D757" s="236">
        <v>0</v>
      </c>
    </row>
    <row r="758" spans="1:4" x14ac:dyDescent="0.2">
      <c r="A758" s="88" t="s">
        <v>1079</v>
      </c>
      <c r="B758" s="235">
        <v>41821</v>
      </c>
      <c r="C758" s="235">
        <v>42185</v>
      </c>
      <c r="D758" s="236">
        <v>0</v>
      </c>
    </row>
    <row r="759" spans="1:4" x14ac:dyDescent="0.2">
      <c r="A759" s="88" t="s">
        <v>134</v>
      </c>
      <c r="B759" s="235">
        <v>41821</v>
      </c>
      <c r="C759" s="235">
        <v>42185</v>
      </c>
      <c r="D759" s="236">
        <v>278.91000000000003</v>
      </c>
    </row>
    <row r="760" spans="1:4" x14ac:dyDescent="0.2">
      <c r="A760" s="88" t="s">
        <v>327</v>
      </c>
      <c r="B760" s="235">
        <v>41821</v>
      </c>
      <c r="C760" s="235">
        <v>42185</v>
      </c>
      <c r="D760" s="236">
        <v>185.79</v>
      </c>
    </row>
    <row r="761" spans="1:4" x14ac:dyDescent="0.2">
      <c r="A761" s="88" t="s">
        <v>135</v>
      </c>
      <c r="B761" s="235">
        <v>41821</v>
      </c>
      <c r="C761" s="235">
        <v>42185</v>
      </c>
      <c r="D761" s="236">
        <v>506.26</v>
      </c>
    </row>
    <row r="762" spans="1:4" x14ac:dyDescent="0.2">
      <c r="A762" s="88" t="s">
        <v>1080</v>
      </c>
      <c r="B762" s="235">
        <v>41821</v>
      </c>
      <c r="C762" s="235">
        <v>42185</v>
      </c>
      <c r="D762" s="236">
        <v>916.4</v>
      </c>
    </row>
    <row r="763" spans="1:4" x14ac:dyDescent="0.2">
      <c r="A763" s="88" t="s">
        <v>1081</v>
      </c>
      <c r="B763" s="235">
        <v>41821</v>
      </c>
      <c r="C763" s="235">
        <v>42185</v>
      </c>
      <c r="D763" s="236">
        <v>0</v>
      </c>
    </row>
    <row r="764" spans="1:4" x14ac:dyDescent="0.2">
      <c r="A764" s="88" t="s">
        <v>136</v>
      </c>
      <c r="B764" s="235">
        <v>41821</v>
      </c>
      <c r="C764" s="235">
        <v>42185</v>
      </c>
      <c r="D764" s="236">
        <v>475.06</v>
      </c>
    </row>
    <row r="765" spans="1:4" x14ac:dyDescent="0.2">
      <c r="A765" s="88" t="s">
        <v>1082</v>
      </c>
      <c r="B765" s="235">
        <v>41821</v>
      </c>
      <c r="C765" s="235">
        <v>42185</v>
      </c>
      <c r="D765" s="236">
        <v>840.28</v>
      </c>
    </row>
    <row r="766" spans="1:4" x14ac:dyDescent="0.2">
      <c r="A766" s="88" t="s">
        <v>1083</v>
      </c>
      <c r="B766" s="235">
        <v>41821</v>
      </c>
      <c r="C766" s="235">
        <v>42185</v>
      </c>
      <c r="D766" s="236">
        <v>0</v>
      </c>
    </row>
    <row r="767" spans="1:4" x14ac:dyDescent="0.2">
      <c r="A767" s="88" t="s">
        <v>137</v>
      </c>
      <c r="B767" s="235">
        <v>41821</v>
      </c>
      <c r="C767" s="235">
        <v>42185</v>
      </c>
      <c r="D767" s="236">
        <v>537.46</v>
      </c>
    </row>
    <row r="768" spans="1:4" x14ac:dyDescent="0.2">
      <c r="A768" s="88" t="s">
        <v>328</v>
      </c>
      <c r="B768" s="235">
        <v>41821</v>
      </c>
      <c r="C768" s="235">
        <v>42185</v>
      </c>
      <c r="D768" s="236">
        <v>197.31</v>
      </c>
    </row>
    <row r="769" spans="1:4" x14ac:dyDescent="0.2">
      <c r="A769" s="88" t="s">
        <v>1084</v>
      </c>
      <c r="B769" s="235">
        <v>41821</v>
      </c>
      <c r="C769" s="235">
        <v>42185</v>
      </c>
      <c r="D769" s="236">
        <v>992.52</v>
      </c>
    </row>
    <row r="770" spans="1:4" x14ac:dyDescent="0.2">
      <c r="A770" s="88" t="s">
        <v>543</v>
      </c>
      <c r="B770" s="235">
        <v>41821</v>
      </c>
      <c r="C770" s="235">
        <v>42185</v>
      </c>
      <c r="D770" s="236">
        <v>200.83</v>
      </c>
    </row>
    <row r="771" spans="1:4" x14ac:dyDescent="0.2">
      <c r="A771" s="88" t="s">
        <v>1085</v>
      </c>
      <c r="B771" s="235">
        <v>41821</v>
      </c>
      <c r="C771" s="235">
        <v>42185</v>
      </c>
      <c r="D771" s="236">
        <v>0</v>
      </c>
    </row>
    <row r="772" spans="1:4" x14ac:dyDescent="0.2">
      <c r="A772" s="88" t="s">
        <v>1086</v>
      </c>
      <c r="B772" s="235">
        <v>41821</v>
      </c>
      <c r="C772" s="235">
        <v>42185</v>
      </c>
      <c r="D772" s="236">
        <v>75.930000000000007</v>
      </c>
    </row>
    <row r="773" spans="1:4" x14ac:dyDescent="0.2">
      <c r="A773" s="88" t="s">
        <v>1087</v>
      </c>
      <c r="B773" s="235">
        <v>41821</v>
      </c>
      <c r="C773" s="235">
        <v>42185</v>
      </c>
      <c r="D773" s="236">
        <v>167.33</v>
      </c>
    </row>
    <row r="774" spans="1:4" x14ac:dyDescent="0.2">
      <c r="A774" s="88" t="s">
        <v>1088</v>
      </c>
      <c r="B774" s="235">
        <v>41821</v>
      </c>
      <c r="C774" s="235">
        <v>42185</v>
      </c>
      <c r="D774" s="236">
        <v>87.45</v>
      </c>
    </row>
    <row r="775" spans="1:4" x14ac:dyDescent="0.2">
      <c r="A775" s="88" t="s">
        <v>1089</v>
      </c>
      <c r="B775" s="235">
        <v>41821</v>
      </c>
      <c r="C775" s="235">
        <v>42185</v>
      </c>
      <c r="D775" s="236">
        <v>102.55</v>
      </c>
    </row>
    <row r="776" spans="1:4" x14ac:dyDescent="0.2">
      <c r="A776" s="88" t="s">
        <v>1090</v>
      </c>
      <c r="B776" s="235">
        <v>41821</v>
      </c>
      <c r="C776" s="235">
        <v>42185</v>
      </c>
      <c r="D776" s="236">
        <v>75.930000000000007</v>
      </c>
    </row>
    <row r="777" spans="1:4" x14ac:dyDescent="0.2">
      <c r="A777" s="88" t="s">
        <v>1091</v>
      </c>
      <c r="B777" s="235">
        <v>41821</v>
      </c>
      <c r="C777" s="235">
        <v>42185</v>
      </c>
      <c r="D777" s="236">
        <v>167.33</v>
      </c>
    </row>
    <row r="778" spans="1:4" x14ac:dyDescent="0.2">
      <c r="A778" s="88" t="s">
        <v>1092</v>
      </c>
      <c r="B778" s="235">
        <v>41821</v>
      </c>
      <c r="C778" s="235">
        <v>42185</v>
      </c>
      <c r="D778" s="236">
        <v>75.930000000000007</v>
      </c>
    </row>
    <row r="779" spans="1:4" x14ac:dyDescent="0.2">
      <c r="A779" s="88" t="s">
        <v>663</v>
      </c>
      <c r="B779" s="235">
        <v>41821</v>
      </c>
      <c r="C779" s="235">
        <v>42185</v>
      </c>
      <c r="D779" s="236">
        <v>0</v>
      </c>
    </row>
    <row r="780" spans="1:4" x14ac:dyDescent="0.2">
      <c r="A780" s="88" t="s">
        <v>138</v>
      </c>
      <c r="B780" s="235">
        <v>41821</v>
      </c>
      <c r="C780" s="235">
        <v>42185</v>
      </c>
      <c r="D780" s="236">
        <v>102.55</v>
      </c>
    </row>
    <row r="781" spans="1:4" x14ac:dyDescent="0.2">
      <c r="A781" s="88" t="s">
        <v>329</v>
      </c>
      <c r="B781" s="235">
        <v>41821</v>
      </c>
      <c r="C781" s="235">
        <v>42185</v>
      </c>
      <c r="D781" s="236">
        <v>75.930000000000007</v>
      </c>
    </row>
    <row r="782" spans="1:4" x14ac:dyDescent="0.2">
      <c r="A782" s="88" t="s">
        <v>330</v>
      </c>
      <c r="B782" s="235">
        <v>41821</v>
      </c>
      <c r="C782" s="235">
        <v>42185</v>
      </c>
      <c r="D782" s="236">
        <v>88.41</v>
      </c>
    </row>
    <row r="783" spans="1:4" x14ac:dyDescent="0.2">
      <c r="A783" s="88" t="s">
        <v>331</v>
      </c>
      <c r="B783" s="235">
        <v>41821</v>
      </c>
      <c r="C783" s="235">
        <v>42185</v>
      </c>
      <c r="D783" s="236">
        <v>75.930000000000007</v>
      </c>
    </row>
    <row r="784" spans="1:4" x14ac:dyDescent="0.2">
      <c r="A784" s="88" t="s">
        <v>332</v>
      </c>
      <c r="B784" s="235">
        <v>41821</v>
      </c>
      <c r="C784" s="235">
        <v>42185</v>
      </c>
      <c r="D784" s="236">
        <v>87.45</v>
      </c>
    </row>
    <row r="785" spans="1:4" x14ac:dyDescent="0.2">
      <c r="A785" s="88" t="s">
        <v>664</v>
      </c>
      <c r="B785" s="235">
        <v>41821</v>
      </c>
      <c r="C785" s="235">
        <v>42185</v>
      </c>
      <c r="D785" s="236">
        <v>0</v>
      </c>
    </row>
    <row r="786" spans="1:4" x14ac:dyDescent="0.2">
      <c r="A786" s="88" t="s">
        <v>139</v>
      </c>
      <c r="B786" s="235">
        <v>41821</v>
      </c>
      <c r="C786" s="235">
        <v>42185</v>
      </c>
      <c r="D786" s="236">
        <v>102.55</v>
      </c>
    </row>
    <row r="787" spans="1:4" x14ac:dyDescent="0.2">
      <c r="A787" s="88" t="s">
        <v>1093</v>
      </c>
      <c r="B787" s="235">
        <v>41821</v>
      </c>
      <c r="C787" s="235">
        <v>42185</v>
      </c>
      <c r="D787" s="236">
        <v>75.930000000000007</v>
      </c>
    </row>
    <row r="788" spans="1:4" x14ac:dyDescent="0.2">
      <c r="A788" s="88" t="s">
        <v>1094</v>
      </c>
      <c r="B788" s="235">
        <v>41821</v>
      </c>
      <c r="C788" s="235">
        <v>42185</v>
      </c>
      <c r="D788" s="236">
        <v>167.33</v>
      </c>
    </row>
    <row r="789" spans="1:4" x14ac:dyDescent="0.2">
      <c r="A789" s="88" t="s">
        <v>1095</v>
      </c>
      <c r="B789" s="235">
        <v>41821</v>
      </c>
      <c r="C789" s="235">
        <v>42185</v>
      </c>
      <c r="D789" s="236">
        <v>220.52</v>
      </c>
    </row>
    <row r="790" spans="1:4" x14ac:dyDescent="0.2">
      <c r="A790" s="88" t="s">
        <v>665</v>
      </c>
      <c r="B790" s="235">
        <v>41821</v>
      </c>
      <c r="C790" s="235">
        <v>42185</v>
      </c>
      <c r="D790" s="236">
        <v>0</v>
      </c>
    </row>
    <row r="791" spans="1:4" x14ac:dyDescent="0.2">
      <c r="A791" s="88" t="s">
        <v>140</v>
      </c>
      <c r="B791" s="235">
        <v>41821</v>
      </c>
      <c r="C791" s="235">
        <v>42185</v>
      </c>
      <c r="D791" s="236">
        <v>102.55</v>
      </c>
    </row>
    <row r="792" spans="1:4" x14ac:dyDescent="0.2">
      <c r="A792" s="88" t="s">
        <v>333</v>
      </c>
      <c r="B792" s="235">
        <v>41821</v>
      </c>
      <c r="C792" s="235">
        <v>42185</v>
      </c>
      <c r="D792" s="236">
        <v>75.930000000000007</v>
      </c>
    </row>
    <row r="793" spans="1:4" x14ac:dyDescent="0.2">
      <c r="A793" s="88" t="s">
        <v>1096</v>
      </c>
      <c r="B793" s="235">
        <v>41821</v>
      </c>
      <c r="C793" s="235">
        <v>42185</v>
      </c>
      <c r="D793" s="236">
        <v>75.930000000000007</v>
      </c>
    </row>
    <row r="794" spans="1:4" x14ac:dyDescent="0.2">
      <c r="A794" s="88" t="s">
        <v>1097</v>
      </c>
      <c r="B794" s="235">
        <v>41821</v>
      </c>
      <c r="C794" s="235">
        <v>42185</v>
      </c>
      <c r="D794" s="236">
        <v>167.33</v>
      </c>
    </row>
    <row r="795" spans="1:4" x14ac:dyDescent="0.2">
      <c r="A795" s="88" t="s">
        <v>334</v>
      </c>
      <c r="B795" s="235">
        <v>41821</v>
      </c>
      <c r="C795" s="235">
        <v>42185</v>
      </c>
      <c r="D795" s="236">
        <v>88.41</v>
      </c>
    </row>
    <row r="796" spans="1:4" x14ac:dyDescent="0.2">
      <c r="A796" s="88" t="s">
        <v>1098</v>
      </c>
      <c r="B796" s="235">
        <v>41821</v>
      </c>
      <c r="C796" s="235">
        <v>42185</v>
      </c>
      <c r="D796" s="236">
        <v>220.52</v>
      </c>
    </row>
    <row r="797" spans="1:4" x14ac:dyDescent="0.2">
      <c r="A797" s="88" t="s">
        <v>1099</v>
      </c>
      <c r="B797" s="235">
        <v>41821</v>
      </c>
      <c r="C797" s="235">
        <v>42185</v>
      </c>
      <c r="D797" s="236">
        <v>87.45</v>
      </c>
    </row>
    <row r="798" spans="1:4" x14ac:dyDescent="0.2">
      <c r="A798" s="88" t="s">
        <v>1100</v>
      </c>
      <c r="B798" s="235">
        <v>41821</v>
      </c>
      <c r="C798" s="235">
        <v>42185</v>
      </c>
      <c r="D798" s="236">
        <v>75.930000000000007</v>
      </c>
    </row>
    <row r="799" spans="1:4" x14ac:dyDescent="0.2">
      <c r="A799" s="88" t="s">
        <v>666</v>
      </c>
      <c r="B799" s="235">
        <v>41821</v>
      </c>
      <c r="C799" s="235">
        <v>42185</v>
      </c>
      <c r="D799" s="236">
        <v>0</v>
      </c>
    </row>
    <row r="800" spans="1:4" x14ac:dyDescent="0.2">
      <c r="A800" s="88" t="s">
        <v>1101</v>
      </c>
      <c r="B800" s="235">
        <v>41821</v>
      </c>
      <c r="C800" s="235">
        <v>42185</v>
      </c>
      <c r="D800" s="236">
        <v>105.99</v>
      </c>
    </row>
    <row r="801" spans="1:4" x14ac:dyDescent="0.2">
      <c r="A801" s="88" t="s">
        <v>335</v>
      </c>
      <c r="B801" s="235">
        <v>41821</v>
      </c>
      <c r="C801" s="235">
        <v>42185</v>
      </c>
      <c r="D801" s="236">
        <v>79.37</v>
      </c>
    </row>
    <row r="802" spans="1:4" x14ac:dyDescent="0.2">
      <c r="A802" s="88" t="s">
        <v>1102</v>
      </c>
      <c r="B802" s="235">
        <v>41821</v>
      </c>
      <c r="C802" s="235">
        <v>42185</v>
      </c>
      <c r="D802" s="236">
        <v>79.37</v>
      </c>
    </row>
    <row r="803" spans="1:4" x14ac:dyDescent="0.2">
      <c r="A803" s="88" t="s">
        <v>1103</v>
      </c>
      <c r="B803" s="235">
        <v>41821</v>
      </c>
      <c r="C803" s="235">
        <v>42185</v>
      </c>
      <c r="D803" s="236">
        <v>170.77</v>
      </c>
    </row>
    <row r="804" spans="1:4" x14ac:dyDescent="0.2">
      <c r="A804" s="88" t="s">
        <v>1104</v>
      </c>
      <c r="B804" s="235">
        <v>41821</v>
      </c>
      <c r="C804" s="235">
        <v>42185</v>
      </c>
      <c r="D804" s="236">
        <v>79.37</v>
      </c>
    </row>
    <row r="805" spans="1:4" x14ac:dyDescent="0.2">
      <c r="A805" s="88" t="s">
        <v>1105</v>
      </c>
      <c r="B805" s="235">
        <v>41821</v>
      </c>
      <c r="C805" s="235">
        <v>42185</v>
      </c>
      <c r="D805" s="236">
        <v>90.89</v>
      </c>
    </row>
    <row r="806" spans="1:4" x14ac:dyDescent="0.2">
      <c r="A806" s="88" t="s">
        <v>1106</v>
      </c>
      <c r="B806" s="235">
        <v>41821</v>
      </c>
      <c r="C806" s="235">
        <v>42185</v>
      </c>
      <c r="D806" s="236">
        <v>0</v>
      </c>
    </row>
    <row r="807" spans="1:4" x14ac:dyDescent="0.2">
      <c r="A807" s="88" t="s">
        <v>1107</v>
      </c>
      <c r="B807" s="235">
        <v>41821</v>
      </c>
      <c r="C807" s="235">
        <v>42185</v>
      </c>
      <c r="D807" s="236">
        <v>105.99</v>
      </c>
    </row>
    <row r="808" spans="1:4" x14ac:dyDescent="0.2">
      <c r="A808" s="88" t="s">
        <v>336</v>
      </c>
      <c r="B808" s="235">
        <v>41821</v>
      </c>
      <c r="C808" s="235">
        <v>42185</v>
      </c>
      <c r="D808" s="236">
        <v>79.37</v>
      </c>
    </row>
    <row r="809" spans="1:4" x14ac:dyDescent="0.2">
      <c r="A809" s="88" t="s">
        <v>1108</v>
      </c>
      <c r="B809" s="235">
        <v>41821</v>
      </c>
      <c r="C809" s="235">
        <v>42185</v>
      </c>
      <c r="D809" s="236">
        <v>170.77</v>
      </c>
    </row>
    <row r="810" spans="1:4" x14ac:dyDescent="0.2">
      <c r="A810" s="88" t="s">
        <v>667</v>
      </c>
      <c r="B810" s="235">
        <v>41821</v>
      </c>
      <c r="C810" s="235">
        <v>42185</v>
      </c>
      <c r="D810" s="236">
        <v>0</v>
      </c>
    </row>
    <row r="811" spans="1:4" x14ac:dyDescent="0.2">
      <c r="A811" s="88" t="s">
        <v>1109</v>
      </c>
      <c r="B811" s="235">
        <v>41821</v>
      </c>
      <c r="C811" s="235">
        <v>42185</v>
      </c>
      <c r="D811" s="236">
        <v>105.99</v>
      </c>
    </row>
    <row r="812" spans="1:4" x14ac:dyDescent="0.2">
      <c r="A812" s="88" t="s">
        <v>1110</v>
      </c>
      <c r="B812" s="235">
        <v>41821</v>
      </c>
      <c r="C812" s="235">
        <v>42185</v>
      </c>
      <c r="D812" s="236">
        <v>79.37</v>
      </c>
    </row>
    <row r="813" spans="1:4" x14ac:dyDescent="0.2">
      <c r="A813" s="88" t="s">
        <v>1111</v>
      </c>
      <c r="B813" s="235">
        <v>41821</v>
      </c>
      <c r="C813" s="235">
        <v>42185</v>
      </c>
      <c r="D813" s="236">
        <v>136.79</v>
      </c>
    </row>
    <row r="814" spans="1:4" x14ac:dyDescent="0.2">
      <c r="A814" s="88" t="s">
        <v>337</v>
      </c>
      <c r="B814" s="235">
        <v>41821</v>
      </c>
      <c r="C814" s="235">
        <v>42185</v>
      </c>
      <c r="D814" s="236">
        <v>79.37</v>
      </c>
    </row>
    <row r="815" spans="1:4" x14ac:dyDescent="0.2">
      <c r="A815" s="88" t="s">
        <v>141</v>
      </c>
      <c r="B815" s="235">
        <v>41821</v>
      </c>
      <c r="C815" s="235">
        <v>42185</v>
      </c>
      <c r="D815" s="236">
        <v>170.77</v>
      </c>
    </row>
    <row r="816" spans="1:4" x14ac:dyDescent="0.2">
      <c r="A816" s="88" t="s">
        <v>142</v>
      </c>
      <c r="B816" s="235">
        <v>41821</v>
      </c>
      <c r="C816" s="235">
        <v>42185</v>
      </c>
      <c r="D816" s="236">
        <v>223.96</v>
      </c>
    </row>
    <row r="817" spans="1:4" x14ac:dyDescent="0.2">
      <c r="A817" s="88" t="s">
        <v>668</v>
      </c>
      <c r="B817" s="235">
        <v>41821</v>
      </c>
      <c r="C817" s="235">
        <v>42185</v>
      </c>
      <c r="D817" s="236">
        <v>0</v>
      </c>
    </row>
    <row r="818" spans="1:4" x14ac:dyDescent="0.2">
      <c r="A818" s="88" t="s">
        <v>1112</v>
      </c>
      <c r="B818" s="235">
        <v>41821</v>
      </c>
      <c r="C818" s="235">
        <v>42185</v>
      </c>
      <c r="D818" s="236">
        <v>105.99</v>
      </c>
    </row>
    <row r="819" spans="1:4" x14ac:dyDescent="0.2">
      <c r="A819" s="88" t="s">
        <v>338</v>
      </c>
      <c r="B819" s="235">
        <v>41821</v>
      </c>
      <c r="C819" s="235">
        <v>42185</v>
      </c>
      <c r="D819" s="236">
        <v>79.37</v>
      </c>
    </row>
    <row r="820" spans="1:4" x14ac:dyDescent="0.2">
      <c r="A820" s="88" t="s">
        <v>1113</v>
      </c>
      <c r="B820" s="235">
        <v>41821</v>
      </c>
      <c r="C820" s="235">
        <v>42185</v>
      </c>
      <c r="D820" s="236">
        <v>92.01</v>
      </c>
    </row>
    <row r="821" spans="1:4" x14ac:dyDescent="0.2">
      <c r="A821" s="88" t="s">
        <v>1114</v>
      </c>
      <c r="B821" s="235">
        <v>41821</v>
      </c>
      <c r="C821" s="235">
        <v>42185</v>
      </c>
      <c r="D821" s="236">
        <v>170.77</v>
      </c>
    </row>
    <row r="822" spans="1:4" x14ac:dyDescent="0.2">
      <c r="A822" s="88" t="s">
        <v>1115</v>
      </c>
      <c r="B822" s="235">
        <v>41821</v>
      </c>
      <c r="C822" s="235">
        <v>42185</v>
      </c>
      <c r="D822" s="236">
        <v>223.96</v>
      </c>
    </row>
    <row r="823" spans="1:4" x14ac:dyDescent="0.2">
      <c r="A823" s="88" t="s">
        <v>1116</v>
      </c>
      <c r="B823" s="235">
        <v>41821</v>
      </c>
      <c r="C823" s="235">
        <v>42185</v>
      </c>
      <c r="D823" s="236">
        <v>0</v>
      </c>
    </row>
    <row r="824" spans="1:4" x14ac:dyDescent="0.2">
      <c r="A824" s="88" t="s">
        <v>1117</v>
      </c>
      <c r="B824" s="235">
        <v>41821</v>
      </c>
      <c r="C824" s="235">
        <v>42185</v>
      </c>
      <c r="D824" s="236">
        <v>105.99</v>
      </c>
    </row>
    <row r="825" spans="1:4" x14ac:dyDescent="0.2">
      <c r="A825" s="88" t="s">
        <v>1118</v>
      </c>
      <c r="B825" s="235">
        <v>41821</v>
      </c>
      <c r="C825" s="235">
        <v>42185</v>
      </c>
      <c r="D825" s="236">
        <v>0</v>
      </c>
    </row>
    <row r="826" spans="1:4" x14ac:dyDescent="0.2">
      <c r="A826" s="88" t="s">
        <v>1119</v>
      </c>
      <c r="B826" s="235">
        <v>41821</v>
      </c>
      <c r="C826" s="235">
        <v>42185</v>
      </c>
      <c r="D826" s="236">
        <v>79.37</v>
      </c>
    </row>
    <row r="827" spans="1:4" x14ac:dyDescent="0.2">
      <c r="A827" s="88" t="s">
        <v>1120</v>
      </c>
      <c r="B827" s="235">
        <v>41821</v>
      </c>
      <c r="C827" s="235">
        <v>42185</v>
      </c>
      <c r="D827" s="236">
        <v>91.85</v>
      </c>
    </row>
    <row r="828" spans="1:4" x14ac:dyDescent="0.2">
      <c r="A828" s="88" t="s">
        <v>1121</v>
      </c>
      <c r="B828" s="235">
        <v>41821</v>
      </c>
      <c r="C828" s="235">
        <v>42185</v>
      </c>
      <c r="D828" s="236">
        <v>90.89</v>
      </c>
    </row>
    <row r="829" spans="1:4" x14ac:dyDescent="0.2">
      <c r="A829" s="88" t="s">
        <v>1122</v>
      </c>
      <c r="B829" s="235">
        <v>41821</v>
      </c>
      <c r="C829" s="235">
        <v>42185</v>
      </c>
      <c r="D829" s="236">
        <v>0</v>
      </c>
    </row>
    <row r="830" spans="1:4" x14ac:dyDescent="0.2">
      <c r="A830" s="88" t="s">
        <v>1123</v>
      </c>
      <c r="B830" s="235">
        <v>41821</v>
      </c>
      <c r="C830" s="235">
        <v>42185</v>
      </c>
      <c r="D830" s="236">
        <v>132.53</v>
      </c>
    </row>
    <row r="831" spans="1:4" x14ac:dyDescent="0.2">
      <c r="A831" s="88" t="s">
        <v>339</v>
      </c>
      <c r="B831" s="235">
        <v>41821</v>
      </c>
      <c r="C831" s="235">
        <v>42185</v>
      </c>
      <c r="D831" s="236">
        <v>79.37</v>
      </c>
    </row>
    <row r="832" spans="1:4" x14ac:dyDescent="0.2">
      <c r="A832" s="88" t="s">
        <v>1124</v>
      </c>
      <c r="B832" s="235">
        <v>41821</v>
      </c>
      <c r="C832" s="235">
        <v>42185</v>
      </c>
      <c r="D832" s="236">
        <v>132.53</v>
      </c>
    </row>
    <row r="833" spans="1:4" x14ac:dyDescent="0.2">
      <c r="A833" s="88" t="s">
        <v>1125</v>
      </c>
      <c r="B833" s="235">
        <v>41821</v>
      </c>
      <c r="C833" s="235">
        <v>42185</v>
      </c>
      <c r="D833" s="236">
        <v>79.37</v>
      </c>
    </row>
    <row r="834" spans="1:4" x14ac:dyDescent="0.2">
      <c r="A834" s="88" t="s">
        <v>1126</v>
      </c>
      <c r="B834" s="235">
        <v>41821</v>
      </c>
      <c r="C834" s="235">
        <v>42185</v>
      </c>
      <c r="D834" s="236">
        <v>90.89</v>
      </c>
    </row>
    <row r="835" spans="1:4" x14ac:dyDescent="0.2">
      <c r="A835" s="88" t="s">
        <v>1127</v>
      </c>
      <c r="B835" s="235">
        <v>41821</v>
      </c>
      <c r="C835" s="235">
        <v>42185</v>
      </c>
      <c r="D835" s="236">
        <v>0</v>
      </c>
    </row>
    <row r="836" spans="1:4" x14ac:dyDescent="0.2">
      <c r="A836" s="88" t="s">
        <v>1128</v>
      </c>
      <c r="B836" s="235">
        <v>41821</v>
      </c>
      <c r="C836" s="235">
        <v>42185</v>
      </c>
      <c r="D836" s="236">
        <v>0</v>
      </c>
    </row>
    <row r="837" spans="1:4" x14ac:dyDescent="0.2">
      <c r="A837" s="88" t="s">
        <v>1129</v>
      </c>
      <c r="B837" s="235">
        <v>41821</v>
      </c>
      <c r="C837" s="235">
        <v>42185</v>
      </c>
      <c r="D837" s="236">
        <v>119.54</v>
      </c>
    </row>
    <row r="838" spans="1:4" x14ac:dyDescent="0.2">
      <c r="A838" s="88" t="s">
        <v>1130</v>
      </c>
      <c r="B838" s="235">
        <v>41821</v>
      </c>
      <c r="C838" s="235">
        <v>42185</v>
      </c>
      <c r="D838" s="236">
        <v>40.46</v>
      </c>
    </row>
    <row r="839" spans="1:4" x14ac:dyDescent="0.2">
      <c r="A839" s="88" t="s">
        <v>1131</v>
      </c>
      <c r="B839" s="235">
        <v>41821</v>
      </c>
      <c r="C839" s="235">
        <v>42185</v>
      </c>
      <c r="D839" s="236">
        <v>151.81</v>
      </c>
    </row>
    <row r="840" spans="1:4" x14ac:dyDescent="0.2">
      <c r="A840" s="88" t="s">
        <v>1132</v>
      </c>
      <c r="B840" s="235">
        <v>41821</v>
      </c>
      <c r="C840" s="235">
        <v>42185</v>
      </c>
      <c r="D840" s="236">
        <v>40.46</v>
      </c>
    </row>
    <row r="841" spans="1:4" x14ac:dyDescent="0.2">
      <c r="A841" s="88" t="s">
        <v>1133</v>
      </c>
      <c r="B841" s="235">
        <v>41821</v>
      </c>
      <c r="C841" s="235">
        <v>42185</v>
      </c>
      <c r="D841" s="236">
        <v>184.08</v>
      </c>
    </row>
    <row r="842" spans="1:4" x14ac:dyDescent="0.2">
      <c r="A842" s="88" t="s">
        <v>1134</v>
      </c>
      <c r="B842" s="235">
        <v>41821</v>
      </c>
      <c r="C842" s="235">
        <v>42185</v>
      </c>
      <c r="D842" s="236">
        <v>40.46</v>
      </c>
    </row>
    <row r="843" spans="1:4" x14ac:dyDescent="0.2">
      <c r="A843" s="88" t="s">
        <v>1135</v>
      </c>
      <c r="B843" s="235">
        <v>41821</v>
      </c>
      <c r="C843" s="235">
        <v>42185</v>
      </c>
      <c r="D843" s="236">
        <v>216.35</v>
      </c>
    </row>
    <row r="844" spans="1:4" x14ac:dyDescent="0.2">
      <c r="A844" s="88" t="s">
        <v>1136</v>
      </c>
      <c r="B844" s="235">
        <v>41821</v>
      </c>
      <c r="C844" s="235">
        <v>42185</v>
      </c>
      <c r="D844" s="236">
        <v>40.46</v>
      </c>
    </row>
    <row r="845" spans="1:4" x14ac:dyDescent="0.2">
      <c r="A845" s="88" t="s">
        <v>1137</v>
      </c>
      <c r="B845" s="235">
        <v>41821</v>
      </c>
      <c r="C845" s="235">
        <v>42185</v>
      </c>
      <c r="D845" s="236">
        <v>184.08</v>
      </c>
    </row>
    <row r="846" spans="1:4" x14ac:dyDescent="0.2">
      <c r="A846" s="88" t="s">
        <v>1138</v>
      </c>
      <c r="B846" s="235">
        <v>41821</v>
      </c>
      <c r="C846" s="235">
        <v>42185</v>
      </c>
      <c r="D846" s="236">
        <v>52.02</v>
      </c>
    </row>
    <row r="847" spans="1:4" x14ac:dyDescent="0.2">
      <c r="A847" s="88" t="s">
        <v>1139</v>
      </c>
      <c r="B847" s="235">
        <v>41821</v>
      </c>
      <c r="C847" s="235">
        <v>42185</v>
      </c>
      <c r="D847" s="236">
        <v>413.66</v>
      </c>
    </row>
    <row r="848" spans="1:4" x14ac:dyDescent="0.2">
      <c r="A848" s="88" t="s">
        <v>1140</v>
      </c>
      <c r="B848" s="235">
        <v>41821</v>
      </c>
      <c r="C848" s="235">
        <v>42185</v>
      </c>
      <c r="D848" s="236">
        <v>52.02</v>
      </c>
    </row>
    <row r="849" spans="1:4" x14ac:dyDescent="0.2">
      <c r="A849" s="88" t="s">
        <v>1141</v>
      </c>
      <c r="B849" s="235">
        <v>41821</v>
      </c>
      <c r="C849" s="235">
        <v>42185</v>
      </c>
      <c r="D849" s="236">
        <v>445.93</v>
      </c>
    </row>
    <row r="850" spans="1:4" x14ac:dyDescent="0.2">
      <c r="A850" s="88" t="s">
        <v>1142</v>
      </c>
      <c r="B850" s="235">
        <v>41821</v>
      </c>
      <c r="C850" s="235">
        <v>42185</v>
      </c>
      <c r="D850" s="236">
        <v>52.02</v>
      </c>
    </row>
    <row r="851" spans="1:4" x14ac:dyDescent="0.2">
      <c r="A851" s="88" t="s">
        <v>1143</v>
      </c>
      <c r="B851" s="235">
        <v>41821</v>
      </c>
      <c r="C851" s="235">
        <v>42185</v>
      </c>
      <c r="D851" s="236">
        <v>478.21</v>
      </c>
    </row>
    <row r="852" spans="1:4" x14ac:dyDescent="0.2">
      <c r="A852" s="88" t="s">
        <v>1144</v>
      </c>
      <c r="B852" s="235">
        <v>41821</v>
      </c>
      <c r="C852" s="235">
        <v>42185</v>
      </c>
      <c r="D852" s="236">
        <v>52.02</v>
      </c>
    </row>
    <row r="853" spans="1:4" x14ac:dyDescent="0.2">
      <c r="A853" s="88" t="s">
        <v>1145</v>
      </c>
      <c r="B853" s="235">
        <v>41821</v>
      </c>
      <c r="C853" s="235">
        <v>42185</v>
      </c>
      <c r="D853" s="236">
        <v>270.25</v>
      </c>
    </row>
    <row r="854" spans="1:4" x14ac:dyDescent="0.2">
      <c r="A854" s="88" t="s">
        <v>1146</v>
      </c>
      <c r="B854" s="235">
        <v>41821</v>
      </c>
      <c r="C854" s="235">
        <v>42185</v>
      </c>
      <c r="D854" s="236">
        <v>52.98</v>
      </c>
    </row>
    <row r="855" spans="1:4" x14ac:dyDescent="0.2">
      <c r="A855" s="88" t="s">
        <v>1147</v>
      </c>
      <c r="B855" s="235">
        <v>41821</v>
      </c>
      <c r="C855" s="235">
        <v>42185</v>
      </c>
      <c r="D855" s="236">
        <v>302.52</v>
      </c>
    </row>
    <row r="856" spans="1:4" x14ac:dyDescent="0.2">
      <c r="A856" s="88" t="s">
        <v>1148</v>
      </c>
      <c r="B856" s="235">
        <v>41821</v>
      </c>
      <c r="C856" s="235">
        <v>42185</v>
      </c>
      <c r="D856" s="236">
        <v>52.98</v>
      </c>
    </row>
    <row r="857" spans="1:4" x14ac:dyDescent="0.2">
      <c r="A857" s="88" t="s">
        <v>1149</v>
      </c>
      <c r="B857" s="235">
        <v>41821</v>
      </c>
      <c r="C857" s="235">
        <v>42185</v>
      </c>
      <c r="D857" s="236">
        <v>334.79</v>
      </c>
    </row>
    <row r="858" spans="1:4" x14ac:dyDescent="0.2">
      <c r="A858" s="88" t="s">
        <v>1150</v>
      </c>
      <c r="B858" s="235">
        <v>41821</v>
      </c>
      <c r="C858" s="235">
        <v>42185</v>
      </c>
      <c r="D858" s="236">
        <v>52.98</v>
      </c>
    </row>
    <row r="859" spans="1:4" x14ac:dyDescent="0.2">
      <c r="A859" s="88" t="s">
        <v>1151</v>
      </c>
      <c r="B859" s="235">
        <v>41821</v>
      </c>
      <c r="C859" s="235">
        <v>42185</v>
      </c>
      <c r="D859" s="236">
        <v>367.06</v>
      </c>
    </row>
    <row r="860" spans="1:4" x14ac:dyDescent="0.2">
      <c r="A860" s="88" t="s">
        <v>1152</v>
      </c>
      <c r="B860" s="235">
        <v>41821</v>
      </c>
      <c r="C860" s="235">
        <v>42185</v>
      </c>
      <c r="D860" s="236">
        <v>52.98</v>
      </c>
    </row>
    <row r="861" spans="1:4" x14ac:dyDescent="0.2">
      <c r="A861" s="88" t="s">
        <v>1153</v>
      </c>
      <c r="B861" s="235">
        <v>41821</v>
      </c>
      <c r="C861" s="235">
        <v>42185</v>
      </c>
      <c r="D861" s="236">
        <v>0</v>
      </c>
    </row>
    <row r="862" spans="1:4" x14ac:dyDescent="0.2">
      <c r="A862" s="88" t="s">
        <v>1154</v>
      </c>
      <c r="B862" s="235">
        <v>41821</v>
      </c>
      <c r="C862" s="235">
        <v>42185</v>
      </c>
      <c r="D862" s="236">
        <v>0</v>
      </c>
    </row>
    <row r="863" spans="1:4" x14ac:dyDescent="0.2">
      <c r="A863" s="88" t="s">
        <v>1155</v>
      </c>
      <c r="B863" s="235">
        <v>41821</v>
      </c>
      <c r="C863" s="235">
        <v>42185</v>
      </c>
      <c r="D863" s="236">
        <v>119.54</v>
      </c>
    </row>
    <row r="864" spans="1:4" x14ac:dyDescent="0.2">
      <c r="A864" s="88" t="s">
        <v>1156</v>
      </c>
      <c r="B864" s="235">
        <v>41821</v>
      </c>
      <c r="C864" s="235">
        <v>42185</v>
      </c>
      <c r="D864" s="236">
        <v>40.46</v>
      </c>
    </row>
    <row r="865" spans="1:4" x14ac:dyDescent="0.2">
      <c r="A865" s="88" t="s">
        <v>1157</v>
      </c>
      <c r="B865" s="235">
        <v>41821</v>
      </c>
      <c r="C865" s="235">
        <v>42185</v>
      </c>
      <c r="D865" s="236">
        <v>151.81</v>
      </c>
    </row>
    <row r="866" spans="1:4" x14ac:dyDescent="0.2">
      <c r="A866" s="88" t="s">
        <v>1158</v>
      </c>
      <c r="B866" s="235">
        <v>41821</v>
      </c>
      <c r="C866" s="235">
        <v>42185</v>
      </c>
      <c r="D866" s="236">
        <v>40.46</v>
      </c>
    </row>
    <row r="867" spans="1:4" x14ac:dyDescent="0.2">
      <c r="A867" s="88" t="s">
        <v>1159</v>
      </c>
      <c r="B867" s="235">
        <v>41821</v>
      </c>
      <c r="C867" s="235">
        <v>42185</v>
      </c>
      <c r="D867" s="236">
        <v>184.08</v>
      </c>
    </row>
    <row r="868" spans="1:4" x14ac:dyDescent="0.2">
      <c r="A868" s="88" t="s">
        <v>1160</v>
      </c>
      <c r="B868" s="235">
        <v>41821</v>
      </c>
      <c r="C868" s="235">
        <v>42185</v>
      </c>
      <c r="D868" s="236">
        <v>40.46</v>
      </c>
    </row>
    <row r="869" spans="1:4" x14ac:dyDescent="0.2">
      <c r="A869" s="88" t="s">
        <v>1161</v>
      </c>
      <c r="B869" s="235">
        <v>41821</v>
      </c>
      <c r="C869" s="235">
        <v>42185</v>
      </c>
      <c r="D869" s="236">
        <v>216.35</v>
      </c>
    </row>
    <row r="870" spans="1:4" x14ac:dyDescent="0.2">
      <c r="A870" s="88" t="s">
        <v>1162</v>
      </c>
      <c r="B870" s="235">
        <v>41821</v>
      </c>
      <c r="C870" s="235">
        <v>42185</v>
      </c>
      <c r="D870" s="236">
        <v>40.46</v>
      </c>
    </row>
    <row r="871" spans="1:4" x14ac:dyDescent="0.2">
      <c r="A871" s="88" t="s">
        <v>1163</v>
      </c>
      <c r="B871" s="235">
        <v>41821</v>
      </c>
      <c r="C871" s="235">
        <v>42185</v>
      </c>
      <c r="D871" s="236">
        <v>381.39</v>
      </c>
    </row>
    <row r="872" spans="1:4" x14ac:dyDescent="0.2">
      <c r="A872" s="88" t="s">
        <v>1164</v>
      </c>
      <c r="B872" s="235">
        <v>41821</v>
      </c>
      <c r="C872" s="235">
        <v>42185</v>
      </c>
      <c r="D872" s="236">
        <v>52.02</v>
      </c>
    </row>
    <row r="873" spans="1:4" x14ac:dyDescent="0.2">
      <c r="A873" s="88" t="s">
        <v>1165</v>
      </c>
      <c r="B873" s="235">
        <v>41821</v>
      </c>
      <c r="C873" s="235">
        <v>42185</v>
      </c>
      <c r="D873" s="236">
        <v>413.66</v>
      </c>
    </row>
    <row r="874" spans="1:4" x14ac:dyDescent="0.2">
      <c r="A874" s="88" t="s">
        <v>1166</v>
      </c>
      <c r="B874" s="235">
        <v>41821</v>
      </c>
      <c r="C874" s="235">
        <v>42185</v>
      </c>
      <c r="D874" s="236">
        <v>52.02</v>
      </c>
    </row>
    <row r="875" spans="1:4" x14ac:dyDescent="0.2">
      <c r="A875" s="88" t="s">
        <v>1167</v>
      </c>
      <c r="B875" s="235">
        <v>41821</v>
      </c>
      <c r="C875" s="235">
        <v>42185</v>
      </c>
      <c r="D875" s="236">
        <v>445.93</v>
      </c>
    </row>
    <row r="876" spans="1:4" x14ac:dyDescent="0.2">
      <c r="A876" s="88" t="s">
        <v>1168</v>
      </c>
      <c r="B876" s="235">
        <v>41821</v>
      </c>
      <c r="C876" s="235">
        <v>42185</v>
      </c>
      <c r="D876" s="236">
        <v>52.02</v>
      </c>
    </row>
    <row r="877" spans="1:4" x14ac:dyDescent="0.2">
      <c r="A877" s="88" t="s">
        <v>1169</v>
      </c>
      <c r="B877" s="235">
        <v>41821</v>
      </c>
      <c r="C877" s="235">
        <v>42185</v>
      </c>
      <c r="D877" s="236">
        <v>478.21</v>
      </c>
    </row>
    <row r="878" spans="1:4" x14ac:dyDescent="0.2">
      <c r="A878" s="88" t="s">
        <v>1170</v>
      </c>
      <c r="B878" s="235">
        <v>41821</v>
      </c>
      <c r="C878" s="235">
        <v>42185</v>
      </c>
      <c r="D878" s="236">
        <v>52.02</v>
      </c>
    </row>
    <row r="879" spans="1:4" x14ac:dyDescent="0.2">
      <c r="A879" s="88" t="s">
        <v>1171</v>
      </c>
      <c r="B879" s="235">
        <v>41821</v>
      </c>
      <c r="C879" s="235">
        <v>42185</v>
      </c>
      <c r="D879" s="236">
        <v>270.25</v>
      </c>
    </row>
    <row r="880" spans="1:4" x14ac:dyDescent="0.2">
      <c r="A880" s="88" t="s">
        <v>1172</v>
      </c>
      <c r="B880" s="235">
        <v>41821</v>
      </c>
      <c r="C880" s="235">
        <v>42185</v>
      </c>
      <c r="D880" s="236">
        <v>52.98</v>
      </c>
    </row>
    <row r="881" spans="1:4" x14ac:dyDescent="0.2">
      <c r="A881" s="88" t="s">
        <v>1173</v>
      </c>
      <c r="B881" s="235">
        <v>41821</v>
      </c>
      <c r="C881" s="235">
        <v>42185</v>
      </c>
      <c r="D881" s="236">
        <v>302.52</v>
      </c>
    </row>
    <row r="882" spans="1:4" x14ac:dyDescent="0.2">
      <c r="A882" s="88" t="s">
        <v>1174</v>
      </c>
      <c r="B882" s="235">
        <v>41821</v>
      </c>
      <c r="C882" s="235">
        <v>42185</v>
      </c>
      <c r="D882" s="236">
        <v>52.98</v>
      </c>
    </row>
    <row r="883" spans="1:4" x14ac:dyDescent="0.2">
      <c r="A883" s="88" t="s">
        <v>1175</v>
      </c>
      <c r="B883" s="235">
        <v>41821</v>
      </c>
      <c r="C883" s="235">
        <v>42185</v>
      </c>
      <c r="D883" s="236">
        <v>334.79</v>
      </c>
    </row>
    <row r="884" spans="1:4" x14ac:dyDescent="0.2">
      <c r="A884" s="88" t="s">
        <v>1176</v>
      </c>
      <c r="B884" s="235">
        <v>41821</v>
      </c>
      <c r="C884" s="235">
        <v>42185</v>
      </c>
      <c r="D884" s="236">
        <v>52.98</v>
      </c>
    </row>
    <row r="885" spans="1:4" x14ac:dyDescent="0.2">
      <c r="A885" s="88" t="s">
        <v>1177</v>
      </c>
      <c r="B885" s="235">
        <v>41821</v>
      </c>
      <c r="C885" s="235">
        <v>42185</v>
      </c>
      <c r="D885" s="236">
        <v>367.06</v>
      </c>
    </row>
    <row r="886" spans="1:4" x14ac:dyDescent="0.2">
      <c r="A886" s="88" t="s">
        <v>1178</v>
      </c>
      <c r="B886" s="235">
        <v>41821</v>
      </c>
      <c r="C886" s="235">
        <v>42185</v>
      </c>
      <c r="D886" s="236">
        <v>52.98</v>
      </c>
    </row>
    <row r="887" spans="1:4" x14ac:dyDescent="0.2">
      <c r="A887" s="88" t="s">
        <v>1179</v>
      </c>
      <c r="B887" s="235">
        <v>41821</v>
      </c>
      <c r="C887" s="235">
        <v>42185</v>
      </c>
      <c r="D887" s="236">
        <v>119.54</v>
      </c>
    </row>
    <row r="888" spans="1:4" x14ac:dyDescent="0.2">
      <c r="A888" s="88" t="s">
        <v>1180</v>
      </c>
      <c r="B888" s="235">
        <v>41821</v>
      </c>
      <c r="C888" s="235">
        <v>42185</v>
      </c>
      <c r="D888" s="236">
        <v>0</v>
      </c>
    </row>
    <row r="889" spans="1:4" x14ac:dyDescent="0.2">
      <c r="A889" s="88" t="s">
        <v>1181</v>
      </c>
      <c r="B889" s="235">
        <v>41821</v>
      </c>
      <c r="C889" s="235">
        <v>42185</v>
      </c>
      <c r="D889" s="236">
        <v>0</v>
      </c>
    </row>
    <row r="890" spans="1:4" x14ac:dyDescent="0.2">
      <c r="A890" s="88" t="s">
        <v>1182</v>
      </c>
      <c r="B890" s="235">
        <v>41821</v>
      </c>
      <c r="C890" s="235">
        <v>42185</v>
      </c>
      <c r="D890" s="236">
        <v>0</v>
      </c>
    </row>
    <row r="891" spans="1:4" x14ac:dyDescent="0.2">
      <c r="A891" s="88" t="s">
        <v>1183</v>
      </c>
      <c r="B891" s="235">
        <v>41821</v>
      </c>
      <c r="C891" s="235">
        <v>42185</v>
      </c>
      <c r="D891" s="236">
        <v>0</v>
      </c>
    </row>
    <row r="892" spans="1:4" x14ac:dyDescent="0.2">
      <c r="A892" s="88" t="s">
        <v>1184</v>
      </c>
      <c r="B892" s="235">
        <v>41821</v>
      </c>
      <c r="C892" s="235">
        <v>42185</v>
      </c>
      <c r="D892" s="236">
        <v>177.22</v>
      </c>
    </row>
    <row r="893" spans="1:4" x14ac:dyDescent="0.2">
      <c r="A893" s="88" t="s">
        <v>1185</v>
      </c>
      <c r="B893" s="235">
        <v>41821</v>
      </c>
      <c r="C893" s="235">
        <v>42185</v>
      </c>
      <c r="D893" s="236">
        <v>177.22</v>
      </c>
    </row>
    <row r="894" spans="1:4" x14ac:dyDescent="0.2">
      <c r="A894" s="88" t="s">
        <v>1186</v>
      </c>
      <c r="B894" s="235">
        <v>41821</v>
      </c>
      <c r="C894" s="235">
        <v>42185</v>
      </c>
      <c r="D894" s="236">
        <v>177.22</v>
      </c>
    </row>
    <row r="895" spans="1:4" x14ac:dyDescent="0.2">
      <c r="A895" s="88" t="s">
        <v>1187</v>
      </c>
      <c r="B895" s="235">
        <v>41821</v>
      </c>
      <c r="C895" s="235">
        <v>42185</v>
      </c>
      <c r="D895" s="236">
        <v>0</v>
      </c>
    </row>
    <row r="896" spans="1:4" x14ac:dyDescent="0.2">
      <c r="A896" s="88" t="s">
        <v>1188</v>
      </c>
      <c r="B896" s="235">
        <v>41821</v>
      </c>
      <c r="C896" s="235">
        <v>42185</v>
      </c>
      <c r="D896" s="236">
        <v>84.14</v>
      </c>
    </row>
    <row r="897" spans="1:4" x14ac:dyDescent="0.2">
      <c r="A897" s="88" t="s">
        <v>1189</v>
      </c>
      <c r="B897" s="235">
        <v>41821</v>
      </c>
      <c r="C897" s="235">
        <v>42185</v>
      </c>
      <c r="D897" s="236">
        <v>148.91999999999999</v>
      </c>
    </row>
    <row r="898" spans="1:4" x14ac:dyDescent="0.2">
      <c r="A898" s="88" t="s">
        <v>1190</v>
      </c>
      <c r="B898" s="235">
        <v>41821</v>
      </c>
      <c r="C898" s="235">
        <v>42185</v>
      </c>
      <c r="D898" s="236">
        <v>68.099999999999994</v>
      </c>
    </row>
    <row r="899" spans="1:4" x14ac:dyDescent="0.2">
      <c r="A899" s="88" t="s">
        <v>1191</v>
      </c>
      <c r="B899" s="235">
        <v>41821</v>
      </c>
      <c r="C899" s="235">
        <v>42185</v>
      </c>
      <c r="D899" s="236">
        <v>202.1</v>
      </c>
    </row>
    <row r="900" spans="1:4" x14ac:dyDescent="0.2">
      <c r="A900" s="88" t="s">
        <v>1192</v>
      </c>
      <c r="B900" s="235">
        <v>41821</v>
      </c>
      <c r="C900" s="235">
        <v>42185</v>
      </c>
      <c r="D900" s="236">
        <v>84.14</v>
      </c>
    </row>
    <row r="901" spans="1:4" x14ac:dyDescent="0.2">
      <c r="A901" s="88" t="s">
        <v>1193</v>
      </c>
      <c r="B901" s="235">
        <v>41821</v>
      </c>
      <c r="C901" s="235">
        <v>42185</v>
      </c>
      <c r="D901" s="236">
        <v>55.62</v>
      </c>
    </row>
    <row r="902" spans="1:4" x14ac:dyDescent="0.2">
      <c r="A902" s="88" t="s">
        <v>1194</v>
      </c>
      <c r="B902" s="235">
        <v>41821</v>
      </c>
      <c r="C902" s="235">
        <v>42185</v>
      </c>
      <c r="D902" s="236">
        <v>202.1</v>
      </c>
    </row>
    <row r="903" spans="1:4" x14ac:dyDescent="0.2">
      <c r="A903" s="88" t="s">
        <v>143</v>
      </c>
      <c r="B903" s="235">
        <v>41821</v>
      </c>
      <c r="C903" s="235">
        <v>42185</v>
      </c>
      <c r="D903" s="236">
        <v>84.14</v>
      </c>
    </row>
    <row r="904" spans="1:4" x14ac:dyDescent="0.2">
      <c r="A904" s="88" t="s">
        <v>340</v>
      </c>
      <c r="B904" s="235">
        <v>41821</v>
      </c>
      <c r="C904" s="235">
        <v>42185</v>
      </c>
      <c r="D904" s="236">
        <v>55.62</v>
      </c>
    </row>
    <row r="905" spans="1:4" x14ac:dyDescent="0.2">
      <c r="A905" s="88" t="s">
        <v>1195</v>
      </c>
      <c r="B905" s="235">
        <v>41821</v>
      </c>
      <c r="C905" s="235">
        <v>42185</v>
      </c>
      <c r="D905" s="236">
        <v>132.66999999999999</v>
      </c>
    </row>
    <row r="906" spans="1:4" x14ac:dyDescent="0.2">
      <c r="A906" s="88" t="s">
        <v>144</v>
      </c>
      <c r="B906" s="235">
        <v>41821</v>
      </c>
      <c r="C906" s="235">
        <v>42185</v>
      </c>
      <c r="D906" s="236">
        <v>148.91999999999999</v>
      </c>
    </row>
    <row r="907" spans="1:4" x14ac:dyDescent="0.2">
      <c r="A907" s="88" t="s">
        <v>1196</v>
      </c>
      <c r="B907" s="235">
        <v>41821</v>
      </c>
      <c r="C907" s="235">
        <v>42185</v>
      </c>
      <c r="D907" s="236">
        <v>68.099999999999994</v>
      </c>
    </row>
    <row r="908" spans="1:4" x14ac:dyDescent="0.2">
      <c r="A908" s="88" t="s">
        <v>145</v>
      </c>
      <c r="B908" s="235">
        <v>41821</v>
      </c>
      <c r="C908" s="235">
        <v>42185</v>
      </c>
      <c r="D908" s="236">
        <v>202.1</v>
      </c>
    </row>
    <row r="909" spans="1:4" x14ac:dyDescent="0.2">
      <c r="A909" s="88" t="s">
        <v>341</v>
      </c>
      <c r="B909" s="235">
        <v>41821</v>
      </c>
      <c r="C909" s="235">
        <v>42185</v>
      </c>
      <c r="D909" s="236">
        <v>67.14</v>
      </c>
    </row>
    <row r="910" spans="1:4" x14ac:dyDescent="0.2">
      <c r="A910" s="88" t="s">
        <v>146</v>
      </c>
      <c r="B910" s="235">
        <v>41821</v>
      </c>
      <c r="C910" s="235">
        <v>42185</v>
      </c>
      <c r="D910" s="236">
        <v>96.32</v>
      </c>
    </row>
    <row r="911" spans="1:4" x14ac:dyDescent="0.2">
      <c r="A911" s="88" t="s">
        <v>342</v>
      </c>
      <c r="B911" s="235">
        <v>41821</v>
      </c>
      <c r="C911" s="235">
        <v>42185</v>
      </c>
      <c r="D911" s="236">
        <v>55.62</v>
      </c>
    </row>
    <row r="912" spans="1:4" x14ac:dyDescent="0.2">
      <c r="A912" s="88" t="s">
        <v>1197</v>
      </c>
      <c r="B912" s="235">
        <v>41821</v>
      </c>
      <c r="C912" s="235">
        <v>42185</v>
      </c>
      <c r="D912" s="236">
        <v>0</v>
      </c>
    </row>
    <row r="913" spans="1:4" x14ac:dyDescent="0.2">
      <c r="A913" s="88" t="s">
        <v>147</v>
      </c>
      <c r="B913" s="235">
        <v>41821</v>
      </c>
      <c r="C913" s="235">
        <v>42185</v>
      </c>
      <c r="D913" s="236">
        <v>107.61</v>
      </c>
    </row>
    <row r="914" spans="1:4" x14ac:dyDescent="0.2">
      <c r="A914" s="88" t="s">
        <v>343</v>
      </c>
      <c r="B914" s="235">
        <v>41821</v>
      </c>
      <c r="C914" s="235">
        <v>42185</v>
      </c>
      <c r="D914" s="236">
        <v>58.22</v>
      </c>
    </row>
    <row r="915" spans="1:4" x14ac:dyDescent="0.2">
      <c r="A915" s="88" t="s">
        <v>1198</v>
      </c>
      <c r="B915" s="235">
        <v>41821</v>
      </c>
      <c r="C915" s="235">
        <v>42185</v>
      </c>
      <c r="D915" s="236">
        <v>107.81</v>
      </c>
    </row>
    <row r="916" spans="1:4" x14ac:dyDescent="0.2">
      <c r="A916" s="88" t="s">
        <v>148</v>
      </c>
      <c r="B916" s="235">
        <v>41821</v>
      </c>
      <c r="C916" s="235">
        <v>42185</v>
      </c>
      <c r="D916" s="236">
        <v>172.39</v>
      </c>
    </row>
    <row r="917" spans="1:4" x14ac:dyDescent="0.2">
      <c r="A917" s="88" t="s">
        <v>344</v>
      </c>
      <c r="B917" s="235">
        <v>41821</v>
      </c>
      <c r="C917" s="235">
        <v>42185</v>
      </c>
      <c r="D917" s="236">
        <v>70.7</v>
      </c>
    </row>
    <row r="918" spans="1:4" x14ac:dyDescent="0.2">
      <c r="A918" s="88" t="s">
        <v>149</v>
      </c>
      <c r="B918" s="235">
        <v>41821</v>
      </c>
      <c r="C918" s="235">
        <v>42185</v>
      </c>
      <c r="D918" s="236">
        <v>211.98</v>
      </c>
    </row>
    <row r="919" spans="1:4" x14ac:dyDescent="0.2">
      <c r="A919" s="88" t="s">
        <v>345</v>
      </c>
      <c r="B919" s="235">
        <v>41821</v>
      </c>
      <c r="C919" s="235">
        <v>42185</v>
      </c>
      <c r="D919" s="236">
        <v>69.739999999999995</v>
      </c>
    </row>
    <row r="920" spans="1:4" x14ac:dyDescent="0.2">
      <c r="A920" s="88" t="s">
        <v>150</v>
      </c>
      <c r="B920" s="235">
        <v>41821</v>
      </c>
      <c r="C920" s="235">
        <v>42185</v>
      </c>
      <c r="D920" s="236">
        <v>110.98</v>
      </c>
    </row>
    <row r="921" spans="1:4" x14ac:dyDescent="0.2">
      <c r="A921" s="88" t="s">
        <v>346</v>
      </c>
      <c r="B921" s="235">
        <v>41821</v>
      </c>
      <c r="C921" s="235">
        <v>42185</v>
      </c>
      <c r="D921" s="236">
        <v>61.4</v>
      </c>
    </row>
    <row r="922" spans="1:4" x14ac:dyDescent="0.2">
      <c r="A922" s="88" t="s">
        <v>151</v>
      </c>
      <c r="B922" s="235">
        <v>41821</v>
      </c>
      <c r="C922" s="235">
        <v>42185</v>
      </c>
      <c r="D922" s="236">
        <v>175.76</v>
      </c>
    </row>
    <row r="923" spans="1:4" x14ac:dyDescent="0.2">
      <c r="A923" s="88" t="s">
        <v>1199</v>
      </c>
      <c r="B923" s="235">
        <v>41821</v>
      </c>
      <c r="C923" s="235">
        <v>42185</v>
      </c>
      <c r="D923" s="236">
        <v>73.88</v>
      </c>
    </row>
    <row r="924" spans="1:4" x14ac:dyDescent="0.2">
      <c r="A924" s="88" t="s">
        <v>152</v>
      </c>
      <c r="B924" s="235">
        <v>41821</v>
      </c>
      <c r="C924" s="235">
        <v>42185</v>
      </c>
      <c r="D924" s="236">
        <v>215.35</v>
      </c>
    </row>
    <row r="925" spans="1:4" x14ac:dyDescent="0.2">
      <c r="A925" s="88" t="s">
        <v>1200</v>
      </c>
      <c r="B925" s="235">
        <v>41821</v>
      </c>
      <c r="C925" s="235">
        <v>42185</v>
      </c>
      <c r="D925" s="236">
        <v>72.91</v>
      </c>
    </row>
    <row r="926" spans="1:4" x14ac:dyDescent="0.2">
      <c r="A926" s="88" t="s">
        <v>153</v>
      </c>
      <c r="B926" s="235">
        <v>41821</v>
      </c>
      <c r="C926" s="235">
        <v>42185</v>
      </c>
      <c r="D926" s="236">
        <v>115.49</v>
      </c>
    </row>
    <row r="927" spans="1:4" x14ac:dyDescent="0.2">
      <c r="A927" s="88" t="s">
        <v>347</v>
      </c>
      <c r="B927" s="235">
        <v>41821</v>
      </c>
      <c r="C927" s="235">
        <v>42185</v>
      </c>
      <c r="D927" s="236">
        <v>65.91</v>
      </c>
    </row>
    <row r="928" spans="1:4" x14ac:dyDescent="0.2">
      <c r="A928" s="88" t="s">
        <v>1201</v>
      </c>
      <c r="B928" s="235">
        <v>41821</v>
      </c>
      <c r="C928" s="235">
        <v>42185</v>
      </c>
      <c r="D928" s="236">
        <v>66.8</v>
      </c>
    </row>
    <row r="929" spans="1:4" x14ac:dyDescent="0.2">
      <c r="A929" s="88" t="s">
        <v>1202</v>
      </c>
      <c r="B929" s="235">
        <v>41821</v>
      </c>
      <c r="C929" s="235">
        <v>42185</v>
      </c>
      <c r="D929" s="236">
        <v>180.27</v>
      </c>
    </row>
    <row r="930" spans="1:4" x14ac:dyDescent="0.2">
      <c r="A930" s="88" t="s">
        <v>348</v>
      </c>
      <c r="B930" s="235">
        <v>41821</v>
      </c>
      <c r="C930" s="235">
        <v>42185</v>
      </c>
      <c r="D930" s="236">
        <v>78.39</v>
      </c>
    </row>
    <row r="931" spans="1:4" x14ac:dyDescent="0.2">
      <c r="A931" s="88" t="s">
        <v>1203</v>
      </c>
      <c r="B931" s="235">
        <v>41821</v>
      </c>
      <c r="C931" s="235">
        <v>42185</v>
      </c>
      <c r="D931" s="236">
        <v>79.319999999999993</v>
      </c>
    </row>
    <row r="932" spans="1:4" x14ac:dyDescent="0.2">
      <c r="A932" s="88" t="s">
        <v>1204</v>
      </c>
      <c r="B932" s="235">
        <v>41821</v>
      </c>
      <c r="C932" s="235">
        <v>42185</v>
      </c>
      <c r="D932" s="236">
        <v>219.86</v>
      </c>
    </row>
    <row r="933" spans="1:4" x14ac:dyDescent="0.2">
      <c r="A933" s="88" t="s">
        <v>349</v>
      </c>
      <c r="B933" s="235">
        <v>41821</v>
      </c>
      <c r="C933" s="235">
        <v>42185</v>
      </c>
      <c r="D933" s="236">
        <v>77.42</v>
      </c>
    </row>
    <row r="934" spans="1:4" x14ac:dyDescent="0.2">
      <c r="A934" s="88" t="s">
        <v>1205</v>
      </c>
      <c r="B934" s="235">
        <v>41821</v>
      </c>
      <c r="C934" s="235">
        <v>42185</v>
      </c>
      <c r="D934" s="236">
        <v>78.349999999999994</v>
      </c>
    </row>
    <row r="935" spans="1:4" x14ac:dyDescent="0.2">
      <c r="A935" s="88" t="s">
        <v>350</v>
      </c>
      <c r="B935" s="235">
        <v>41821</v>
      </c>
      <c r="C935" s="235">
        <v>42185</v>
      </c>
      <c r="D935" s="236">
        <v>77.42</v>
      </c>
    </row>
    <row r="936" spans="1:4" x14ac:dyDescent="0.2">
      <c r="A936" s="88" t="s">
        <v>1206</v>
      </c>
      <c r="B936" s="235">
        <v>41821</v>
      </c>
      <c r="C936" s="235">
        <v>42185</v>
      </c>
      <c r="D936" s="236">
        <v>77.42</v>
      </c>
    </row>
    <row r="937" spans="1:4" x14ac:dyDescent="0.2">
      <c r="A937" s="88" t="s">
        <v>351</v>
      </c>
      <c r="B937" s="235">
        <v>41821</v>
      </c>
      <c r="C937" s="235">
        <v>42185</v>
      </c>
      <c r="D937" s="236">
        <v>77.42</v>
      </c>
    </row>
    <row r="938" spans="1:4" x14ac:dyDescent="0.2">
      <c r="A938" s="88" t="s">
        <v>352</v>
      </c>
      <c r="B938" s="235">
        <v>41821</v>
      </c>
      <c r="C938" s="235">
        <v>42185</v>
      </c>
      <c r="D938" s="236">
        <v>65.91</v>
      </c>
    </row>
    <row r="939" spans="1:4" x14ac:dyDescent="0.2">
      <c r="A939" s="88" t="s">
        <v>1207</v>
      </c>
      <c r="B939" s="235">
        <v>41821</v>
      </c>
      <c r="C939" s="235">
        <v>42185</v>
      </c>
      <c r="D939" s="236">
        <v>115.49</v>
      </c>
    </row>
    <row r="940" spans="1:4" x14ac:dyDescent="0.2">
      <c r="A940" s="88" t="s">
        <v>1208</v>
      </c>
      <c r="B940" s="235">
        <v>41821</v>
      </c>
      <c r="C940" s="235">
        <v>42185</v>
      </c>
      <c r="D940" s="236">
        <v>65.91</v>
      </c>
    </row>
    <row r="941" spans="1:4" x14ac:dyDescent="0.2">
      <c r="A941" s="88" t="s">
        <v>1209</v>
      </c>
      <c r="B941" s="235">
        <v>41821</v>
      </c>
      <c r="C941" s="235">
        <v>42185</v>
      </c>
      <c r="D941" s="236">
        <v>121.12</v>
      </c>
    </row>
    <row r="942" spans="1:4" x14ac:dyDescent="0.2">
      <c r="A942" s="88" t="s">
        <v>1210</v>
      </c>
      <c r="B942" s="235">
        <v>41821</v>
      </c>
      <c r="C942" s="235">
        <v>42185</v>
      </c>
      <c r="D942" s="236">
        <v>180.27</v>
      </c>
    </row>
    <row r="943" spans="1:4" x14ac:dyDescent="0.2">
      <c r="A943" s="88" t="s">
        <v>1211</v>
      </c>
      <c r="B943" s="235">
        <v>41821</v>
      </c>
      <c r="C943" s="235">
        <v>42185</v>
      </c>
      <c r="D943" s="236">
        <v>185.9</v>
      </c>
    </row>
    <row r="944" spans="1:4" x14ac:dyDescent="0.2">
      <c r="A944" s="88" t="s">
        <v>353</v>
      </c>
      <c r="B944" s="235">
        <v>41821</v>
      </c>
      <c r="C944" s="235">
        <v>42185</v>
      </c>
      <c r="D944" s="236">
        <v>65.91</v>
      </c>
    </row>
    <row r="945" spans="1:4" x14ac:dyDescent="0.2">
      <c r="A945" s="88" t="s">
        <v>1212</v>
      </c>
      <c r="B945" s="235">
        <v>41821</v>
      </c>
      <c r="C945" s="235">
        <v>42185</v>
      </c>
      <c r="D945" s="236">
        <v>58.93</v>
      </c>
    </row>
    <row r="946" spans="1:4" x14ac:dyDescent="0.2">
      <c r="A946" s="88" t="s">
        <v>1213</v>
      </c>
      <c r="B946" s="235">
        <v>41821</v>
      </c>
      <c r="C946" s="235">
        <v>42185</v>
      </c>
      <c r="D946" s="236">
        <v>0</v>
      </c>
    </row>
    <row r="947" spans="1:4" x14ac:dyDescent="0.2">
      <c r="A947" s="88" t="s">
        <v>669</v>
      </c>
      <c r="B947" s="235">
        <v>41821</v>
      </c>
      <c r="C947" s="235">
        <v>42185</v>
      </c>
      <c r="D947" s="236">
        <v>0</v>
      </c>
    </row>
    <row r="948" spans="1:4" x14ac:dyDescent="0.2">
      <c r="A948" s="88" t="s">
        <v>354</v>
      </c>
      <c r="B948" s="235">
        <v>41821</v>
      </c>
      <c r="C948" s="235">
        <v>42185</v>
      </c>
      <c r="D948" s="236">
        <v>66.430000000000007</v>
      </c>
    </row>
    <row r="949" spans="1:4" x14ac:dyDescent="0.2">
      <c r="A949" s="88" t="s">
        <v>544</v>
      </c>
      <c r="B949" s="235">
        <v>41821</v>
      </c>
      <c r="C949" s="235">
        <v>42185</v>
      </c>
      <c r="D949" s="236">
        <v>67.41</v>
      </c>
    </row>
    <row r="950" spans="1:4" x14ac:dyDescent="0.2">
      <c r="A950" s="88" t="s">
        <v>355</v>
      </c>
      <c r="B950" s="235">
        <v>41821</v>
      </c>
      <c r="C950" s="235">
        <v>42185</v>
      </c>
      <c r="D950" s="236">
        <v>77.94</v>
      </c>
    </row>
    <row r="951" spans="1:4" x14ac:dyDescent="0.2">
      <c r="A951" s="88" t="s">
        <v>545</v>
      </c>
      <c r="B951" s="235">
        <v>41821</v>
      </c>
      <c r="C951" s="235">
        <v>42185</v>
      </c>
      <c r="D951" s="236">
        <v>78.959999999999994</v>
      </c>
    </row>
    <row r="952" spans="1:4" x14ac:dyDescent="0.2">
      <c r="A952" s="88" t="s">
        <v>356</v>
      </c>
      <c r="B952" s="235">
        <v>41821</v>
      </c>
      <c r="C952" s="235">
        <v>42185</v>
      </c>
      <c r="D952" s="236">
        <v>77.94</v>
      </c>
    </row>
    <row r="953" spans="1:4" x14ac:dyDescent="0.2">
      <c r="A953" s="88" t="s">
        <v>670</v>
      </c>
      <c r="B953" s="235">
        <v>41821</v>
      </c>
      <c r="C953" s="235">
        <v>42185</v>
      </c>
      <c r="D953" s="236">
        <v>0</v>
      </c>
    </row>
    <row r="954" spans="1:4" x14ac:dyDescent="0.2">
      <c r="A954" s="88" t="s">
        <v>1214</v>
      </c>
      <c r="B954" s="235">
        <v>41821</v>
      </c>
      <c r="C954" s="235">
        <v>42185</v>
      </c>
      <c r="D954" s="236">
        <v>225.09</v>
      </c>
    </row>
    <row r="955" spans="1:4" x14ac:dyDescent="0.2">
      <c r="A955" s="88" t="s">
        <v>1215</v>
      </c>
      <c r="B955" s="235">
        <v>41821</v>
      </c>
      <c r="C955" s="235">
        <v>42185</v>
      </c>
      <c r="D955" s="236">
        <v>0</v>
      </c>
    </row>
    <row r="956" spans="1:4" x14ac:dyDescent="0.2">
      <c r="A956" s="88" t="s">
        <v>1216</v>
      </c>
      <c r="B956" s="235">
        <v>41821</v>
      </c>
      <c r="C956" s="235">
        <v>42185</v>
      </c>
      <c r="D956" s="236">
        <v>0</v>
      </c>
    </row>
    <row r="957" spans="1:4" x14ac:dyDescent="0.2">
      <c r="A957" s="88" t="s">
        <v>671</v>
      </c>
      <c r="B957" s="235">
        <v>41821</v>
      </c>
      <c r="C957" s="235">
        <v>42185</v>
      </c>
      <c r="D957" s="236">
        <v>0</v>
      </c>
    </row>
    <row r="958" spans="1:4" x14ac:dyDescent="0.2">
      <c r="A958" s="88" t="s">
        <v>357</v>
      </c>
      <c r="B958" s="235">
        <v>41821</v>
      </c>
      <c r="C958" s="235">
        <v>42185</v>
      </c>
      <c r="D958" s="236">
        <v>70.930000000000007</v>
      </c>
    </row>
    <row r="959" spans="1:4" x14ac:dyDescent="0.2">
      <c r="A959" s="88" t="s">
        <v>1217</v>
      </c>
      <c r="B959" s="235">
        <v>41821</v>
      </c>
      <c r="C959" s="235">
        <v>42185</v>
      </c>
      <c r="D959" s="236">
        <v>71.94</v>
      </c>
    </row>
    <row r="960" spans="1:4" x14ac:dyDescent="0.2">
      <c r="A960" s="88" t="s">
        <v>1218</v>
      </c>
      <c r="B960" s="235">
        <v>41821</v>
      </c>
      <c r="C960" s="235">
        <v>42185</v>
      </c>
      <c r="D960" s="236">
        <v>83.41</v>
      </c>
    </row>
    <row r="961" spans="1:4" x14ac:dyDescent="0.2">
      <c r="A961" s="88" t="s">
        <v>1219</v>
      </c>
      <c r="B961" s="235">
        <v>41821</v>
      </c>
      <c r="C961" s="235">
        <v>42185</v>
      </c>
      <c r="D961" s="236">
        <v>84.13</v>
      </c>
    </row>
    <row r="962" spans="1:4" x14ac:dyDescent="0.2">
      <c r="A962" s="88" t="s">
        <v>358</v>
      </c>
      <c r="B962" s="235">
        <v>41821</v>
      </c>
      <c r="C962" s="235">
        <v>42185</v>
      </c>
      <c r="D962" s="236">
        <v>82.45</v>
      </c>
    </row>
    <row r="963" spans="1:4" x14ac:dyDescent="0.2">
      <c r="A963" s="88" t="s">
        <v>1220</v>
      </c>
      <c r="B963" s="235">
        <v>41821</v>
      </c>
      <c r="C963" s="235">
        <v>42185</v>
      </c>
      <c r="D963" s="236">
        <v>84.13</v>
      </c>
    </row>
    <row r="964" spans="1:4" x14ac:dyDescent="0.2">
      <c r="A964" s="88" t="s">
        <v>359</v>
      </c>
      <c r="B964" s="235">
        <v>41821</v>
      </c>
      <c r="C964" s="235">
        <v>42185</v>
      </c>
      <c r="D964" s="236">
        <v>82.45</v>
      </c>
    </row>
    <row r="965" spans="1:4" x14ac:dyDescent="0.2">
      <c r="A965" s="88" t="s">
        <v>360</v>
      </c>
      <c r="B965" s="235">
        <v>41821</v>
      </c>
      <c r="C965" s="235">
        <v>42185</v>
      </c>
      <c r="D965" s="236">
        <v>82.45</v>
      </c>
    </row>
    <row r="966" spans="1:4" x14ac:dyDescent="0.2">
      <c r="A966" s="88" t="s">
        <v>1221</v>
      </c>
      <c r="B966" s="235">
        <v>41821</v>
      </c>
      <c r="C966" s="235">
        <v>42185</v>
      </c>
      <c r="D966" s="236">
        <v>0</v>
      </c>
    </row>
    <row r="967" spans="1:4" x14ac:dyDescent="0.2">
      <c r="A967" s="88" t="s">
        <v>1222</v>
      </c>
      <c r="B967" s="235">
        <v>41821</v>
      </c>
      <c r="C967" s="235">
        <v>42185</v>
      </c>
      <c r="D967" s="236">
        <v>0</v>
      </c>
    </row>
    <row r="968" spans="1:4" x14ac:dyDescent="0.2">
      <c r="A968" s="88" t="s">
        <v>154</v>
      </c>
      <c r="B968" s="235">
        <v>41821</v>
      </c>
      <c r="C968" s="235">
        <v>42185</v>
      </c>
      <c r="D968" s="236">
        <v>120.52</v>
      </c>
    </row>
    <row r="969" spans="1:4" x14ac:dyDescent="0.2">
      <c r="A969" s="88" t="s">
        <v>361</v>
      </c>
      <c r="B969" s="235">
        <v>41821</v>
      </c>
      <c r="C969" s="235">
        <v>42185</v>
      </c>
      <c r="D969" s="236">
        <v>70.930000000000007</v>
      </c>
    </row>
    <row r="970" spans="1:4" x14ac:dyDescent="0.2">
      <c r="A970" s="88" t="s">
        <v>455</v>
      </c>
      <c r="B970" s="235">
        <v>41821</v>
      </c>
      <c r="C970" s="235">
        <v>42185</v>
      </c>
      <c r="D970" s="236">
        <v>194.68</v>
      </c>
    </row>
    <row r="971" spans="1:4" x14ac:dyDescent="0.2">
      <c r="A971" s="88" t="s">
        <v>546</v>
      </c>
      <c r="B971" s="235">
        <v>41821</v>
      </c>
      <c r="C971" s="235">
        <v>42185</v>
      </c>
      <c r="D971" s="236">
        <v>71.930000000000007</v>
      </c>
    </row>
    <row r="972" spans="1:4" x14ac:dyDescent="0.2">
      <c r="A972" s="88" t="s">
        <v>155</v>
      </c>
      <c r="B972" s="235">
        <v>41821</v>
      </c>
      <c r="C972" s="235">
        <v>42185</v>
      </c>
      <c r="D972" s="236">
        <v>224.89</v>
      </c>
    </row>
    <row r="973" spans="1:4" x14ac:dyDescent="0.2">
      <c r="A973" s="88" t="s">
        <v>362</v>
      </c>
      <c r="B973" s="235">
        <v>41821</v>
      </c>
      <c r="C973" s="235">
        <v>42185</v>
      </c>
      <c r="D973" s="236">
        <v>82.45</v>
      </c>
    </row>
    <row r="974" spans="1:4" x14ac:dyDescent="0.2">
      <c r="A974" s="88" t="s">
        <v>456</v>
      </c>
      <c r="B974" s="235">
        <v>41821</v>
      </c>
      <c r="C974" s="235">
        <v>42185</v>
      </c>
      <c r="D974" s="236">
        <v>428.39</v>
      </c>
    </row>
    <row r="975" spans="1:4" x14ac:dyDescent="0.2">
      <c r="A975" s="88" t="s">
        <v>547</v>
      </c>
      <c r="B975" s="235">
        <v>41821</v>
      </c>
      <c r="C975" s="235">
        <v>42185</v>
      </c>
      <c r="D975" s="236">
        <v>83.49</v>
      </c>
    </row>
    <row r="976" spans="1:4" x14ac:dyDescent="0.2">
      <c r="A976" s="88" t="s">
        <v>643</v>
      </c>
      <c r="B976" s="235">
        <v>41821</v>
      </c>
      <c r="C976" s="235">
        <v>42185</v>
      </c>
      <c r="D976" s="236">
        <v>357.85</v>
      </c>
    </row>
    <row r="977" spans="1:4" x14ac:dyDescent="0.2">
      <c r="A977" s="88" t="s">
        <v>363</v>
      </c>
      <c r="B977" s="235">
        <v>41821</v>
      </c>
      <c r="C977" s="235">
        <v>42185</v>
      </c>
      <c r="D977" s="236">
        <v>82.45</v>
      </c>
    </row>
    <row r="978" spans="1:4" x14ac:dyDescent="0.2">
      <c r="A978" s="88" t="s">
        <v>548</v>
      </c>
      <c r="B978" s="235">
        <v>41821</v>
      </c>
      <c r="C978" s="235">
        <v>42185</v>
      </c>
      <c r="D978" s="236">
        <v>83.49</v>
      </c>
    </row>
    <row r="979" spans="1:4" x14ac:dyDescent="0.2">
      <c r="A979" s="88" t="s">
        <v>1223</v>
      </c>
      <c r="B979" s="235">
        <v>41821</v>
      </c>
      <c r="C979" s="235">
        <v>42185</v>
      </c>
      <c r="D979" s="236">
        <v>82.45</v>
      </c>
    </row>
    <row r="980" spans="1:4" x14ac:dyDescent="0.2">
      <c r="A980" s="88" t="s">
        <v>1224</v>
      </c>
      <c r="B980" s="235">
        <v>41821</v>
      </c>
      <c r="C980" s="235">
        <v>42185</v>
      </c>
      <c r="D980" s="236">
        <v>83.49</v>
      </c>
    </row>
    <row r="981" spans="1:4" x14ac:dyDescent="0.2">
      <c r="A981" s="88" t="s">
        <v>364</v>
      </c>
      <c r="B981" s="235">
        <v>41821</v>
      </c>
      <c r="C981" s="235">
        <v>42185</v>
      </c>
      <c r="D981" s="236">
        <v>82.45</v>
      </c>
    </row>
    <row r="982" spans="1:4" x14ac:dyDescent="0.2">
      <c r="A982" s="88" t="s">
        <v>156</v>
      </c>
      <c r="B982" s="235">
        <v>41821</v>
      </c>
      <c r="C982" s="235">
        <v>42185</v>
      </c>
      <c r="D982" s="236">
        <v>128.35</v>
      </c>
    </row>
    <row r="983" spans="1:4" x14ac:dyDescent="0.2">
      <c r="A983" s="88" t="s">
        <v>365</v>
      </c>
      <c r="B983" s="235">
        <v>41821</v>
      </c>
      <c r="C983" s="235">
        <v>42185</v>
      </c>
      <c r="D983" s="236">
        <v>70.930000000000007</v>
      </c>
    </row>
    <row r="984" spans="1:4" x14ac:dyDescent="0.2">
      <c r="A984" s="88" t="s">
        <v>457</v>
      </c>
      <c r="B984" s="235">
        <v>41821</v>
      </c>
      <c r="C984" s="235">
        <v>42185</v>
      </c>
      <c r="D984" s="236">
        <v>213.88</v>
      </c>
    </row>
    <row r="985" spans="1:4" x14ac:dyDescent="0.2">
      <c r="A985" s="88" t="s">
        <v>549</v>
      </c>
      <c r="B985" s="235">
        <v>41821</v>
      </c>
      <c r="C985" s="235">
        <v>42185</v>
      </c>
      <c r="D985" s="236">
        <v>71.930000000000007</v>
      </c>
    </row>
    <row r="986" spans="1:4" x14ac:dyDescent="0.2">
      <c r="A986" s="88" t="s">
        <v>1225</v>
      </c>
      <c r="B986" s="235">
        <v>41821</v>
      </c>
      <c r="C986" s="235">
        <v>42185</v>
      </c>
      <c r="D986" s="236">
        <v>129.84</v>
      </c>
    </row>
    <row r="987" spans="1:4" x14ac:dyDescent="0.2">
      <c r="A987" s="88" t="s">
        <v>366</v>
      </c>
      <c r="B987" s="235">
        <v>41821</v>
      </c>
      <c r="C987" s="235">
        <v>42185</v>
      </c>
      <c r="D987" s="236">
        <v>70.930000000000007</v>
      </c>
    </row>
    <row r="988" spans="1:4" x14ac:dyDescent="0.2">
      <c r="A988" s="88" t="s">
        <v>1226</v>
      </c>
      <c r="B988" s="235">
        <v>41821</v>
      </c>
      <c r="C988" s="235">
        <v>42185</v>
      </c>
      <c r="D988" s="236">
        <v>70.930000000000007</v>
      </c>
    </row>
    <row r="989" spans="1:4" x14ac:dyDescent="0.2">
      <c r="A989" s="88" t="s">
        <v>1227</v>
      </c>
      <c r="B989" s="235">
        <v>41821</v>
      </c>
      <c r="C989" s="235">
        <v>42185</v>
      </c>
      <c r="D989" s="236">
        <v>71.930000000000007</v>
      </c>
    </row>
    <row r="990" spans="1:4" x14ac:dyDescent="0.2">
      <c r="A990" s="88" t="s">
        <v>157</v>
      </c>
      <c r="B990" s="235">
        <v>41821</v>
      </c>
      <c r="C990" s="235">
        <v>42185</v>
      </c>
      <c r="D990" s="236">
        <v>193.13</v>
      </c>
    </row>
    <row r="991" spans="1:4" x14ac:dyDescent="0.2">
      <c r="A991" s="88" t="s">
        <v>367</v>
      </c>
      <c r="B991" s="235">
        <v>41821</v>
      </c>
      <c r="C991" s="235">
        <v>42185</v>
      </c>
      <c r="D991" s="236">
        <v>83.41</v>
      </c>
    </row>
    <row r="992" spans="1:4" x14ac:dyDescent="0.2">
      <c r="A992" s="88" t="s">
        <v>1228</v>
      </c>
      <c r="B992" s="235">
        <v>41821</v>
      </c>
      <c r="C992" s="235">
        <v>42185</v>
      </c>
      <c r="D992" s="236">
        <v>364.59</v>
      </c>
    </row>
    <row r="993" spans="1:4" x14ac:dyDescent="0.2">
      <c r="A993" s="88" t="s">
        <v>1229</v>
      </c>
      <c r="B993" s="235">
        <v>41821</v>
      </c>
      <c r="C993" s="235">
        <v>42185</v>
      </c>
      <c r="D993" s="236">
        <v>84.46</v>
      </c>
    </row>
    <row r="994" spans="1:4" x14ac:dyDescent="0.2">
      <c r="A994" s="88" t="s">
        <v>158</v>
      </c>
      <c r="B994" s="235">
        <v>41821</v>
      </c>
      <c r="C994" s="235">
        <v>42185</v>
      </c>
      <c r="D994" s="236">
        <v>232.72</v>
      </c>
    </row>
    <row r="995" spans="1:4" x14ac:dyDescent="0.2">
      <c r="A995" s="88" t="s">
        <v>368</v>
      </c>
      <c r="B995" s="235">
        <v>41821</v>
      </c>
      <c r="C995" s="235">
        <v>42185</v>
      </c>
      <c r="D995" s="236">
        <v>82.45</v>
      </c>
    </row>
    <row r="996" spans="1:4" x14ac:dyDescent="0.2">
      <c r="A996" s="88" t="s">
        <v>458</v>
      </c>
      <c r="B996" s="235">
        <v>41821</v>
      </c>
      <c r="C996" s="235">
        <v>42185</v>
      </c>
      <c r="D996" s="236">
        <v>447.6</v>
      </c>
    </row>
    <row r="997" spans="1:4" x14ac:dyDescent="0.2">
      <c r="A997" s="88" t="s">
        <v>1230</v>
      </c>
      <c r="B997" s="235">
        <v>41821</v>
      </c>
      <c r="C997" s="235">
        <v>42185</v>
      </c>
      <c r="D997" s="236">
        <v>83.49</v>
      </c>
    </row>
    <row r="998" spans="1:4" x14ac:dyDescent="0.2">
      <c r="A998" s="88" t="s">
        <v>369</v>
      </c>
      <c r="B998" s="235">
        <v>41821</v>
      </c>
      <c r="C998" s="235">
        <v>42185</v>
      </c>
      <c r="D998" s="236">
        <v>83.41</v>
      </c>
    </row>
    <row r="999" spans="1:4" x14ac:dyDescent="0.2">
      <c r="A999" s="88" t="s">
        <v>1231</v>
      </c>
      <c r="B999" s="235">
        <v>41821</v>
      </c>
      <c r="C999" s="235">
        <v>42185</v>
      </c>
      <c r="D999" s="236">
        <v>82.45</v>
      </c>
    </row>
    <row r="1000" spans="1:4" x14ac:dyDescent="0.2">
      <c r="A1000" s="88" t="s">
        <v>1232</v>
      </c>
      <c r="B1000" s="235">
        <v>41821</v>
      </c>
      <c r="C1000" s="235">
        <v>42185</v>
      </c>
      <c r="D1000" s="236">
        <v>83.49</v>
      </c>
    </row>
    <row r="1001" spans="1:4" x14ac:dyDescent="0.2">
      <c r="A1001" s="88" t="s">
        <v>1233</v>
      </c>
      <c r="B1001" s="235">
        <v>41821</v>
      </c>
      <c r="C1001" s="235">
        <v>42185</v>
      </c>
      <c r="D1001" s="236">
        <v>82.45</v>
      </c>
    </row>
    <row r="1002" spans="1:4" x14ac:dyDescent="0.2">
      <c r="A1002" s="88" t="s">
        <v>1234</v>
      </c>
      <c r="B1002" s="235">
        <v>41821</v>
      </c>
      <c r="C1002" s="235">
        <v>42185</v>
      </c>
      <c r="D1002" s="236">
        <v>83.49</v>
      </c>
    </row>
    <row r="1003" spans="1:4" x14ac:dyDescent="0.2">
      <c r="A1003" s="88" t="s">
        <v>1235</v>
      </c>
      <c r="B1003" s="235">
        <v>41821</v>
      </c>
      <c r="C1003" s="235">
        <v>42185</v>
      </c>
      <c r="D1003" s="236">
        <v>82.45</v>
      </c>
    </row>
    <row r="1004" spans="1:4" x14ac:dyDescent="0.2">
      <c r="A1004" s="88" t="s">
        <v>1236</v>
      </c>
      <c r="B1004" s="235">
        <v>41821</v>
      </c>
      <c r="C1004" s="235">
        <v>42185</v>
      </c>
      <c r="D1004" s="236">
        <v>83.49</v>
      </c>
    </row>
    <row r="1005" spans="1:4" x14ac:dyDescent="0.2">
      <c r="A1005" s="88" t="s">
        <v>672</v>
      </c>
      <c r="B1005" s="235">
        <v>41821</v>
      </c>
      <c r="C1005" s="235">
        <v>42185</v>
      </c>
      <c r="D1005" s="236">
        <v>0</v>
      </c>
    </row>
    <row r="1006" spans="1:4" x14ac:dyDescent="0.2">
      <c r="A1006" s="88" t="s">
        <v>159</v>
      </c>
      <c r="B1006" s="235">
        <v>41821</v>
      </c>
      <c r="C1006" s="235">
        <v>42185</v>
      </c>
      <c r="D1006" s="236">
        <v>124.83</v>
      </c>
    </row>
    <row r="1007" spans="1:4" x14ac:dyDescent="0.2">
      <c r="A1007" s="88" t="s">
        <v>370</v>
      </c>
      <c r="B1007" s="235">
        <v>41821</v>
      </c>
      <c r="C1007" s="235">
        <v>42185</v>
      </c>
      <c r="D1007" s="236">
        <v>75.25</v>
      </c>
    </row>
    <row r="1008" spans="1:4" x14ac:dyDescent="0.2">
      <c r="A1008" s="88" t="s">
        <v>1237</v>
      </c>
      <c r="B1008" s="235">
        <v>41821</v>
      </c>
      <c r="C1008" s="235">
        <v>42185</v>
      </c>
      <c r="D1008" s="236">
        <v>199.09</v>
      </c>
    </row>
    <row r="1009" spans="1:4" x14ac:dyDescent="0.2">
      <c r="A1009" s="88" t="s">
        <v>550</v>
      </c>
      <c r="B1009" s="235">
        <v>41821</v>
      </c>
      <c r="C1009" s="235">
        <v>42185</v>
      </c>
      <c r="D1009" s="236">
        <v>76.34</v>
      </c>
    </row>
    <row r="1010" spans="1:4" x14ac:dyDescent="0.2">
      <c r="A1010" s="88" t="s">
        <v>1238</v>
      </c>
      <c r="B1010" s="235">
        <v>41821</v>
      </c>
      <c r="C1010" s="235">
        <v>42185</v>
      </c>
      <c r="D1010" s="236">
        <v>130.46</v>
      </c>
    </row>
    <row r="1011" spans="1:4" x14ac:dyDescent="0.2">
      <c r="A1011" s="88" t="s">
        <v>1239</v>
      </c>
      <c r="B1011" s="235">
        <v>41821</v>
      </c>
      <c r="C1011" s="235">
        <v>42185</v>
      </c>
      <c r="D1011" s="236">
        <v>75.25</v>
      </c>
    </row>
    <row r="1012" spans="1:4" x14ac:dyDescent="0.2">
      <c r="A1012" s="88" t="s">
        <v>1240</v>
      </c>
      <c r="B1012" s="235">
        <v>41821</v>
      </c>
      <c r="C1012" s="235">
        <v>42185</v>
      </c>
      <c r="D1012" s="236">
        <v>212.88</v>
      </c>
    </row>
    <row r="1013" spans="1:4" x14ac:dyDescent="0.2">
      <c r="A1013" s="88" t="s">
        <v>1241</v>
      </c>
      <c r="B1013" s="235">
        <v>41821</v>
      </c>
      <c r="C1013" s="235">
        <v>42185</v>
      </c>
      <c r="D1013" s="236">
        <v>76.34</v>
      </c>
    </row>
    <row r="1014" spans="1:4" x14ac:dyDescent="0.2">
      <c r="A1014" s="88" t="s">
        <v>1242</v>
      </c>
      <c r="B1014" s="235">
        <v>41821</v>
      </c>
      <c r="C1014" s="235">
        <v>42185</v>
      </c>
      <c r="D1014" s="236">
        <v>134.13999999999999</v>
      </c>
    </row>
    <row r="1015" spans="1:4" x14ac:dyDescent="0.2">
      <c r="A1015" s="88" t="s">
        <v>1243</v>
      </c>
      <c r="B1015" s="235">
        <v>41821</v>
      </c>
      <c r="C1015" s="235">
        <v>42185</v>
      </c>
      <c r="D1015" s="236">
        <v>395.72</v>
      </c>
    </row>
    <row r="1016" spans="1:4" x14ac:dyDescent="0.2">
      <c r="A1016" s="88" t="s">
        <v>1244</v>
      </c>
      <c r="B1016" s="235">
        <v>41821</v>
      </c>
      <c r="C1016" s="235">
        <v>42185</v>
      </c>
      <c r="D1016" s="236">
        <v>0</v>
      </c>
    </row>
    <row r="1017" spans="1:4" x14ac:dyDescent="0.2">
      <c r="A1017" s="88" t="s">
        <v>1245</v>
      </c>
      <c r="B1017" s="235">
        <v>41821</v>
      </c>
      <c r="C1017" s="235">
        <v>42185</v>
      </c>
      <c r="D1017" s="236">
        <v>0</v>
      </c>
    </row>
    <row r="1018" spans="1:4" x14ac:dyDescent="0.2">
      <c r="A1018" s="88" t="s">
        <v>160</v>
      </c>
      <c r="B1018" s="235">
        <v>41821</v>
      </c>
      <c r="C1018" s="235">
        <v>42185</v>
      </c>
      <c r="D1018" s="236">
        <v>229.2</v>
      </c>
    </row>
    <row r="1019" spans="1:4" x14ac:dyDescent="0.2">
      <c r="A1019" s="88" t="s">
        <v>371</v>
      </c>
      <c r="B1019" s="235">
        <v>41821</v>
      </c>
      <c r="C1019" s="235">
        <v>42185</v>
      </c>
      <c r="D1019" s="236">
        <v>86.77</v>
      </c>
    </row>
    <row r="1020" spans="1:4" x14ac:dyDescent="0.2">
      <c r="A1020" s="88" t="s">
        <v>1246</v>
      </c>
      <c r="B1020" s="235">
        <v>41821</v>
      </c>
      <c r="C1020" s="235">
        <v>42185</v>
      </c>
      <c r="D1020" s="236">
        <v>432.8</v>
      </c>
    </row>
    <row r="1021" spans="1:4" x14ac:dyDescent="0.2">
      <c r="A1021" s="88" t="s">
        <v>551</v>
      </c>
      <c r="B1021" s="235">
        <v>41821</v>
      </c>
      <c r="C1021" s="235">
        <v>42185</v>
      </c>
      <c r="D1021" s="236">
        <v>87.9</v>
      </c>
    </row>
    <row r="1022" spans="1:4" x14ac:dyDescent="0.2">
      <c r="A1022" s="88" t="s">
        <v>1247</v>
      </c>
      <c r="B1022" s="235">
        <v>41821</v>
      </c>
      <c r="C1022" s="235">
        <v>42185</v>
      </c>
      <c r="D1022" s="236">
        <v>234.83</v>
      </c>
    </row>
    <row r="1023" spans="1:4" x14ac:dyDescent="0.2">
      <c r="A1023" s="88" t="s">
        <v>372</v>
      </c>
      <c r="B1023" s="235">
        <v>41821</v>
      </c>
      <c r="C1023" s="235">
        <v>42185</v>
      </c>
      <c r="D1023" s="236">
        <v>86.77</v>
      </c>
    </row>
    <row r="1024" spans="1:4" x14ac:dyDescent="0.2">
      <c r="A1024" s="88" t="s">
        <v>373</v>
      </c>
      <c r="B1024" s="235">
        <v>41821</v>
      </c>
      <c r="C1024" s="235">
        <v>42185</v>
      </c>
      <c r="D1024" s="236">
        <v>86.77</v>
      </c>
    </row>
    <row r="1025" spans="1:4" x14ac:dyDescent="0.2">
      <c r="A1025" s="88" t="s">
        <v>161</v>
      </c>
      <c r="B1025" s="235">
        <v>41821</v>
      </c>
      <c r="C1025" s="235">
        <v>42185</v>
      </c>
      <c r="D1025" s="236">
        <v>128.41</v>
      </c>
    </row>
    <row r="1026" spans="1:4" x14ac:dyDescent="0.2">
      <c r="A1026" s="88" t="s">
        <v>374</v>
      </c>
      <c r="B1026" s="235">
        <v>41821</v>
      </c>
      <c r="C1026" s="235">
        <v>42185</v>
      </c>
      <c r="D1026" s="236">
        <v>75.25</v>
      </c>
    </row>
    <row r="1027" spans="1:4" x14ac:dyDescent="0.2">
      <c r="A1027" s="88" t="s">
        <v>459</v>
      </c>
      <c r="B1027" s="235">
        <v>41821</v>
      </c>
      <c r="C1027" s="235">
        <v>42185</v>
      </c>
      <c r="D1027" s="236">
        <v>207.85</v>
      </c>
    </row>
    <row r="1028" spans="1:4" x14ac:dyDescent="0.2">
      <c r="A1028" s="88" t="s">
        <v>552</v>
      </c>
      <c r="B1028" s="235">
        <v>41821</v>
      </c>
      <c r="C1028" s="235">
        <v>42185</v>
      </c>
      <c r="D1028" s="236">
        <v>76.34</v>
      </c>
    </row>
    <row r="1029" spans="1:4" x14ac:dyDescent="0.2">
      <c r="A1029" s="88" t="s">
        <v>1248</v>
      </c>
      <c r="B1029" s="235">
        <v>41821</v>
      </c>
      <c r="C1029" s="235">
        <v>42185</v>
      </c>
      <c r="D1029" s="236">
        <v>134.13999999999999</v>
      </c>
    </row>
    <row r="1030" spans="1:4" x14ac:dyDescent="0.2">
      <c r="A1030" s="88" t="s">
        <v>1249</v>
      </c>
      <c r="B1030" s="235">
        <v>41821</v>
      </c>
      <c r="C1030" s="235">
        <v>42185</v>
      </c>
      <c r="D1030" s="236">
        <v>128.41</v>
      </c>
    </row>
    <row r="1031" spans="1:4" x14ac:dyDescent="0.2">
      <c r="A1031" s="88" t="s">
        <v>1250</v>
      </c>
      <c r="B1031" s="235">
        <v>41821</v>
      </c>
      <c r="C1031" s="235">
        <v>42185</v>
      </c>
      <c r="D1031" s="236">
        <v>75.25</v>
      </c>
    </row>
    <row r="1032" spans="1:4" x14ac:dyDescent="0.2">
      <c r="A1032" s="88" t="s">
        <v>1251</v>
      </c>
      <c r="B1032" s="235">
        <v>41821</v>
      </c>
      <c r="C1032" s="235">
        <v>42185</v>
      </c>
      <c r="D1032" s="236">
        <v>207.85</v>
      </c>
    </row>
    <row r="1033" spans="1:4" x14ac:dyDescent="0.2">
      <c r="A1033" s="88" t="s">
        <v>1252</v>
      </c>
      <c r="B1033" s="235">
        <v>41821</v>
      </c>
      <c r="C1033" s="235">
        <v>42185</v>
      </c>
      <c r="D1033" s="236">
        <v>76.34</v>
      </c>
    </row>
    <row r="1034" spans="1:4" x14ac:dyDescent="0.2">
      <c r="A1034" s="88" t="s">
        <v>1253</v>
      </c>
      <c r="B1034" s="235">
        <v>41821</v>
      </c>
      <c r="C1034" s="235">
        <v>42185</v>
      </c>
      <c r="D1034" s="236">
        <v>134.13999999999999</v>
      </c>
    </row>
    <row r="1035" spans="1:4" x14ac:dyDescent="0.2">
      <c r="A1035" s="88" t="s">
        <v>1254</v>
      </c>
      <c r="B1035" s="235">
        <v>41821</v>
      </c>
      <c r="C1035" s="235">
        <v>42185</v>
      </c>
      <c r="D1035" s="236">
        <v>151.63</v>
      </c>
    </row>
    <row r="1036" spans="1:4" x14ac:dyDescent="0.2">
      <c r="A1036" s="88" t="s">
        <v>375</v>
      </c>
      <c r="B1036" s="235">
        <v>41821</v>
      </c>
      <c r="C1036" s="235">
        <v>42185</v>
      </c>
      <c r="D1036" s="236">
        <v>75.25</v>
      </c>
    </row>
    <row r="1037" spans="1:4" x14ac:dyDescent="0.2">
      <c r="A1037" s="88" t="s">
        <v>1255</v>
      </c>
      <c r="B1037" s="235">
        <v>41821</v>
      </c>
      <c r="C1037" s="235">
        <v>42185</v>
      </c>
      <c r="D1037" s="236">
        <v>264.41000000000003</v>
      </c>
    </row>
    <row r="1038" spans="1:4" x14ac:dyDescent="0.2">
      <c r="A1038" s="88" t="s">
        <v>1256</v>
      </c>
      <c r="B1038" s="235">
        <v>41821</v>
      </c>
      <c r="C1038" s="235">
        <v>42185</v>
      </c>
      <c r="D1038" s="236">
        <v>76.34</v>
      </c>
    </row>
    <row r="1039" spans="1:4" x14ac:dyDescent="0.2">
      <c r="A1039" s="88" t="s">
        <v>1257</v>
      </c>
      <c r="B1039" s="235">
        <v>41821</v>
      </c>
      <c r="C1039" s="235">
        <v>42185</v>
      </c>
      <c r="D1039" s="236">
        <v>75.25</v>
      </c>
    </row>
    <row r="1040" spans="1:4" x14ac:dyDescent="0.2">
      <c r="A1040" s="88" t="s">
        <v>1258</v>
      </c>
      <c r="B1040" s="235">
        <v>41821</v>
      </c>
      <c r="C1040" s="235">
        <v>42185</v>
      </c>
      <c r="D1040" s="236">
        <v>76.34</v>
      </c>
    </row>
    <row r="1041" spans="1:4" x14ac:dyDescent="0.2">
      <c r="A1041" s="88" t="s">
        <v>162</v>
      </c>
      <c r="B1041" s="235">
        <v>41821</v>
      </c>
      <c r="C1041" s="235">
        <v>42185</v>
      </c>
      <c r="D1041" s="236">
        <v>188.69</v>
      </c>
    </row>
    <row r="1042" spans="1:4" x14ac:dyDescent="0.2">
      <c r="A1042" s="88" t="s">
        <v>376</v>
      </c>
      <c r="B1042" s="235">
        <v>41821</v>
      </c>
      <c r="C1042" s="235">
        <v>42185</v>
      </c>
      <c r="D1042" s="236">
        <v>75.25</v>
      </c>
    </row>
    <row r="1043" spans="1:4" x14ac:dyDescent="0.2">
      <c r="A1043" s="88" t="s">
        <v>1259</v>
      </c>
      <c r="B1043" s="235">
        <v>41821</v>
      </c>
      <c r="C1043" s="235">
        <v>42185</v>
      </c>
      <c r="D1043" s="236">
        <v>201.17</v>
      </c>
    </row>
    <row r="1044" spans="1:4" x14ac:dyDescent="0.2">
      <c r="A1044" s="88" t="s">
        <v>1260</v>
      </c>
      <c r="B1044" s="235">
        <v>41821</v>
      </c>
      <c r="C1044" s="235">
        <v>42185</v>
      </c>
      <c r="D1044" s="236">
        <v>87.73</v>
      </c>
    </row>
    <row r="1045" spans="1:4" x14ac:dyDescent="0.2">
      <c r="A1045" s="88" t="s">
        <v>1261</v>
      </c>
      <c r="B1045" s="235">
        <v>41821</v>
      </c>
      <c r="C1045" s="235">
        <v>42185</v>
      </c>
      <c r="D1045" s="236">
        <v>378.12</v>
      </c>
    </row>
    <row r="1046" spans="1:4" x14ac:dyDescent="0.2">
      <c r="A1046" s="88" t="s">
        <v>1262</v>
      </c>
      <c r="B1046" s="235">
        <v>41821</v>
      </c>
      <c r="C1046" s="235">
        <v>42185</v>
      </c>
      <c r="D1046" s="236">
        <v>88.87</v>
      </c>
    </row>
    <row r="1047" spans="1:4" x14ac:dyDescent="0.2">
      <c r="A1047" s="88" t="s">
        <v>1263</v>
      </c>
      <c r="B1047" s="235">
        <v>41821</v>
      </c>
      <c r="C1047" s="235">
        <v>42185</v>
      </c>
      <c r="D1047" s="236">
        <v>281.17</v>
      </c>
    </row>
    <row r="1048" spans="1:4" x14ac:dyDescent="0.2">
      <c r="A1048" s="88" t="s">
        <v>163</v>
      </c>
      <c r="B1048" s="235">
        <v>41821</v>
      </c>
      <c r="C1048" s="235">
        <v>42185</v>
      </c>
      <c r="D1048" s="236">
        <v>271.95</v>
      </c>
    </row>
    <row r="1049" spans="1:4" x14ac:dyDescent="0.2">
      <c r="A1049" s="88" t="s">
        <v>1264</v>
      </c>
      <c r="B1049" s="235">
        <v>41821</v>
      </c>
      <c r="C1049" s="235">
        <v>42185</v>
      </c>
      <c r="D1049" s="236">
        <v>537.24</v>
      </c>
    </row>
    <row r="1050" spans="1:4" x14ac:dyDescent="0.2">
      <c r="A1050" s="88" t="s">
        <v>1265</v>
      </c>
      <c r="B1050" s="235">
        <v>41821</v>
      </c>
      <c r="C1050" s="235">
        <v>42185</v>
      </c>
      <c r="D1050" s="236">
        <v>0</v>
      </c>
    </row>
    <row r="1051" spans="1:4" x14ac:dyDescent="0.2">
      <c r="A1051" s="88" t="s">
        <v>164</v>
      </c>
      <c r="B1051" s="235">
        <v>41821</v>
      </c>
      <c r="C1051" s="235">
        <v>42185</v>
      </c>
      <c r="D1051" s="236">
        <v>240.75</v>
      </c>
    </row>
    <row r="1052" spans="1:4" x14ac:dyDescent="0.2">
      <c r="A1052" s="88" t="s">
        <v>377</v>
      </c>
      <c r="B1052" s="235">
        <v>41821</v>
      </c>
      <c r="C1052" s="235">
        <v>42185</v>
      </c>
      <c r="D1052" s="236">
        <v>86.77</v>
      </c>
    </row>
    <row r="1053" spans="1:4" x14ac:dyDescent="0.2">
      <c r="A1053" s="88" t="s">
        <v>1266</v>
      </c>
      <c r="B1053" s="235">
        <v>41821</v>
      </c>
      <c r="C1053" s="235">
        <v>42185</v>
      </c>
      <c r="D1053" s="236">
        <v>461.12</v>
      </c>
    </row>
    <row r="1054" spans="1:4" x14ac:dyDescent="0.2">
      <c r="A1054" s="88" t="s">
        <v>553</v>
      </c>
      <c r="B1054" s="235">
        <v>41821</v>
      </c>
      <c r="C1054" s="235">
        <v>42185</v>
      </c>
      <c r="D1054" s="236">
        <v>87.9</v>
      </c>
    </row>
    <row r="1055" spans="1:4" x14ac:dyDescent="0.2">
      <c r="A1055" s="88" t="s">
        <v>1267</v>
      </c>
      <c r="B1055" s="235">
        <v>41821</v>
      </c>
      <c r="C1055" s="235">
        <v>42185</v>
      </c>
      <c r="D1055" s="236">
        <v>0</v>
      </c>
    </row>
    <row r="1056" spans="1:4" x14ac:dyDescent="0.2">
      <c r="A1056" s="88" t="s">
        <v>673</v>
      </c>
      <c r="B1056" s="235">
        <v>41821</v>
      </c>
      <c r="C1056" s="235">
        <v>42185</v>
      </c>
      <c r="D1056" s="236">
        <v>0</v>
      </c>
    </row>
    <row r="1057" spans="1:4" x14ac:dyDescent="0.2">
      <c r="A1057" s="88" t="s">
        <v>1268</v>
      </c>
      <c r="B1057" s="235">
        <v>41821</v>
      </c>
      <c r="C1057" s="235">
        <v>42185</v>
      </c>
      <c r="D1057" s="236">
        <v>277.77</v>
      </c>
    </row>
    <row r="1058" spans="1:4" x14ac:dyDescent="0.2">
      <c r="A1058" s="88" t="s">
        <v>378</v>
      </c>
      <c r="B1058" s="235">
        <v>41821</v>
      </c>
      <c r="C1058" s="235">
        <v>42185</v>
      </c>
      <c r="D1058" s="236">
        <v>184.66</v>
      </c>
    </row>
    <row r="1059" spans="1:4" x14ac:dyDescent="0.2">
      <c r="A1059" s="88" t="s">
        <v>554</v>
      </c>
      <c r="B1059" s="235">
        <v>41821</v>
      </c>
      <c r="C1059" s="235">
        <v>42185</v>
      </c>
      <c r="D1059" s="236">
        <v>188.12</v>
      </c>
    </row>
    <row r="1060" spans="1:4" x14ac:dyDescent="0.2">
      <c r="A1060" s="88" t="s">
        <v>1269</v>
      </c>
      <c r="B1060" s="235">
        <v>41821</v>
      </c>
      <c r="C1060" s="235">
        <v>42185</v>
      </c>
      <c r="D1060" s="236">
        <v>0</v>
      </c>
    </row>
    <row r="1061" spans="1:4" x14ac:dyDescent="0.2">
      <c r="A1061" s="88" t="s">
        <v>1270</v>
      </c>
      <c r="B1061" s="235">
        <v>41821</v>
      </c>
      <c r="C1061" s="235">
        <v>42185</v>
      </c>
      <c r="D1061" s="236">
        <v>184.66</v>
      </c>
    </row>
    <row r="1062" spans="1:4" x14ac:dyDescent="0.2">
      <c r="A1062" s="88" t="s">
        <v>674</v>
      </c>
      <c r="B1062" s="235">
        <v>41821</v>
      </c>
      <c r="C1062" s="235">
        <v>42185</v>
      </c>
      <c r="D1062" s="236">
        <v>0</v>
      </c>
    </row>
    <row r="1063" spans="1:4" x14ac:dyDescent="0.2">
      <c r="A1063" s="88" t="s">
        <v>165</v>
      </c>
      <c r="B1063" s="235">
        <v>41821</v>
      </c>
      <c r="C1063" s="235">
        <v>42185</v>
      </c>
      <c r="D1063" s="236">
        <v>61.95</v>
      </c>
    </row>
    <row r="1064" spans="1:4" x14ac:dyDescent="0.2">
      <c r="A1064" s="88" t="s">
        <v>379</v>
      </c>
      <c r="B1064" s="235">
        <v>41821</v>
      </c>
      <c r="C1064" s="235">
        <v>42185</v>
      </c>
      <c r="D1064" s="236">
        <v>35.33</v>
      </c>
    </row>
    <row r="1065" spans="1:4" x14ac:dyDescent="0.2">
      <c r="A1065" s="88" t="s">
        <v>1271</v>
      </c>
      <c r="B1065" s="235">
        <v>41821</v>
      </c>
      <c r="C1065" s="235">
        <v>42185</v>
      </c>
      <c r="D1065" s="236">
        <v>107.26</v>
      </c>
    </row>
    <row r="1066" spans="1:4" x14ac:dyDescent="0.2">
      <c r="A1066" s="88" t="s">
        <v>555</v>
      </c>
      <c r="B1066" s="235">
        <v>41821</v>
      </c>
      <c r="C1066" s="235">
        <v>42185</v>
      </c>
      <c r="D1066" s="236">
        <v>35.61</v>
      </c>
    </row>
    <row r="1067" spans="1:4" x14ac:dyDescent="0.2">
      <c r="A1067" s="88" t="s">
        <v>166</v>
      </c>
      <c r="B1067" s="235">
        <v>41821</v>
      </c>
      <c r="C1067" s="235">
        <v>42185</v>
      </c>
      <c r="D1067" s="236">
        <v>72.23</v>
      </c>
    </row>
    <row r="1068" spans="1:4" x14ac:dyDescent="0.2">
      <c r="A1068" s="88" t="s">
        <v>1272</v>
      </c>
      <c r="B1068" s="235">
        <v>41821</v>
      </c>
      <c r="C1068" s="235">
        <v>42185</v>
      </c>
      <c r="D1068" s="236">
        <v>35.33</v>
      </c>
    </row>
    <row r="1069" spans="1:4" x14ac:dyDescent="0.2">
      <c r="A1069" s="88" t="s">
        <v>167</v>
      </c>
      <c r="B1069" s="235">
        <v>41821</v>
      </c>
      <c r="C1069" s="235">
        <v>42185</v>
      </c>
      <c r="D1069" s="236">
        <v>126.73</v>
      </c>
    </row>
    <row r="1070" spans="1:4" x14ac:dyDescent="0.2">
      <c r="A1070" s="88" t="s">
        <v>380</v>
      </c>
      <c r="B1070" s="235">
        <v>41821</v>
      </c>
      <c r="C1070" s="235">
        <v>42185</v>
      </c>
      <c r="D1070" s="236">
        <v>47.81</v>
      </c>
    </row>
    <row r="1071" spans="1:4" x14ac:dyDescent="0.2">
      <c r="A1071" s="88" t="s">
        <v>168</v>
      </c>
      <c r="B1071" s="235">
        <v>41821</v>
      </c>
      <c r="C1071" s="235">
        <v>42185</v>
      </c>
      <c r="D1071" s="236">
        <v>179.92</v>
      </c>
    </row>
    <row r="1072" spans="1:4" x14ac:dyDescent="0.2">
      <c r="A1072" s="88" t="s">
        <v>381</v>
      </c>
      <c r="B1072" s="235">
        <v>41821</v>
      </c>
      <c r="C1072" s="235">
        <v>42185</v>
      </c>
      <c r="D1072" s="236">
        <v>46.85</v>
      </c>
    </row>
    <row r="1073" spans="1:4" x14ac:dyDescent="0.2">
      <c r="A1073" s="88" t="s">
        <v>1273</v>
      </c>
      <c r="B1073" s="235">
        <v>41821</v>
      </c>
      <c r="C1073" s="235">
        <v>42185</v>
      </c>
      <c r="D1073" s="236">
        <v>369.11</v>
      </c>
    </row>
    <row r="1074" spans="1:4" x14ac:dyDescent="0.2">
      <c r="A1074" s="88" t="s">
        <v>556</v>
      </c>
      <c r="B1074" s="235">
        <v>41821</v>
      </c>
      <c r="C1074" s="235">
        <v>42185</v>
      </c>
      <c r="D1074" s="236">
        <v>47.17</v>
      </c>
    </row>
    <row r="1075" spans="1:4" x14ac:dyDescent="0.2">
      <c r="A1075" s="88" t="s">
        <v>382</v>
      </c>
      <c r="B1075" s="235">
        <v>41821</v>
      </c>
      <c r="C1075" s="235">
        <v>42185</v>
      </c>
      <c r="D1075" s="236">
        <v>46.85</v>
      </c>
    </row>
    <row r="1076" spans="1:4" x14ac:dyDescent="0.2">
      <c r="A1076" s="88" t="s">
        <v>1274</v>
      </c>
      <c r="B1076" s="235">
        <v>41821</v>
      </c>
      <c r="C1076" s="235">
        <v>42185</v>
      </c>
      <c r="D1076" s="236">
        <v>47.81</v>
      </c>
    </row>
    <row r="1077" spans="1:4" x14ac:dyDescent="0.2">
      <c r="A1077" s="88" t="s">
        <v>675</v>
      </c>
      <c r="B1077" s="235">
        <v>41821</v>
      </c>
      <c r="C1077" s="235">
        <v>42185</v>
      </c>
      <c r="D1077" s="236">
        <v>0</v>
      </c>
    </row>
    <row r="1078" spans="1:4" x14ac:dyDescent="0.2">
      <c r="A1078" s="88" t="s">
        <v>1275</v>
      </c>
      <c r="B1078" s="235">
        <v>41821</v>
      </c>
      <c r="C1078" s="235">
        <v>42185</v>
      </c>
      <c r="D1078" s="236">
        <v>35.659999999999997</v>
      </c>
    </row>
    <row r="1079" spans="1:4" x14ac:dyDescent="0.2">
      <c r="A1079" s="88" t="s">
        <v>1276</v>
      </c>
      <c r="B1079" s="235">
        <v>41821</v>
      </c>
      <c r="C1079" s="235">
        <v>42185</v>
      </c>
      <c r="D1079" s="236">
        <v>0</v>
      </c>
    </row>
    <row r="1080" spans="1:4" x14ac:dyDescent="0.2">
      <c r="A1080" s="88" t="s">
        <v>169</v>
      </c>
      <c r="B1080" s="235">
        <v>41821</v>
      </c>
      <c r="C1080" s="235">
        <v>42185</v>
      </c>
      <c r="D1080" s="236">
        <v>62.28</v>
      </c>
    </row>
    <row r="1081" spans="1:4" x14ac:dyDescent="0.2">
      <c r="A1081" s="88" t="s">
        <v>383</v>
      </c>
      <c r="B1081" s="235">
        <v>41821</v>
      </c>
      <c r="C1081" s="235">
        <v>42185</v>
      </c>
      <c r="D1081" s="236">
        <v>35.659999999999997</v>
      </c>
    </row>
    <row r="1082" spans="1:4" x14ac:dyDescent="0.2">
      <c r="A1082" s="88" t="s">
        <v>460</v>
      </c>
      <c r="B1082" s="235">
        <v>41821</v>
      </c>
      <c r="C1082" s="235">
        <v>42185</v>
      </c>
      <c r="D1082" s="236">
        <v>107.59</v>
      </c>
    </row>
    <row r="1083" spans="1:4" x14ac:dyDescent="0.2">
      <c r="A1083" s="88" t="s">
        <v>557</v>
      </c>
      <c r="B1083" s="235">
        <v>41821</v>
      </c>
      <c r="C1083" s="235">
        <v>42185</v>
      </c>
      <c r="D1083" s="236">
        <v>35.94</v>
      </c>
    </row>
    <row r="1084" spans="1:4" x14ac:dyDescent="0.2">
      <c r="A1084" s="88" t="s">
        <v>1277</v>
      </c>
      <c r="B1084" s="235">
        <v>41821</v>
      </c>
      <c r="C1084" s="235">
        <v>42185</v>
      </c>
      <c r="D1084" s="236">
        <v>67.27</v>
      </c>
    </row>
    <row r="1085" spans="1:4" x14ac:dyDescent="0.2">
      <c r="A1085" s="88" t="s">
        <v>1278</v>
      </c>
      <c r="B1085" s="235">
        <v>41821</v>
      </c>
      <c r="C1085" s="235">
        <v>42185</v>
      </c>
      <c r="D1085" s="236">
        <v>35.659999999999997</v>
      </c>
    </row>
    <row r="1086" spans="1:4" x14ac:dyDescent="0.2">
      <c r="A1086" s="88" t="s">
        <v>1279</v>
      </c>
      <c r="B1086" s="235">
        <v>41821</v>
      </c>
      <c r="C1086" s="235">
        <v>42185</v>
      </c>
      <c r="D1086" s="236">
        <v>35.94</v>
      </c>
    </row>
    <row r="1087" spans="1:4" x14ac:dyDescent="0.2">
      <c r="A1087" s="88" t="s">
        <v>170</v>
      </c>
      <c r="B1087" s="235">
        <v>41821</v>
      </c>
      <c r="C1087" s="235">
        <v>42185</v>
      </c>
      <c r="D1087" s="236">
        <v>72.56</v>
      </c>
    </row>
    <row r="1088" spans="1:4" x14ac:dyDescent="0.2">
      <c r="A1088" s="88" t="s">
        <v>384</v>
      </c>
      <c r="B1088" s="235">
        <v>41821</v>
      </c>
      <c r="C1088" s="235">
        <v>42185</v>
      </c>
      <c r="D1088" s="236">
        <v>35.659999999999997</v>
      </c>
    </row>
    <row r="1089" spans="1:4" x14ac:dyDescent="0.2">
      <c r="A1089" s="88" t="s">
        <v>1280</v>
      </c>
      <c r="B1089" s="235">
        <v>41821</v>
      </c>
      <c r="C1089" s="235">
        <v>42185</v>
      </c>
      <c r="D1089" s="236">
        <v>132.44</v>
      </c>
    </row>
    <row r="1090" spans="1:4" x14ac:dyDescent="0.2">
      <c r="A1090" s="88" t="s">
        <v>558</v>
      </c>
      <c r="B1090" s="235">
        <v>41821</v>
      </c>
      <c r="C1090" s="235">
        <v>42185</v>
      </c>
      <c r="D1090" s="236">
        <v>35.94</v>
      </c>
    </row>
    <row r="1091" spans="1:4" x14ac:dyDescent="0.2">
      <c r="A1091" s="88" t="s">
        <v>1281</v>
      </c>
      <c r="B1091" s="235">
        <v>41821</v>
      </c>
      <c r="C1091" s="235">
        <v>42185</v>
      </c>
      <c r="D1091" s="236">
        <v>67.27</v>
      </c>
    </row>
    <row r="1092" spans="1:4" x14ac:dyDescent="0.2">
      <c r="A1092" s="88" t="s">
        <v>171</v>
      </c>
      <c r="B1092" s="235">
        <v>41821</v>
      </c>
      <c r="C1092" s="235">
        <v>42185</v>
      </c>
      <c r="D1092" s="236">
        <v>127.06</v>
      </c>
    </row>
    <row r="1093" spans="1:4" x14ac:dyDescent="0.2">
      <c r="A1093" s="88" t="s">
        <v>385</v>
      </c>
      <c r="B1093" s="235">
        <v>41821</v>
      </c>
      <c r="C1093" s="235">
        <v>42185</v>
      </c>
      <c r="D1093" s="236">
        <v>48.13</v>
      </c>
    </row>
    <row r="1094" spans="1:4" x14ac:dyDescent="0.2">
      <c r="A1094" s="88" t="s">
        <v>461</v>
      </c>
      <c r="B1094" s="235">
        <v>41821</v>
      </c>
      <c r="C1094" s="235">
        <v>42185</v>
      </c>
      <c r="D1094" s="236">
        <v>258.3</v>
      </c>
    </row>
    <row r="1095" spans="1:4" x14ac:dyDescent="0.2">
      <c r="A1095" s="88" t="s">
        <v>559</v>
      </c>
      <c r="B1095" s="235">
        <v>41821</v>
      </c>
      <c r="C1095" s="235">
        <v>42185</v>
      </c>
      <c r="D1095" s="236">
        <v>48.46</v>
      </c>
    </row>
    <row r="1096" spans="1:4" x14ac:dyDescent="0.2">
      <c r="A1096" s="88" t="s">
        <v>1282</v>
      </c>
      <c r="B1096" s="235">
        <v>41821</v>
      </c>
      <c r="C1096" s="235">
        <v>42185</v>
      </c>
      <c r="D1096" s="236">
        <v>214.3</v>
      </c>
    </row>
    <row r="1097" spans="1:4" x14ac:dyDescent="0.2">
      <c r="A1097" s="88" t="s">
        <v>1283</v>
      </c>
      <c r="B1097" s="235">
        <v>41821</v>
      </c>
      <c r="C1097" s="235">
        <v>42185</v>
      </c>
      <c r="D1097" s="236">
        <v>82.84</v>
      </c>
    </row>
    <row r="1098" spans="1:4" x14ac:dyDescent="0.2">
      <c r="A1098" s="88" t="s">
        <v>386</v>
      </c>
      <c r="B1098" s="235">
        <v>41821</v>
      </c>
      <c r="C1098" s="235">
        <v>42185</v>
      </c>
      <c r="D1098" s="236">
        <v>35.659999999999997</v>
      </c>
    </row>
    <row r="1099" spans="1:4" x14ac:dyDescent="0.2">
      <c r="A1099" s="88" t="s">
        <v>1284</v>
      </c>
      <c r="B1099" s="235">
        <v>41821</v>
      </c>
      <c r="C1099" s="235">
        <v>42185</v>
      </c>
      <c r="D1099" s="236">
        <v>35.659999999999997</v>
      </c>
    </row>
    <row r="1100" spans="1:4" x14ac:dyDescent="0.2">
      <c r="A1100" s="88" t="s">
        <v>172</v>
      </c>
      <c r="B1100" s="235">
        <v>41821</v>
      </c>
      <c r="C1100" s="235">
        <v>42185</v>
      </c>
      <c r="D1100" s="236">
        <v>180.24</v>
      </c>
    </row>
    <row r="1101" spans="1:4" x14ac:dyDescent="0.2">
      <c r="A1101" s="88" t="s">
        <v>387</v>
      </c>
      <c r="B1101" s="235">
        <v>41821</v>
      </c>
      <c r="C1101" s="235">
        <v>42185</v>
      </c>
      <c r="D1101" s="236">
        <v>47.17</v>
      </c>
    </row>
    <row r="1102" spans="1:4" x14ac:dyDescent="0.2">
      <c r="A1102" s="88" t="s">
        <v>462</v>
      </c>
      <c r="B1102" s="235">
        <v>41821</v>
      </c>
      <c r="C1102" s="235">
        <v>42185</v>
      </c>
      <c r="D1102" s="236">
        <v>369.45</v>
      </c>
    </row>
    <row r="1103" spans="1:4" x14ac:dyDescent="0.2">
      <c r="A1103" s="88" t="s">
        <v>560</v>
      </c>
      <c r="B1103" s="235">
        <v>41821</v>
      </c>
      <c r="C1103" s="235">
        <v>42185</v>
      </c>
      <c r="D1103" s="236">
        <v>47.5</v>
      </c>
    </row>
    <row r="1104" spans="1:4" x14ac:dyDescent="0.2">
      <c r="A1104" s="88" t="s">
        <v>1285</v>
      </c>
      <c r="B1104" s="235">
        <v>41821</v>
      </c>
      <c r="C1104" s="235">
        <v>42185</v>
      </c>
      <c r="D1104" s="236">
        <v>322.74</v>
      </c>
    </row>
    <row r="1105" spans="1:4" x14ac:dyDescent="0.2">
      <c r="A1105" s="88" t="s">
        <v>173</v>
      </c>
      <c r="B1105" s="235">
        <v>41821</v>
      </c>
      <c r="C1105" s="235">
        <v>42185</v>
      </c>
      <c r="D1105" s="236">
        <v>190.53</v>
      </c>
    </row>
    <row r="1106" spans="1:4" x14ac:dyDescent="0.2">
      <c r="A1106" s="88" t="s">
        <v>388</v>
      </c>
      <c r="B1106" s="235">
        <v>41821</v>
      </c>
      <c r="C1106" s="235">
        <v>42185</v>
      </c>
      <c r="D1106" s="236">
        <v>47.17</v>
      </c>
    </row>
    <row r="1107" spans="1:4" x14ac:dyDescent="0.2">
      <c r="A1107" s="88" t="s">
        <v>561</v>
      </c>
      <c r="B1107" s="235">
        <v>41821</v>
      </c>
      <c r="C1107" s="235">
        <v>42185</v>
      </c>
      <c r="D1107" s="236">
        <v>47.5</v>
      </c>
    </row>
    <row r="1108" spans="1:4" x14ac:dyDescent="0.2">
      <c r="A1108" s="88" t="s">
        <v>174</v>
      </c>
      <c r="B1108" s="235">
        <v>41821</v>
      </c>
      <c r="C1108" s="235">
        <v>42185</v>
      </c>
      <c r="D1108" s="236">
        <v>137.34</v>
      </c>
    </row>
    <row r="1109" spans="1:4" x14ac:dyDescent="0.2">
      <c r="A1109" s="88" t="s">
        <v>389</v>
      </c>
      <c r="B1109" s="235">
        <v>41821</v>
      </c>
      <c r="C1109" s="235">
        <v>42185</v>
      </c>
      <c r="D1109" s="236">
        <v>48.13</v>
      </c>
    </row>
    <row r="1110" spans="1:4" x14ac:dyDescent="0.2">
      <c r="A1110" s="88" t="s">
        <v>1286</v>
      </c>
      <c r="B1110" s="235">
        <v>41821</v>
      </c>
      <c r="C1110" s="235">
        <v>42185</v>
      </c>
      <c r="D1110" s="236">
        <v>48.46</v>
      </c>
    </row>
    <row r="1111" spans="1:4" x14ac:dyDescent="0.2">
      <c r="A1111" s="88" t="s">
        <v>390</v>
      </c>
      <c r="B1111" s="235">
        <v>41821</v>
      </c>
      <c r="C1111" s="235">
        <v>42185</v>
      </c>
      <c r="D1111" s="236">
        <v>47.17</v>
      </c>
    </row>
    <row r="1112" spans="1:4" x14ac:dyDescent="0.2">
      <c r="A1112" s="88" t="s">
        <v>1287</v>
      </c>
      <c r="B1112" s="235">
        <v>41821</v>
      </c>
      <c r="C1112" s="235">
        <v>42185</v>
      </c>
      <c r="D1112" s="236">
        <v>47.17</v>
      </c>
    </row>
    <row r="1113" spans="1:4" x14ac:dyDescent="0.2">
      <c r="A1113" s="88" t="s">
        <v>1288</v>
      </c>
      <c r="B1113" s="235">
        <v>41821</v>
      </c>
      <c r="C1113" s="235">
        <v>42185</v>
      </c>
      <c r="D1113" s="236">
        <v>0</v>
      </c>
    </row>
    <row r="1114" spans="1:4" x14ac:dyDescent="0.2">
      <c r="A1114" s="88" t="s">
        <v>676</v>
      </c>
      <c r="B1114" s="235">
        <v>41821</v>
      </c>
      <c r="C1114" s="235">
        <v>42185</v>
      </c>
      <c r="D1114" s="236">
        <v>0</v>
      </c>
    </row>
    <row r="1115" spans="1:4" x14ac:dyDescent="0.2">
      <c r="A1115" s="88" t="s">
        <v>1289</v>
      </c>
      <c r="B1115" s="235">
        <v>41821</v>
      </c>
      <c r="C1115" s="235">
        <v>42185</v>
      </c>
      <c r="D1115" s="236">
        <v>36.119999999999997</v>
      </c>
    </row>
    <row r="1116" spans="1:4" x14ac:dyDescent="0.2">
      <c r="A1116" s="88" t="s">
        <v>1290</v>
      </c>
      <c r="B1116" s="235">
        <v>41821</v>
      </c>
      <c r="C1116" s="235">
        <v>42185</v>
      </c>
      <c r="D1116" s="236">
        <v>0</v>
      </c>
    </row>
    <row r="1117" spans="1:4" x14ac:dyDescent="0.2">
      <c r="A1117" s="88" t="s">
        <v>175</v>
      </c>
      <c r="B1117" s="235">
        <v>41821</v>
      </c>
      <c r="C1117" s="235">
        <v>42185</v>
      </c>
      <c r="D1117" s="236">
        <v>62.74</v>
      </c>
    </row>
    <row r="1118" spans="1:4" x14ac:dyDescent="0.2">
      <c r="A1118" s="88" t="s">
        <v>391</v>
      </c>
      <c r="B1118" s="235">
        <v>41821</v>
      </c>
      <c r="C1118" s="235">
        <v>42185</v>
      </c>
      <c r="D1118" s="236">
        <v>36.119999999999997</v>
      </c>
    </row>
    <row r="1119" spans="1:4" x14ac:dyDescent="0.2">
      <c r="A1119" s="88" t="s">
        <v>1291</v>
      </c>
      <c r="B1119" s="235">
        <v>41821</v>
      </c>
      <c r="C1119" s="235">
        <v>42185</v>
      </c>
      <c r="D1119" s="236">
        <v>36.42</v>
      </c>
    </row>
    <row r="1120" spans="1:4" x14ac:dyDescent="0.2">
      <c r="A1120" s="88" t="s">
        <v>392</v>
      </c>
      <c r="B1120" s="235">
        <v>41821</v>
      </c>
      <c r="C1120" s="235">
        <v>42185</v>
      </c>
      <c r="D1120" s="236">
        <v>36.119999999999997</v>
      </c>
    </row>
    <row r="1121" spans="1:4" x14ac:dyDescent="0.2">
      <c r="A1121" s="88" t="s">
        <v>176</v>
      </c>
      <c r="B1121" s="235">
        <v>41821</v>
      </c>
      <c r="C1121" s="235">
        <v>42185</v>
      </c>
      <c r="D1121" s="236">
        <v>127.52</v>
      </c>
    </row>
    <row r="1122" spans="1:4" x14ac:dyDescent="0.2">
      <c r="A1122" s="88" t="s">
        <v>393</v>
      </c>
      <c r="B1122" s="235">
        <v>41821</v>
      </c>
      <c r="C1122" s="235">
        <v>42185</v>
      </c>
      <c r="D1122" s="236">
        <v>48.6</v>
      </c>
    </row>
    <row r="1123" spans="1:4" x14ac:dyDescent="0.2">
      <c r="A1123" s="88" t="s">
        <v>177</v>
      </c>
      <c r="B1123" s="235">
        <v>41821</v>
      </c>
      <c r="C1123" s="235">
        <v>42185</v>
      </c>
      <c r="D1123" s="236">
        <v>83.31</v>
      </c>
    </row>
    <row r="1124" spans="1:4" x14ac:dyDescent="0.2">
      <c r="A1124" s="88" t="s">
        <v>1292</v>
      </c>
      <c r="B1124" s="235">
        <v>41821</v>
      </c>
      <c r="C1124" s="235">
        <v>42185</v>
      </c>
      <c r="D1124" s="236">
        <v>157.76</v>
      </c>
    </row>
    <row r="1125" spans="1:4" x14ac:dyDescent="0.2">
      <c r="A1125" s="88" t="s">
        <v>178</v>
      </c>
      <c r="B1125" s="235">
        <v>41821</v>
      </c>
      <c r="C1125" s="235">
        <v>42185</v>
      </c>
      <c r="D1125" s="236">
        <v>180.71</v>
      </c>
    </row>
    <row r="1126" spans="1:4" x14ac:dyDescent="0.2">
      <c r="A1126" s="88" t="s">
        <v>394</v>
      </c>
      <c r="B1126" s="235">
        <v>41821</v>
      </c>
      <c r="C1126" s="235">
        <v>42185</v>
      </c>
      <c r="D1126" s="236">
        <v>47.63</v>
      </c>
    </row>
    <row r="1127" spans="1:4" x14ac:dyDescent="0.2">
      <c r="A1127" s="88" t="s">
        <v>1293</v>
      </c>
      <c r="B1127" s="235">
        <v>41821</v>
      </c>
      <c r="C1127" s="235">
        <v>42185</v>
      </c>
      <c r="D1127" s="236">
        <v>48.04</v>
      </c>
    </row>
    <row r="1128" spans="1:4" x14ac:dyDescent="0.2">
      <c r="A1128" s="88" t="s">
        <v>179</v>
      </c>
      <c r="B1128" s="235">
        <v>41821</v>
      </c>
      <c r="C1128" s="235">
        <v>42185</v>
      </c>
      <c r="D1128" s="236">
        <v>190.99</v>
      </c>
    </row>
    <row r="1129" spans="1:4" x14ac:dyDescent="0.2">
      <c r="A1129" s="88" t="s">
        <v>1294</v>
      </c>
      <c r="B1129" s="235">
        <v>41821</v>
      </c>
      <c r="C1129" s="235">
        <v>42185</v>
      </c>
      <c r="D1129" s="236">
        <v>47.63</v>
      </c>
    </row>
    <row r="1130" spans="1:4" x14ac:dyDescent="0.2">
      <c r="A1130" s="88" t="s">
        <v>677</v>
      </c>
      <c r="B1130" s="235">
        <v>41821</v>
      </c>
      <c r="C1130" s="235">
        <v>42185</v>
      </c>
      <c r="D1130" s="236">
        <v>0</v>
      </c>
    </row>
    <row r="1131" spans="1:4" x14ac:dyDescent="0.2">
      <c r="A1131" s="88" t="s">
        <v>1295</v>
      </c>
      <c r="B1131" s="235">
        <v>41821</v>
      </c>
      <c r="C1131" s="235">
        <v>42185</v>
      </c>
      <c r="D1131" s="236">
        <v>40.99</v>
      </c>
    </row>
    <row r="1132" spans="1:4" x14ac:dyDescent="0.2">
      <c r="A1132" s="88" t="s">
        <v>1296</v>
      </c>
      <c r="B1132" s="235">
        <v>41821</v>
      </c>
      <c r="C1132" s="235">
        <v>42185</v>
      </c>
      <c r="D1132" s="236">
        <v>40.99</v>
      </c>
    </row>
    <row r="1133" spans="1:4" x14ac:dyDescent="0.2">
      <c r="A1133" s="88" t="s">
        <v>1297</v>
      </c>
      <c r="B1133" s="235">
        <v>41821</v>
      </c>
      <c r="C1133" s="235">
        <v>42185</v>
      </c>
      <c r="D1133" s="236">
        <v>52.5</v>
      </c>
    </row>
    <row r="1134" spans="1:4" x14ac:dyDescent="0.2">
      <c r="A1134" s="88" t="s">
        <v>180</v>
      </c>
      <c r="B1134" s="235">
        <v>41821</v>
      </c>
      <c r="C1134" s="235">
        <v>42185</v>
      </c>
      <c r="D1134" s="236">
        <v>91.13</v>
      </c>
    </row>
    <row r="1135" spans="1:4" x14ac:dyDescent="0.2">
      <c r="A1135" s="88" t="s">
        <v>1298</v>
      </c>
      <c r="B1135" s="235">
        <v>41821</v>
      </c>
      <c r="C1135" s="235">
        <v>42185</v>
      </c>
      <c r="D1135" s="236">
        <v>52.5</v>
      </c>
    </row>
    <row r="1136" spans="1:4" x14ac:dyDescent="0.2">
      <c r="A1136" s="88" t="s">
        <v>1299</v>
      </c>
      <c r="B1136" s="235">
        <v>41821</v>
      </c>
      <c r="C1136" s="235">
        <v>42185</v>
      </c>
      <c r="D1136" s="236">
        <v>0</v>
      </c>
    </row>
    <row r="1137" spans="1:4" x14ac:dyDescent="0.2">
      <c r="A1137" s="88" t="s">
        <v>181</v>
      </c>
      <c r="B1137" s="235">
        <v>41821</v>
      </c>
      <c r="C1137" s="235">
        <v>42185</v>
      </c>
      <c r="D1137" s="236">
        <v>97.07</v>
      </c>
    </row>
    <row r="1138" spans="1:4" x14ac:dyDescent="0.2">
      <c r="A1138" s="88" t="s">
        <v>395</v>
      </c>
      <c r="B1138" s="235">
        <v>41821</v>
      </c>
      <c r="C1138" s="235">
        <v>42185</v>
      </c>
      <c r="D1138" s="236">
        <v>46.92</v>
      </c>
    </row>
    <row r="1139" spans="1:4" x14ac:dyDescent="0.2">
      <c r="A1139" s="88" t="s">
        <v>463</v>
      </c>
      <c r="B1139" s="235">
        <v>41821</v>
      </c>
      <c r="C1139" s="235">
        <v>42185</v>
      </c>
      <c r="D1139" s="236">
        <v>171.48</v>
      </c>
    </row>
    <row r="1140" spans="1:4" x14ac:dyDescent="0.2">
      <c r="A1140" s="88" t="s">
        <v>562</v>
      </c>
      <c r="B1140" s="235">
        <v>41821</v>
      </c>
      <c r="C1140" s="235">
        <v>42185</v>
      </c>
      <c r="D1140" s="236">
        <v>47.37</v>
      </c>
    </row>
    <row r="1141" spans="1:4" x14ac:dyDescent="0.2">
      <c r="A1141" s="88" t="s">
        <v>1300</v>
      </c>
      <c r="B1141" s="235">
        <v>41821</v>
      </c>
      <c r="C1141" s="235">
        <v>42185</v>
      </c>
      <c r="D1141" s="236">
        <v>105.87</v>
      </c>
    </row>
    <row r="1142" spans="1:4" x14ac:dyDescent="0.2">
      <c r="A1142" s="88" t="s">
        <v>182</v>
      </c>
      <c r="B1142" s="235">
        <v>41821</v>
      </c>
      <c r="C1142" s="235">
        <v>42185</v>
      </c>
      <c r="D1142" s="236">
        <v>161.85</v>
      </c>
    </row>
    <row r="1143" spans="1:4" x14ac:dyDescent="0.2">
      <c r="A1143" s="88" t="s">
        <v>396</v>
      </c>
      <c r="B1143" s="235">
        <v>41821</v>
      </c>
      <c r="C1143" s="235">
        <v>42185</v>
      </c>
      <c r="D1143" s="236">
        <v>59.4</v>
      </c>
    </row>
    <row r="1144" spans="1:4" x14ac:dyDescent="0.2">
      <c r="A1144" s="88" t="s">
        <v>464</v>
      </c>
      <c r="B1144" s="235">
        <v>41821</v>
      </c>
      <c r="C1144" s="235">
        <v>42185</v>
      </c>
      <c r="D1144" s="236">
        <v>322.19</v>
      </c>
    </row>
    <row r="1145" spans="1:4" x14ac:dyDescent="0.2">
      <c r="A1145" s="88" t="s">
        <v>563</v>
      </c>
      <c r="B1145" s="235">
        <v>41821</v>
      </c>
      <c r="C1145" s="235">
        <v>42185</v>
      </c>
      <c r="D1145" s="236">
        <v>59.89</v>
      </c>
    </row>
    <row r="1146" spans="1:4" x14ac:dyDescent="0.2">
      <c r="A1146" s="88" t="s">
        <v>1301</v>
      </c>
      <c r="B1146" s="235">
        <v>41821</v>
      </c>
      <c r="C1146" s="235">
        <v>42185</v>
      </c>
      <c r="D1146" s="236">
        <v>252.9</v>
      </c>
    </row>
    <row r="1147" spans="1:4" x14ac:dyDescent="0.2">
      <c r="A1147" s="88" t="s">
        <v>183</v>
      </c>
      <c r="B1147" s="235">
        <v>41821</v>
      </c>
      <c r="C1147" s="235">
        <v>42185</v>
      </c>
      <c r="D1147" s="236">
        <v>201.43</v>
      </c>
    </row>
    <row r="1148" spans="1:4" x14ac:dyDescent="0.2">
      <c r="A1148" s="88" t="s">
        <v>397</v>
      </c>
      <c r="B1148" s="235">
        <v>41821</v>
      </c>
      <c r="C1148" s="235">
        <v>42185</v>
      </c>
      <c r="D1148" s="236">
        <v>58.44</v>
      </c>
    </row>
    <row r="1149" spans="1:4" x14ac:dyDescent="0.2">
      <c r="A1149" s="88" t="s">
        <v>465</v>
      </c>
      <c r="B1149" s="235">
        <v>41821</v>
      </c>
      <c r="C1149" s="235">
        <v>42185</v>
      </c>
      <c r="D1149" s="236">
        <v>405.19</v>
      </c>
    </row>
    <row r="1150" spans="1:4" x14ac:dyDescent="0.2">
      <c r="A1150" s="88" t="s">
        <v>564</v>
      </c>
      <c r="B1150" s="235">
        <v>41821</v>
      </c>
      <c r="C1150" s="235">
        <v>42185</v>
      </c>
      <c r="D1150" s="236">
        <v>58.92</v>
      </c>
    </row>
    <row r="1151" spans="1:4" x14ac:dyDescent="0.2">
      <c r="A1151" s="88" t="s">
        <v>646</v>
      </c>
      <c r="B1151" s="235">
        <v>41821</v>
      </c>
      <c r="C1151" s="235">
        <v>42185</v>
      </c>
      <c r="D1151" s="236">
        <v>333.88</v>
      </c>
    </row>
    <row r="1152" spans="1:4" x14ac:dyDescent="0.2">
      <c r="A1152" s="88" t="s">
        <v>184</v>
      </c>
      <c r="B1152" s="235">
        <v>41821</v>
      </c>
      <c r="C1152" s="235">
        <v>42185</v>
      </c>
      <c r="D1152" s="236">
        <v>221.64</v>
      </c>
    </row>
    <row r="1153" spans="1:4" x14ac:dyDescent="0.2">
      <c r="A1153" s="88" t="s">
        <v>398</v>
      </c>
      <c r="B1153" s="235">
        <v>41821</v>
      </c>
      <c r="C1153" s="235">
        <v>42185</v>
      </c>
      <c r="D1153" s="236">
        <v>58.44</v>
      </c>
    </row>
    <row r="1154" spans="1:4" x14ac:dyDescent="0.2">
      <c r="A1154" s="88" t="s">
        <v>1302</v>
      </c>
      <c r="B1154" s="235">
        <v>41821</v>
      </c>
      <c r="C1154" s="235">
        <v>42185</v>
      </c>
      <c r="D1154" s="236">
        <v>454.36</v>
      </c>
    </row>
    <row r="1155" spans="1:4" x14ac:dyDescent="0.2">
      <c r="A1155" s="88" t="s">
        <v>1303</v>
      </c>
      <c r="B1155" s="235">
        <v>41821</v>
      </c>
      <c r="C1155" s="235">
        <v>42185</v>
      </c>
      <c r="D1155" s="236">
        <v>58.92</v>
      </c>
    </row>
    <row r="1156" spans="1:4" x14ac:dyDescent="0.2">
      <c r="A1156" s="88" t="s">
        <v>1304</v>
      </c>
      <c r="B1156" s="235">
        <v>41821</v>
      </c>
      <c r="C1156" s="235">
        <v>42185</v>
      </c>
      <c r="D1156" s="236">
        <v>333.88</v>
      </c>
    </row>
    <row r="1157" spans="1:4" x14ac:dyDescent="0.2">
      <c r="A1157" s="88" t="s">
        <v>1305</v>
      </c>
      <c r="B1157" s="235">
        <v>41821</v>
      </c>
      <c r="C1157" s="235">
        <v>42185</v>
      </c>
      <c r="D1157" s="236">
        <v>262.05</v>
      </c>
    </row>
    <row r="1158" spans="1:4" x14ac:dyDescent="0.2">
      <c r="A1158" s="88" t="s">
        <v>399</v>
      </c>
      <c r="B1158" s="235">
        <v>41821</v>
      </c>
      <c r="C1158" s="235">
        <v>42185</v>
      </c>
      <c r="D1158" s="236">
        <v>58.44</v>
      </c>
    </row>
    <row r="1159" spans="1:4" x14ac:dyDescent="0.2">
      <c r="A1159" s="88" t="s">
        <v>1306</v>
      </c>
      <c r="B1159" s="235">
        <v>41821</v>
      </c>
      <c r="C1159" s="235">
        <v>42185</v>
      </c>
      <c r="D1159" s="236">
        <v>58.44</v>
      </c>
    </row>
    <row r="1160" spans="1:4" x14ac:dyDescent="0.2">
      <c r="A1160" s="88" t="s">
        <v>1307</v>
      </c>
      <c r="B1160" s="235">
        <v>41821</v>
      </c>
      <c r="C1160" s="235">
        <v>42185</v>
      </c>
      <c r="D1160" s="236">
        <v>58.93</v>
      </c>
    </row>
    <row r="1161" spans="1:4" x14ac:dyDescent="0.2">
      <c r="A1161" s="88" t="s">
        <v>1308</v>
      </c>
      <c r="B1161" s="235">
        <v>41821</v>
      </c>
      <c r="C1161" s="235">
        <v>42185</v>
      </c>
      <c r="D1161" s="236">
        <v>0</v>
      </c>
    </row>
    <row r="1162" spans="1:4" x14ac:dyDescent="0.2">
      <c r="A1162" s="88" t="s">
        <v>1309</v>
      </c>
      <c r="B1162" s="235">
        <v>41821</v>
      </c>
      <c r="C1162" s="235">
        <v>42185</v>
      </c>
      <c r="D1162" s="236">
        <v>58.44</v>
      </c>
    </row>
    <row r="1163" spans="1:4" x14ac:dyDescent="0.2">
      <c r="A1163" s="88" t="s">
        <v>565</v>
      </c>
      <c r="B1163" s="235">
        <v>41821</v>
      </c>
      <c r="C1163" s="235">
        <v>42185</v>
      </c>
      <c r="D1163" s="236">
        <v>58.92</v>
      </c>
    </row>
    <row r="1164" spans="1:4" x14ac:dyDescent="0.2">
      <c r="A1164" s="88" t="s">
        <v>1310</v>
      </c>
      <c r="B1164" s="235">
        <v>41821</v>
      </c>
      <c r="C1164" s="235">
        <v>42185</v>
      </c>
      <c r="D1164" s="236">
        <v>182.05</v>
      </c>
    </row>
    <row r="1165" spans="1:4" x14ac:dyDescent="0.2">
      <c r="A1165" s="88" t="s">
        <v>400</v>
      </c>
      <c r="B1165" s="235">
        <v>41821</v>
      </c>
      <c r="C1165" s="235">
        <v>42185</v>
      </c>
      <c r="D1165" s="236">
        <v>59.4</v>
      </c>
    </row>
    <row r="1166" spans="1:4" x14ac:dyDescent="0.2">
      <c r="A1166" s="88" t="s">
        <v>1311</v>
      </c>
      <c r="B1166" s="235">
        <v>41821</v>
      </c>
      <c r="C1166" s="235">
        <v>42185</v>
      </c>
      <c r="D1166" s="236">
        <v>0</v>
      </c>
    </row>
    <row r="1167" spans="1:4" x14ac:dyDescent="0.2">
      <c r="A1167" s="88" t="s">
        <v>185</v>
      </c>
      <c r="B1167" s="235">
        <v>41821</v>
      </c>
      <c r="C1167" s="235">
        <v>42185</v>
      </c>
      <c r="D1167" s="236">
        <v>117.27</v>
      </c>
    </row>
    <row r="1168" spans="1:4" x14ac:dyDescent="0.2">
      <c r="A1168" s="88" t="s">
        <v>401</v>
      </c>
      <c r="B1168" s="235">
        <v>41821</v>
      </c>
      <c r="C1168" s="235">
        <v>42185</v>
      </c>
      <c r="D1168" s="236">
        <v>46.92</v>
      </c>
    </row>
    <row r="1169" spans="1:4" x14ac:dyDescent="0.2">
      <c r="A1169" s="88" t="s">
        <v>1312</v>
      </c>
      <c r="B1169" s="235">
        <v>41821</v>
      </c>
      <c r="C1169" s="235">
        <v>42185</v>
      </c>
      <c r="D1169" s="236">
        <v>220.65</v>
      </c>
    </row>
    <row r="1170" spans="1:4" x14ac:dyDescent="0.2">
      <c r="A1170" s="88" t="s">
        <v>1313</v>
      </c>
      <c r="B1170" s="235">
        <v>41821</v>
      </c>
      <c r="C1170" s="235">
        <v>42185</v>
      </c>
      <c r="D1170" s="236">
        <v>105.87</v>
      </c>
    </row>
    <row r="1171" spans="1:4" x14ac:dyDescent="0.2">
      <c r="A1171" s="88" t="s">
        <v>678</v>
      </c>
      <c r="B1171" s="235">
        <v>41821</v>
      </c>
      <c r="C1171" s="235">
        <v>42185</v>
      </c>
      <c r="D1171" s="236">
        <v>0</v>
      </c>
    </row>
    <row r="1172" spans="1:4" x14ac:dyDescent="0.2">
      <c r="A1172" s="88" t="s">
        <v>186</v>
      </c>
      <c r="B1172" s="235">
        <v>41821</v>
      </c>
      <c r="C1172" s="235">
        <v>42185</v>
      </c>
      <c r="D1172" s="236">
        <v>114.96</v>
      </c>
    </row>
    <row r="1173" spans="1:4" x14ac:dyDescent="0.2">
      <c r="A1173" s="88" t="s">
        <v>402</v>
      </c>
      <c r="B1173" s="235">
        <v>41821</v>
      </c>
      <c r="C1173" s="235">
        <v>42185</v>
      </c>
      <c r="D1173" s="236">
        <v>64.599999999999994</v>
      </c>
    </row>
    <row r="1174" spans="1:4" x14ac:dyDescent="0.2">
      <c r="A1174" s="88" t="s">
        <v>1314</v>
      </c>
      <c r="B1174" s="235">
        <v>41821</v>
      </c>
      <c r="C1174" s="235">
        <v>42185</v>
      </c>
      <c r="D1174" s="236">
        <v>116.43</v>
      </c>
    </row>
    <row r="1175" spans="1:4" x14ac:dyDescent="0.2">
      <c r="A1175" s="88" t="s">
        <v>566</v>
      </c>
      <c r="B1175" s="235">
        <v>41821</v>
      </c>
      <c r="C1175" s="235">
        <v>42185</v>
      </c>
      <c r="D1175" s="236">
        <v>65.42</v>
      </c>
    </row>
    <row r="1176" spans="1:4" x14ac:dyDescent="0.2">
      <c r="A1176" s="88" t="s">
        <v>187</v>
      </c>
      <c r="B1176" s="235">
        <v>41821</v>
      </c>
      <c r="C1176" s="235">
        <v>42185</v>
      </c>
      <c r="D1176" s="236">
        <v>179.74</v>
      </c>
    </row>
    <row r="1177" spans="1:4" x14ac:dyDescent="0.2">
      <c r="A1177" s="88" t="s">
        <v>403</v>
      </c>
      <c r="B1177" s="235">
        <v>41821</v>
      </c>
      <c r="C1177" s="235">
        <v>42185</v>
      </c>
      <c r="D1177" s="236">
        <v>77.08</v>
      </c>
    </row>
    <row r="1178" spans="1:4" x14ac:dyDescent="0.2">
      <c r="A1178" s="88" t="s">
        <v>567</v>
      </c>
      <c r="B1178" s="235">
        <v>41821</v>
      </c>
      <c r="C1178" s="235">
        <v>42185</v>
      </c>
      <c r="D1178" s="236">
        <v>77.95</v>
      </c>
    </row>
    <row r="1179" spans="1:4" x14ac:dyDescent="0.2">
      <c r="A1179" s="88" t="s">
        <v>188</v>
      </c>
      <c r="B1179" s="235">
        <v>41821</v>
      </c>
      <c r="C1179" s="235">
        <v>42185</v>
      </c>
      <c r="D1179" s="236">
        <v>219.33</v>
      </c>
    </row>
    <row r="1180" spans="1:4" x14ac:dyDescent="0.2">
      <c r="A1180" s="88" t="s">
        <v>404</v>
      </c>
      <c r="B1180" s="235">
        <v>41821</v>
      </c>
      <c r="C1180" s="235">
        <v>42185</v>
      </c>
      <c r="D1180" s="236">
        <v>76.11</v>
      </c>
    </row>
    <row r="1181" spans="1:4" x14ac:dyDescent="0.2">
      <c r="A1181" s="88" t="s">
        <v>1315</v>
      </c>
      <c r="B1181" s="235">
        <v>41821</v>
      </c>
      <c r="C1181" s="235">
        <v>42185</v>
      </c>
      <c r="D1181" s="236">
        <v>76.98</v>
      </c>
    </row>
    <row r="1182" spans="1:4" x14ac:dyDescent="0.2">
      <c r="A1182" s="88" t="s">
        <v>189</v>
      </c>
      <c r="B1182" s="235">
        <v>41821</v>
      </c>
      <c r="C1182" s="235">
        <v>42185</v>
      </c>
      <c r="D1182" s="236">
        <v>239.75</v>
      </c>
    </row>
    <row r="1183" spans="1:4" x14ac:dyDescent="0.2">
      <c r="A1183" s="88" t="s">
        <v>405</v>
      </c>
      <c r="B1183" s="235">
        <v>41821</v>
      </c>
      <c r="C1183" s="235">
        <v>42185</v>
      </c>
      <c r="D1183" s="236">
        <v>76.11</v>
      </c>
    </row>
    <row r="1184" spans="1:4" x14ac:dyDescent="0.2">
      <c r="A1184" s="88" t="s">
        <v>1316</v>
      </c>
      <c r="B1184" s="235">
        <v>41821</v>
      </c>
      <c r="C1184" s="235">
        <v>42185</v>
      </c>
      <c r="D1184" s="236">
        <v>76.98</v>
      </c>
    </row>
    <row r="1185" spans="1:4" x14ac:dyDescent="0.2">
      <c r="A1185" s="88" t="s">
        <v>1317</v>
      </c>
      <c r="B1185" s="235">
        <v>41821</v>
      </c>
      <c r="C1185" s="235">
        <v>42185</v>
      </c>
      <c r="D1185" s="236">
        <v>76.11</v>
      </c>
    </row>
    <row r="1186" spans="1:4" x14ac:dyDescent="0.2">
      <c r="A1186" s="88" t="s">
        <v>1318</v>
      </c>
      <c r="B1186" s="235">
        <v>41821</v>
      </c>
      <c r="C1186" s="235">
        <v>42185</v>
      </c>
      <c r="D1186" s="236">
        <v>280.60000000000002</v>
      </c>
    </row>
    <row r="1187" spans="1:4" x14ac:dyDescent="0.2">
      <c r="A1187" s="88" t="s">
        <v>406</v>
      </c>
      <c r="B1187" s="235">
        <v>41821</v>
      </c>
      <c r="C1187" s="235">
        <v>42185</v>
      </c>
      <c r="D1187" s="236">
        <v>76.11</v>
      </c>
    </row>
    <row r="1188" spans="1:4" x14ac:dyDescent="0.2">
      <c r="A1188" s="88" t="s">
        <v>1319</v>
      </c>
      <c r="B1188" s="235">
        <v>41821</v>
      </c>
      <c r="C1188" s="235">
        <v>42185</v>
      </c>
      <c r="D1188" s="236">
        <v>352.74</v>
      </c>
    </row>
    <row r="1189" spans="1:4" x14ac:dyDescent="0.2">
      <c r="A1189" s="88" t="s">
        <v>1320</v>
      </c>
      <c r="B1189" s="235">
        <v>41821</v>
      </c>
      <c r="C1189" s="235">
        <v>42185</v>
      </c>
      <c r="D1189" s="236">
        <v>76.11</v>
      </c>
    </row>
    <row r="1190" spans="1:4" x14ac:dyDescent="0.2">
      <c r="A1190" s="88" t="s">
        <v>1321</v>
      </c>
      <c r="B1190" s="235">
        <v>41821</v>
      </c>
      <c r="C1190" s="235">
        <v>42185</v>
      </c>
      <c r="D1190" s="236">
        <v>373.17</v>
      </c>
    </row>
    <row r="1191" spans="1:4" x14ac:dyDescent="0.2">
      <c r="A1191" s="88" t="s">
        <v>1322</v>
      </c>
      <c r="B1191" s="235">
        <v>41821</v>
      </c>
      <c r="C1191" s="235">
        <v>42185</v>
      </c>
      <c r="D1191" s="236">
        <v>76.11</v>
      </c>
    </row>
    <row r="1192" spans="1:4" x14ac:dyDescent="0.2">
      <c r="A1192" s="88" t="s">
        <v>1323</v>
      </c>
      <c r="B1192" s="235">
        <v>41821</v>
      </c>
      <c r="C1192" s="235">
        <v>42185</v>
      </c>
      <c r="D1192" s="236">
        <v>200.16</v>
      </c>
    </row>
    <row r="1193" spans="1:4" x14ac:dyDescent="0.2">
      <c r="A1193" s="88" t="s">
        <v>407</v>
      </c>
      <c r="B1193" s="235">
        <v>41821</v>
      </c>
      <c r="C1193" s="235">
        <v>42185</v>
      </c>
      <c r="D1193" s="236">
        <v>77.08</v>
      </c>
    </row>
    <row r="1194" spans="1:4" x14ac:dyDescent="0.2">
      <c r="A1194" s="88" t="s">
        <v>190</v>
      </c>
      <c r="B1194" s="235">
        <v>41821</v>
      </c>
      <c r="C1194" s="235">
        <v>42185</v>
      </c>
      <c r="D1194" s="236">
        <v>135.38</v>
      </c>
    </row>
    <row r="1195" spans="1:4" x14ac:dyDescent="0.2">
      <c r="A1195" s="88" t="s">
        <v>408</v>
      </c>
      <c r="B1195" s="235">
        <v>41821</v>
      </c>
      <c r="C1195" s="235">
        <v>42185</v>
      </c>
      <c r="D1195" s="236">
        <v>64.599999999999994</v>
      </c>
    </row>
    <row r="1196" spans="1:4" x14ac:dyDescent="0.2">
      <c r="A1196" s="88" t="s">
        <v>1324</v>
      </c>
      <c r="B1196" s="235">
        <v>41821</v>
      </c>
      <c r="C1196" s="235">
        <v>42185</v>
      </c>
      <c r="D1196" s="236">
        <v>0</v>
      </c>
    </row>
    <row r="1197" spans="1:4" x14ac:dyDescent="0.2">
      <c r="A1197" s="88" t="s">
        <v>191</v>
      </c>
      <c r="B1197" s="235">
        <v>41821</v>
      </c>
      <c r="C1197" s="235">
        <v>42185</v>
      </c>
      <c r="D1197" s="236">
        <v>203.05</v>
      </c>
    </row>
    <row r="1198" spans="1:4" x14ac:dyDescent="0.2">
      <c r="A1198" s="88" t="s">
        <v>1325</v>
      </c>
      <c r="B1198" s="235">
        <v>41821</v>
      </c>
      <c r="C1198" s="235">
        <v>42185</v>
      </c>
      <c r="D1198" s="236">
        <v>270.49</v>
      </c>
    </row>
    <row r="1199" spans="1:4" x14ac:dyDescent="0.2">
      <c r="A1199" s="88" t="s">
        <v>1326</v>
      </c>
      <c r="B1199" s="235">
        <v>41821</v>
      </c>
      <c r="C1199" s="235">
        <v>42185</v>
      </c>
      <c r="D1199" s="236">
        <v>57.64</v>
      </c>
    </row>
    <row r="1200" spans="1:4" x14ac:dyDescent="0.2">
      <c r="A1200" s="88" t="s">
        <v>1327</v>
      </c>
      <c r="B1200" s="235">
        <v>41821</v>
      </c>
      <c r="C1200" s="235">
        <v>42185</v>
      </c>
      <c r="D1200" s="236">
        <v>0</v>
      </c>
    </row>
    <row r="1201" spans="1:4" x14ac:dyDescent="0.2">
      <c r="A1201" s="88" t="s">
        <v>409</v>
      </c>
      <c r="B1201" s="235">
        <v>41821</v>
      </c>
      <c r="C1201" s="235">
        <v>42185</v>
      </c>
      <c r="D1201" s="236">
        <v>70.12</v>
      </c>
    </row>
    <row r="1202" spans="1:4" x14ac:dyDescent="0.2">
      <c r="A1202" s="88" t="s">
        <v>1328</v>
      </c>
      <c r="B1202" s="235">
        <v>41821</v>
      </c>
      <c r="C1202" s="235">
        <v>42185</v>
      </c>
      <c r="D1202" s="236">
        <v>0</v>
      </c>
    </row>
    <row r="1203" spans="1:4" x14ac:dyDescent="0.2">
      <c r="A1203" s="88" t="s">
        <v>1329</v>
      </c>
      <c r="B1203" s="235">
        <v>41821</v>
      </c>
      <c r="C1203" s="235">
        <v>42185</v>
      </c>
      <c r="D1203" s="236">
        <v>69.16</v>
      </c>
    </row>
    <row r="1204" spans="1:4" x14ac:dyDescent="0.2">
      <c r="A1204" s="88" t="s">
        <v>1330</v>
      </c>
      <c r="B1204" s="235">
        <v>41821</v>
      </c>
      <c r="C1204" s="235">
        <v>42185</v>
      </c>
      <c r="D1204" s="236">
        <v>0</v>
      </c>
    </row>
    <row r="1205" spans="1:4" x14ac:dyDescent="0.2">
      <c r="A1205" s="88" t="s">
        <v>679</v>
      </c>
      <c r="B1205" s="235">
        <v>41821</v>
      </c>
      <c r="C1205" s="235">
        <v>42185</v>
      </c>
      <c r="D1205" s="236">
        <v>0</v>
      </c>
    </row>
    <row r="1206" spans="1:4" x14ac:dyDescent="0.2">
      <c r="A1206" s="88" t="s">
        <v>1331</v>
      </c>
      <c r="B1206" s="235">
        <v>41821</v>
      </c>
      <c r="C1206" s="235">
        <v>42185</v>
      </c>
      <c r="D1206" s="236">
        <v>104.83</v>
      </c>
    </row>
    <row r="1207" spans="1:4" x14ac:dyDescent="0.2">
      <c r="A1207" s="88" t="s">
        <v>410</v>
      </c>
      <c r="B1207" s="235">
        <v>41821</v>
      </c>
      <c r="C1207" s="235">
        <v>42185</v>
      </c>
      <c r="D1207" s="236">
        <v>104.83</v>
      </c>
    </row>
    <row r="1208" spans="1:4" x14ac:dyDescent="0.2">
      <c r="A1208" s="88" t="s">
        <v>1332</v>
      </c>
      <c r="B1208" s="235">
        <v>41821</v>
      </c>
      <c r="C1208" s="235">
        <v>42185</v>
      </c>
      <c r="D1208" s="236">
        <v>115.21</v>
      </c>
    </row>
  </sheetData>
  <autoFilter ref="A1:D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1E837E562164AABFA2BD95B4BFCA3" ma:contentTypeVersion="0" ma:contentTypeDescription="Create a new document." ma:contentTypeScope="" ma:versionID="14996546c3df5d90b867dc7e93fdfa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AC7F6-404B-454E-926E-7FC5F39F2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81D910-BFD2-4D77-A7BE-A2254A1C0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B151CB-0BDE-4368-8E6B-9F1424F677E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 </vt:lpstr>
      <vt:lpstr>Pricelist 201718</vt:lpstr>
      <vt:lpstr>Prices</vt:lpstr>
      <vt:lpstr>Quantities</vt:lpstr>
      <vt:lpstr>Prices updated for CPI</vt:lpstr>
      <vt:lpstr>14-15 pricing</vt:lpstr>
      <vt:lpstr>'Pricelist 201718'!Print_Titles</vt:lpstr>
    </vt:vector>
  </TitlesOfParts>
  <Company>Essential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 Verschuur</dc:creator>
  <cp:lastModifiedBy>Catherine Waddell</cp:lastModifiedBy>
  <dcterms:created xsi:type="dcterms:W3CDTF">2015-01-07T02:59:07Z</dcterms:created>
  <dcterms:modified xsi:type="dcterms:W3CDTF">2017-04-10T01:57:38Z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0x01010022A1E837E562164AABFA2BD95B4BFCA3</vt:lpwstr>
  </property>
</Properties>
</file>