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eeves\Fin_Common\Reg Affairs\Electricity Network Price Review 2019\Revised proposal write-up and appendices\Modelling appendix\"/>
    </mc:Choice>
  </mc:AlternateContent>
  <bookViews>
    <workbookView xWindow="0" yWindow="0" windowWidth="16605" windowHeight="9045"/>
  </bookViews>
  <sheets>
    <sheet name="Sheet1" sheetId="1" r:id="rId1"/>
    <sheet name="Input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F6" i="1"/>
  <c r="H11" i="1" l="1"/>
  <c r="I11" i="1"/>
  <c r="J11" i="1"/>
  <c r="K11" i="1"/>
  <c r="G11" i="1"/>
  <c r="L11" i="1" l="1"/>
  <c r="G8" i="1" l="1"/>
  <c r="H8" i="1"/>
  <c r="I8" i="1"/>
  <c r="J8" i="1"/>
  <c r="K8" i="1"/>
  <c r="L8" i="1" l="1"/>
  <c r="B18" i="2" l="1"/>
  <c r="G10" i="1" s="1"/>
  <c r="G12" i="1" l="1"/>
  <c r="G13" i="1" l="1"/>
  <c r="G14" i="1" l="1"/>
  <c r="C18" i="2" l="1"/>
  <c r="H10" i="1" s="1"/>
  <c r="H12" i="1" l="1"/>
  <c r="H13" i="1" l="1"/>
  <c r="H14" i="1" l="1"/>
  <c r="D18" i="2" l="1"/>
  <c r="I10" i="1" s="1"/>
  <c r="I12" i="1" l="1"/>
  <c r="I13" i="1" l="1"/>
  <c r="I14" i="1" l="1"/>
  <c r="E18" i="2" l="1"/>
  <c r="J10" i="1" s="1"/>
  <c r="J12" i="1" l="1"/>
  <c r="J13" i="1" l="1"/>
  <c r="J14" i="1" l="1"/>
  <c r="F18" i="2" l="1"/>
  <c r="K10" i="1" s="1"/>
  <c r="K12" i="1" l="1"/>
  <c r="L10" i="1"/>
  <c r="K13" i="1" l="1"/>
  <c r="L12" i="1"/>
  <c r="K14" i="1" l="1"/>
  <c r="L13" i="1"/>
  <c r="L14" i="1" l="1"/>
</calcChain>
</file>

<file path=xl/comments1.xml><?xml version="1.0" encoding="utf-8"?>
<comments xmlns="http://schemas.openxmlformats.org/spreadsheetml/2006/main">
  <authors>
    <author>Wydeveld, Michael</author>
    <author>Feng, Daniel</author>
  </authors>
  <commentList>
    <comment ref="E6" authorId="0" shapeId="0">
      <text>
        <r>
          <rPr>
            <b/>
            <sz val="9"/>
            <color indexed="81"/>
            <rFont val="Tahoma"/>
            <family val="2"/>
          </rPr>
          <t xml:space="preserve">AER:
</t>
        </r>
        <r>
          <rPr>
            <sz val="9"/>
            <color indexed="81"/>
            <rFont val="Tahoma"/>
            <family val="2"/>
          </rPr>
          <t>Actual inflation for DX assets</t>
        </r>
        <r>
          <rPr>
            <sz val="9"/>
            <color indexed="81"/>
            <rFont val="Tahoma"/>
            <family val="2"/>
          </rPr>
          <t xml:space="preserve">
</t>
        </r>
      </text>
    </comment>
    <comment ref="F6" authorId="1" shapeId="0">
      <text>
        <r>
          <rPr>
            <b/>
            <sz val="9"/>
            <color indexed="81"/>
            <rFont val="Tahoma"/>
            <family val="2"/>
          </rPr>
          <t>AER:</t>
        </r>
        <r>
          <rPr>
            <sz val="9"/>
            <color indexed="81"/>
            <rFont val="Tahoma"/>
            <family val="2"/>
          </rPr>
          <t xml:space="preserve">
Placeholder.</t>
        </r>
      </text>
    </comment>
  </commentList>
</comments>
</file>

<file path=xl/sharedStrings.xml><?xml version="1.0" encoding="utf-8"?>
<sst xmlns="http://schemas.openxmlformats.org/spreadsheetml/2006/main" count="52" uniqueCount="42">
  <si>
    <t>2019-20</t>
  </si>
  <si>
    <t>2020-21</t>
  </si>
  <si>
    <t>2021-22</t>
  </si>
  <si>
    <t>2022-23</t>
  </si>
  <si>
    <t>2023-24</t>
  </si>
  <si>
    <t>2016-17</t>
  </si>
  <si>
    <t>2017-18</t>
  </si>
  <si>
    <t>2018-19</t>
  </si>
  <si>
    <t>Regulatory control period</t>
  </si>
  <si>
    <t>Base allowance - indexed ($m, 2018-19)</t>
  </si>
  <si>
    <t>Inflation</t>
  </si>
  <si>
    <t>Input required</t>
  </si>
  <si>
    <t>Step 1</t>
  </si>
  <si>
    <t>Scaling factor (%)</t>
  </si>
  <si>
    <t>Scaling factor allowance ($m, 2018-19)</t>
  </si>
  <si>
    <t>Forecast DMIA allowance - input to PTRM ($m, 2018-19)</t>
  </si>
  <si>
    <t>Total</t>
  </si>
  <si>
    <t>Base allowance ($m, 2016-17)</t>
  </si>
  <si>
    <t>Step 2</t>
  </si>
  <si>
    <t>Step 3</t>
  </si>
  <si>
    <r>
      <rPr>
        <b/>
        <sz val="11"/>
        <color theme="1"/>
        <rFont val="Calibri"/>
        <family val="2"/>
        <scheme val="minor"/>
      </rPr>
      <t>Calculations of DMIA input in the PTRM</t>
    </r>
    <r>
      <rPr>
        <sz val="11"/>
        <color theme="1"/>
        <rFont val="Calibri"/>
        <family val="2"/>
        <scheme val="minor"/>
      </rPr>
      <t xml:space="preserve">
The current Demand Management Innovation Allowance (DMIA) mechanism consists of two components: a base allowance of $0.2m (real 2016-17 regulatory end-of-year dollars) and a scaling factor of 0.075% of the respective year’s annual unsmoothed revenue requirement.
The steps to take in calculating the DMIA allowance are as follows:
1. Calculate base allowance: roll forward the $0.2m to real, end of current regulatory period terms. The CPI/inflation series used should be consistent with the CPI input into the RFM. 
2. Calculate the scaling factor allowance: firstly finalise all revenue calculations in the PTRMs except for shared assets adjustment. Multiply the total real, unsmoothed revenues for both Dx and Tx (which can be taken from the 'Revenue summary' worksheet, row 35 of each model) by 0.075%. 
3. Calculate final allowance: sum up the base allowance and scaling factor allowances calculated in steps 1 and 2 for input to the 'PTRM input' sheet, 'revenue adjustments' section of the distribution PTRM.  No allowance is included in the transmission PTRM.</t>
    </r>
  </si>
  <si>
    <t>Unsmoothed revenue Dx  (prior to shared asset &amp; DMIA adjustment) ($m, 2018-19)</t>
  </si>
  <si>
    <t>Unsmoothed revenue Tx  ($m, 2018-19)</t>
  </si>
  <si>
    <t>Total Dx + Tx ($m, 2018-19)</t>
  </si>
  <si>
    <t>Evoenergy</t>
  </si>
  <si>
    <t>Return on Capital</t>
  </si>
  <si>
    <t>Return of Capital (regulatory depreciation)</t>
  </si>
  <si>
    <t>Operating Expenditure</t>
  </si>
  <si>
    <t>Net Tax Allowance</t>
  </si>
  <si>
    <t>Source</t>
  </si>
  <si>
    <t>Evoenergy 2019-24 RRP - PTRM Transmission</t>
  </si>
  <si>
    <t>Other revenue increments</t>
  </si>
  <si>
    <t>CESS increments as per NER 6.4.3(a)(5) &amp; 6.5.8A</t>
  </si>
  <si>
    <t xml:space="preserve">Annual Revenue Requirement (Unsmoothed) </t>
  </si>
  <si>
    <t>Transmission PTRM ($m, 2018-19)</t>
  </si>
  <si>
    <t>Distribution PTRM ($m, 2018-19)</t>
  </si>
  <si>
    <t>Evoenergy 2019-24 RRP - PTRM Distribution</t>
  </si>
  <si>
    <t>2014-15</t>
  </si>
  <si>
    <t>2015-16</t>
  </si>
  <si>
    <t>Actual CPI inflation rate</t>
  </si>
  <si>
    <t>Evoenergy 2019-24 RRP - RFM - Distribution</t>
  </si>
  <si>
    <t>Building Block Components (unsmoothed)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</si>
</sst>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0%"/>
    <numFmt numFmtId="165" formatCode="_-* #,##0.0_-;\-* #,##0.0_-;_-* &quot;-&quot;??_-;_-@_-"/>
    <numFmt numFmtId="166" formatCode="0.0"/>
    <numFmt numFmtId="167" formatCode="_-* #,##0.000_-;\-* #,##0.000_-;_-* &quot;-&quot;??_-;_-@_-"/>
  </numFmts>
  <fonts count="8"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color rgb="FFFA7D00"/>
      <name val="Calibri"/>
      <family val="2"/>
      <scheme val="minor"/>
    </font>
    <font>
      <b/>
      <sz val="10"/>
      <name val="Arial"/>
      <family val="2"/>
    </font>
    <font>
      <b/>
      <sz val="1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8" tint="0.59996337778862885"/>
        <bgColor indexed="64"/>
      </patternFill>
    </fill>
    <fill>
      <patternFill patternType="solid">
        <fgColor rgb="FFF2F2F2"/>
      </patternFill>
    </fill>
    <fill>
      <patternFill patternType="solid">
        <fgColor theme="5" tint="0.59999389629810485"/>
        <bgColor indexed="64"/>
      </patternFill>
    </fill>
    <fill>
      <patternFill patternType="solid">
        <fgColor indexed="2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4" borderId="16" applyNumberFormat="0" applyAlignment="0" applyProtection="0"/>
  </cellStyleXfs>
  <cellXfs count="63">
    <xf numFmtId="0" fontId="0" fillId="0" borderId="0" xfId="0"/>
    <xf numFmtId="0" fontId="0" fillId="0" borderId="0" xfId="0" applyFill="1" applyBorder="1"/>
    <xf numFmtId="0" fontId="0" fillId="0" borderId="3" xfId="0" applyFill="1" applyBorder="1"/>
    <xf numFmtId="0" fontId="0" fillId="0" borderId="0" xfId="0" applyFill="1"/>
    <xf numFmtId="0" fontId="0" fillId="0" borderId="1" xfId="0" applyFill="1" applyBorder="1"/>
    <xf numFmtId="0" fontId="0" fillId="0" borderId="4" xfId="0" applyFill="1" applyBorder="1"/>
    <xf numFmtId="43" fontId="0" fillId="0" borderId="0" xfId="0" applyNumberFormat="1" applyFill="1"/>
    <xf numFmtId="0" fontId="0" fillId="0" borderId="2" xfId="0" applyBorder="1"/>
    <xf numFmtId="0" fontId="0" fillId="0" borderId="9" xfId="0" applyBorder="1"/>
    <xf numFmtId="0" fontId="0" fillId="0" borderId="5" xfId="0" applyFill="1" applyBorder="1"/>
    <xf numFmtId="0" fontId="0" fillId="0" borderId="10" xfId="0" applyFill="1" applyBorder="1"/>
    <xf numFmtId="0" fontId="0" fillId="0" borderId="6" xfId="0" applyFill="1" applyBorder="1"/>
    <xf numFmtId="0" fontId="0" fillId="0" borderId="7" xfId="0" applyFill="1" applyBorder="1"/>
    <xf numFmtId="0" fontId="0" fillId="0" borderId="8" xfId="0" applyFill="1" applyBorder="1"/>
    <xf numFmtId="0" fontId="0" fillId="0" borderId="2" xfId="0" applyFill="1" applyBorder="1"/>
    <xf numFmtId="0" fontId="0" fillId="0" borderId="0" xfId="0" applyBorder="1"/>
    <xf numFmtId="0" fontId="0" fillId="0" borderId="2" xfId="0" applyFill="1" applyBorder="1" applyAlignment="1">
      <alignment wrapText="1"/>
    </xf>
    <xf numFmtId="0" fontId="0" fillId="0" borderId="6" xfId="0" applyFill="1" applyBorder="1" applyAlignment="1">
      <alignment wrapText="1"/>
    </xf>
    <xf numFmtId="0" fontId="0" fillId="0" borderId="0" xfId="0" applyFill="1" applyAlignment="1">
      <alignment horizontal="center"/>
    </xf>
    <xf numFmtId="0" fontId="4" fillId="0" borderId="12" xfId="0" applyFont="1" applyFill="1" applyBorder="1"/>
    <xf numFmtId="0" fontId="4" fillId="0" borderId="15" xfId="0" applyFont="1" applyFill="1" applyBorder="1"/>
    <xf numFmtId="0" fontId="4" fillId="0" borderId="13" xfId="0" applyFont="1" applyFill="1" applyBorder="1"/>
    <xf numFmtId="0" fontId="0" fillId="2" borderId="0" xfId="0" applyFill="1"/>
    <xf numFmtId="10" fontId="1" fillId="3" borderId="4" xfId="2" applyNumberFormat="1" applyFill="1" applyBorder="1"/>
    <xf numFmtId="43" fontId="0" fillId="0" borderId="1" xfId="1" applyFont="1" applyFill="1" applyBorder="1"/>
    <xf numFmtId="43" fontId="0" fillId="0" borderId="11" xfId="1" applyFont="1" applyFill="1" applyBorder="1"/>
    <xf numFmtId="43" fontId="4" fillId="0" borderId="14" xfId="0" applyNumberFormat="1" applyFont="1" applyFill="1" applyBorder="1"/>
    <xf numFmtId="164" fontId="0" fillId="0" borderId="7" xfId="0" applyNumberFormat="1" applyFill="1" applyBorder="1"/>
    <xf numFmtId="164" fontId="0" fillId="0" borderId="8" xfId="0" applyNumberFormat="1" applyFill="1" applyBorder="1"/>
    <xf numFmtId="166" fontId="0" fillId="2" borderId="0" xfId="0" applyNumberFormat="1" applyFill="1" applyAlignment="1">
      <alignment horizontal="right" vertical="center"/>
    </xf>
    <xf numFmtId="165" fontId="0" fillId="0" borderId="0" xfId="1" applyNumberFormat="1" applyFont="1" applyFill="1" applyBorder="1"/>
    <xf numFmtId="165" fontId="4" fillId="0" borderId="15" xfId="0" applyNumberFormat="1" applyFont="1" applyFill="1" applyBorder="1"/>
    <xf numFmtId="43" fontId="0" fillId="0" borderId="1" xfId="0" applyNumberFormat="1" applyFill="1" applyBorder="1"/>
    <xf numFmtId="43" fontId="0" fillId="0" borderId="11" xfId="0" applyNumberFormat="1" applyFill="1" applyBorder="1"/>
    <xf numFmtId="43" fontId="4" fillId="0" borderId="11" xfId="0" applyNumberFormat="1" applyFont="1" applyFill="1" applyBorder="1"/>
    <xf numFmtId="43" fontId="0" fillId="0" borderId="6" xfId="1" applyFont="1" applyFill="1" applyBorder="1"/>
    <xf numFmtId="43" fontId="0" fillId="0" borderId="0" xfId="0" applyNumberFormat="1"/>
    <xf numFmtId="0" fontId="4" fillId="0" borderId="0" xfId="0" applyFont="1"/>
    <xf numFmtId="0" fontId="0" fillId="5" borderId="0" xfId="0" applyFill="1"/>
    <xf numFmtId="2" fontId="0" fillId="0" borderId="0" xfId="0" applyNumberFormat="1"/>
    <xf numFmtId="0" fontId="6" fillId="6" borderId="4" xfId="0" applyFont="1" applyFill="1" applyBorder="1" applyAlignment="1">
      <alignment horizontal="center"/>
    </xf>
    <xf numFmtId="43" fontId="7" fillId="4" borderId="16" xfId="3" applyNumberFormat="1" applyFont="1"/>
    <xf numFmtId="10" fontId="0" fillId="0" borderId="0" xfId="0" applyNumberFormat="1"/>
    <xf numFmtId="0" fontId="4" fillId="0" borderId="13" xfId="0" applyFont="1" applyFill="1" applyBorder="1" applyAlignment="1">
      <alignment horizontal="left"/>
    </xf>
    <xf numFmtId="0" fontId="4" fillId="0" borderId="14" xfId="0" applyFont="1" applyFill="1" applyBorder="1" applyAlignment="1">
      <alignment horizontal="left"/>
    </xf>
    <xf numFmtId="0" fontId="0" fillId="0" borderId="5" xfId="0" applyFill="1" applyBorder="1" applyAlignment="1">
      <alignment horizontal="center"/>
    </xf>
    <xf numFmtId="0" fontId="0" fillId="0" borderId="4" xfId="0" applyFill="1" applyBorder="1" applyAlignment="1">
      <alignment horizontal="center"/>
    </xf>
    <xf numFmtId="0" fontId="0" fillId="0" borderId="10" xfId="0" applyFill="1" applyBorder="1" applyAlignment="1">
      <alignment horizontal="center"/>
    </xf>
    <xf numFmtId="0" fontId="0" fillId="2" borderId="0" xfId="0" applyFill="1" applyAlignment="1">
      <alignment horizontal="left" vertical="center" wrapText="1"/>
    </xf>
    <xf numFmtId="0" fontId="0" fillId="0" borderId="9" xfId="0" applyFill="1" applyBorder="1" applyAlignment="1">
      <alignment horizontal="center"/>
    </xf>
    <xf numFmtId="0" fontId="0" fillId="0" borderId="9" xfId="0" applyFill="1" applyBorder="1" applyAlignment="1">
      <alignment horizontal="center" vertic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6" xfId="0" applyBorder="1" applyAlignment="1">
      <alignment horizontal="left"/>
    </xf>
    <xf numFmtId="0" fontId="0" fillId="0" borderId="3" xfId="0" applyBorder="1" applyAlignment="1">
      <alignment horizontal="left"/>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11" xfId="0" applyBorder="1" applyAlignment="1">
      <alignment horizontal="left"/>
    </xf>
    <xf numFmtId="0" fontId="0" fillId="0" borderId="3" xfId="0" applyFill="1" applyBorder="1" applyAlignment="1">
      <alignment horizontal="center"/>
    </xf>
    <xf numFmtId="167" fontId="0" fillId="0" borderId="7" xfId="0" applyNumberFormat="1" applyFill="1" applyBorder="1"/>
    <xf numFmtId="167" fontId="0" fillId="0" borderId="8" xfId="0" applyNumberFormat="1" applyFill="1" applyBorder="1"/>
  </cellXfs>
  <cellStyles count="4">
    <cellStyle name="Calculation" xfId="3" builtinId="2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B2:Z64"/>
  <sheetViews>
    <sheetView tabSelected="1" zoomScale="90" zoomScaleNormal="90" workbookViewId="0">
      <selection activeCell="C21" sqref="C21"/>
    </sheetView>
  </sheetViews>
  <sheetFormatPr defaultColWidth="9.140625" defaultRowHeight="15" x14ac:dyDescent="0.25"/>
  <cols>
    <col min="1" max="1" width="2.85546875" style="3" customWidth="1"/>
    <col min="2" max="2" width="8" style="3" customWidth="1"/>
    <col min="3" max="3" width="39" style="3" customWidth="1"/>
    <col min="4" max="6" width="8.42578125" style="3" bestFit="1" customWidth="1"/>
    <col min="7" max="11" width="10" style="3" bestFit="1" customWidth="1"/>
    <col min="12" max="12" width="8.85546875" style="3" bestFit="1" customWidth="1"/>
    <col min="13" max="13" width="3.28515625" style="3" customWidth="1"/>
    <col min="14" max="16384" width="9.140625" style="3"/>
  </cols>
  <sheetData>
    <row r="2" spans="2:26" x14ac:dyDescent="0.25">
      <c r="C2" s="22" t="s">
        <v>11</v>
      </c>
    </row>
    <row r="3" spans="2:26" ht="15" customHeight="1" x14ac:dyDescent="0.25">
      <c r="C3" s="45" t="s">
        <v>24</v>
      </c>
      <c r="D3" s="46"/>
      <c r="E3" s="46"/>
      <c r="F3" s="46"/>
      <c r="G3" s="46"/>
      <c r="H3" s="46"/>
      <c r="I3" s="46"/>
      <c r="J3" s="46"/>
      <c r="K3" s="46"/>
      <c r="L3" s="47"/>
      <c r="N3" s="48" t="s">
        <v>20</v>
      </c>
      <c r="O3" s="48"/>
      <c r="P3" s="48"/>
      <c r="Q3" s="48"/>
      <c r="R3" s="48"/>
      <c r="S3" s="48"/>
      <c r="T3" s="48"/>
      <c r="U3" s="48"/>
      <c r="V3" s="48"/>
      <c r="W3" s="48"/>
      <c r="X3" s="48"/>
      <c r="Y3" s="48"/>
      <c r="Z3" s="48"/>
    </row>
    <row r="4" spans="2:26" x14ac:dyDescent="0.25">
      <c r="C4" s="51"/>
      <c r="D4" s="54" t="s">
        <v>5</v>
      </c>
      <c r="E4" s="56" t="s">
        <v>6</v>
      </c>
      <c r="F4" s="58" t="s">
        <v>7</v>
      </c>
      <c r="G4" s="51" t="s">
        <v>8</v>
      </c>
      <c r="H4" s="52"/>
      <c r="I4" s="52"/>
      <c r="J4" s="52"/>
      <c r="K4" s="53"/>
      <c r="L4" s="43" t="s">
        <v>16</v>
      </c>
      <c r="N4" s="48"/>
      <c r="O4" s="48"/>
      <c r="P4" s="48"/>
      <c r="Q4" s="48"/>
      <c r="R4" s="48"/>
      <c r="S4" s="48"/>
      <c r="T4" s="48"/>
      <c r="U4" s="48"/>
      <c r="V4" s="48"/>
      <c r="W4" s="48"/>
      <c r="X4" s="48"/>
      <c r="Y4" s="48"/>
      <c r="Z4" s="48"/>
    </row>
    <row r="5" spans="2:26" x14ac:dyDescent="0.25">
      <c r="C5" s="60"/>
      <c r="D5" s="55"/>
      <c r="E5" s="57"/>
      <c r="F5" s="59"/>
      <c r="G5" s="7" t="s">
        <v>0</v>
      </c>
      <c r="H5" s="15" t="s">
        <v>1</v>
      </c>
      <c r="I5" s="15" t="s">
        <v>2</v>
      </c>
      <c r="J5" s="15" t="s">
        <v>3</v>
      </c>
      <c r="K5" s="8" t="s">
        <v>4</v>
      </c>
      <c r="L5" s="44"/>
      <c r="N5" s="48"/>
      <c r="O5" s="48"/>
      <c r="P5" s="48"/>
      <c r="Q5" s="48"/>
      <c r="R5" s="48"/>
      <c r="S5" s="48"/>
      <c r="T5" s="48"/>
      <c r="U5" s="48"/>
      <c r="V5" s="48"/>
      <c r="W5" s="48"/>
      <c r="X5" s="48"/>
      <c r="Y5" s="48"/>
      <c r="Z5" s="48"/>
    </row>
    <row r="6" spans="2:26" x14ac:dyDescent="0.25">
      <c r="C6" s="9" t="s">
        <v>10</v>
      </c>
      <c r="D6" s="9"/>
      <c r="E6" s="23">
        <f>Inputs!E21</f>
        <v>1.9486474094452033E-2</v>
      </c>
      <c r="F6" s="23">
        <f>Inputs!F21</f>
        <v>0.02</v>
      </c>
      <c r="G6" s="5"/>
      <c r="H6" s="5"/>
      <c r="I6" s="5"/>
      <c r="J6" s="5"/>
      <c r="K6" s="10"/>
      <c r="L6" s="19"/>
      <c r="N6" s="48"/>
      <c r="O6" s="48"/>
      <c r="P6" s="48"/>
      <c r="Q6" s="48"/>
      <c r="R6" s="48"/>
      <c r="S6" s="48"/>
      <c r="T6" s="48"/>
      <c r="U6" s="48"/>
      <c r="V6" s="48"/>
      <c r="W6" s="48"/>
      <c r="X6" s="48"/>
      <c r="Y6" s="48"/>
      <c r="Z6" s="48"/>
    </row>
    <row r="7" spans="2:26" x14ac:dyDescent="0.25">
      <c r="B7" s="49" t="s">
        <v>12</v>
      </c>
      <c r="C7" s="11" t="s">
        <v>17</v>
      </c>
      <c r="D7" s="35">
        <v>0.2</v>
      </c>
      <c r="E7" s="12"/>
      <c r="F7" s="12"/>
      <c r="G7" s="12"/>
      <c r="H7" s="12"/>
      <c r="I7" s="12"/>
      <c r="J7" s="12"/>
      <c r="K7" s="13"/>
      <c r="L7" s="20"/>
      <c r="N7" s="48"/>
      <c r="O7" s="48"/>
      <c r="P7" s="48"/>
      <c r="Q7" s="48"/>
      <c r="R7" s="48"/>
      <c r="S7" s="48"/>
      <c r="T7" s="48"/>
      <c r="U7" s="48"/>
      <c r="V7" s="48"/>
      <c r="W7" s="48"/>
      <c r="X7" s="48"/>
      <c r="Y7" s="48"/>
      <c r="Z7" s="48"/>
    </row>
    <row r="8" spans="2:26" x14ac:dyDescent="0.25">
      <c r="B8" s="49"/>
      <c r="C8" s="2" t="s">
        <v>9</v>
      </c>
      <c r="D8" s="2"/>
      <c r="E8" s="4"/>
      <c r="F8" s="4"/>
      <c r="G8" s="24">
        <f>$D$7*(1+$E$6)*(1+$F$6)</f>
        <v>0.20797524071526821</v>
      </c>
      <c r="H8" s="24">
        <f>$D$7*(1+$E$6)*(1+$F$6)</f>
        <v>0.20797524071526821</v>
      </c>
      <c r="I8" s="24">
        <f>$D$7*(1+$E$6)*(1+$F$6)</f>
        <v>0.20797524071526821</v>
      </c>
      <c r="J8" s="24">
        <f>$D$7*(1+$E$6)*(1+$F$6)</f>
        <v>0.20797524071526821</v>
      </c>
      <c r="K8" s="25">
        <f>$D$7*(1+$E$6)*(1+$F$6)</f>
        <v>0.20797524071526821</v>
      </c>
      <c r="L8" s="26">
        <f>SUM(G8:K8)</f>
        <v>1.0398762035763411</v>
      </c>
      <c r="N8" s="48"/>
      <c r="O8" s="48"/>
      <c r="P8" s="48"/>
      <c r="Q8" s="48"/>
      <c r="R8" s="48"/>
      <c r="S8" s="48"/>
      <c r="T8" s="48"/>
      <c r="U8" s="48"/>
      <c r="V8" s="48"/>
      <c r="W8" s="48"/>
      <c r="X8" s="48"/>
      <c r="Y8" s="48"/>
      <c r="Z8" s="48"/>
    </row>
    <row r="9" spans="2:26" x14ac:dyDescent="0.25">
      <c r="B9" s="50" t="s">
        <v>18</v>
      </c>
      <c r="C9" s="11" t="s">
        <v>13</v>
      </c>
      <c r="D9" s="11"/>
      <c r="E9" s="12"/>
      <c r="F9" s="12"/>
      <c r="G9" s="27">
        <v>7.5000000000000002E-4</v>
      </c>
      <c r="H9" s="27">
        <v>7.5000000000000002E-4</v>
      </c>
      <c r="I9" s="27">
        <v>7.5000000000000002E-4</v>
      </c>
      <c r="J9" s="27">
        <v>7.5000000000000002E-4</v>
      </c>
      <c r="K9" s="28">
        <v>7.5000000000000002E-4</v>
      </c>
      <c r="L9" s="21"/>
      <c r="N9" s="48"/>
      <c r="O9" s="48"/>
      <c r="P9" s="48"/>
      <c r="Q9" s="48"/>
      <c r="R9" s="48"/>
      <c r="S9" s="48"/>
      <c r="T9" s="48"/>
      <c r="U9" s="48"/>
      <c r="V9" s="48"/>
      <c r="W9" s="48"/>
      <c r="X9" s="48"/>
      <c r="Y9" s="48"/>
      <c r="Z9" s="48"/>
    </row>
    <row r="10" spans="2:26" ht="30" x14ac:dyDescent="0.25">
      <c r="B10" s="50"/>
      <c r="C10" s="16" t="s">
        <v>21</v>
      </c>
      <c r="D10" s="14"/>
      <c r="E10" s="1"/>
      <c r="F10" s="1"/>
      <c r="G10" s="29">
        <f>Inputs!B18</f>
        <v>138.20072734398079</v>
      </c>
      <c r="H10" s="29">
        <f>Inputs!C18</f>
        <v>141.36240486440994</v>
      </c>
      <c r="I10" s="29">
        <f>Inputs!D18</f>
        <v>143.82045232134385</v>
      </c>
      <c r="J10" s="29">
        <f>Inputs!E18</f>
        <v>148.23263044421208</v>
      </c>
      <c r="K10" s="29">
        <f>Inputs!F18</f>
        <v>150.62950653145927</v>
      </c>
      <c r="L10" s="31">
        <f t="shared" ref="L10:L11" si="0">SUM(G10:K10)</f>
        <v>722.24572150540587</v>
      </c>
      <c r="N10" s="48"/>
      <c r="O10" s="48"/>
      <c r="P10" s="48"/>
      <c r="Q10" s="48"/>
      <c r="R10" s="48"/>
      <c r="S10" s="48"/>
      <c r="T10" s="48"/>
      <c r="U10" s="48"/>
      <c r="V10" s="48"/>
      <c r="W10" s="48"/>
      <c r="X10" s="48"/>
      <c r="Y10" s="48"/>
      <c r="Z10" s="48"/>
    </row>
    <row r="11" spans="2:26" x14ac:dyDescent="0.25">
      <c r="B11" s="50"/>
      <c r="C11" s="16" t="s">
        <v>22</v>
      </c>
      <c r="D11" s="14"/>
      <c r="E11" s="1"/>
      <c r="F11" s="1"/>
      <c r="G11" s="29">
        <f>Inputs!B5</f>
        <v>31.885829722575494</v>
      </c>
      <c r="H11" s="29">
        <f>Inputs!C5</f>
        <v>29.771725172512603</v>
      </c>
      <c r="I11" s="29">
        <f>Inputs!D5</f>
        <v>27.006192567151643</v>
      </c>
      <c r="J11" s="29">
        <f>Inputs!E5</f>
        <v>27.446027502532846</v>
      </c>
      <c r="K11" s="29">
        <f>Inputs!F5</f>
        <v>27.585308624306194</v>
      </c>
      <c r="L11" s="31">
        <f t="shared" si="0"/>
        <v>143.69508358907876</v>
      </c>
      <c r="N11" s="48"/>
      <c r="O11" s="48"/>
      <c r="P11" s="48"/>
      <c r="Q11" s="48"/>
      <c r="R11" s="48"/>
      <c r="S11" s="48"/>
      <c r="T11" s="48"/>
      <c r="U11" s="48"/>
      <c r="V11" s="48"/>
      <c r="W11" s="48"/>
      <c r="X11" s="48"/>
      <c r="Y11" s="48"/>
      <c r="Z11" s="48"/>
    </row>
    <row r="12" spans="2:26" x14ac:dyDescent="0.25">
      <c r="B12" s="50"/>
      <c r="C12" s="14" t="s">
        <v>23</v>
      </c>
      <c r="D12" s="14"/>
      <c r="E12" s="1"/>
      <c r="F12" s="1"/>
      <c r="G12" s="30">
        <f>G10+G11</f>
        <v>170.08655706655628</v>
      </c>
      <c r="H12" s="30">
        <f t="shared" ref="H12:K12" si="1">H10+H11</f>
        <v>171.13413003692256</v>
      </c>
      <c r="I12" s="30">
        <f t="shared" si="1"/>
        <v>170.82664488849548</v>
      </c>
      <c r="J12" s="30">
        <f t="shared" si="1"/>
        <v>175.67865794674492</v>
      </c>
      <c r="K12" s="30">
        <f t="shared" si="1"/>
        <v>178.21481515576545</v>
      </c>
      <c r="L12" s="31">
        <f>SUM(G12:K12)</f>
        <v>865.94080509448463</v>
      </c>
      <c r="N12" s="48"/>
      <c r="O12" s="48"/>
      <c r="P12" s="48"/>
      <c r="Q12" s="48"/>
      <c r="R12" s="48"/>
      <c r="S12" s="48"/>
      <c r="T12" s="48"/>
      <c r="U12" s="48"/>
      <c r="V12" s="48"/>
      <c r="W12" s="48"/>
      <c r="X12" s="48"/>
      <c r="Y12" s="48"/>
      <c r="Z12" s="48"/>
    </row>
    <row r="13" spans="2:26" x14ac:dyDescent="0.25">
      <c r="B13" s="50"/>
      <c r="C13" s="2" t="s">
        <v>14</v>
      </c>
      <c r="D13" s="2"/>
      <c r="E13" s="4"/>
      <c r="F13" s="4"/>
      <c r="G13" s="32">
        <f>G$12*G$9</f>
        <v>0.12756491779991722</v>
      </c>
      <c r="H13" s="32">
        <f t="shared" ref="H13:K13" si="2">H$12*H$9</f>
        <v>0.12835059752769193</v>
      </c>
      <c r="I13" s="32">
        <f t="shared" si="2"/>
        <v>0.12811998366637162</v>
      </c>
      <c r="J13" s="32">
        <f t="shared" si="2"/>
        <v>0.1317589934600587</v>
      </c>
      <c r="K13" s="33">
        <f t="shared" si="2"/>
        <v>0.1336611113668241</v>
      </c>
      <c r="L13" s="26">
        <f>SUM(G13:K13)</f>
        <v>0.64945560382086354</v>
      </c>
      <c r="N13" s="48"/>
      <c r="O13" s="48"/>
      <c r="P13" s="48"/>
      <c r="Q13" s="48"/>
      <c r="R13" s="48"/>
      <c r="S13" s="48"/>
      <c r="T13" s="48"/>
      <c r="U13" s="48"/>
      <c r="V13" s="48"/>
      <c r="W13" s="48"/>
      <c r="X13" s="48"/>
      <c r="Y13" s="48"/>
      <c r="Z13" s="48"/>
    </row>
    <row r="14" spans="2:26" ht="30" x14ac:dyDescent="0.25">
      <c r="B14" s="18" t="s">
        <v>19</v>
      </c>
      <c r="C14" s="17" t="s">
        <v>15</v>
      </c>
      <c r="D14" s="11"/>
      <c r="E14" s="12"/>
      <c r="F14" s="12"/>
      <c r="G14" s="61">
        <f>G$13+G$8</f>
        <v>0.33554015851518543</v>
      </c>
      <c r="H14" s="61">
        <f t="shared" ref="H14:K14" si="3">H$13+H$8</f>
        <v>0.33632583824296014</v>
      </c>
      <c r="I14" s="61">
        <f t="shared" si="3"/>
        <v>0.33609522438163986</v>
      </c>
      <c r="J14" s="61">
        <f t="shared" si="3"/>
        <v>0.33973423417532689</v>
      </c>
      <c r="K14" s="62">
        <f t="shared" si="3"/>
        <v>0.34163635208209231</v>
      </c>
      <c r="L14" s="34">
        <f>SUM(G14:K14)</f>
        <v>1.6893318073972048</v>
      </c>
      <c r="N14" s="48"/>
      <c r="O14" s="48"/>
      <c r="P14" s="48"/>
      <c r="Q14" s="48"/>
      <c r="R14" s="48"/>
      <c r="S14" s="48"/>
      <c r="T14" s="48"/>
      <c r="U14" s="48"/>
      <c r="V14" s="48"/>
      <c r="W14" s="48"/>
      <c r="X14" s="48"/>
      <c r="Y14" s="48"/>
      <c r="Z14" s="48"/>
    </row>
    <row r="15" spans="2:26" x14ac:dyDescent="0.25">
      <c r="N15" s="48"/>
      <c r="O15" s="48"/>
      <c r="P15" s="48"/>
      <c r="Q15" s="48"/>
      <c r="R15" s="48"/>
      <c r="S15" s="48"/>
      <c r="T15" s="48"/>
      <c r="U15" s="48"/>
      <c r="V15" s="48"/>
      <c r="W15" s="48"/>
      <c r="X15" s="48"/>
      <c r="Y15" s="48"/>
      <c r="Z15" s="48"/>
    </row>
    <row r="16" spans="2:26" x14ac:dyDescent="0.25">
      <c r="N16" s="48"/>
      <c r="O16" s="48"/>
      <c r="P16" s="48"/>
      <c r="Q16" s="48"/>
      <c r="R16" s="48"/>
      <c r="S16" s="48"/>
      <c r="T16" s="48"/>
      <c r="U16" s="48"/>
      <c r="V16" s="48"/>
      <c r="W16" s="48"/>
      <c r="X16" s="48"/>
      <c r="Y16" s="48"/>
      <c r="Z16" s="48"/>
    </row>
    <row r="17" spans="12:26" x14ac:dyDescent="0.25">
      <c r="M17"/>
      <c r="N17"/>
      <c r="O17"/>
      <c r="P17"/>
      <c r="Q17"/>
      <c r="R17"/>
      <c r="S17"/>
      <c r="T17"/>
      <c r="U17"/>
      <c r="V17"/>
      <c r="W17"/>
      <c r="X17"/>
      <c r="Y17"/>
      <c r="Z17"/>
    </row>
    <row r="18" spans="12:26" x14ac:dyDescent="0.25">
      <c r="M18"/>
      <c r="N18"/>
      <c r="O18"/>
      <c r="P18"/>
      <c r="Q18"/>
      <c r="R18"/>
      <c r="S18"/>
      <c r="T18"/>
      <c r="U18"/>
      <c r="V18"/>
      <c r="W18"/>
      <c r="X18"/>
      <c r="Y18"/>
      <c r="Z18"/>
    </row>
    <row r="19" spans="12:26" ht="15" customHeight="1" x14ac:dyDescent="0.25">
      <c r="M19"/>
      <c r="N19"/>
      <c r="O19"/>
      <c r="P19"/>
      <c r="Q19"/>
      <c r="R19"/>
      <c r="S19"/>
      <c r="T19"/>
      <c r="U19"/>
      <c r="V19"/>
      <c r="W19"/>
      <c r="X19"/>
      <c r="Y19"/>
      <c r="Z19"/>
    </row>
    <row r="20" spans="12:26" x14ac:dyDescent="0.25">
      <c r="M20"/>
      <c r="N20"/>
      <c r="O20"/>
      <c r="P20"/>
      <c r="Q20"/>
      <c r="R20"/>
      <c r="S20"/>
      <c r="T20"/>
      <c r="U20"/>
      <c r="V20"/>
      <c r="W20"/>
      <c r="X20"/>
      <c r="Y20"/>
      <c r="Z20"/>
    </row>
    <row r="21" spans="12:26" x14ac:dyDescent="0.25">
      <c r="M21"/>
      <c r="N21"/>
      <c r="O21"/>
      <c r="P21"/>
      <c r="Q21"/>
      <c r="R21"/>
      <c r="S21"/>
      <c r="T21"/>
      <c r="U21"/>
      <c r="V21"/>
      <c r="W21"/>
      <c r="X21"/>
      <c r="Y21"/>
      <c r="Z21"/>
    </row>
    <row r="22" spans="12:26" x14ac:dyDescent="0.25">
      <c r="M22"/>
      <c r="N22"/>
      <c r="O22"/>
      <c r="P22"/>
      <c r="Q22"/>
      <c r="R22"/>
      <c r="S22"/>
      <c r="T22"/>
      <c r="U22"/>
      <c r="V22"/>
      <c r="W22"/>
      <c r="X22"/>
      <c r="Y22"/>
      <c r="Z22"/>
    </row>
    <row r="23" spans="12:26" x14ac:dyDescent="0.25">
      <c r="M23"/>
      <c r="N23"/>
      <c r="O23"/>
      <c r="P23"/>
      <c r="Q23"/>
      <c r="R23"/>
      <c r="S23"/>
      <c r="T23"/>
      <c r="U23"/>
      <c r="V23"/>
      <c r="W23"/>
      <c r="X23"/>
      <c r="Y23"/>
      <c r="Z23"/>
    </row>
    <row r="24" spans="12:26" x14ac:dyDescent="0.25">
      <c r="M24"/>
      <c r="N24"/>
      <c r="O24"/>
      <c r="P24"/>
      <c r="Q24"/>
      <c r="R24"/>
      <c r="S24"/>
      <c r="T24"/>
      <c r="U24"/>
      <c r="V24"/>
      <c r="W24"/>
      <c r="X24"/>
      <c r="Y24"/>
      <c r="Z24"/>
    </row>
    <row r="25" spans="12:26" x14ac:dyDescent="0.25">
      <c r="M25"/>
      <c r="N25"/>
      <c r="O25"/>
      <c r="P25"/>
      <c r="Q25"/>
      <c r="R25"/>
      <c r="S25"/>
      <c r="T25"/>
      <c r="U25"/>
      <c r="V25"/>
      <c r="W25"/>
      <c r="X25"/>
      <c r="Y25"/>
      <c r="Z25"/>
    </row>
    <row r="26" spans="12:26" x14ac:dyDescent="0.25">
      <c r="M26"/>
      <c r="N26"/>
      <c r="O26"/>
      <c r="P26"/>
      <c r="Q26"/>
      <c r="R26"/>
      <c r="S26"/>
      <c r="T26"/>
      <c r="U26"/>
      <c r="V26"/>
      <c r="W26"/>
      <c r="X26"/>
      <c r="Y26"/>
      <c r="Z26"/>
    </row>
    <row r="27" spans="12:26" x14ac:dyDescent="0.25">
      <c r="M27"/>
      <c r="N27"/>
      <c r="O27"/>
      <c r="P27"/>
      <c r="Q27"/>
      <c r="R27"/>
      <c r="S27"/>
      <c r="T27"/>
      <c r="U27"/>
      <c r="V27"/>
      <c r="W27"/>
      <c r="X27"/>
      <c r="Y27"/>
      <c r="Z27"/>
    </row>
    <row r="28" spans="12:26" x14ac:dyDescent="0.25">
      <c r="M28"/>
      <c r="N28"/>
      <c r="O28"/>
      <c r="P28"/>
      <c r="Q28"/>
      <c r="R28"/>
      <c r="S28"/>
      <c r="T28"/>
      <c r="U28"/>
      <c r="V28"/>
      <c r="W28"/>
      <c r="X28"/>
      <c r="Y28"/>
      <c r="Z28"/>
    </row>
    <row r="29" spans="12:26" x14ac:dyDescent="0.25">
      <c r="M29"/>
      <c r="N29"/>
      <c r="O29"/>
      <c r="P29"/>
      <c r="Q29"/>
      <c r="R29"/>
      <c r="S29"/>
      <c r="T29"/>
      <c r="U29"/>
      <c r="V29"/>
      <c r="W29"/>
      <c r="X29"/>
      <c r="Y29"/>
      <c r="Z29"/>
    </row>
    <row r="30" spans="12:26" x14ac:dyDescent="0.25">
      <c r="L30" s="6"/>
    </row>
    <row r="31" spans="12:26" x14ac:dyDescent="0.25">
      <c r="L31" s="6"/>
      <c r="M31" s="6"/>
      <c r="N31" s="6"/>
    </row>
    <row r="32" spans="12:26" x14ac:dyDescent="0.25">
      <c r="L32" s="6"/>
      <c r="M32" s="6"/>
      <c r="N32" s="6"/>
    </row>
    <row r="36" spans="3:9" x14ac:dyDescent="0.25">
      <c r="C36"/>
      <c r="D36"/>
      <c r="E36"/>
      <c r="F36"/>
      <c r="G36"/>
      <c r="H36"/>
      <c r="I36"/>
    </row>
    <row r="37" spans="3:9" x14ac:dyDescent="0.25">
      <c r="C37"/>
      <c r="D37"/>
      <c r="E37"/>
      <c r="F37"/>
      <c r="G37"/>
      <c r="H37"/>
      <c r="I37"/>
    </row>
    <row r="38" spans="3:9" x14ac:dyDescent="0.25">
      <c r="C38"/>
      <c r="D38"/>
      <c r="E38"/>
      <c r="F38"/>
      <c r="G38"/>
      <c r="H38"/>
      <c r="I38"/>
    </row>
    <row r="39" spans="3:9" x14ac:dyDescent="0.25">
      <c r="C39"/>
      <c r="D39"/>
      <c r="E39"/>
      <c r="F39"/>
      <c r="G39"/>
      <c r="H39"/>
      <c r="I39"/>
    </row>
    <row r="40" spans="3:9" x14ac:dyDescent="0.25">
      <c r="C40"/>
      <c r="D40"/>
      <c r="E40"/>
      <c r="F40"/>
      <c r="G40"/>
      <c r="H40"/>
      <c r="I40"/>
    </row>
    <row r="41" spans="3:9" x14ac:dyDescent="0.25">
      <c r="C41"/>
      <c r="D41"/>
      <c r="E41"/>
      <c r="F41"/>
      <c r="G41"/>
      <c r="H41"/>
      <c r="I41"/>
    </row>
    <row r="42" spans="3:9" x14ac:dyDescent="0.25">
      <c r="C42"/>
      <c r="D42"/>
      <c r="E42"/>
      <c r="F42"/>
      <c r="G42"/>
      <c r="H42"/>
      <c r="I42"/>
    </row>
    <row r="43" spans="3:9" x14ac:dyDescent="0.25">
      <c r="C43"/>
      <c r="D43"/>
      <c r="E43"/>
      <c r="F43"/>
      <c r="G43"/>
      <c r="H43"/>
      <c r="I43"/>
    </row>
    <row r="44" spans="3:9" x14ac:dyDescent="0.25">
      <c r="C44"/>
      <c r="D44"/>
      <c r="E44"/>
      <c r="F44"/>
      <c r="G44"/>
      <c r="H44"/>
      <c r="I44"/>
    </row>
    <row r="45" spans="3:9" x14ac:dyDescent="0.25">
      <c r="C45"/>
      <c r="D45"/>
      <c r="E45"/>
      <c r="F45"/>
      <c r="G45"/>
      <c r="H45"/>
      <c r="I45"/>
    </row>
    <row r="46" spans="3:9" x14ac:dyDescent="0.25">
      <c r="C46"/>
      <c r="D46"/>
      <c r="E46"/>
      <c r="F46"/>
      <c r="G46"/>
      <c r="H46"/>
      <c r="I46"/>
    </row>
    <row r="47" spans="3:9" x14ac:dyDescent="0.25">
      <c r="C47"/>
      <c r="D47"/>
      <c r="E47"/>
      <c r="F47"/>
      <c r="G47"/>
      <c r="H47"/>
      <c r="I47"/>
    </row>
    <row r="48" spans="3:9" x14ac:dyDescent="0.25">
      <c r="C48"/>
      <c r="D48"/>
      <c r="E48"/>
      <c r="F48"/>
      <c r="G48"/>
      <c r="H48"/>
      <c r="I48"/>
    </row>
    <row r="49" spans="3:9" x14ac:dyDescent="0.25">
      <c r="C49"/>
      <c r="D49"/>
      <c r="E49"/>
      <c r="F49"/>
      <c r="G49"/>
      <c r="H49"/>
      <c r="I49"/>
    </row>
    <row r="50" spans="3:9" x14ac:dyDescent="0.25">
      <c r="C50"/>
      <c r="D50"/>
      <c r="E50"/>
      <c r="F50"/>
      <c r="G50"/>
      <c r="H50"/>
      <c r="I50"/>
    </row>
    <row r="51" spans="3:9" x14ac:dyDescent="0.25">
      <c r="C51"/>
      <c r="D51"/>
      <c r="E51"/>
      <c r="F51"/>
      <c r="G51"/>
      <c r="H51"/>
      <c r="I51"/>
    </row>
    <row r="52" spans="3:9" x14ac:dyDescent="0.25">
      <c r="C52"/>
      <c r="D52"/>
      <c r="E52"/>
      <c r="F52"/>
      <c r="G52"/>
      <c r="H52"/>
      <c r="I52"/>
    </row>
    <row r="53" spans="3:9" x14ac:dyDescent="0.25">
      <c r="C53"/>
      <c r="D53"/>
      <c r="E53"/>
      <c r="F53"/>
      <c r="G53"/>
      <c r="H53"/>
      <c r="I53"/>
    </row>
    <row r="54" spans="3:9" x14ac:dyDescent="0.25">
      <c r="C54"/>
      <c r="D54"/>
      <c r="E54"/>
      <c r="F54"/>
      <c r="G54"/>
      <c r="H54"/>
      <c r="I54"/>
    </row>
    <row r="55" spans="3:9" x14ac:dyDescent="0.25">
      <c r="C55"/>
      <c r="D55"/>
      <c r="E55"/>
      <c r="F55"/>
      <c r="G55"/>
      <c r="H55"/>
      <c r="I55"/>
    </row>
    <row r="56" spans="3:9" x14ac:dyDescent="0.25">
      <c r="C56"/>
      <c r="D56"/>
      <c r="E56"/>
      <c r="F56"/>
      <c r="G56"/>
      <c r="H56"/>
      <c r="I56"/>
    </row>
    <row r="57" spans="3:9" x14ac:dyDescent="0.25">
      <c r="C57"/>
      <c r="D57"/>
      <c r="E57"/>
      <c r="F57"/>
      <c r="G57"/>
      <c r="H57"/>
      <c r="I57"/>
    </row>
    <row r="58" spans="3:9" x14ac:dyDescent="0.25">
      <c r="C58"/>
      <c r="D58"/>
      <c r="E58"/>
      <c r="F58"/>
      <c r="G58"/>
      <c r="H58"/>
      <c r="I58"/>
    </row>
    <row r="59" spans="3:9" x14ac:dyDescent="0.25">
      <c r="C59"/>
      <c r="D59"/>
      <c r="E59"/>
      <c r="F59"/>
      <c r="G59"/>
      <c r="H59"/>
      <c r="I59"/>
    </row>
    <row r="60" spans="3:9" x14ac:dyDescent="0.25">
      <c r="C60"/>
      <c r="D60"/>
      <c r="E60"/>
      <c r="F60"/>
      <c r="G60"/>
      <c r="H60"/>
      <c r="I60"/>
    </row>
    <row r="61" spans="3:9" x14ac:dyDescent="0.25">
      <c r="C61"/>
      <c r="D61"/>
      <c r="E61"/>
      <c r="F61"/>
      <c r="G61"/>
      <c r="H61"/>
      <c r="I61"/>
    </row>
    <row r="62" spans="3:9" x14ac:dyDescent="0.25">
      <c r="C62"/>
      <c r="D62"/>
      <c r="E62"/>
      <c r="F62"/>
      <c r="G62"/>
      <c r="H62"/>
      <c r="I62"/>
    </row>
    <row r="63" spans="3:9" x14ac:dyDescent="0.25">
      <c r="C63"/>
      <c r="D63"/>
      <c r="E63"/>
      <c r="F63"/>
      <c r="G63"/>
      <c r="H63"/>
      <c r="I63"/>
    </row>
    <row r="64" spans="3:9" x14ac:dyDescent="0.25">
      <c r="C64"/>
      <c r="D64"/>
      <c r="E64"/>
      <c r="F64"/>
      <c r="G64"/>
      <c r="H64"/>
      <c r="I64"/>
    </row>
  </sheetData>
  <mergeCells count="10">
    <mergeCell ref="L4:L5"/>
    <mergeCell ref="C3:L3"/>
    <mergeCell ref="N3:Z16"/>
    <mergeCell ref="B7:B8"/>
    <mergeCell ref="B9:B13"/>
    <mergeCell ref="G4:K4"/>
    <mergeCell ref="D4:D5"/>
    <mergeCell ref="E4:E5"/>
    <mergeCell ref="F4:F5"/>
    <mergeCell ref="C4:C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1"/>
  <sheetViews>
    <sheetView workbookViewId="0">
      <selection activeCell="A28" sqref="A28"/>
    </sheetView>
  </sheetViews>
  <sheetFormatPr defaultRowHeight="15" x14ac:dyDescent="0.25"/>
  <cols>
    <col min="1" max="1" width="84.42578125" customWidth="1"/>
    <col min="7" max="7" width="40.85546875" bestFit="1" customWidth="1"/>
  </cols>
  <sheetData>
    <row r="3" spans="1:7" x14ac:dyDescent="0.25">
      <c r="A3" s="40"/>
      <c r="B3" s="40" t="s">
        <v>0</v>
      </c>
      <c r="C3" s="40" t="s">
        <v>1</v>
      </c>
      <c r="D3" s="40" t="s">
        <v>2</v>
      </c>
      <c r="E3" s="40" t="s">
        <v>3</v>
      </c>
      <c r="F3" s="40" t="s">
        <v>4</v>
      </c>
      <c r="G3" s="40" t="s">
        <v>29</v>
      </c>
    </row>
    <row r="4" spans="1:7" x14ac:dyDescent="0.25">
      <c r="A4" s="38" t="s">
        <v>34</v>
      </c>
      <c r="B4" s="38"/>
      <c r="C4" s="38"/>
      <c r="D4" s="38"/>
      <c r="E4" s="38"/>
      <c r="F4" s="38"/>
      <c r="G4" t="s">
        <v>30</v>
      </c>
    </row>
    <row r="5" spans="1:7" x14ac:dyDescent="0.25">
      <c r="A5" s="41" t="s">
        <v>33</v>
      </c>
      <c r="B5" s="41">
        <v>31.885829722575494</v>
      </c>
      <c r="C5" s="41">
        <v>29.771725172512603</v>
      </c>
      <c r="D5" s="41">
        <v>27.006192567151643</v>
      </c>
      <c r="E5" s="41">
        <v>27.446027502532846</v>
      </c>
      <c r="F5" s="41">
        <v>27.585308624306194</v>
      </c>
    </row>
    <row r="7" spans="1:7" x14ac:dyDescent="0.25">
      <c r="A7" s="38" t="s">
        <v>35</v>
      </c>
      <c r="B7" s="38"/>
      <c r="C7" s="38"/>
      <c r="D7" s="38"/>
      <c r="E7" s="38"/>
      <c r="F7" s="38"/>
      <c r="G7" t="s">
        <v>36</v>
      </c>
    </row>
    <row r="8" spans="1:7" x14ac:dyDescent="0.25">
      <c r="A8" s="37" t="s">
        <v>41</v>
      </c>
    </row>
    <row r="9" spans="1:7" x14ac:dyDescent="0.25">
      <c r="A9" t="s">
        <v>25</v>
      </c>
      <c r="B9" s="36">
        <v>47.88534846616399</v>
      </c>
      <c r="C9" s="36">
        <v>47.994556518980488</v>
      </c>
      <c r="D9" s="36">
        <v>47.703549612051802</v>
      </c>
      <c r="E9" s="36">
        <v>48.37556898077419</v>
      </c>
      <c r="F9" s="36">
        <v>48.350945550093321</v>
      </c>
    </row>
    <row r="10" spans="1:7" x14ac:dyDescent="0.25">
      <c r="A10" t="s">
        <v>26</v>
      </c>
      <c r="B10" s="36">
        <v>34.845260332341915</v>
      </c>
      <c r="C10" s="36">
        <v>36.773192903269063</v>
      </c>
      <c r="D10" s="36">
        <v>38.93894386741578</v>
      </c>
      <c r="E10" s="36">
        <v>41.597808369177883</v>
      </c>
      <c r="F10" s="36">
        <v>43.176838547969353</v>
      </c>
    </row>
    <row r="11" spans="1:7" x14ac:dyDescent="0.25">
      <c r="A11" t="s">
        <v>27</v>
      </c>
      <c r="B11" s="36">
        <v>50.651772782660629</v>
      </c>
      <c r="C11" s="36">
        <v>51.34455003339005</v>
      </c>
      <c r="D11" s="36">
        <v>52.107095580560554</v>
      </c>
      <c r="E11" s="36">
        <v>52.906113767624682</v>
      </c>
      <c r="F11" s="36">
        <v>53.670867231238539</v>
      </c>
    </row>
    <row r="12" spans="1:7" x14ac:dyDescent="0.25">
      <c r="A12" t="s">
        <v>28</v>
      </c>
      <c r="B12" s="36">
        <v>5.5704232497264066</v>
      </c>
      <c r="C12" s="36">
        <v>6.0021828956824983</v>
      </c>
      <c r="D12" s="36">
        <v>5.822940748227853</v>
      </c>
      <c r="E12" s="36">
        <v>6.1052168135474831</v>
      </c>
      <c r="F12" s="36">
        <v>6.182932689070225</v>
      </c>
    </row>
    <row r="14" spans="1:7" x14ac:dyDescent="0.25">
      <c r="A14" s="37" t="s">
        <v>31</v>
      </c>
    </row>
    <row r="15" spans="1:7" x14ac:dyDescent="0.25">
      <c r="A15" t="s">
        <v>32</v>
      </c>
      <c r="B15" s="39">
        <v>-0.75207748691214771</v>
      </c>
      <c r="C15" s="39">
        <v>-0.75207748691214771</v>
      </c>
      <c r="D15" s="39">
        <v>-0.75207748691214771</v>
      </c>
      <c r="E15" s="39">
        <v>-0.75207748691214771</v>
      </c>
      <c r="F15" s="39">
        <v>-0.75207748691214771</v>
      </c>
    </row>
    <row r="16" spans="1:7" x14ac:dyDescent="0.25">
      <c r="B16" s="36"/>
    </row>
    <row r="18" spans="1:7" x14ac:dyDescent="0.25">
      <c r="A18" s="41" t="s">
        <v>21</v>
      </c>
      <c r="B18" s="41">
        <f>SUM(B9:B16)</f>
        <v>138.20072734398079</v>
      </c>
      <c r="C18" s="41">
        <f t="shared" ref="C18:F18" si="0">SUM(C9:C16)</f>
        <v>141.36240486440994</v>
      </c>
      <c r="D18" s="41">
        <f t="shared" si="0"/>
        <v>143.82045232134385</v>
      </c>
      <c r="E18" s="41">
        <f t="shared" si="0"/>
        <v>148.23263044421208</v>
      </c>
      <c r="F18" s="41">
        <f t="shared" si="0"/>
        <v>150.62950653145927</v>
      </c>
    </row>
    <row r="20" spans="1:7" x14ac:dyDescent="0.25">
      <c r="A20" s="40"/>
      <c r="B20" s="40" t="s">
        <v>37</v>
      </c>
      <c r="C20" s="40" t="s">
        <v>38</v>
      </c>
      <c r="D20" s="40" t="s">
        <v>5</v>
      </c>
      <c r="E20" s="40" t="s">
        <v>6</v>
      </c>
      <c r="F20" s="40" t="s">
        <v>7</v>
      </c>
      <c r="G20" s="40" t="s">
        <v>29</v>
      </c>
    </row>
    <row r="21" spans="1:7" x14ac:dyDescent="0.25">
      <c r="A21" t="s">
        <v>39</v>
      </c>
      <c r="B21" s="42">
        <v>2.4879227053140163E-2</v>
      </c>
      <c r="C21" s="42">
        <v>1.5083667216591934E-2</v>
      </c>
      <c r="D21" s="42">
        <v>1.2769909449732886E-2</v>
      </c>
      <c r="E21" s="42">
        <v>1.9486474094452033E-2</v>
      </c>
      <c r="F21" s="42">
        <v>0.02</v>
      </c>
      <c r="G2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Inputs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Daniel</dc:creator>
  <cp:lastModifiedBy>Yee, Patrice</cp:lastModifiedBy>
  <cp:lastPrinted>2018-05-11T02:21:57Z</cp:lastPrinted>
  <dcterms:created xsi:type="dcterms:W3CDTF">2018-05-07T02:59:38Z</dcterms:created>
  <dcterms:modified xsi:type="dcterms:W3CDTF">2018-11-19T22:49:32Z</dcterms:modified>
</cp:coreProperties>
</file>