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EVES\Fin_Common\Reg Affairs\Electricity Network Price Review 2019\Submission attachments and appendices\Final Model Appendices\"/>
    </mc:Choice>
  </mc:AlternateContent>
  <bookViews>
    <workbookView xWindow="480" yWindow="105" windowWidth="25440" windowHeight="12270" firstSheet="1" activeTab="7"/>
  </bookViews>
  <sheets>
    <sheet name="Cost Drivers for Materials" sheetId="11" r:id="rId1"/>
    <sheet name="Materials" sheetId="12" r:id="rId2"/>
    <sheet name="Labour Cost Escalators" sheetId="13" r:id="rId3"/>
    <sheet name="Asset Breakdown" sheetId="14" r:id="rId4"/>
    <sheet name="Complete Asset " sheetId="15" r:id="rId5"/>
    <sheet name="CAPEX Tables Real" sheetId="4" r:id="rId6"/>
    <sheet name="CAPEX Tables Real Ex CO" sheetId="17" r:id="rId7"/>
    <sheet name="Asset breakup" sheetId="10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__123Graph_ACHART_3" hidden="1">'[2]Degree Days'!$G$14:$G$44</definedName>
    <definedName name="_101__123Graph_ACHART_2" hidden="1">[3]VIC!$AU$9:$AU$26</definedName>
    <definedName name="_109__123Graph_ACHART_3" hidden="1">[3]VIC!$AB$9:$AB$26</definedName>
    <definedName name="_110__123Graph_ACHART_30" hidden="1">[3]SA!$BJ$9:$BJ$26</definedName>
    <definedName name="_111__123Graph_ACHART_31" hidden="1">[3]WA!$BJ$9:$BJ$26</definedName>
    <definedName name="_112__123Graph_ACHART_35" hidden="1">[3]WA!$BJ$9:$BJ$26</definedName>
    <definedName name="_116__123Graph_ACHART_3" hidden="1">[3]VIC!$AB$9:$AB$26</definedName>
    <definedName name="_117__123Graph_ACHART_30" hidden="1">[3]SA!$BJ$9:$BJ$26</definedName>
    <definedName name="_118__123Graph_ACHART_31" hidden="1">[3]WA!$BJ$9:$BJ$26</definedName>
    <definedName name="_119__123Graph_ACHART_35" hidden="1">[3]WA!$BJ$9:$BJ$26</definedName>
    <definedName name="_126__123Graph_ACHART_4" hidden="1">[3]VIC!$AV$9:$AV$26</definedName>
    <definedName name="_134__123Graph_ACHART_4" hidden="1">[3]VIC!$AV$9:$AV$26</definedName>
    <definedName name="_14__123Graph_ACHART_1" hidden="1">[3]VIC!$AA$9:$AA$26</definedName>
    <definedName name="_140__123Graph_ACHART_5" hidden="1">[3]VIC!$R$5:$R$26</definedName>
    <definedName name="_149__123Graph_ACHART_5" hidden="1">[3]VIC!$R$5:$R$26</definedName>
    <definedName name="_15__123Graph_ACHART_1" hidden="1">[3]VIC!$AA$9:$AA$26</definedName>
    <definedName name="_154__123Graph_ACHART_6" hidden="1">[3]VIC!$S$5:$S$26</definedName>
    <definedName name="_155__123Graph_ACHART_62" hidden="1">[3]ACT!$BA$7:$BA$26</definedName>
    <definedName name="_156__123Graph_ACHART_66" hidden="1">[4]NSW!$AZ$5:$AZ$26</definedName>
    <definedName name="_157__123Graph_ACHART_68" hidden="1">[3]TAS!$AG$5:$AG$26</definedName>
    <definedName name="_158__123Graph_ACHART_69" hidden="1">[4]NSW!$AG$5:$AG$26</definedName>
    <definedName name="_164__123Graph_ACHART_6" hidden="1">[3]VIC!$S$5:$S$26</definedName>
    <definedName name="_165__123Graph_ACHART_62" hidden="1">[3]ACT!$BA$7:$BA$26</definedName>
    <definedName name="_166__123Graph_ACHART_66" hidden="1">[4]NSW!$AZ$5:$AZ$26</definedName>
    <definedName name="_167__123Graph_ACHART_68" hidden="1">[3]TAS!$AG$5:$AG$26</definedName>
    <definedName name="_168__123Graph_ACHART_69" hidden="1">[4]NSW!$AG$5:$AG$26</definedName>
    <definedName name="_172__123Graph_ACHART_7" hidden="1">[3]VIC!$F$5:$F$26</definedName>
    <definedName name="_173__123Graph_ACHART_70" hidden="1">[3]ACT!$J$5:$J$26</definedName>
    <definedName name="_174__123Graph_ACHART_71" hidden="1">[3]ACT!$N$12:$N$27</definedName>
    <definedName name="_183__123Graph_ACHART_7" hidden="1">[3]VIC!$F$5:$F$26</definedName>
    <definedName name="_184__123Graph_ACHART_70" hidden="1">[3]ACT!$J$5:$J$26</definedName>
    <definedName name="_185__123Graph_ACHART_71" hidden="1">[3]ACT!$N$12:$N$27</definedName>
    <definedName name="_188__123Graph_ACHART_8" hidden="1">[3]VIC!$G$5:$G$26</definedName>
    <definedName name="_2__123Graph_ACHART_7" localSheetId="6" hidden="1">'[2]Degree Days'!#REF!</definedName>
    <definedName name="_2__123Graph_ACHART_7" hidden="1">'[2]Degree Days'!#REF!</definedName>
    <definedName name="_200__123Graph_ACHART_8" hidden="1">[3]VIC!$G$5:$G$26</definedName>
    <definedName name="_202__123Graph_ACHART_9" hidden="1">[3]VIC!$BC$5:$BC$26</definedName>
    <definedName name="_210__123Graph_BCHART_1" localSheetId="6" hidden="1">[5]charts!#REF!</definedName>
    <definedName name="_210__123Graph_BCHART_1" hidden="1">[5]charts!#REF!</definedName>
    <definedName name="_215__123Graph_ACHART_9" hidden="1">[3]VIC!$BC$5:$BC$26</definedName>
    <definedName name="_223__123Graph_BCHART_1" localSheetId="6" hidden="1">[5]charts!#REF!</definedName>
    <definedName name="_223__123Graph_BCHART_1" hidden="1">[5]charts!#REF!</definedName>
    <definedName name="_224__123Graph_BCHART_10" hidden="1">[3]VIC!$BA$5:$BA$26</definedName>
    <definedName name="_238__123Graph_BCHART_10" hidden="1">[3]VIC!$BA$5:$BA$26</definedName>
    <definedName name="_238__123Graph_BCHART_11" hidden="1">[3]VIC!$BE$5:$BE$26</definedName>
    <definedName name="_239__123Graph_BCHART_12" hidden="1">[3]VIC!$N$6:$N$26</definedName>
    <definedName name="_253__123Graph_BCHART_11" hidden="1">[3]VIC!$BE$5:$BE$26</definedName>
    <definedName name="_254__123Graph_BCHART_12" hidden="1">[3]VIC!$N$6:$N$26</definedName>
    <definedName name="_257__123Graph_BCHART_13" localSheetId="6" hidden="1">[3]VIC!#REF!</definedName>
    <definedName name="_257__123Graph_BCHART_13" hidden="1">[3]VIC!#REF!</definedName>
    <definedName name="_258__123Graph_BCHART_15" hidden="1">[3]VIC!$AG$6:$AG$26</definedName>
    <definedName name="_259__123Graph_BCHART_16" hidden="1">[3]VIC!$BE$5:$BE$26</definedName>
    <definedName name="_273__123Graph_BCHART_13" localSheetId="6" hidden="1">[3]VIC!#REF!</definedName>
    <definedName name="_273__123Graph_BCHART_13" hidden="1">[3]VIC!#REF!</definedName>
    <definedName name="_273__123Graph_BCHART_2" hidden="1">[3]VIC!$AX$9:$AX$26</definedName>
    <definedName name="_274__123Graph_BCHART_15" hidden="1">[3]VIC!$AG$6:$AG$26</definedName>
    <definedName name="_275__123Graph_BCHART_16" hidden="1">[3]VIC!$BE$5:$BE$26</definedName>
    <definedName name="_28__123Graph_ACHART_10" hidden="1">[3]VIC!$BD$5:$BD$26</definedName>
    <definedName name="_287__123Graph_BCHART_3" hidden="1">[3]VIC!$AF$9:$AF$26</definedName>
    <definedName name="_288__123Graph_BCHART_30" hidden="1">[3]SA!$BI$9:$BI$26</definedName>
    <definedName name="_289__123Graph_BCHART_31" hidden="1">[3]WA!$BI$9:$BI$26</definedName>
    <definedName name="_290__123Graph_BCHART_2" hidden="1">[3]VIC!$AX$9:$AX$26</definedName>
    <definedName name="_290__123Graph_BCHART_35" hidden="1">[3]WA!$BI$9:$BI$26</definedName>
    <definedName name="_3__123Graph_ACHART_8" hidden="1">'[2]Degree Days'!$K$14:$K$44</definedName>
    <definedName name="_30__123Graph_ACHART_10" hidden="1">[3]VIC!$BD$5:$BD$26</definedName>
    <definedName name="_304__123Graph_BCHART_4" hidden="1">[3]VIC!$AY$9:$AY$26</definedName>
    <definedName name="_305__123Graph_BCHART_3" hidden="1">[3]VIC!$AF$9:$AF$26</definedName>
    <definedName name="_306__123Graph_BCHART_30" hidden="1">[3]SA!$BI$9:$BI$26</definedName>
    <definedName name="_307__123Graph_BCHART_31" hidden="1">[3]WA!$BI$9:$BI$26</definedName>
    <definedName name="_308__123Graph_BCHART_35" hidden="1">[3]WA!$BI$9:$BI$26</definedName>
    <definedName name="_318__123Graph_BCHART_5" hidden="1">[3]VIC!$U$5:$U$26</definedName>
    <definedName name="_323__123Graph_BCHART_4" hidden="1">[3]VIC!$AY$9:$AY$26</definedName>
    <definedName name="_332__123Graph_BCHART_6" hidden="1">[3]VIC!$V$5:$V$26</definedName>
    <definedName name="_333__123Graph_BCHART_62" hidden="1">[3]ACT!$BB$7:$BB$26</definedName>
    <definedName name="_334__123Graph_BCHART_66" hidden="1">[4]NSW!$BE$5:$BE$26</definedName>
    <definedName name="_335__123Graph_BCHART_68" hidden="1">[3]TAS!$AN$5:$AN$26</definedName>
    <definedName name="_336__123Graph_BCHART_69" hidden="1">[4]NSW!$AN$5:$AN$26</definedName>
    <definedName name="_338__123Graph_BCHART_5" hidden="1">[3]VIC!$U$5:$U$26</definedName>
    <definedName name="_353__123Graph_BCHART_6" hidden="1">[3]VIC!$V$5:$V$26</definedName>
    <definedName name="_354__123Graph_BCHART_62" hidden="1">[3]ACT!$BB$7:$BB$26</definedName>
    <definedName name="_354__123Graph_BCHART_7" localSheetId="6" hidden="1">[3]VIC!#REF!</definedName>
    <definedName name="_354__123Graph_BCHART_7" hidden="1">[3]VIC!#REF!</definedName>
    <definedName name="_355__123Graph_BCHART_66" hidden="1">[4]NSW!$BE$5:$BE$26</definedName>
    <definedName name="_355__123Graph_BCHART_70" hidden="1">[3]ACT!$L$5:$L$26</definedName>
    <definedName name="_356__123Graph_BCHART_68" hidden="1">[3]TAS!$AN$5:$AN$26</definedName>
    <definedName name="_356__123Graph_BCHART_71" hidden="1">[3]ACT!$L$12:$L$27</definedName>
    <definedName name="_357__123Graph_BCHART_69" hidden="1">[4]NSW!$AN$5:$AN$26</definedName>
    <definedName name="_374__123Graph_BCHART_8" localSheetId="6" hidden="1">[3]VIC!#REF!</definedName>
    <definedName name="_374__123Graph_BCHART_8" hidden="1">[3]VIC!#REF!</definedName>
    <definedName name="_376__123Graph_BCHART_7" localSheetId="6" hidden="1">[3]VIC!#REF!</definedName>
    <definedName name="_376__123Graph_BCHART_7" hidden="1">[3]VIC!#REF!</definedName>
    <definedName name="_377__123Graph_BCHART_70" hidden="1">[3]ACT!$L$5:$L$26</definedName>
    <definedName name="_378__123Graph_BCHART_71" hidden="1">[3]ACT!$L$12:$L$27</definedName>
    <definedName name="_388__123Graph_BCHART_9" hidden="1">[3]VIC!$AZ$5:$AZ$26</definedName>
    <definedName name="_396__123Graph_CCHART_1" localSheetId="6" hidden="1">[5]charts!#REF!</definedName>
    <definedName name="_396__123Graph_CCHART_1" hidden="1">[5]charts!#REF!</definedName>
    <definedName name="_397__123Graph_BCHART_8" localSheetId="6" hidden="1">[3]VIC!#REF!</definedName>
    <definedName name="_397__123Graph_BCHART_8" hidden="1">[3]VIC!#REF!</definedName>
    <definedName name="_4__123Graph_BCHART_3" hidden="1">'[2]Degree Days'!$I$14:$I$44</definedName>
    <definedName name="_404__123Graph_CCHART_10" localSheetId="6" hidden="1">[5]charts!#REF!</definedName>
    <definedName name="_404__123Graph_CCHART_10" hidden="1">[5]charts!#REF!</definedName>
    <definedName name="_412__123Graph_BCHART_9" hidden="1">[3]VIC!$AZ$5:$AZ$26</definedName>
    <definedName name="_418__123Graph_CCHART_11" hidden="1">[3]VIC!$BG$5:$BG$26</definedName>
    <definedName name="_419__123Graph_CCHART_12" hidden="1">[3]VIC!$P$6:$P$26</definedName>
    <definedName name="_42__123Graph_ACHART_11" hidden="1">[3]VIC!$AZ$5:$AZ$26</definedName>
    <definedName name="_420__123Graph_CCHART_1" localSheetId="6" hidden="1">[5]charts!#REF!</definedName>
    <definedName name="_420__123Graph_CCHART_1" hidden="1">[5]charts!#REF!</definedName>
    <definedName name="_420__123Graph_CCHART_13" hidden="1">[3]VIC!$D$9:$D$26</definedName>
    <definedName name="_421__123Graph_CCHART_14" hidden="1">[3]VIC!$C$6:$C$26</definedName>
    <definedName name="_422__123Graph_CCHART_15" hidden="1">[3]VIC!$BE$6:$BE$26</definedName>
    <definedName name="_423__123Graph_CCHART_16" hidden="1">[3]VIC!$BG$5:$BG$26</definedName>
    <definedName name="_428__123Graph_CCHART_10" localSheetId="6" hidden="1">[5]charts!#REF!</definedName>
    <definedName name="_428__123Graph_CCHART_10" hidden="1">[5]charts!#REF!</definedName>
    <definedName name="_437__123Graph_CCHART_2" hidden="1">[3]VIC!$AW$9:$AW$26</definedName>
    <definedName name="_443__123Graph_CCHART_11" hidden="1">[3]VIC!$BG$5:$BG$26</definedName>
    <definedName name="_444__123Graph_CCHART_12" hidden="1">[3]VIC!$P$6:$P$26</definedName>
    <definedName name="_445__123Graph_CCHART_13" hidden="1">[3]VIC!$D$9:$D$26</definedName>
    <definedName name="_445__123Graph_CCHART_3" localSheetId="6" hidden="1">[5]charts!#REF!</definedName>
    <definedName name="_445__123Graph_CCHART_3" hidden="1">[5]charts!#REF!</definedName>
    <definedName name="_446__123Graph_CCHART_14" hidden="1">[3]VIC!$C$6:$C$26</definedName>
    <definedName name="_447__123Graph_CCHART_15" hidden="1">[3]VIC!$BE$6:$BE$26</definedName>
    <definedName name="_448__123Graph_CCHART_16" hidden="1">[3]VIC!$BG$5:$BG$26</definedName>
    <definedName name="_45__123Graph_ACHART_11" hidden="1">[3]VIC!$AZ$5:$AZ$26</definedName>
    <definedName name="_453__123Graph_CCHART_4" localSheetId="6" hidden="1">[5]charts!#REF!</definedName>
    <definedName name="_453__123Graph_CCHART_4" hidden="1">[5]charts!#REF!</definedName>
    <definedName name="_461__123Graph_CCHART_5" localSheetId="6" hidden="1">[5]charts!#REF!</definedName>
    <definedName name="_461__123Graph_CCHART_5" hidden="1">[5]charts!#REF!</definedName>
    <definedName name="_463__123Graph_CCHART_2" hidden="1">[3]VIC!$AW$9:$AW$26</definedName>
    <definedName name="_469__123Graph_CCHART_6" localSheetId="6" hidden="1">[5]charts!#REF!</definedName>
    <definedName name="_469__123Graph_CCHART_6" hidden="1">[5]charts!#REF!</definedName>
    <definedName name="_470__123Graph_CCHART_62" hidden="1">[3]ACT!$BD$7:$BD$26</definedName>
    <definedName name="_471__123Graph_CCHART_3" localSheetId="6" hidden="1">[5]charts!#REF!</definedName>
    <definedName name="_471__123Graph_CCHART_3" hidden="1">[5]charts!#REF!</definedName>
    <definedName name="_471__123Graph_CCHART_66" hidden="1">[4]NSW!$BG$5:$BG$26</definedName>
    <definedName name="_472__123Graph_CCHART_68" hidden="1">[3]TAS!$AU$5:$AU$26</definedName>
    <definedName name="_473__123Graph_CCHART_69" hidden="1">[4]NSW!$AX$5:$AX$26</definedName>
    <definedName name="_479__123Graph_CCHART_4" localSheetId="6" hidden="1">[5]charts!#REF!</definedName>
    <definedName name="_479__123Graph_CCHART_4" hidden="1">[5]charts!#REF!</definedName>
    <definedName name="_481__123Graph_CCHART_7" localSheetId="6" hidden="1">[5]charts!#REF!</definedName>
    <definedName name="_481__123Graph_CCHART_7" hidden="1">[5]charts!#REF!</definedName>
    <definedName name="_482__123Graph_CCHART_70" hidden="1">[3]ACT!$P$5:$P$26</definedName>
    <definedName name="_487__123Graph_CCHART_5" localSheetId="6" hidden="1">[5]charts!#REF!</definedName>
    <definedName name="_487__123Graph_CCHART_5" hidden="1">[5]charts!#REF!</definedName>
    <definedName name="_490__123Graph_CCHART_8" localSheetId="6" hidden="1">[5]charts!#REF!</definedName>
    <definedName name="_490__123Graph_CCHART_8" hidden="1">[5]charts!#REF!</definedName>
    <definedName name="_495__123Graph_CCHART_6" localSheetId="6" hidden="1">[5]charts!#REF!</definedName>
    <definedName name="_495__123Graph_CCHART_6" hidden="1">[5]charts!#REF!</definedName>
    <definedName name="_496__123Graph_CCHART_62" hidden="1">[3]ACT!$BD$7:$BD$26</definedName>
    <definedName name="_497__123Graph_CCHART_66" hidden="1">[4]NSW!$BG$5:$BG$26</definedName>
    <definedName name="_498__123Graph_CCHART_68" hidden="1">[3]TAS!$AU$5:$AU$26</definedName>
    <definedName name="_498__123Graph_CCHART_9" localSheetId="6" hidden="1">[5]charts!#REF!</definedName>
    <definedName name="_498__123Graph_CCHART_9" hidden="1">[5]charts!#REF!</definedName>
    <definedName name="_499__123Graph_CCHART_69" hidden="1">[4]NSW!$AX$5:$AX$26</definedName>
    <definedName name="_499__123Graph_DCHART_1" hidden="1">[3]VIC!$W$9:$W$26</definedName>
    <definedName name="_5__123Graph_BCHART_7" localSheetId="6" hidden="1">'[2]Degree Days'!#REF!</definedName>
    <definedName name="_5__123Graph_BCHART_7" hidden="1">'[2]Degree Days'!#REF!</definedName>
    <definedName name="_507__123Graph_CCHART_7" localSheetId="6" hidden="1">[5]charts!#REF!</definedName>
    <definedName name="_507__123Graph_CCHART_7" hidden="1">[5]charts!#REF!</definedName>
    <definedName name="_507__123Graph_DCHART_10" localSheetId="6" hidden="1">[5]charts!#REF!</definedName>
    <definedName name="_507__123Graph_DCHART_10" hidden="1">[5]charts!#REF!</definedName>
    <definedName name="_508__123Graph_CCHART_70" hidden="1">[3]ACT!$P$5:$P$26</definedName>
    <definedName name="_508__123Graph_DCHART_11" hidden="1">[3]VIC!$BI$5:$BI$26</definedName>
    <definedName name="_509__123Graph_DCHART_13" hidden="1">[3]VIC!$B$9:$B$26</definedName>
    <definedName name="_510__123Graph_DCHART_16" hidden="1">[3]VIC!$BI$5:$BI$26</definedName>
    <definedName name="_511__123Graph_DCHART_2" hidden="1">[3]VIC!$AG$9:$AG$26</definedName>
    <definedName name="_512__123Graph_DCHART_66" hidden="1">[4]NSW!$BI$5:$BI$26</definedName>
    <definedName name="_513__123Graph_DCHART_68" hidden="1">[3]TAS!$AW$5:$AW$26</definedName>
    <definedName name="_514__123Graph_DCHART_70" hidden="1">[3]ACT!$R$5:$R$26</definedName>
    <definedName name="_516__123Graph_CCHART_8" localSheetId="6" hidden="1">[5]charts!#REF!</definedName>
    <definedName name="_516__123Graph_CCHART_8" hidden="1">[5]charts!#REF!</definedName>
    <definedName name="_522__123Graph_ECHART_10" localSheetId="6" hidden="1">[5]charts!#REF!</definedName>
    <definedName name="_522__123Graph_ECHART_10" hidden="1">[5]charts!#REF!</definedName>
    <definedName name="_523__123Graph_ECHART_11" hidden="1">[3]VIC!$BO$5:$BO$26</definedName>
    <definedName name="_524__123Graph_CCHART_9" localSheetId="6" hidden="1">[5]charts!#REF!</definedName>
    <definedName name="_524__123Graph_CCHART_9" hidden="1">[5]charts!#REF!</definedName>
    <definedName name="_524__123Graph_ECHART_2" hidden="1">[3]VIC!$AN$9:$AN$26</definedName>
    <definedName name="_525__123Graph_DCHART_1" hidden="1">[3]VIC!$W$9:$W$26</definedName>
    <definedName name="_525__123Graph_ECHART_66" hidden="1">[4]NSW!$BO$5:$BO$26</definedName>
    <definedName name="_526__123Graph_ECHART_68" hidden="1">[3]TAS!$AX$5:$AX$26</definedName>
    <definedName name="_533__123Graph_DCHART_10" localSheetId="6" hidden="1">[5]charts!#REF!</definedName>
    <definedName name="_533__123Graph_DCHART_10" hidden="1">[5]charts!#REF!</definedName>
    <definedName name="_534__123Graph_DCHART_11" hidden="1">[3]VIC!$BI$5:$BI$26</definedName>
    <definedName name="_534__123Graph_FCHART_10" localSheetId="6" hidden="1">[5]charts!#REF!</definedName>
    <definedName name="_534__123Graph_FCHART_10" hidden="1">[5]charts!#REF!</definedName>
    <definedName name="_535__123Graph_DCHART_13" hidden="1">[3]VIC!$B$9:$B$26</definedName>
    <definedName name="_536__123Graph_DCHART_16" hidden="1">[3]VIC!$BI$5:$BI$26</definedName>
    <definedName name="_537__123Graph_DCHART_2" hidden="1">[3]VIC!$AG$9:$AG$26</definedName>
    <definedName name="_538__123Graph_DCHART_66" hidden="1">[4]NSW!$BI$5:$BI$26</definedName>
    <definedName name="_539__123Graph_DCHART_68" hidden="1">[3]TAS!$AW$5:$AW$26</definedName>
    <definedName name="_540__123Graph_DCHART_70" hidden="1">[3]ACT!$R$5:$R$26</definedName>
    <definedName name="_548__123Graph_ECHART_10" localSheetId="6" hidden="1">[5]charts!#REF!</definedName>
    <definedName name="_548__123Graph_ECHART_10" hidden="1">[5]charts!#REF!</definedName>
    <definedName name="_548__123Graph_XCHART_10" hidden="1">[3]VIC!$A$5:$A$26</definedName>
    <definedName name="_549__123Graph_ECHART_11" hidden="1">[3]VIC!$BO$5:$BO$26</definedName>
    <definedName name="_550__123Graph_ECHART_2" hidden="1">[3]VIC!$AN$9:$AN$26</definedName>
    <definedName name="_551__123Graph_ECHART_66" hidden="1">[4]NSW!$BO$5:$BO$26</definedName>
    <definedName name="_552__123Graph_ECHART_68" hidden="1">[3]TAS!$AX$5:$AX$26</definedName>
    <definedName name="_560__123Graph_FCHART_10" localSheetId="6" hidden="1">[5]charts!#REF!</definedName>
    <definedName name="_560__123Graph_FCHART_10" hidden="1">[5]charts!#REF!</definedName>
    <definedName name="_562__123Graph_XCHART_11" hidden="1">[3]VIC!$A$5:$A$26</definedName>
    <definedName name="_563__123Graph_XCHART_12" hidden="1">[3]VIC!$A$6:$A$26</definedName>
    <definedName name="_564__123Graph_XCHART_13" hidden="1">[3]VIC!$A$9:$A$26</definedName>
    <definedName name="_565__123Graph_XCHART_14" hidden="1">[3]VIC!$A$9:$A$26</definedName>
    <definedName name="_566__123Graph_XCHART_15" hidden="1">[3]VIC!$A$6:$A$26</definedName>
    <definedName name="_567__123Graph_XCHART_16" hidden="1">[3]VIC!$A$5:$A$26</definedName>
    <definedName name="_575__123Graph_XCHART_10" hidden="1">[3]VIC!$A$5:$A$26</definedName>
    <definedName name="_581__123Graph_XCHART_2" hidden="1">[3]VIC!$A$9:$A$26</definedName>
    <definedName name="_590__123Graph_XCHART_11" hidden="1">[3]VIC!$A$5:$A$26</definedName>
    <definedName name="_591__123Graph_XCHART_12" hidden="1">[3]VIC!$A$6:$A$26</definedName>
    <definedName name="_592__123Graph_XCHART_13" hidden="1">[3]VIC!$A$9:$A$26</definedName>
    <definedName name="_593__123Graph_XCHART_14" hidden="1">[3]VIC!$A$9:$A$26</definedName>
    <definedName name="_594__123Graph_XCHART_15" hidden="1">[3]VIC!$A$6:$A$26</definedName>
    <definedName name="_595__123Graph_XCHART_16" hidden="1">[3]VIC!$A$5:$A$26</definedName>
    <definedName name="_595__123Graph_XCHART_3" hidden="1">[3]VIC!$A$9:$A$26</definedName>
    <definedName name="_596__123Graph_XCHART_35" hidden="1">[3]WA!$A$9:$A$26</definedName>
    <definedName name="_6__123Graph_BCHART_8" hidden="1">'[2]Degree Days'!$L$14:$L$44</definedName>
    <definedName name="_60__123Graph_ACHART_12" localSheetId="6" hidden="1">[3]VIC!#REF!</definedName>
    <definedName name="_60__123Graph_ACHART_12" hidden="1">[3]VIC!#REF!</definedName>
    <definedName name="_610__123Graph_XCHART_2" hidden="1">[3]VIC!$A$9:$A$26</definedName>
    <definedName name="_610__123Graph_XCHART_4" hidden="1">[3]VIC!$A$9:$A$26</definedName>
    <definedName name="_624__123Graph_XCHART_5" hidden="1">[3]VIC!$A$5:$A$26</definedName>
    <definedName name="_625__123Graph_XCHART_3" hidden="1">[3]VIC!$A$9:$A$26</definedName>
    <definedName name="_626__123Graph_XCHART_35" hidden="1">[3]WA!$A$9:$A$26</definedName>
    <definedName name="_638__123Graph_XCHART_6" hidden="1">[3]VIC!$A$5:$A$26</definedName>
    <definedName name="_64__123Graph_ACHART_12" localSheetId="6" hidden="1">[3]VIC!#REF!</definedName>
    <definedName name="_64__123Graph_ACHART_12" hidden="1">[3]VIC!#REF!</definedName>
    <definedName name="_641__123Graph_XCHART_4" hidden="1">[3]VIC!$A$9:$A$26</definedName>
    <definedName name="_652__123Graph_XCHART_7" hidden="1">[3]VIC!$A$5:$A$26</definedName>
    <definedName name="_653__123Graph_XCHART_71" hidden="1">[3]ACT!$A$12:$A$27</definedName>
    <definedName name="_656__123Graph_XCHART_5" hidden="1">[3]VIC!$A$5:$A$26</definedName>
    <definedName name="_667__123Graph_XCHART_8" hidden="1">[3]VIC!$A$5:$A$26</definedName>
    <definedName name="_671__123Graph_XCHART_6" hidden="1">[3]VIC!$A$5:$A$26</definedName>
    <definedName name="_681__123Graph_XCHART_9" hidden="1">[3]VIC!$A$5:$A$26</definedName>
    <definedName name="_686__123Graph_XCHART_7" hidden="1">[3]VIC!$A$5:$A$26</definedName>
    <definedName name="_687__123Graph_XCHART_71" hidden="1">[3]ACT!$A$12:$A$27</definedName>
    <definedName name="_7__123Graph_CCHART_7" hidden="1">'[2]Degree Days'!$P$22:$P$33</definedName>
    <definedName name="_702__123Graph_XCHART_8" hidden="1">[3]VIC!$A$5:$A$26</definedName>
    <definedName name="_717__123Graph_XCHART_9" hidden="1">[3]VIC!$A$5:$A$26</definedName>
    <definedName name="_78__123Graph_ACHART_13" localSheetId="6" hidden="1">[3]VIC!#REF!</definedName>
    <definedName name="_78__123Graph_ACHART_13" hidden="1">[3]VIC!#REF!</definedName>
    <definedName name="_79__123Graph_ACHART_14" hidden="1">[3]VIC!$X$6:$X$26</definedName>
    <definedName name="_8__123Graph_DCHART_7" hidden="1">'[2]Degree Days'!$Q$22:$Q$33</definedName>
    <definedName name="_80__123Graph_ACHART_15" hidden="1">[3]VIC!$N$6:$N$26</definedName>
    <definedName name="_81__123Graph_ACHART_16" hidden="1">[3]VIC!$AZ$5:$AZ$26</definedName>
    <definedName name="_83__123Graph_ACHART_13" localSheetId="6" hidden="1">[3]VIC!#REF!</definedName>
    <definedName name="_83__123Graph_ACHART_13" hidden="1">[3]VIC!#REF!</definedName>
    <definedName name="_84__123Graph_ACHART_14" hidden="1">[3]VIC!$X$6:$X$26</definedName>
    <definedName name="_85__123Graph_ACHART_15" hidden="1">[3]VIC!$N$6:$N$26</definedName>
    <definedName name="_86__123Graph_ACHART_16" hidden="1">[3]VIC!$AZ$5:$AZ$26</definedName>
    <definedName name="_9__123Graph_XCHART_8" hidden="1">'[2]Degree Days'!$B$14:$B$44</definedName>
    <definedName name="_95__123Graph_ACHART_2" hidden="1">[3]VIC!$AU$9:$AU$26</definedName>
    <definedName name="_Fill" localSheetId="6" hidden="1">#REF!</definedName>
    <definedName name="_Fill" hidden="1">#REF!</definedName>
    <definedName name="aaaaaaaa" hidden="1">{#N/A,#N/A,FALSE,"Group P&amp;L";#N/A,#N/A,FALSE,"Group Balance Sheet"}</definedName>
    <definedName name="afa" hidden="1">{#N/A,#N/A,FALSE,"Group P&amp;L";#N/A,#N/A,FALSE,"Group Balance Sheet"}</definedName>
    <definedName name="afafaf" hidden="1">{#N/A,#N/A,FALSE,"Group P&amp;L";#N/A,#N/A,FALSE,"Group Balance Sheet"}</definedName>
    <definedName name="afafafafaf" hidden="1">{#N/A,#N/A,FALSE,"Group P&amp;L";#N/A,#N/A,FALSE,"Group Balance Sheet"}</definedName>
    <definedName name="anscount" hidden="1">1</definedName>
    <definedName name="as" hidden="1">{#N/A,#N/A,FALSE,"Group P&amp;L";#N/A,#N/A,FALSE,"Group Balance Sheet"}</definedName>
    <definedName name="asafa" hidden="1">{#N/A,#N/A,FALSE,"Group P&amp;L";#N/A,#N/A,FALSE,"Group Balance Sheet"}</definedName>
    <definedName name="aSAS" hidden="1">{#N/A,#N/A,FALSE,"Group P&amp;L";#N/A,#N/A,FALSE,"Group Balance Sheet"}</definedName>
    <definedName name="asdf" hidden="1">{#N/A,#N/A,FALSE,"Group P&amp;L";#N/A,#N/A,FALSE,"Group Balance Sheet"}</definedName>
    <definedName name="asdfasdasd" hidden="1">{#N/A,#N/A,FALSE,"Group P&amp;L";#N/A,#N/A,FALSE,"Group Balance Sheet"}</definedName>
    <definedName name="asdfasfd" hidden="1">{#N/A,#N/A,FALSE,"Group P&amp;L";#N/A,#N/A,FALSE,"Group Balance Sheet"}</definedName>
    <definedName name="asdfasfdasfd" hidden="1">{#N/A,#N/A,FALSE,"Group P&amp;L";#N/A,#N/A,FALSE,"Group Balance Sheet"}</definedName>
    <definedName name="asdggdg" hidden="1">{#N/A,#N/A,FALSE,"Group P&amp;L";#N/A,#N/A,FALSE,"Group Balance Sheet"}</definedName>
    <definedName name="asdggg" hidden="1">{#N/A,#N/A,FALSE,"Group P&amp;L";#N/A,#N/A,FALSE,"Group Balance Sheet"}</definedName>
    <definedName name="asdgsgd" hidden="1">{#N/A,#N/A,FALSE,"Group P&amp;L";#N/A,#N/A,FALSE,"Group Balance Sheet"}</definedName>
    <definedName name="asfaf" hidden="1">{#N/A,#N/A,FALSE,"Group P&amp;L";#N/A,#N/A,FALSE,"Group Balance Sheet"}</definedName>
    <definedName name="assd" hidden="1">{#N/A,#N/A,FALSE,"Group P&amp;L";#N/A,#N/A,FALSE,"Group Balance Sheet"}</definedName>
    <definedName name="astg" hidden="1">{#N/A,#N/A,FALSE,"Group P&amp;L";#N/A,#N/A,FALSE,"Group Balance Sheet"}</definedName>
    <definedName name="bccccccccc" hidden="1">{#N/A,#N/A,FALSE,"Group P&amp;L";#N/A,#N/A,FALSE,"Group Balance Sheet"}</definedName>
    <definedName name="bf" hidden="1">{#N/A,#N/A,FALSE,"Group P&amp;L";#N/A,#N/A,FALSE,"Group Balance Sheet"}</definedName>
    <definedName name="bpr" hidden="1">{#N/A,#N/A,FALSE,"Group P&amp;L";#N/A,#N/A,FALSE,"Group Balance Sheet"}</definedName>
    <definedName name="ccccccccccccc" hidden="1">{#N/A,#N/A,FALSE,"Group P&amp;L";#N/A,#N/A,FALSE,"Group Balance Sheet"}</definedName>
    <definedName name="ccscfc" hidden="1">{#N/A,#N/A,FALSE,"Group P&amp;L";#N/A,#N/A,FALSE,"Group Balance Sheet"}</definedName>
    <definedName name="cn" hidden="1">{#N/A,#N/A,FALSE,"Group P&amp;L";#N/A,#N/A,FALSE,"Group Balance Sheet"}</definedName>
    <definedName name="cqwec" hidden="1">{#N/A,#N/A,FALSE,"Group P&amp;L";#N/A,#N/A,FALSE,"Group Balance Sheet"}</definedName>
    <definedName name="cv" hidden="1">{#N/A,#N/A,FALSE,"Group P&amp;L";#N/A,#N/A,FALSE,"Group Balance Sheet"}</definedName>
    <definedName name="cvb" hidden="1">{#N/A,#N/A,FALSE,"Group P&amp;L";#N/A,#N/A,FALSE,"Group Balance Sheet"}</definedName>
    <definedName name="cvbbzx" hidden="1">{#N/A,#N/A,FALSE,"Group P&amp;L";#N/A,#N/A,FALSE,"Group Balance Sheet"}</definedName>
    <definedName name="cvcmv" hidden="1">{#N/A,#N/A,FALSE,"Group P&amp;L";#N/A,#N/A,FALSE,"Group Balance Sheet"}</definedName>
    <definedName name="cx" hidden="1">{#N/A,#N/A,FALSE,"Group P&amp;L";#N/A,#N/A,FALSE,"Group Balance Sheet"}</definedName>
    <definedName name="d" hidden="1">{#N/A,#N/A,FALSE,"Group P&amp;L";#N/A,#N/A,FALSE,"Group Balance Sheet"}</definedName>
    <definedName name="da" hidden="1">{#N/A,#N/A,FALSE,"Group P&amp;L";#N/A,#N/A,FALSE,"Group Balance Sheet"}</definedName>
    <definedName name="deuli3edjlkd3" hidden="1">{#N/A,#N/A,FALSE,"Group P&amp;L";#N/A,#N/A,FALSE,"Group Balance Sheet"}</definedName>
    <definedName name="df" hidden="1">{#N/A,#N/A,FALSE,"Group P&amp;L";#N/A,#N/A,FALSE,"Group Balance Sheet"}</definedName>
    <definedName name="dfhg" hidden="1">{#N/A,#N/A,FALSE,"Group P&amp;L";#N/A,#N/A,FALSE,"Group Balance Sheet"}</definedName>
    <definedName name="dg" hidden="1">{#N/A,#N/A,FALSE,"Group P&amp;L";#N/A,#N/A,FALSE,"Group Balance Sheet"}</definedName>
    <definedName name="dggggggggggggggg" hidden="1">{#N/A,#N/A,FALSE,"Group P&amp;L";#N/A,#N/A,FALSE,"Group Balance Sheet"}</definedName>
    <definedName name="dh" hidden="1">{#N/A,#N/A,FALSE,"Group P&amp;L";#N/A,#N/A,FALSE,"Group Balance Sheet"}</definedName>
    <definedName name="dhdf" hidden="1">{#N/A,#N/A,FALSE,"Group P&amp;L";#N/A,#N/A,FALSE,"Group Balance Sheet"}</definedName>
    <definedName name="eqrt" hidden="1">{#N/A,#N/A,FALSE,"Group P&amp;L";#N/A,#N/A,FALSE,"Group Balance Sheet"}</definedName>
    <definedName name="erwyhreytwe" hidden="1">{#N/A,#N/A,FALSE,"Group P&amp;L";#N/A,#N/A,FALSE,"Group Balance Sheet"}</definedName>
    <definedName name="et" hidden="1">{#N/A,#N/A,FALSE,"Group P&amp;L";#N/A,#N/A,FALSE,"Group Balance Sheet"}</definedName>
    <definedName name="ewewew" hidden="1">{#N/A,#N/A,FALSE,"Group P&amp;L";#N/A,#N/A,FALSE,"Group Balance Sheet"}</definedName>
    <definedName name="ewqf" hidden="1">{#N/A,#N/A,FALSE,"Group P&amp;L";#N/A,#N/A,FALSE,"Group Balance Sheet"}</definedName>
    <definedName name="EYGadeG" hidden="1">{#N/A,#N/A,FALSE,"Group P&amp;L";#N/A,#N/A,FALSE,"Group Balance Sheet"}</definedName>
    <definedName name="fafaf" hidden="1">{#N/A,#N/A,FALSE,"Group P&amp;L";#N/A,#N/A,FALSE,"Group Balance Sheet"}</definedName>
    <definedName name="fas" hidden="1">{#N/A,#N/A,FALSE,"Group P&amp;L";#N/A,#N/A,FALSE,"Group Balance Sheet"}</definedName>
    <definedName name="fga" hidden="1">{#N/A,#N/A,FALSE,"Group P&amp;L";#N/A,#N/A,FALSE,"Group Balance Sheet"}</definedName>
    <definedName name="fggdf" hidden="1">{#N/A,#N/A,FALSE,"Group P&amp;L";#N/A,#N/A,FALSE,"Group Balance Sheet"}</definedName>
    <definedName name="fgh" hidden="1">{#N/A,#N/A,FALSE,"Group P&amp;L";#N/A,#N/A,FALSE,"Group Balance Sheet"}</definedName>
    <definedName name="fghfhg" hidden="1">{#N/A,#N/A,FALSE,"Group P&amp;L";#N/A,#N/A,FALSE,"Group Balance Sheet"}</definedName>
    <definedName name="ftnjh" hidden="1">{#N/A,#N/A,FALSE,"Group P&amp;L";#N/A,#N/A,FALSE,"Group Balance Sheet"}</definedName>
    <definedName name="gasdg" hidden="1">{#N/A,#N/A,FALSE,"Group P&amp;L";#N/A,#N/A,FALSE,"Group Balance Sheet"}</definedName>
    <definedName name="gj" hidden="1">{#N/A,#N/A,FALSE,"Group P&amp;L";#N/A,#N/A,FALSE,"Group Balance Sheet"}</definedName>
    <definedName name="gjk" hidden="1">{#N/A,#N/A,FALSE,"Group P&amp;L";#N/A,#N/A,FALSE,"Group Balance Sheet"}</definedName>
    <definedName name="gmgmgmgmgmgm" hidden="1">{#N/A,#N/A,FALSE,"Group P&amp;L";#N/A,#N/A,FALSE,"Group Balance Sheet"}</definedName>
    <definedName name="guilkrtmk" hidden="1">{#N/A,#N/A,FALSE,"Group P&amp;L";#N/A,#N/A,FALSE,"Group Balance Sheet"}</definedName>
    <definedName name="h" hidden="1">{#N/A,#N/A,FALSE,"Group P&amp;L";#N/A,#N/A,FALSE,"Group Balance Sheet"}</definedName>
    <definedName name="hdenjhenjh" hidden="1">{#N/A,#N/A,FALSE,"Group P&amp;L";#N/A,#N/A,FALSE,"Group Balance Sheet"}</definedName>
    <definedName name="hfdfdgfkiklrtlkryuk" hidden="1">{#N/A,#N/A,FALSE,"Group P&amp;L";#N/A,#N/A,FALSE,"Group Balance Sheet"}</definedName>
    <definedName name="hg" hidden="1">{#N/A,#N/A,FALSE,"Group P&amp;L";#N/A,#N/A,FALSE,"Group Balance Sheet"}</definedName>
    <definedName name="hgfgh" hidden="1">{#N/A,#N/A,FALSE,"Group P&amp;L";#N/A,#N/A,FALSE,"Group Balance Sheet"}</definedName>
    <definedName name="hjk" hidden="1">{#N/A,#N/A,FALSE,"Group P&amp;L";#N/A,#N/A,FALSE,"Group Balance Sheet"}</definedName>
    <definedName name="hkkkkkkkkkkk" hidden="1">{#N/A,#N/A,FALSE,"Group P&amp;L";#N/A,#N/A,FALSE,"Group Balance Sheet"}</definedName>
    <definedName name="hlkhg" hidden="1">{#N/A,#N/A,FALSE,"Group P&amp;L";#N/A,#N/A,FALSE,"Group Balance Sheet"}</definedName>
    <definedName name="hxa" hidden="1">{#N/A,#N/A,FALSE,"Group P&amp;L";#N/A,#N/A,FALSE,"Group Balance Sheet"}</definedName>
    <definedName name="im" hidden="1">{#N/A,#N/A,FALSE,"Group P&amp;L";#N/A,#N/A,FALSE,"Group Balance Sheet"}</definedName>
    <definedName name="jfnmcvn" hidden="1">{#N/A,#N/A,FALSE,"Group P&amp;L";#N/A,#N/A,FALSE,"Group Balance Sheet"}</definedName>
    <definedName name="jggggggggggggg" hidden="1">{#N/A,#N/A,FALSE,"Group P&amp;L";#N/A,#N/A,FALSE,"Group Balance Sheet"}</definedName>
    <definedName name="jgggggggggggggg" hidden="1">{#N/A,#N/A,FALSE,"Group P&amp;L";#N/A,#N/A,FALSE,"Group Balance Sheet"}</definedName>
    <definedName name="jjfd" hidden="1">{#N/A,#N/A,FALSE,"Group P&amp;L";#N/A,#N/A,FALSE,"Group Balance Sheet"}</definedName>
    <definedName name="jjgjj" hidden="1">{#N/A,#N/A,FALSE,"Group P&amp;L";#N/A,#N/A,FALSE,"Group Balance Sheet"}</definedName>
    <definedName name="jmjmjm" hidden="1">{#N/A,#N/A,FALSE,"Group P&amp;L";#N/A,#N/A,FALSE,"Group Balance Sheet"}</definedName>
    <definedName name="kdb" hidden="1">{#N/A,#N/A,FALSE,"Group P&amp;L";#N/A,#N/A,FALSE,"Group Balance Sheet"}</definedName>
    <definedName name="kkkk" hidden="1">{#N/A,#N/A,FALSE,"Group P&amp;L";#N/A,#N/A,FALSE,"Group Balance Sheet"}</definedName>
    <definedName name="kurkrykmrkm" hidden="1">{#N/A,#N/A,FALSE,"Group P&amp;L";#N/A,#N/A,FALSE,"Group Balance Sheet"}</definedName>
    <definedName name="limcount" hidden="1">1</definedName>
    <definedName name="llglgjlgl" hidden="1">{#N/A,#N/A,FALSE,"Group P&amp;L";#N/A,#N/A,FALSE,"Group Balance Sheet"}</definedName>
    <definedName name="lllkl" hidden="1">{#N/A,#N/A,FALSE,"Group P&amp;L";#N/A,#N/A,FALSE,"Group Balance Sheet"}</definedName>
    <definedName name="llllllllll" hidden="1">{#N/A,#N/A,FALSE,"Group P&amp;L";#N/A,#N/A,FALSE,"Group Balance Sheet"}</definedName>
    <definedName name="lllllllllllllllll" hidden="1">{#N/A,#N/A,FALSE,"Group P&amp;L";#N/A,#N/A,FALSE,"Group Balance Sheet"}</definedName>
    <definedName name="lo" hidden="1">{#N/A,#N/A,FALSE,"Group P&amp;L";#N/A,#N/A,FALSE,"Group Balance Sheet"}</definedName>
    <definedName name="m" hidden="1">{#N/A,#N/A,FALSE,"Group P&amp;L";#N/A,#N/A,FALSE,"Group Balance Sheet"}</definedName>
    <definedName name="mfmfmfgm" hidden="1">{#N/A,#N/A,FALSE,"Group P&amp;L";#N/A,#N/A,FALSE,"Group Balance Sheet"}</definedName>
    <definedName name="mh" hidden="1">{#N/A,#N/A,FALSE,"Group P&amp;L";#N/A,#N/A,FALSE,"Group Balance Sheet"}</definedName>
    <definedName name="mkt" hidden="1">{#N/A,#N/A,FALSE,"Group P&amp;L";#N/A,#N/A,FALSE,"Group Balance Sheet"}</definedName>
    <definedName name="nbdfndf" hidden="1">{#N/A,#N/A,FALSE,"Group P&amp;L";#N/A,#N/A,FALSE,"Group Balance Sheet"}</definedName>
    <definedName name="ncv" hidden="1">{#N/A,#N/A,FALSE,"Group P&amp;L";#N/A,#N/A,FALSE,"Group Balance Sheet"}</definedName>
    <definedName name="njedt" hidden="1">{#N/A,#N/A,FALSE,"Group P&amp;L";#N/A,#N/A,FALSE,"Group Balance Sheet"}</definedName>
    <definedName name="nmb" hidden="1">{#N/A,#N/A,FALSE,"Group P&amp;L";#N/A,#N/A,FALSE,"Group Balance Sheet"}</definedName>
    <definedName name="nvvvvvvvvvvvv" hidden="1">{#N/A,#N/A,FALSE,"Group P&amp;L";#N/A,#N/A,FALSE,"Group Balance Sheet"}</definedName>
    <definedName name="of" hidden="1">{#N/A,#N/A,FALSE,"Group P&amp;L";#N/A,#N/A,FALSE,"Group Balance Sheet"}</definedName>
    <definedName name="oipoip" hidden="1">{#N/A,#N/A,FALSE,"Group P&amp;L";#N/A,#N/A,FALSE,"Group Balance Sheet"}</definedName>
    <definedName name="ol" hidden="1">{#N/A,#N/A,FALSE,"Group P&amp;L";#N/A,#N/A,FALSE,"Group Balance Sheet"}</definedName>
    <definedName name="ool" hidden="1">{#N/A,#N/A,FALSE,"Group P&amp;L";#N/A,#N/A,FALSE,"Group Balance Sheet"}</definedName>
    <definedName name="ooooo" hidden="1">{#N/A,#N/A,FALSE,"Group P&amp;L";#N/A,#N/A,FALSE,"Group Balance Sheet"}</definedName>
    <definedName name="ooop" hidden="1">{#N/A,#N/A,FALSE,"Group P&amp;L";#N/A,#N/A,FALSE,"Group Balance Sheet"}</definedName>
    <definedName name="oppp" hidden="1">{#N/A,#N/A,FALSE,"Group P&amp;L";#N/A,#N/A,FALSE,"Group Balance Sheet"}</definedName>
    <definedName name="ouihb" hidden="1">{#N/A,#N/A,FALSE,"Group P&amp;L";#N/A,#N/A,FALSE,"Group Balance Sheet"}</definedName>
    <definedName name="ouijlk" hidden="1">{#N/A,#N/A,FALSE,"Group P&amp;L";#N/A,#N/A,FALSE,"Group Balance Sheet"}</definedName>
    <definedName name="p" hidden="1">{#N/A,#N/A,FALSE,"Group P&amp;L";#N/A,#N/A,FALSE,"Group Balance Sheet"}</definedName>
    <definedName name="p0iu" hidden="1">{#N/A,#N/A,FALSE,"Group P&amp;L";#N/A,#N/A,FALSE,"Group Balance Sheet"}</definedName>
    <definedName name="po" hidden="1">{#N/A,#N/A,FALSE,"Group P&amp;L";#N/A,#N/A,FALSE,"Group Balance Sheet"}</definedName>
    <definedName name="poiiop" hidden="1">{#N/A,#N/A,FALSE,"Group P&amp;L";#N/A,#N/A,FALSE,"Group Balance Sheet"}</definedName>
    <definedName name="poiu" hidden="1">{#N/A,#N/A,FALSE,"Group P&amp;L";#N/A,#N/A,FALSE,"Group Balance Sheet"}</definedName>
    <definedName name="pollmju" hidden="1">{#N/A,#N/A,FALSE,"Group P&amp;L";#N/A,#N/A,FALSE,"Group Balance Sheet"}</definedName>
    <definedName name="poool" hidden="1">{#N/A,#N/A,FALSE,"Group P&amp;L";#N/A,#N/A,FALSE,"Group Balance Sheet"}</definedName>
    <definedName name="poooo" hidden="1">{#N/A,#N/A,FALSE,"Group P&amp;L";#N/A,#N/A,FALSE,"Group Balance Sheet"}</definedName>
    <definedName name="poooool" hidden="1">{#N/A,#N/A,FALSE,"Group P&amp;L";#N/A,#N/A,FALSE,"Group Balance Sheet"}</definedName>
    <definedName name="pooooooooo" hidden="1">{#N/A,#N/A,FALSE,"Group P&amp;L";#N/A,#N/A,FALSE,"Group Balance Sheet"}</definedName>
    <definedName name="poooooooooo" hidden="1">{#N/A,#N/A,FALSE,"Group P&amp;L";#N/A,#N/A,FALSE,"Group Balance Sheet"}</definedName>
    <definedName name="poooooop" hidden="1">{#N/A,#N/A,FALSE,"Group P&amp;L";#N/A,#N/A,FALSE,"Group Balance Sheet"}</definedName>
    <definedName name="pootop" hidden="1">{#N/A,#N/A,FALSE,"Group P&amp;L";#N/A,#N/A,FALSE,"Group Balance Sheet"}</definedName>
    <definedName name="pop" hidden="1">{#N/A,#N/A,FALSE,"Group P&amp;L";#N/A,#N/A,FALSE,"Group Balance Sheet"}</definedName>
    <definedName name="ppp" hidden="1">{#N/A,#N/A,FALSE,"Group P&amp;L";#N/A,#N/A,FALSE,"Group Balance Sheet"}</definedName>
    <definedName name="ppppppppppppppp" hidden="1">{#N/A,#N/A,FALSE,"Group P&amp;L";#N/A,#N/A,FALSE,"Group Balance Sheet"}</definedName>
    <definedName name="ppppppppppppppppppppppp" hidden="1">{#N/A,#N/A,FALSE,"Group P&amp;L";#N/A,#N/A,FALSE,"Group Balance Sheet"}</definedName>
    <definedName name="_xlnm.Print_Area" localSheetId="5">'CAPEX Tables Real'!$A$37:$O$48</definedName>
    <definedName name="_xlnm.Print_Area" localSheetId="6">'CAPEX Tables Real Ex CO'!$A$39:$O$50</definedName>
    <definedName name="qqqqqqqqqqqqqqqqq" hidden="1">{#N/A,#N/A,FALSE,"Group P&amp;L";#N/A,#N/A,FALSE,"Group Balance Sheet"}</definedName>
    <definedName name="qw" hidden="1">{#N/A,#N/A,FALSE,"Group P&amp;L";#N/A,#N/A,FALSE,"Group Balance Sheet"}</definedName>
    <definedName name="qwdqdx" hidden="1">{#N/A,#N/A,FALSE,"Group P&amp;L";#N/A,#N/A,FALSE,"Group Balance Sheet"}</definedName>
    <definedName name="QWQWQWE" hidden="1">{#N/A,#N/A,FALSE,"Group P&amp;L";#N/A,#N/A,FALSE,"Group Balance Sheet"}</definedName>
    <definedName name="qwrtq" hidden="1">{#N/A,#N/A,FALSE,"Group P&amp;L";#N/A,#N/A,FALSE,"Group Balance Sheet"}</definedName>
    <definedName name="qwwqww" hidden="1">{#N/A,#N/A,FALSE,"Group P&amp;L";#N/A,#N/A,FALSE,"Group Balance Sheet"}</definedName>
    <definedName name="qwww" hidden="1">{#N/A,#N/A,FALSE,"Group P&amp;L";#N/A,#N/A,FALSE,"Group Balance Sheet"}</definedName>
    <definedName name="qzqz" hidden="1">{#N/A,#N/A,FALSE,"Group P&amp;L";#N/A,#N/A,FALSE,"Group Balance Sheet"}</definedName>
    <definedName name="rbhswr" hidden="1">{#N/A,#N/A,FALSE,"Group P&amp;L";#N/A,#N/A,FALSE,"Group Balance Sheet"}</definedName>
    <definedName name="rertte" hidden="1">{#N/A,#N/A,FALSE,"Group P&amp;L";#N/A,#N/A,FALSE,"Group Balance Sheet"}</definedName>
    <definedName name="rew" hidden="1">{#N/A,#N/A,FALSE,"Group P&amp;L";#N/A,#N/A,FALSE,"Group Balance Sheet"}</definedName>
    <definedName name="rmkt" hidden="1">{#N/A,#N/A,FALSE,"Group P&amp;L";#N/A,#N/A,FALSE,"Group Balance Sheet"}</definedName>
    <definedName name="rsdht" hidden="1">{#N/A,#N/A,FALSE,"Group P&amp;L";#N/A,#N/A,FALSE,"Group Balance Sheet"}</definedName>
    <definedName name="rtuit" hidden="1">{#N/A,#N/A,FALSE,"Group P&amp;L";#N/A,#N/A,FALSE,"Group Balance Sheet"}</definedName>
    <definedName name="rtut" hidden="1">{#N/A,#N/A,FALSE,"Group P&amp;L";#N/A,#N/A,FALSE,"Group Balance Sheet"}</definedName>
    <definedName name="rtweutrwurut" hidden="1">{#N/A,#N/A,FALSE,"Group P&amp;L";#N/A,#N/A,FALSE,"Group Balance Sheet"}</definedName>
    <definedName name="sdfh" hidden="1">{#N/A,#N/A,FALSE,"Group P&amp;L";#N/A,#N/A,FALSE,"Group Balance Sheet"}</definedName>
    <definedName name="sdgasgg" hidden="1">{#N/A,#N/A,FALSE,"Group P&amp;L";#N/A,#N/A,FALSE,"Group Balance Sheet"}</definedName>
    <definedName name="sencount" hidden="1">1</definedName>
    <definedName name="sfgsfgsf" hidden="1">{#N/A,#N/A,FALSE,"Group P&amp;L";#N/A,#N/A,FALSE,"Group Balance Sheet"}</definedName>
    <definedName name="sfhfhsfhg" hidden="1">{#N/A,#N/A,FALSE,"Group P&amp;L";#N/A,#N/A,FALSE,"Group Balance Sheet"}</definedName>
    <definedName name="shf" hidden="1">{#N/A,#N/A,FALSE,"Group P&amp;L";#N/A,#N/A,FALSE,"Group Balance Sheet"}</definedName>
    <definedName name="SRTYHSRTUY" hidden="1">{#N/A,#N/A,FALSE,"Group P&amp;L";#N/A,#N/A,FALSE,"Group Balance Sheet"}</definedName>
    <definedName name="sssssssssss" hidden="1">{#N/A,#N/A,FALSE,"Group P&amp;L";#N/A,#N/A,FALSE,"Group Balance Sheet"}</definedName>
    <definedName name="sta" hidden="1">{#N/A,#N/A,FALSE,"Group P&amp;L";#N/A,#N/A,FALSE,"Group Balance Sheet"}</definedName>
    <definedName name="Stuff" hidden="1">{#N/A,#N/A,FALSE,"Group P&amp;L";#N/A,#N/A,FALSE,"Group Balance Sheet"}</definedName>
    <definedName name="TEST" hidden="1">{#N/A,#N/A,FALSE,"Group P&amp;L";#N/A,#N/A,FALSE,"Group Balance Sheet"}</definedName>
    <definedName name="tooooot" hidden="1">{#N/A,#N/A,FALSE,"Group P&amp;L";#N/A,#N/A,FALSE,"Group Balance Sheet"}</definedName>
    <definedName name="toooot" hidden="1">{#N/A,#N/A,FALSE,"Group P&amp;L";#N/A,#N/A,FALSE,"Group Balance Sheet"}</definedName>
    <definedName name="tooot" hidden="1">{#N/A,#N/A,FALSE,"Group P&amp;L";#N/A,#N/A,FALSE,"Group Balance Sheet"}</definedName>
    <definedName name="toot" hidden="1">{#N/A,#N/A,FALSE,"Group P&amp;L";#N/A,#N/A,FALSE,"Group Balance Sheet"}</definedName>
    <definedName name="tot" hidden="1">{#N/A,#N/A,FALSE,"Group P&amp;L";#N/A,#N/A,FALSE,"Group Balance Sheet"}</definedName>
    <definedName name="trfv" hidden="1">{#N/A,#N/A,FALSE,"Group P&amp;L";#N/A,#N/A,FALSE,"Group Balance Sheet"}</definedName>
    <definedName name="ttt" hidden="1">{#N/A,#N/A,FALSE,"Group P&amp;L";#N/A,#N/A,FALSE,"Group Balance Sheet"}</definedName>
    <definedName name="tuituyrtuy" hidden="1">{#N/A,#N/A,FALSE,"Group P&amp;L";#N/A,#N/A,FALSE,"Group Balance Sheet"}</definedName>
    <definedName name="tut" hidden="1">{#N/A,#N/A,FALSE,"Group P&amp;L";#N/A,#N/A,FALSE,"Group Balance Sheet"}</definedName>
    <definedName name="tuut" hidden="1">{#N/A,#N/A,FALSE,"Group P&amp;L";#N/A,#N/A,FALSE,"Group Balance Sheet"}</definedName>
    <definedName name="tuuut" hidden="1">{#N/A,#N/A,FALSE,"Group P&amp;L";#N/A,#N/A,FALSE,"Group Balance Sheet"}</definedName>
    <definedName name="ty" hidden="1">{#N/A,#N/A,FALSE,"Group P&amp;L";#N/A,#N/A,FALSE,"Group Balance Sheet"}</definedName>
    <definedName name="tyjew" hidden="1">{#N/A,#N/A,FALSE,"Group P&amp;L";#N/A,#N/A,FALSE,"Group Balance Sheet"}</definedName>
    <definedName name="tyt" hidden="1">{#N/A,#N/A,FALSE,"Group P&amp;L";#N/A,#N/A,FALSE,"Group Balance Sheet"}</definedName>
    <definedName name="ui" hidden="1">{#N/A,#N/A,FALSE,"Group P&amp;L";#N/A,#N/A,FALSE,"Group Balance Sheet"}</definedName>
    <definedName name="uiiuiu" hidden="1">{#N/A,#N/A,FALSE,"Group P&amp;L";#N/A,#N/A,FALSE,"Group Balance Sheet"}</definedName>
    <definedName name="uiop" hidden="1">{#N/A,#N/A,FALSE,"Group P&amp;L";#N/A,#N/A,FALSE,"Group Balance Sheet"}</definedName>
    <definedName name="uliug" hidden="1">{#N/A,#N/A,FALSE,"Group P&amp;L";#N/A,#N/A,FALSE,"Group Balance Sheet"}</definedName>
    <definedName name="utrew" hidden="1">{#N/A,#N/A,FALSE,"Group P&amp;L";#N/A,#N/A,FALSE,"Group Balance Sheet"}</definedName>
    <definedName name="uuuuuuuu" hidden="1">{#N/A,#N/A,FALSE,"Group P&amp;L";#N/A,#N/A,FALSE,"Group Balance Sheet"}</definedName>
    <definedName name="uuuuuuuuuuuuu" hidden="1">{#N/A,#N/A,FALSE,"Group P&amp;L";#N/A,#N/A,FALSE,"Group Balance Sheet"}</definedName>
    <definedName name="uyhtrrth" hidden="1">{#N/A,#N/A,FALSE,"Group P&amp;L";#N/A,#N/A,FALSE,"Group Balance Sheet"}</definedName>
    <definedName name="uytr" hidden="1">{#N/A,#N/A,FALSE,"Group P&amp;L";#N/A,#N/A,FALSE,"Group Balance Sheet"}</definedName>
    <definedName name="vcbg" hidden="1">{#N/A,#N/A,FALSE,"Group P&amp;L";#N/A,#N/A,FALSE,"Group Balance Sheet"}</definedName>
    <definedName name="vfsd" hidden="1">{#N/A,#N/A,FALSE,"Group P&amp;L";#N/A,#N/A,FALSE,"Group Balance Sheet"}</definedName>
    <definedName name="W4EYT6W" hidden="1">{#N/A,#N/A,FALSE,"Group P&amp;L";#N/A,#N/A,FALSE,"Group Balance Sheet"}</definedName>
    <definedName name="wan.bpr" hidden="1">{#N/A,#N/A,FALSE,"Group P&amp;L";#N/A,#N/A,FALSE,"Group Balance Sheet"}</definedName>
    <definedName name="weret" hidden="1">{#N/A,#N/A,FALSE,"Group P&amp;L";#N/A,#N/A,FALSE,"Group Balance Sheet"}</definedName>
    <definedName name="werhtwedhgsd" hidden="1">{#N/A,#N/A,FALSE,"Group P&amp;L";#N/A,#N/A,FALSE,"Group Balance Sheet"}</definedName>
    <definedName name="wertyuioi" hidden="1">{#N/A,#N/A,FALSE,"Group P&amp;L";#N/A,#N/A,FALSE,"Group Balance Sheet"}</definedName>
    <definedName name="weytjewtj" hidden="1">{#N/A,#N/A,FALSE,"Group P&amp;L";#N/A,#N/A,FALSE,"Group Balance Sheet"}</definedName>
    <definedName name="wqhgqhg" hidden="1">{#N/A,#N/A,FALSE,"Group P&amp;L";#N/A,#N/A,FALSE,"Group Balance Sheet"}</definedName>
    <definedName name="wrju" hidden="1">{#N/A,#N/A,FALSE,"Group P&amp;L";#N/A,#N/A,FALSE,"Group Balance Sheet"}</definedName>
    <definedName name="wrn.bpr" hidden="1">{#N/A,#N/A,FALSE,"Group P&amp;L";#N/A,#N/A,FALSE,"Group Balance Sheet"}</definedName>
    <definedName name="wrn.BPR." localSheetId="5" hidden="1">{#N/A,#N/A,FALSE,"Group P&amp;L";#N/A,#N/A,FALSE,"Group Balance Sheet"}</definedName>
    <definedName name="wrn.BPR." localSheetId="6" hidden="1">{#N/A,#N/A,FALSE,"Group P&amp;L";#N/A,#N/A,FALSE,"Group Balance Sheet"}</definedName>
    <definedName name="wrn.BPR." hidden="1">{#N/A,#N/A,FALSE,"Group P&amp;L";#N/A,#N/A,FALSE,"Group Balance Sheet"}</definedName>
    <definedName name="wrutut" hidden="1">{#N/A,#N/A,FALSE,"Group P&amp;L";#N/A,#N/A,FALSE,"Group Balance Sheet"}</definedName>
    <definedName name="wrutuwrut" hidden="1">{#N/A,#N/A,FALSE,"Group P&amp;L";#N/A,#N/A,FALSE,"Group Balance Sheet"}</definedName>
    <definedName name="WSA" hidden="1">{#N/A,#N/A,FALSE,"Group P&amp;L";#N/A,#N/A,FALSE,"Group Balance Sheet"}</definedName>
    <definedName name="wwww" hidden="1">{#N/A,#N/A,FALSE,"Group P&amp;L";#N/A,#N/A,FALSE,"Group Balance Sheet"}</definedName>
    <definedName name="wwwwwwwwwwwww" hidden="1">{#N/A,#N/A,FALSE,"Group P&amp;L";#N/A,#N/A,FALSE,"Group Balance Sheet"}</definedName>
    <definedName name="wwwwwwwwwwwwwwwww" hidden="1">{#N/A,#N/A,FALSE,"Group P&amp;L";#N/A,#N/A,FALSE,"Group Balance Sheet"}</definedName>
    <definedName name="x" hidden="1">{#N/A,#N/A,FALSE,"Group P&amp;L";#N/A,#N/A,FALSE,"Group Balance Sheet"}</definedName>
    <definedName name="xaxax" hidden="1">{#N/A,#N/A,FALSE,"Group P&amp;L";#N/A,#N/A,FALSE,"Group Balance Sheet"}</definedName>
    <definedName name="xc" hidden="1">{#N/A,#N/A,FALSE,"Group P&amp;L";#N/A,#N/A,FALSE,"Group Balance Sheet"}</definedName>
    <definedName name="xcdfr" hidden="1">{#N/A,#N/A,FALSE,"Group P&amp;L";#N/A,#N/A,FALSE,"Group Balance Sheet"}</definedName>
    <definedName name="xcvb" hidden="1">{#N/A,#N/A,FALSE,"Group P&amp;L";#N/A,#N/A,FALSE,"Group Balance Sheet"}</definedName>
    <definedName name="xsd" hidden="1">{#N/A,#N/A,FALSE,"Group P&amp;L";#N/A,#N/A,FALSE,"Group Balance Sheet"}</definedName>
    <definedName name="xxx" hidden="1">{#N/A,#N/A,FALSE,"Group P&amp;L";#N/A,#N/A,FALSE,"Group Balance Sheet"}</definedName>
    <definedName name="xxxxxxxxxxxxxxx" hidden="1">{#N/A,#N/A,FALSE,"Group P&amp;L";#N/A,#N/A,FALSE,"Group Balance Sheet"}</definedName>
    <definedName name="xzcvcv" hidden="1">{#N/A,#N/A,FALSE,"Group P&amp;L";#N/A,#N/A,FALSE,"Group Balance Sheet"}</definedName>
    <definedName name="y" hidden="1">{#N/A,#N/A,FALSE,"Group P&amp;L";#N/A,#N/A,FALSE,"Group Balance Sheet"}</definedName>
    <definedName name="YRAewYW" hidden="1">{#N/A,#N/A,FALSE,"Group P&amp;L";#N/A,#N/A,FALSE,"Group Balance Sheet"}</definedName>
    <definedName name="yyhnn" hidden="1">{#N/A,#N/A,FALSE,"Group P&amp;L";#N/A,#N/A,FALSE,"Group Balance Sheet"}</definedName>
    <definedName name="yyyyyyyyyyyy" hidden="1">{#N/A,#N/A,FALSE,"Group P&amp;L";#N/A,#N/A,FALSE,"Group Balance Sheet"}</definedName>
    <definedName name="zx" hidden="1">{#N/A,#N/A,FALSE,"Group P&amp;L";#N/A,#N/A,FALSE,"Group Balance Sheet"}</definedName>
    <definedName name="zxc" hidden="1">{#N/A,#N/A,FALSE,"Group P&amp;L";#N/A,#N/A,FALSE,"Group Balance Sheet"}</definedName>
    <definedName name="zxcv" hidden="1">{#N/A,#N/A,FALSE,"Group P&amp;L";#N/A,#N/A,FALSE,"Group Balance Sheet"}</definedName>
    <definedName name="zxvb" hidden="1">{#N/A,#N/A,FALSE,"Group P&amp;L";#N/A,#N/A,FALSE,"Group Balance Sheet"}</definedName>
  </definedNames>
  <calcPr calcId="162913" concurrentCalc="0"/>
</workbook>
</file>

<file path=xl/calcChain.xml><?xml version="1.0" encoding="utf-8"?>
<calcChain xmlns="http://schemas.openxmlformats.org/spreadsheetml/2006/main">
  <c r="E8" i="15" l="1"/>
  <c r="AA8" i="15"/>
  <c r="K8" i="15"/>
  <c r="AB8" i="15"/>
  <c r="Q8" i="15"/>
  <c r="AC8" i="15"/>
  <c r="W8" i="15"/>
  <c r="AD8" i="15"/>
  <c r="AG8" i="15"/>
  <c r="E9" i="15"/>
  <c r="AA9" i="15"/>
  <c r="K9" i="15"/>
  <c r="AB9" i="15"/>
  <c r="Q9" i="15"/>
  <c r="AC9" i="15"/>
  <c r="W9" i="15"/>
  <c r="AD9" i="15"/>
  <c r="AG9" i="15"/>
  <c r="E10" i="15"/>
  <c r="AA10" i="15"/>
  <c r="K10" i="15"/>
  <c r="AB10" i="15"/>
  <c r="Q10" i="15"/>
  <c r="AC10" i="15"/>
  <c r="W10" i="15"/>
  <c r="AD10" i="15"/>
  <c r="AG10" i="15"/>
  <c r="E11" i="15"/>
  <c r="AA11" i="15"/>
  <c r="K11" i="15"/>
  <c r="AB11" i="15"/>
  <c r="Q11" i="15"/>
  <c r="AC11" i="15"/>
  <c r="W11" i="15"/>
  <c r="AD11" i="15"/>
  <c r="AG11" i="15"/>
  <c r="E12" i="15"/>
  <c r="AA12" i="15"/>
  <c r="K12" i="15"/>
  <c r="AB12" i="15"/>
  <c r="Q12" i="15"/>
  <c r="AC12" i="15"/>
  <c r="W12" i="15"/>
  <c r="AD12" i="15"/>
  <c r="AG12" i="15"/>
  <c r="E15" i="15"/>
  <c r="AA15" i="15"/>
  <c r="K15" i="15"/>
  <c r="AB15" i="15"/>
  <c r="Q15" i="15"/>
  <c r="AC15" i="15"/>
  <c r="W15" i="15"/>
  <c r="AD15" i="15"/>
  <c r="AG15" i="15"/>
  <c r="E16" i="15"/>
  <c r="AA16" i="15"/>
  <c r="K16" i="15"/>
  <c r="AB16" i="15"/>
  <c r="Q16" i="15"/>
  <c r="AC16" i="15"/>
  <c r="W16" i="15"/>
  <c r="AD16" i="15"/>
  <c r="AG16" i="15"/>
  <c r="E17" i="15"/>
  <c r="AA17" i="15"/>
  <c r="K17" i="15"/>
  <c r="AB17" i="15"/>
  <c r="Q17" i="15"/>
  <c r="AC17" i="15"/>
  <c r="W17" i="15"/>
  <c r="AD17" i="15"/>
  <c r="AG17" i="15"/>
  <c r="E20" i="15"/>
  <c r="AA20" i="15"/>
  <c r="K20" i="15"/>
  <c r="AB20" i="15"/>
  <c r="Q20" i="15"/>
  <c r="AC20" i="15"/>
  <c r="W20" i="15"/>
  <c r="AD20" i="15"/>
  <c r="AG20" i="15"/>
  <c r="E19" i="15"/>
  <c r="AA19" i="15"/>
  <c r="K19" i="15"/>
  <c r="AB19" i="15"/>
  <c r="Q19" i="15"/>
  <c r="AC19" i="15"/>
  <c r="W19" i="15"/>
  <c r="AD19" i="15"/>
  <c r="AG19" i="15"/>
  <c r="E22" i="15"/>
  <c r="AA22" i="15"/>
  <c r="K22" i="15"/>
  <c r="AB22" i="15"/>
  <c r="Q22" i="15"/>
  <c r="AC22" i="15"/>
  <c r="W22" i="15"/>
  <c r="AD22" i="15"/>
  <c r="AG22" i="15"/>
  <c r="E21" i="15"/>
  <c r="AA21" i="15"/>
  <c r="K21" i="15"/>
  <c r="AB21" i="15"/>
  <c r="Q21" i="15"/>
  <c r="AC21" i="15"/>
  <c r="W21" i="15"/>
  <c r="AD21" i="15"/>
  <c r="AG21" i="15"/>
  <c r="E13" i="15"/>
  <c r="AA13" i="15"/>
  <c r="K13" i="15"/>
  <c r="AB13" i="15"/>
  <c r="Q13" i="15"/>
  <c r="AC13" i="15"/>
  <c r="W13" i="15"/>
  <c r="AD13" i="15"/>
  <c r="AG13" i="15"/>
  <c r="E18" i="15"/>
  <c r="AA18" i="15"/>
  <c r="K18" i="15"/>
  <c r="AB18" i="15"/>
  <c r="Q18" i="15"/>
  <c r="AC18" i="15"/>
  <c r="W18" i="15"/>
  <c r="AD18" i="15"/>
  <c r="AG18" i="15"/>
  <c r="E14" i="15"/>
  <c r="AA14" i="15"/>
  <c r="K14" i="15"/>
  <c r="AB14" i="15"/>
  <c r="Q14" i="15"/>
  <c r="AC14" i="15"/>
  <c r="W14" i="15"/>
  <c r="AD14" i="15"/>
  <c r="AG14" i="15"/>
  <c r="F8" i="15"/>
  <c r="L8" i="15"/>
  <c r="R8" i="15"/>
  <c r="X8" i="15"/>
  <c r="AH8" i="15"/>
  <c r="F9" i="15"/>
  <c r="L9" i="15"/>
  <c r="R9" i="15"/>
  <c r="X9" i="15"/>
  <c r="AH9" i="15"/>
  <c r="F10" i="15"/>
  <c r="L10" i="15"/>
  <c r="R10" i="15"/>
  <c r="X10" i="15"/>
  <c r="AH10" i="15"/>
  <c r="F11" i="15"/>
  <c r="L11" i="15"/>
  <c r="R11" i="15"/>
  <c r="X11" i="15"/>
  <c r="AH11" i="15"/>
  <c r="F12" i="15"/>
  <c r="L12" i="15"/>
  <c r="R12" i="15"/>
  <c r="X12" i="15"/>
  <c r="AH12" i="15"/>
  <c r="F15" i="15"/>
  <c r="L15" i="15"/>
  <c r="R15" i="15"/>
  <c r="X15" i="15"/>
  <c r="AH15" i="15"/>
  <c r="F16" i="15"/>
  <c r="L16" i="15"/>
  <c r="R16" i="15"/>
  <c r="X16" i="15"/>
  <c r="AH16" i="15"/>
  <c r="F17" i="15"/>
  <c r="L17" i="15"/>
  <c r="R17" i="15"/>
  <c r="X17" i="15"/>
  <c r="AH17" i="15"/>
  <c r="F20" i="15"/>
  <c r="L20" i="15"/>
  <c r="R20" i="15"/>
  <c r="X20" i="15"/>
  <c r="AH20" i="15"/>
  <c r="F19" i="15"/>
  <c r="L19" i="15"/>
  <c r="R19" i="15"/>
  <c r="X19" i="15"/>
  <c r="AH19" i="15"/>
  <c r="F22" i="15"/>
  <c r="L22" i="15"/>
  <c r="R22" i="15"/>
  <c r="X22" i="15"/>
  <c r="AH22" i="15"/>
  <c r="F21" i="15"/>
  <c r="L21" i="15"/>
  <c r="R21" i="15"/>
  <c r="X21" i="15"/>
  <c r="AH21" i="15"/>
  <c r="F13" i="15"/>
  <c r="L13" i="15"/>
  <c r="R13" i="15"/>
  <c r="X13" i="15"/>
  <c r="AH13" i="15"/>
  <c r="F18" i="15"/>
  <c r="L18" i="15"/>
  <c r="R18" i="15"/>
  <c r="X18" i="15"/>
  <c r="AH18" i="15"/>
  <c r="F14" i="15"/>
  <c r="L14" i="15"/>
  <c r="R14" i="15"/>
  <c r="X14" i="15"/>
  <c r="AH14" i="15"/>
  <c r="G8" i="15"/>
  <c r="M8" i="15"/>
  <c r="S8" i="15"/>
  <c r="Y8" i="15"/>
  <c r="AI8" i="15"/>
  <c r="G9" i="15"/>
  <c r="M9" i="15"/>
  <c r="S9" i="15"/>
  <c r="Y9" i="15"/>
  <c r="AI9" i="15"/>
  <c r="G10" i="15"/>
  <c r="M10" i="15"/>
  <c r="S10" i="15"/>
  <c r="Y10" i="15"/>
  <c r="AI10" i="15"/>
  <c r="G11" i="15"/>
  <c r="M11" i="15"/>
  <c r="S11" i="15"/>
  <c r="Y11" i="15"/>
  <c r="AI11" i="15"/>
  <c r="G12" i="15"/>
  <c r="M12" i="15"/>
  <c r="S12" i="15"/>
  <c r="Y12" i="15"/>
  <c r="AI12" i="15"/>
  <c r="G15" i="15"/>
  <c r="M15" i="15"/>
  <c r="S15" i="15"/>
  <c r="Y15" i="15"/>
  <c r="AI15" i="15"/>
  <c r="G16" i="15"/>
  <c r="M16" i="15"/>
  <c r="S16" i="15"/>
  <c r="Y16" i="15"/>
  <c r="AI16" i="15"/>
  <c r="G17" i="15"/>
  <c r="M17" i="15"/>
  <c r="S17" i="15"/>
  <c r="Y17" i="15"/>
  <c r="AI17" i="15"/>
  <c r="G20" i="15"/>
  <c r="M20" i="15"/>
  <c r="S20" i="15"/>
  <c r="Y20" i="15"/>
  <c r="AI20" i="15"/>
  <c r="G19" i="15"/>
  <c r="M19" i="15"/>
  <c r="S19" i="15"/>
  <c r="Y19" i="15"/>
  <c r="AI19" i="15"/>
  <c r="G22" i="15"/>
  <c r="M22" i="15"/>
  <c r="S22" i="15"/>
  <c r="Y22" i="15"/>
  <c r="AI22" i="15"/>
  <c r="G21" i="15"/>
  <c r="M21" i="15"/>
  <c r="S21" i="15"/>
  <c r="Y21" i="15"/>
  <c r="AI21" i="15"/>
  <c r="G13" i="15"/>
  <c r="M13" i="15"/>
  <c r="S13" i="15"/>
  <c r="Y13" i="15"/>
  <c r="AI13" i="15"/>
  <c r="G18" i="15"/>
  <c r="M18" i="15"/>
  <c r="S18" i="15"/>
  <c r="Y18" i="15"/>
  <c r="AI18" i="15"/>
  <c r="G14" i="15"/>
  <c r="M14" i="15"/>
  <c r="S14" i="15"/>
  <c r="Y14" i="15"/>
  <c r="AI14" i="15"/>
  <c r="H8" i="15"/>
  <c r="N8" i="15"/>
  <c r="T8" i="15"/>
  <c r="Z8" i="15"/>
  <c r="AJ8" i="15"/>
  <c r="H9" i="15"/>
  <c r="N9" i="15"/>
  <c r="T9" i="15"/>
  <c r="Z9" i="15"/>
  <c r="AJ9" i="15"/>
  <c r="H10" i="15"/>
  <c r="N10" i="15"/>
  <c r="T10" i="15"/>
  <c r="Z10" i="15"/>
  <c r="AJ10" i="15"/>
  <c r="H11" i="15"/>
  <c r="N11" i="15"/>
  <c r="T11" i="15"/>
  <c r="Z11" i="15"/>
  <c r="AJ11" i="15"/>
  <c r="H12" i="15"/>
  <c r="N12" i="15"/>
  <c r="T12" i="15"/>
  <c r="Z12" i="15"/>
  <c r="AJ12" i="15"/>
  <c r="H15" i="15"/>
  <c r="N15" i="15"/>
  <c r="T15" i="15"/>
  <c r="Z15" i="15"/>
  <c r="AJ15" i="15"/>
  <c r="H16" i="15"/>
  <c r="N16" i="15"/>
  <c r="T16" i="15"/>
  <c r="Z16" i="15"/>
  <c r="AJ16" i="15"/>
  <c r="H17" i="15"/>
  <c r="N17" i="15"/>
  <c r="T17" i="15"/>
  <c r="Z17" i="15"/>
  <c r="AJ17" i="15"/>
  <c r="H20" i="15"/>
  <c r="N20" i="15"/>
  <c r="T20" i="15"/>
  <c r="Z20" i="15"/>
  <c r="AJ20" i="15"/>
  <c r="H19" i="15"/>
  <c r="N19" i="15"/>
  <c r="T19" i="15"/>
  <c r="Z19" i="15"/>
  <c r="AJ19" i="15"/>
  <c r="H22" i="15"/>
  <c r="N22" i="15"/>
  <c r="T22" i="15"/>
  <c r="Z22" i="15"/>
  <c r="AJ22" i="15"/>
  <c r="H21" i="15"/>
  <c r="N21" i="15"/>
  <c r="T21" i="15"/>
  <c r="Z21" i="15"/>
  <c r="AJ21" i="15"/>
  <c r="H13" i="15"/>
  <c r="N13" i="15"/>
  <c r="T13" i="15"/>
  <c r="Z13" i="15"/>
  <c r="AJ13" i="15"/>
  <c r="H18" i="15"/>
  <c r="N18" i="15"/>
  <c r="T18" i="15"/>
  <c r="Z18" i="15"/>
  <c r="AJ18" i="15"/>
  <c r="H14" i="15"/>
  <c r="N14" i="15"/>
  <c r="T14" i="15"/>
  <c r="Z14" i="15"/>
  <c r="AJ14" i="15"/>
  <c r="D8" i="15"/>
  <c r="J8" i="15"/>
  <c r="P8" i="15"/>
  <c r="V8" i="15"/>
  <c r="AF8" i="15"/>
  <c r="D9" i="15"/>
  <c r="J9" i="15"/>
  <c r="P9" i="15"/>
  <c r="V9" i="15"/>
  <c r="AF9" i="15"/>
  <c r="D10" i="15"/>
  <c r="J10" i="15"/>
  <c r="P10" i="15"/>
  <c r="V10" i="15"/>
  <c r="AF10" i="15"/>
  <c r="D11" i="15"/>
  <c r="J11" i="15"/>
  <c r="P11" i="15"/>
  <c r="V11" i="15"/>
  <c r="AF11" i="15"/>
  <c r="D12" i="15"/>
  <c r="J12" i="15"/>
  <c r="P12" i="15"/>
  <c r="V12" i="15"/>
  <c r="AF12" i="15"/>
  <c r="D15" i="15"/>
  <c r="J15" i="15"/>
  <c r="P15" i="15"/>
  <c r="V15" i="15"/>
  <c r="AF15" i="15"/>
  <c r="D16" i="15"/>
  <c r="J16" i="15"/>
  <c r="P16" i="15"/>
  <c r="V16" i="15"/>
  <c r="AF16" i="15"/>
  <c r="D17" i="15"/>
  <c r="J17" i="15"/>
  <c r="P17" i="15"/>
  <c r="V17" i="15"/>
  <c r="AF17" i="15"/>
  <c r="D20" i="15"/>
  <c r="J20" i="15"/>
  <c r="P20" i="15"/>
  <c r="V20" i="15"/>
  <c r="AF20" i="15"/>
  <c r="D19" i="15"/>
  <c r="J19" i="15"/>
  <c r="P19" i="15"/>
  <c r="V19" i="15"/>
  <c r="AF19" i="15"/>
  <c r="D22" i="15"/>
  <c r="J22" i="15"/>
  <c r="P22" i="15"/>
  <c r="V22" i="15"/>
  <c r="AF22" i="15"/>
  <c r="D21" i="15"/>
  <c r="J21" i="15"/>
  <c r="P21" i="15"/>
  <c r="V21" i="15"/>
  <c r="AF21" i="15"/>
  <c r="D13" i="15"/>
  <c r="J13" i="15"/>
  <c r="P13" i="15"/>
  <c r="V13" i="15"/>
  <c r="AF13" i="15"/>
  <c r="D18" i="15"/>
  <c r="J18" i="15"/>
  <c r="P18" i="15"/>
  <c r="V18" i="15"/>
  <c r="AF18" i="15"/>
  <c r="D14" i="15"/>
  <c r="J14" i="15"/>
  <c r="P14" i="15"/>
  <c r="V14" i="15"/>
  <c r="AF14" i="15"/>
  <c r="J11" i="17"/>
  <c r="K11" i="17"/>
  <c r="L11" i="17"/>
  <c r="M11" i="17"/>
  <c r="N11" i="17"/>
  <c r="O11" i="17"/>
  <c r="J4" i="17"/>
  <c r="K4" i="17"/>
  <c r="L4" i="17"/>
  <c r="M4" i="17"/>
  <c r="N4" i="17"/>
  <c r="O4" i="17"/>
  <c r="J5" i="17"/>
  <c r="K5" i="17"/>
  <c r="L5" i="17"/>
  <c r="M5" i="17"/>
  <c r="N5" i="17"/>
  <c r="O5" i="17"/>
  <c r="J6" i="17"/>
  <c r="K6" i="17"/>
  <c r="L6" i="17"/>
  <c r="M6" i="17"/>
  <c r="N6" i="17"/>
  <c r="O6" i="17"/>
  <c r="J7" i="17"/>
  <c r="K7" i="17"/>
  <c r="L7" i="17"/>
  <c r="M7" i="17"/>
  <c r="N7" i="17"/>
  <c r="O7" i="17"/>
  <c r="J8" i="17"/>
  <c r="K8" i="17"/>
  <c r="L8" i="17"/>
  <c r="M8" i="17"/>
  <c r="N8" i="17"/>
  <c r="O8" i="17"/>
  <c r="J9" i="17"/>
  <c r="K9" i="17"/>
  <c r="L9" i="17"/>
  <c r="M9" i="17"/>
  <c r="N9" i="17"/>
  <c r="O9" i="17"/>
  <c r="J10" i="17"/>
  <c r="K10" i="17"/>
  <c r="L10" i="17"/>
  <c r="M10" i="17"/>
  <c r="N10" i="17"/>
  <c r="O10" i="17"/>
  <c r="J12" i="17"/>
  <c r="K12" i="17"/>
  <c r="L12" i="17"/>
  <c r="M12" i="17"/>
  <c r="N12" i="17"/>
  <c r="O12" i="17"/>
  <c r="J13" i="17"/>
  <c r="K13" i="17"/>
  <c r="L13" i="17"/>
  <c r="M13" i="17"/>
  <c r="N13" i="17"/>
  <c r="O13" i="17"/>
  <c r="J14" i="17"/>
  <c r="K14" i="17"/>
  <c r="L14" i="17"/>
  <c r="M14" i="17"/>
  <c r="N14" i="17"/>
  <c r="O14" i="17"/>
  <c r="J15" i="17"/>
  <c r="K15" i="17"/>
  <c r="L15" i="17"/>
  <c r="M15" i="17"/>
  <c r="N15" i="17"/>
  <c r="O15" i="17"/>
  <c r="O16" i="17"/>
  <c r="N16" i="17"/>
  <c r="M16" i="17"/>
  <c r="L16" i="17"/>
  <c r="K16" i="17"/>
  <c r="J16" i="17"/>
  <c r="J116" i="17"/>
  <c r="K116" i="17"/>
  <c r="L116" i="17"/>
  <c r="M116" i="17"/>
  <c r="N116" i="17"/>
  <c r="O116" i="17"/>
  <c r="J117" i="17"/>
  <c r="K117" i="17"/>
  <c r="L117" i="17"/>
  <c r="M117" i="17"/>
  <c r="N117" i="17"/>
  <c r="O117" i="17"/>
  <c r="J118" i="17"/>
  <c r="K118" i="17"/>
  <c r="L118" i="17"/>
  <c r="M118" i="17"/>
  <c r="N118" i="17"/>
  <c r="O118" i="17"/>
  <c r="J119" i="17"/>
  <c r="K119" i="17"/>
  <c r="L119" i="17"/>
  <c r="M119" i="17"/>
  <c r="N119" i="17"/>
  <c r="O119" i="17"/>
  <c r="J120" i="17"/>
  <c r="K120" i="17"/>
  <c r="L120" i="17"/>
  <c r="M120" i="17"/>
  <c r="N120" i="17"/>
  <c r="O120" i="17"/>
  <c r="J121" i="17"/>
  <c r="K121" i="17"/>
  <c r="L121" i="17"/>
  <c r="M121" i="17"/>
  <c r="N121" i="17"/>
  <c r="O121" i="17"/>
  <c r="J122" i="17"/>
  <c r="K122" i="17"/>
  <c r="L122" i="17"/>
  <c r="M122" i="17"/>
  <c r="N122" i="17"/>
  <c r="O122" i="17"/>
  <c r="O124" i="17"/>
  <c r="N124" i="17"/>
  <c r="M124" i="17"/>
  <c r="L124" i="17"/>
  <c r="K124" i="17"/>
  <c r="J124" i="17"/>
  <c r="J123" i="17"/>
  <c r="K123" i="17"/>
  <c r="L123" i="17"/>
  <c r="M123" i="17"/>
  <c r="N123" i="17"/>
  <c r="O123" i="17"/>
  <c r="J107" i="17"/>
  <c r="K107" i="17"/>
  <c r="L107" i="17"/>
  <c r="M107" i="17"/>
  <c r="N107" i="17"/>
  <c r="O107" i="17"/>
  <c r="J108" i="17"/>
  <c r="K108" i="17"/>
  <c r="L108" i="17"/>
  <c r="M108" i="17"/>
  <c r="N108" i="17"/>
  <c r="O108" i="17"/>
  <c r="J109" i="17"/>
  <c r="K109" i="17"/>
  <c r="L109" i="17"/>
  <c r="M109" i="17"/>
  <c r="N109" i="17"/>
  <c r="O109" i="17"/>
  <c r="J110" i="17"/>
  <c r="K110" i="17"/>
  <c r="L110" i="17"/>
  <c r="M110" i="17"/>
  <c r="N110" i="17"/>
  <c r="O110" i="17"/>
  <c r="O111" i="17"/>
  <c r="N111" i="17"/>
  <c r="M111" i="17"/>
  <c r="L111" i="17"/>
  <c r="K111" i="17"/>
  <c r="J111" i="17"/>
  <c r="J100" i="17"/>
  <c r="K100" i="17"/>
  <c r="L100" i="17"/>
  <c r="M100" i="17"/>
  <c r="N100" i="17"/>
  <c r="O100" i="17"/>
  <c r="O101" i="17"/>
  <c r="N101" i="17"/>
  <c r="M101" i="17"/>
  <c r="L101" i="17"/>
  <c r="K101" i="17"/>
  <c r="J101" i="17"/>
  <c r="J89" i="17"/>
  <c r="K89" i="17"/>
  <c r="L89" i="17"/>
  <c r="M89" i="17"/>
  <c r="N89" i="17"/>
  <c r="O89" i="17"/>
  <c r="J90" i="17"/>
  <c r="K90" i="17"/>
  <c r="L90" i="17"/>
  <c r="M90" i="17"/>
  <c r="N90" i="17"/>
  <c r="O90" i="17"/>
  <c r="J91" i="17"/>
  <c r="K91" i="17"/>
  <c r="L91" i="17"/>
  <c r="M91" i="17"/>
  <c r="N91" i="17"/>
  <c r="O91" i="17"/>
  <c r="J92" i="17"/>
  <c r="K92" i="17"/>
  <c r="L92" i="17"/>
  <c r="M92" i="17"/>
  <c r="N92" i="17"/>
  <c r="O92" i="17"/>
  <c r="J93" i="17"/>
  <c r="K93" i="17"/>
  <c r="L93" i="17"/>
  <c r="M93" i="17"/>
  <c r="N93" i="17"/>
  <c r="O93" i="17"/>
  <c r="O94" i="17"/>
  <c r="N94" i="17"/>
  <c r="M94" i="17"/>
  <c r="L94" i="17"/>
  <c r="K94" i="17"/>
  <c r="J94" i="17"/>
  <c r="J78" i="17"/>
  <c r="K78" i="17"/>
  <c r="L78" i="17"/>
  <c r="M78" i="17"/>
  <c r="N78" i="17"/>
  <c r="O78" i="17"/>
  <c r="J79" i="17"/>
  <c r="K79" i="17"/>
  <c r="L79" i="17"/>
  <c r="M79" i="17"/>
  <c r="N79" i="17"/>
  <c r="O79" i="17"/>
  <c r="J80" i="17"/>
  <c r="K80" i="17"/>
  <c r="L80" i="17"/>
  <c r="M80" i="17"/>
  <c r="N80" i="17"/>
  <c r="O80" i="17"/>
  <c r="J81" i="17"/>
  <c r="K81" i="17"/>
  <c r="L81" i="17"/>
  <c r="M81" i="17"/>
  <c r="N81" i="17"/>
  <c r="O81" i="17"/>
  <c r="J82" i="17"/>
  <c r="K82" i="17"/>
  <c r="L82" i="17"/>
  <c r="M82" i="17"/>
  <c r="N82" i="17"/>
  <c r="O82" i="17"/>
  <c r="O83" i="17"/>
  <c r="N83" i="17"/>
  <c r="M83" i="17"/>
  <c r="L83" i="17"/>
  <c r="K83" i="17"/>
  <c r="J83" i="17"/>
  <c r="J67" i="17"/>
  <c r="K67" i="17"/>
  <c r="L67" i="17"/>
  <c r="M67" i="17"/>
  <c r="N67" i="17"/>
  <c r="O67" i="17"/>
  <c r="J68" i="17"/>
  <c r="K68" i="17"/>
  <c r="L68" i="17"/>
  <c r="M68" i="17"/>
  <c r="N68" i="17"/>
  <c r="O68" i="17"/>
  <c r="J69" i="17"/>
  <c r="K69" i="17"/>
  <c r="L69" i="17"/>
  <c r="M69" i="17"/>
  <c r="N69" i="17"/>
  <c r="O69" i="17"/>
  <c r="J70" i="17"/>
  <c r="K70" i="17"/>
  <c r="L70" i="17"/>
  <c r="M70" i="17"/>
  <c r="N70" i="17"/>
  <c r="O70" i="17"/>
  <c r="J71" i="17"/>
  <c r="K71" i="17"/>
  <c r="L71" i="17"/>
  <c r="M71" i="17"/>
  <c r="N71" i="17"/>
  <c r="O71" i="17"/>
  <c r="O72" i="17"/>
  <c r="N72" i="17"/>
  <c r="M72" i="17"/>
  <c r="L72" i="17"/>
  <c r="K72" i="17"/>
  <c r="J72" i="17"/>
  <c r="J56" i="17"/>
  <c r="K56" i="17"/>
  <c r="L56" i="17"/>
  <c r="M56" i="17"/>
  <c r="N56" i="17"/>
  <c r="O56" i="17"/>
  <c r="J57" i="17"/>
  <c r="K57" i="17"/>
  <c r="L57" i="17"/>
  <c r="M57" i="17"/>
  <c r="N57" i="17"/>
  <c r="O57" i="17"/>
  <c r="J58" i="17"/>
  <c r="K58" i="17"/>
  <c r="L58" i="17"/>
  <c r="M58" i="17"/>
  <c r="N58" i="17"/>
  <c r="O58" i="17"/>
  <c r="J59" i="17"/>
  <c r="K59" i="17"/>
  <c r="L59" i="17"/>
  <c r="M59" i="17"/>
  <c r="N59" i="17"/>
  <c r="O59" i="17"/>
  <c r="J60" i="17"/>
  <c r="K60" i="17"/>
  <c r="L60" i="17"/>
  <c r="M60" i="17"/>
  <c r="N60" i="17"/>
  <c r="O60" i="17"/>
  <c r="O61" i="17"/>
  <c r="N61" i="17"/>
  <c r="M61" i="17"/>
  <c r="L61" i="17"/>
  <c r="K61" i="17"/>
  <c r="J61" i="17"/>
  <c r="J42" i="17"/>
  <c r="K42" i="17"/>
  <c r="L42" i="17"/>
  <c r="M42" i="17"/>
  <c r="N42" i="17"/>
  <c r="O42" i="17"/>
  <c r="J43" i="17"/>
  <c r="K43" i="17"/>
  <c r="L43" i="17"/>
  <c r="M43" i="17"/>
  <c r="N43" i="17"/>
  <c r="O43" i="17"/>
  <c r="J44" i="17"/>
  <c r="K44" i="17"/>
  <c r="L44" i="17"/>
  <c r="M44" i="17"/>
  <c r="N44" i="17"/>
  <c r="O44" i="17"/>
  <c r="J45" i="17"/>
  <c r="K45" i="17"/>
  <c r="L45" i="17"/>
  <c r="M45" i="17"/>
  <c r="N45" i="17"/>
  <c r="O45" i="17"/>
  <c r="J46" i="17"/>
  <c r="K46" i="17"/>
  <c r="L46" i="17"/>
  <c r="M46" i="17"/>
  <c r="N46" i="17"/>
  <c r="O46" i="17"/>
  <c r="J47" i="17"/>
  <c r="K47" i="17"/>
  <c r="L47" i="17"/>
  <c r="M47" i="17"/>
  <c r="N47" i="17"/>
  <c r="O47" i="17"/>
  <c r="J48" i="17"/>
  <c r="K48" i="17"/>
  <c r="L48" i="17"/>
  <c r="M48" i="17"/>
  <c r="N48" i="17"/>
  <c r="O48" i="17"/>
  <c r="J49" i="17"/>
  <c r="K49" i="17"/>
  <c r="L49" i="17"/>
  <c r="M49" i="17"/>
  <c r="N49" i="17"/>
  <c r="O49" i="17"/>
  <c r="O50" i="17"/>
  <c r="N50" i="17"/>
  <c r="M50" i="17"/>
  <c r="L50" i="17"/>
  <c r="K50" i="17"/>
  <c r="J50" i="17"/>
  <c r="J29" i="17"/>
  <c r="K29" i="17"/>
  <c r="L29" i="17"/>
  <c r="M29" i="17"/>
  <c r="N29" i="17"/>
  <c r="O29" i="17"/>
  <c r="J30" i="17"/>
  <c r="K30" i="17"/>
  <c r="L30" i="17"/>
  <c r="M30" i="17"/>
  <c r="N30" i="17"/>
  <c r="O30" i="17"/>
  <c r="J31" i="17"/>
  <c r="K31" i="17"/>
  <c r="L31" i="17"/>
  <c r="M31" i="17"/>
  <c r="N31" i="17"/>
  <c r="O31" i="17"/>
  <c r="J32" i="17"/>
  <c r="K32" i="17"/>
  <c r="L32" i="17"/>
  <c r="M32" i="17"/>
  <c r="N32" i="17"/>
  <c r="O32" i="17"/>
  <c r="O33" i="17"/>
  <c r="N33" i="17"/>
  <c r="M33" i="17"/>
  <c r="L33" i="17"/>
  <c r="K33" i="17"/>
  <c r="J33" i="17"/>
  <c r="J21" i="17"/>
  <c r="K21" i="17"/>
  <c r="L21" i="17"/>
  <c r="M21" i="17"/>
  <c r="N21" i="17"/>
  <c r="O21" i="17"/>
  <c r="J22" i="17"/>
  <c r="K22" i="17"/>
  <c r="L22" i="17"/>
  <c r="M22" i="17"/>
  <c r="N22" i="17"/>
  <c r="O22" i="17"/>
  <c r="J23" i="17"/>
  <c r="K23" i="17"/>
  <c r="L23" i="17"/>
  <c r="M23" i="17"/>
  <c r="N23" i="17"/>
  <c r="O23" i="17"/>
  <c r="O24" i="17"/>
  <c r="N24" i="17"/>
  <c r="M24" i="17"/>
  <c r="L24" i="17"/>
  <c r="K24" i="17"/>
  <c r="J24" i="17"/>
  <c r="M17" i="10"/>
  <c r="M43" i="10"/>
  <c r="W4" i="10"/>
  <c r="X4" i="10"/>
  <c r="Y4" i="10"/>
  <c r="Z4" i="10"/>
  <c r="W5" i="10"/>
  <c r="X5" i="10"/>
  <c r="Y5" i="10"/>
  <c r="Z5" i="10"/>
  <c r="W6" i="10"/>
  <c r="X6" i="10"/>
  <c r="Y6" i="10"/>
  <c r="Z6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W13" i="10"/>
  <c r="X13" i="10"/>
  <c r="Y13" i="10"/>
  <c r="Z13" i="10"/>
  <c r="W14" i="10"/>
  <c r="X14" i="10"/>
  <c r="Y14" i="10"/>
  <c r="Z14" i="10"/>
  <c r="W15" i="10"/>
  <c r="X15" i="10"/>
  <c r="Y15" i="10"/>
  <c r="Z15" i="10"/>
  <c r="W16" i="10"/>
  <c r="X16" i="10"/>
  <c r="Y16" i="10"/>
  <c r="Z16" i="10"/>
  <c r="W17" i="10"/>
  <c r="X17" i="10"/>
  <c r="Y17" i="10"/>
  <c r="Z17" i="10"/>
  <c r="W20" i="10"/>
  <c r="X20" i="10"/>
  <c r="Y20" i="10"/>
  <c r="Z20" i="10"/>
  <c r="W21" i="10"/>
  <c r="X21" i="10"/>
  <c r="Y21" i="10"/>
  <c r="Z21" i="10"/>
  <c r="W22" i="10"/>
  <c r="X22" i="10"/>
  <c r="Y22" i="10"/>
  <c r="Z22" i="10"/>
  <c r="W26" i="10"/>
  <c r="X26" i="10"/>
  <c r="Y26" i="10"/>
  <c r="Z26" i="10"/>
  <c r="W27" i="10"/>
  <c r="X27" i="10"/>
  <c r="Y27" i="10"/>
  <c r="Z27" i="10"/>
  <c r="W28" i="10"/>
  <c r="X28" i="10"/>
  <c r="Y28" i="10"/>
  <c r="Z28" i="10"/>
  <c r="W29" i="10"/>
  <c r="X29" i="10"/>
  <c r="Y29" i="10"/>
  <c r="Z29" i="10"/>
  <c r="W30" i="10"/>
  <c r="X30" i="10"/>
  <c r="Y30" i="10"/>
  <c r="Z30" i="10"/>
  <c r="W31" i="10"/>
  <c r="X31" i="10"/>
  <c r="Y31" i="10"/>
  <c r="Z31" i="10"/>
  <c r="W32" i="10"/>
  <c r="X32" i="10"/>
  <c r="Y32" i="10"/>
  <c r="Z32" i="10"/>
  <c r="W33" i="10"/>
  <c r="X33" i="10"/>
  <c r="Y33" i="10"/>
  <c r="Z33" i="10"/>
  <c r="W43" i="10"/>
  <c r="X43" i="10"/>
  <c r="Y43" i="10"/>
  <c r="Z43" i="10"/>
  <c r="V43" i="10"/>
  <c r="V33" i="10"/>
  <c r="V32" i="10"/>
  <c r="V31" i="10"/>
  <c r="V30" i="10"/>
  <c r="V29" i="10"/>
  <c r="V28" i="10"/>
  <c r="V27" i="10"/>
  <c r="V26" i="10"/>
  <c r="V22" i="10"/>
  <c r="N43" i="10"/>
  <c r="O43" i="10"/>
  <c r="P43" i="10"/>
  <c r="Q43" i="10"/>
  <c r="N22" i="10"/>
  <c r="O22" i="10"/>
  <c r="P22" i="10"/>
  <c r="Q22" i="10"/>
  <c r="N23" i="10"/>
  <c r="O23" i="10"/>
  <c r="P23" i="10"/>
  <c r="Q23" i="10"/>
  <c r="N24" i="10"/>
  <c r="O24" i="10"/>
  <c r="P24" i="10"/>
  <c r="Q24" i="10"/>
  <c r="N25" i="10"/>
  <c r="O25" i="10"/>
  <c r="P25" i="10"/>
  <c r="Q25" i="10"/>
  <c r="N26" i="10"/>
  <c r="O26" i="10"/>
  <c r="P26" i="10"/>
  <c r="Q26" i="10"/>
  <c r="N27" i="10"/>
  <c r="O27" i="10"/>
  <c r="P27" i="10"/>
  <c r="Q27" i="10"/>
  <c r="N28" i="10"/>
  <c r="O28" i="10"/>
  <c r="P28" i="10"/>
  <c r="Q28" i="10"/>
  <c r="N29" i="10"/>
  <c r="O29" i="10"/>
  <c r="P29" i="10"/>
  <c r="Q29" i="10"/>
  <c r="N30" i="10"/>
  <c r="O30" i="10"/>
  <c r="P30" i="10"/>
  <c r="Q30" i="10"/>
  <c r="N31" i="10"/>
  <c r="O31" i="10"/>
  <c r="P31" i="10"/>
  <c r="Q31" i="10"/>
  <c r="N32" i="10"/>
  <c r="O32" i="10"/>
  <c r="P32" i="10"/>
  <c r="Q32" i="10"/>
  <c r="N33" i="10"/>
  <c r="O33" i="10"/>
  <c r="P33" i="10"/>
  <c r="Q33" i="10"/>
  <c r="M33" i="10"/>
  <c r="M32" i="10"/>
  <c r="M31" i="10"/>
  <c r="M30" i="10"/>
  <c r="M29" i="10"/>
  <c r="M28" i="10"/>
  <c r="M27" i="10"/>
  <c r="M26" i="10"/>
  <c r="M23" i="10"/>
  <c r="M22" i="10"/>
  <c r="V4" i="10"/>
  <c r="V6" i="10"/>
  <c r="V10" i="10"/>
  <c r="V11" i="10"/>
  <c r="V12" i="10"/>
  <c r="V13" i="10"/>
  <c r="V14" i="10"/>
  <c r="V15" i="10"/>
  <c r="V16" i="10"/>
  <c r="V17" i="10"/>
  <c r="V5" i="10"/>
  <c r="N6" i="10"/>
  <c r="O6" i="10"/>
  <c r="P6" i="10"/>
  <c r="Q6" i="10"/>
  <c r="N7" i="10"/>
  <c r="O7" i="10"/>
  <c r="P7" i="10"/>
  <c r="Q7" i="10"/>
  <c r="N8" i="10"/>
  <c r="O8" i="10"/>
  <c r="P8" i="10"/>
  <c r="Q8" i="10"/>
  <c r="N9" i="10"/>
  <c r="O9" i="10"/>
  <c r="P9" i="10"/>
  <c r="Q9" i="10"/>
  <c r="N10" i="10"/>
  <c r="O10" i="10"/>
  <c r="P10" i="10"/>
  <c r="Q10" i="10"/>
  <c r="N11" i="10"/>
  <c r="O11" i="10"/>
  <c r="P11" i="10"/>
  <c r="Q11" i="10"/>
  <c r="N12" i="10"/>
  <c r="O12" i="10"/>
  <c r="P12" i="10"/>
  <c r="Q12" i="10"/>
  <c r="N13" i="10"/>
  <c r="O13" i="10"/>
  <c r="P13" i="10"/>
  <c r="Q13" i="10"/>
  <c r="N14" i="10"/>
  <c r="O14" i="10"/>
  <c r="P14" i="10"/>
  <c r="Q14" i="10"/>
  <c r="N15" i="10"/>
  <c r="O15" i="10"/>
  <c r="P15" i="10"/>
  <c r="Q15" i="10"/>
  <c r="N16" i="10"/>
  <c r="O16" i="10"/>
  <c r="P16" i="10"/>
  <c r="Q16" i="10"/>
  <c r="N17" i="10"/>
  <c r="O17" i="10"/>
  <c r="P17" i="10"/>
  <c r="Q17" i="10"/>
  <c r="M16" i="10"/>
  <c r="M15" i="10"/>
  <c r="M14" i="10"/>
  <c r="M13" i="10"/>
  <c r="M12" i="10"/>
  <c r="M11" i="10"/>
  <c r="M10" i="10"/>
  <c r="M9" i="10"/>
  <c r="M8" i="10"/>
  <c r="M7" i="10"/>
  <c r="M6" i="10"/>
  <c r="M24" i="10"/>
  <c r="M25" i="10"/>
  <c r="V20" i="10"/>
  <c r="V21" i="10"/>
  <c r="J5" i="4"/>
  <c r="J10" i="4"/>
  <c r="J11" i="4"/>
  <c r="K11" i="4"/>
  <c r="L11" i="4"/>
  <c r="M11" i="4"/>
  <c r="N11" i="4"/>
  <c r="O11" i="4"/>
  <c r="C20" i="15"/>
  <c r="I20" i="15"/>
  <c r="O20" i="15"/>
  <c r="U20" i="15"/>
  <c r="AE20" i="15"/>
  <c r="C14" i="15"/>
  <c r="I14" i="15"/>
  <c r="O14" i="15"/>
  <c r="U14" i="15"/>
  <c r="AE14" i="15"/>
  <c r="C18" i="15"/>
  <c r="I18" i="15"/>
  <c r="O18" i="15"/>
  <c r="U18" i="15"/>
  <c r="AE18" i="15"/>
  <c r="C13" i="15"/>
  <c r="I13" i="15"/>
  <c r="O13" i="15"/>
  <c r="U13" i="15"/>
  <c r="AE13" i="15"/>
  <c r="C21" i="15"/>
  <c r="I21" i="15"/>
  <c r="O21" i="15"/>
  <c r="U21" i="15"/>
  <c r="AE21" i="15"/>
  <c r="C22" i="15"/>
  <c r="I22" i="15"/>
  <c r="O22" i="15"/>
  <c r="U22" i="15"/>
  <c r="AE22" i="15"/>
  <c r="C19" i="15"/>
  <c r="I19" i="15"/>
  <c r="O19" i="15"/>
  <c r="U19" i="15"/>
  <c r="AE19" i="15"/>
  <c r="C17" i="15"/>
  <c r="I17" i="15"/>
  <c r="O17" i="15"/>
  <c r="U17" i="15"/>
  <c r="AE17" i="15"/>
  <c r="C16" i="15"/>
  <c r="I16" i="15"/>
  <c r="O16" i="15"/>
  <c r="U16" i="15"/>
  <c r="AE16" i="15"/>
  <c r="C15" i="15"/>
  <c r="I15" i="15"/>
  <c r="O15" i="15"/>
  <c r="U15" i="15"/>
  <c r="AE15" i="15"/>
  <c r="C12" i="15"/>
  <c r="I12" i="15"/>
  <c r="O12" i="15"/>
  <c r="U12" i="15"/>
  <c r="AE12" i="15"/>
  <c r="C11" i="15"/>
  <c r="I11" i="15"/>
  <c r="O11" i="15"/>
  <c r="U11" i="15"/>
  <c r="AE11" i="15"/>
  <c r="C10" i="15"/>
  <c r="I10" i="15"/>
  <c r="O10" i="15"/>
  <c r="U10" i="15"/>
  <c r="AE10" i="15"/>
  <c r="C9" i="15"/>
  <c r="I9" i="15"/>
  <c r="O9" i="15"/>
  <c r="U9" i="15"/>
  <c r="AE9" i="15"/>
  <c r="C8" i="15"/>
  <c r="I8" i="15"/>
  <c r="O8" i="15"/>
  <c r="U8" i="15"/>
  <c r="AE8" i="15"/>
  <c r="N7" i="15"/>
  <c r="T7" i="15"/>
  <c r="Z7" i="15"/>
  <c r="M7" i="15"/>
  <c r="S7" i="15"/>
  <c r="Y7" i="15"/>
  <c r="L7" i="15"/>
  <c r="R7" i="15"/>
  <c r="X7" i="15"/>
  <c r="K7" i="15"/>
  <c r="Q7" i="15"/>
  <c r="W7" i="15"/>
  <c r="J7" i="15"/>
  <c r="P7" i="15"/>
  <c r="V7" i="15"/>
  <c r="I7" i="15"/>
  <c r="O7" i="15"/>
  <c r="U7" i="15"/>
  <c r="H7" i="15"/>
  <c r="G7" i="15"/>
  <c r="F7" i="15"/>
  <c r="E7" i="15"/>
  <c r="D7" i="15"/>
  <c r="C7" i="15"/>
  <c r="G20" i="14"/>
  <c r="G19" i="14"/>
  <c r="G18" i="14"/>
  <c r="G17" i="14"/>
  <c r="G16" i="14"/>
  <c r="G14" i="14"/>
  <c r="G13" i="14"/>
  <c r="G12" i="14"/>
  <c r="G11" i="14"/>
  <c r="G10" i="14"/>
  <c r="G9" i="14"/>
  <c r="G8" i="14"/>
  <c r="G7" i="14"/>
  <c r="G6" i="14"/>
  <c r="I65" i="11"/>
  <c r="H65" i="11"/>
  <c r="G65" i="11"/>
  <c r="F65" i="11"/>
  <c r="E65" i="11"/>
  <c r="D65" i="11"/>
  <c r="C65" i="11"/>
  <c r="I64" i="11"/>
  <c r="H64" i="11"/>
  <c r="G64" i="11"/>
  <c r="F64" i="11"/>
  <c r="E64" i="11"/>
  <c r="D64" i="11"/>
  <c r="C64" i="11"/>
  <c r="I63" i="11"/>
  <c r="H63" i="11"/>
  <c r="G63" i="11"/>
  <c r="F63" i="11"/>
  <c r="E63" i="11"/>
  <c r="D63" i="11"/>
  <c r="C63" i="11"/>
  <c r="I62" i="11"/>
  <c r="H62" i="11"/>
  <c r="G62" i="11"/>
  <c r="F62" i="11"/>
  <c r="E62" i="11"/>
  <c r="D62" i="11"/>
  <c r="C62" i="11"/>
  <c r="I61" i="11"/>
  <c r="H61" i="11"/>
  <c r="G61" i="11"/>
  <c r="F61" i="11"/>
  <c r="E61" i="11"/>
  <c r="D61" i="11"/>
  <c r="C61" i="11"/>
  <c r="I60" i="11"/>
  <c r="H60" i="11"/>
  <c r="G60" i="11"/>
  <c r="F60" i="11"/>
  <c r="E60" i="11"/>
  <c r="D60" i="11"/>
  <c r="C60" i="11"/>
  <c r="I59" i="11"/>
  <c r="H59" i="11"/>
  <c r="G59" i="11"/>
  <c r="F59" i="11"/>
  <c r="E59" i="11"/>
  <c r="D59" i="11"/>
  <c r="C59" i="11"/>
  <c r="I58" i="11"/>
  <c r="H58" i="11"/>
  <c r="G58" i="11"/>
  <c r="F58" i="11"/>
  <c r="E58" i="11"/>
  <c r="D58" i="11"/>
  <c r="C58" i="11"/>
  <c r="I31" i="11"/>
  <c r="H31" i="11"/>
  <c r="G31" i="11"/>
  <c r="F31" i="11"/>
  <c r="E31" i="11"/>
  <c r="D31" i="11"/>
  <c r="C31" i="11"/>
  <c r="I24" i="11"/>
  <c r="H24" i="11"/>
  <c r="G24" i="11"/>
  <c r="F24" i="11"/>
  <c r="E24" i="11"/>
  <c r="D24" i="11"/>
  <c r="C24" i="11"/>
  <c r="I23" i="11"/>
  <c r="H23" i="11"/>
  <c r="G23" i="11"/>
  <c r="F23" i="11"/>
  <c r="E23" i="11"/>
  <c r="D23" i="11"/>
  <c r="C23" i="11"/>
  <c r="I22" i="11"/>
  <c r="H22" i="11"/>
  <c r="G22" i="11"/>
  <c r="F22" i="11"/>
  <c r="E22" i="11"/>
  <c r="D22" i="11"/>
  <c r="C22" i="11"/>
  <c r="J106" i="4"/>
  <c r="K106" i="4"/>
  <c r="L106" i="4"/>
  <c r="M106" i="4"/>
  <c r="N106" i="4"/>
  <c r="O106" i="4"/>
  <c r="J107" i="4"/>
  <c r="K107" i="4"/>
  <c r="L107" i="4"/>
  <c r="M107" i="4"/>
  <c r="N107" i="4"/>
  <c r="O107" i="4"/>
  <c r="J108" i="4"/>
  <c r="K108" i="4"/>
  <c r="L108" i="4"/>
  <c r="M108" i="4"/>
  <c r="N108" i="4"/>
  <c r="O108" i="4"/>
  <c r="J13" i="4"/>
  <c r="K13" i="4"/>
  <c r="L13" i="4"/>
  <c r="M13" i="4"/>
  <c r="N13" i="4"/>
  <c r="O13" i="4"/>
  <c r="K121" i="4"/>
  <c r="L121" i="4"/>
  <c r="M121" i="4"/>
  <c r="N121" i="4"/>
  <c r="J121" i="4"/>
  <c r="O121" i="4"/>
  <c r="K79" i="4"/>
  <c r="L79" i="4"/>
  <c r="M79" i="4"/>
  <c r="N79" i="4"/>
  <c r="J79" i="4"/>
  <c r="O79" i="4"/>
  <c r="K66" i="4"/>
  <c r="L66" i="4"/>
  <c r="M66" i="4"/>
  <c r="N66" i="4"/>
  <c r="J66" i="4"/>
  <c r="O66" i="4"/>
  <c r="K67" i="4"/>
  <c r="L67" i="4"/>
  <c r="M67" i="4"/>
  <c r="N67" i="4"/>
  <c r="J67" i="4"/>
  <c r="O67" i="4"/>
  <c r="K68" i="4"/>
  <c r="L68" i="4"/>
  <c r="M68" i="4"/>
  <c r="N68" i="4"/>
  <c r="J68" i="4"/>
  <c r="O68" i="4"/>
  <c r="K69" i="4"/>
  <c r="L69" i="4"/>
  <c r="M69" i="4"/>
  <c r="N69" i="4"/>
  <c r="J69" i="4"/>
  <c r="O69" i="4"/>
  <c r="J65" i="4"/>
  <c r="K65" i="4"/>
  <c r="L65" i="4"/>
  <c r="M65" i="4"/>
  <c r="N65" i="4"/>
  <c r="O65" i="4"/>
  <c r="O70" i="4"/>
  <c r="N70" i="4"/>
  <c r="M70" i="4"/>
  <c r="L70" i="4"/>
  <c r="K70" i="4"/>
  <c r="J70" i="4"/>
  <c r="K57" i="4"/>
  <c r="L57" i="4"/>
  <c r="M57" i="4"/>
  <c r="N57" i="4"/>
  <c r="J57" i="4"/>
  <c r="O57" i="4"/>
  <c r="K56" i="4"/>
  <c r="L56" i="4"/>
  <c r="M56" i="4"/>
  <c r="N56" i="4"/>
  <c r="J56" i="4"/>
  <c r="O56" i="4"/>
  <c r="K41" i="4"/>
  <c r="K42" i="4"/>
  <c r="K43" i="4"/>
  <c r="K44" i="4"/>
  <c r="K45" i="4"/>
  <c r="K46" i="4"/>
  <c r="K47" i="4"/>
  <c r="K40" i="4"/>
  <c r="K48" i="4"/>
  <c r="L41" i="4"/>
  <c r="L42" i="4"/>
  <c r="L43" i="4"/>
  <c r="L44" i="4"/>
  <c r="L45" i="4"/>
  <c r="L46" i="4"/>
  <c r="L47" i="4"/>
  <c r="L40" i="4"/>
  <c r="L48" i="4"/>
  <c r="M41" i="4"/>
  <c r="M42" i="4"/>
  <c r="M43" i="4"/>
  <c r="M44" i="4"/>
  <c r="M45" i="4"/>
  <c r="M46" i="4"/>
  <c r="M47" i="4"/>
  <c r="M40" i="4"/>
  <c r="M48" i="4"/>
  <c r="N41" i="4"/>
  <c r="N42" i="4"/>
  <c r="N43" i="4"/>
  <c r="N44" i="4"/>
  <c r="N45" i="4"/>
  <c r="N46" i="4"/>
  <c r="N47" i="4"/>
  <c r="N40" i="4"/>
  <c r="N48" i="4"/>
  <c r="J41" i="4"/>
  <c r="O41" i="4"/>
  <c r="J42" i="4"/>
  <c r="O42" i="4"/>
  <c r="J43" i="4"/>
  <c r="O43" i="4"/>
  <c r="J44" i="4"/>
  <c r="O44" i="4"/>
  <c r="J45" i="4"/>
  <c r="O45" i="4"/>
  <c r="J46" i="4"/>
  <c r="O46" i="4"/>
  <c r="J47" i="4"/>
  <c r="O47" i="4"/>
  <c r="J40" i="4"/>
  <c r="O40" i="4"/>
  <c r="O48" i="4"/>
  <c r="J48" i="4"/>
  <c r="K8" i="4"/>
  <c r="L8" i="4"/>
  <c r="M8" i="4"/>
  <c r="N8" i="4"/>
  <c r="J8" i="4"/>
  <c r="O8" i="4"/>
  <c r="K10" i="4"/>
  <c r="L10" i="4"/>
  <c r="M10" i="4"/>
  <c r="N10" i="4"/>
  <c r="K115" i="4"/>
  <c r="L115" i="4"/>
  <c r="M115" i="4"/>
  <c r="N115" i="4"/>
  <c r="J115" i="4"/>
  <c r="O115" i="4"/>
  <c r="K116" i="4"/>
  <c r="L116" i="4"/>
  <c r="M116" i="4"/>
  <c r="N116" i="4"/>
  <c r="J116" i="4"/>
  <c r="O116" i="4"/>
  <c r="K117" i="4"/>
  <c r="L117" i="4"/>
  <c r="M117" i="4"/>
  <c r="N117" i="4"/>
  <c r="J117" i="4"/>
  <c r="O117" i="4"/>
  <c r="K118" i="4"/>
  <c r="L118" i="4"/>
  <c r="M118" i="4"/>
  <c r="N118" i="4"/>
  <c r="J118" i="4"/>
  <c r="O118" i="4"/>
  <c r="K119" i="4"/>
  <c r="L119" i="4"/>
  <c r="M119" i="4"/>
  <c r="N119" i="4"/>
  <c r="J119" i="4"/>
  <c r="O119" i="4"/>
  <c r="K120" i="4"/>
  <c r="L120" i="4"/>
  <c r="M120" i="4"/>
  <c r="N120" i="4"/>
  <c r="J120" i="4"/>
  <c r="O120" i="4"/>
  <c r="J114" i="4"/>
  <c r="K114" i="4"/>
  <c r="L114" i="4"/>
  <c r="M114" i="4"/>
  <c r="N114" i="4"/>
  <c r="O114" i="4"/>
  <c r="O122" i="4"/>
  <c r="N122" i="4"/>
  <c r="M122" i="4"/>
  <c r="L122" i="4"/>
  <c r="K122" i="4"/>
  <c r="J122" i="4"/>
  <c r="J105" i="4"/>
  <c r="K105" i="4"/>
  <c r="L105" i="4"/>
  <c r="M105" i="4"/>
  <c r="N105" i="4"/>
  <c r="O105" i="4"/>
  <c r="O109" i="4"/>
  <c r="N109" i="4"/>
  <c r="M109" i="4"/>
  <c r="L109" i="4"/>
  <c r="K109" i="4"/>
  <c r="J109" i="4"/>
  <c r="J98" i="4"/>
  <c r="K98" i="4"/>
  <c r="L98" i="4"/>
  <c r="M98" i="4"/>
  <c r="N98" i="4"/>
  <c r="O98" i="4"/>
  <c r="O99" i="4"/>
  <c r="N99" i="4"/>
  <c r="M99" i="4"/>
  <c r="L99" i="4"/>
  <c r="K99" i="4"/>
  <c r="J99" i="4"/>
  <c r="K88" i="4"/>
  <c r="L88" i="4"/>
  <c r="M88" i="4"/>
  <c r="N88" i="4"/>
  <c r="J88" i="4"/>
  <c r="O88" i="4"/>
  <c r="K89" i="4"/>
  <c r="L89" i="4"/>
  <c r="M89" i="4"/>
  <c r="N89" i="4"/>
  <c r="J89" i="4"/>
  <c r="O89" i="4"/>
  <c r="K90" i="4"/>
  <c r="L90" i="4"/>
  <c r="M90" i="4"/>
  <c r="N90" i="4"/>
  <c r="J90" i="4"/>
  <c r="O90" i="4"/>
  <c r="K91" i="4"/>
  <c r="L91" i="4"/>
  <c r="M91" i="4"/>
  <c r="N91" i="4"/>
  <c r="J91" i="4"/>
  <c r="O91" i="4"/>
  <c r="J87" i="4"/>
  <c r="K87" i="4"/>
  <c r="L87" i="4"/>
  <c r="M87" i="4"/>
  <c r="N87" i="4"/>
  <c r="O87" i="4"/>
  <c r="O92" i="4"/>
  <c r="N92" i="4"/>
  <c r="M92" i="4"/>
  <c r="L92" i="4"/>
  <c r="K92" i="4"/>
  <c r="J92" i="4"/>
  <c r="K77" i="4"/>
  <c r="L77" i="4"/>
  <c r="M77" i="4"/>
  <c r="N77" i="4"/>
  <c r="J77" i="4"/>
  <c r="O77" i="4"/>
  <c r="K78" i="4"/>
  <c r="L78" i="4"/>
  <c r="M78" i="4"/>
  <c r="N78" i="4"/>
  <c r="J78" i="4"/>
  <c r="O78" i="4"/>
  <c r="K80" i="4"/>
  <c r="L80" i="4"/>
  <c r="M80" i="4"/>
  <c r="N80" i="4"/>
  <c r="J80" i="4"/>
  <c r="O80" i="4"/>
  <c r="J76" i="4"/>
  <c r="K76" i="4"/>
  <c r="L76" i="4"/>
  <c r="M76" i="4"/>
  <c r="N76" i="4"/>
  <c r="O76" i="4"/>
  <c r="O81" i="4"/>
  <c r="N81" i="4"/>
  <c r="M81" i="4"/>
  <c r="L81" i="4"/>
  <c r="K81" i="4"/>
  <c r="J81" i="4"/>
  <c r="K55" i="4"/>
  <c r="L55" i="4"/>
  <c r="M55" i="4"/>
  <c r="N55" i="4"/>
  <c r="J55" i="4"/>
  <c r="O55" i="4"/>
  <c r="K58" i="4"/>
  <c r="L58" i="4"/>
  <c r="M58" i="4"/>
  <c r="N58" i="4"/>
  <c r="J58" i="4"/>
  <c r="O58" i="4"/>
  <c r="J54" i="4"/>
  <c r="K54" i="4"/>
  <c r="L54" i="4"/>
  <c r="M54" i="4"/>
  <c r="N54" i="4"/>
  <c r="O54" i="4"/>
  <c r="O59" i="4"/>
  <c r="N59" i="4"/>
  <c r="M59" i="4"/>
  <c r="L59" i="4"/>
  <c r="K59" i="4"/>
  <c r="J59" i="4"/>
  <c r="K28" i="4"/>
  <c r="L28" i="4"/>
  <c r="M28" i="4"/>
  <c r="N28" i="4"/>
  <c r="J28" i="4"/>
  <c r="O28" i="4"/>
  <c r="K29" i="4"/>
  <c r="L29" i="4"/>
  <c r="M29" i="4"/>
  <c r="N29" i="4"/>
  <c r="J29" i="4"/>
  <c r="O29" i="4"/>
  <c r="K30" i="4"/>
  <c r="L30" i="4"/>
  <c r="M30" i="4"/>
  <c r="N30" i="4"/>
  <c r="J30" i="4"/>
  <c r="O30" i="4"/>
  <c r="J27" i="4"/>
  <c r="K27" i="4"/>
  <c r="L27" i="4"/>
  <c r="M27" i="4"/>
  <c r="N27" i="4"/>
  <c r="O27" i="4"/>
  <c r="O31" i="4"/>
  <c r="N31" i="4"/>
  <c r="M31" i="4"/>
  <c r="L31" i="4"/>
  <c r="K31" i="4"/>
  <c r="J31" i="4"/>
  <c r="K20" i="4"/>
  <c r="L20" i="4"/>
  <c r="M20" i="4"/>
  <c r="N20" i="4"/>
  <c r="J20" i="4"/>
  <c r="O20" i="4"/>
  <c r="K21" i="4"/>
  <c r="L21" i="4"/>
  <c r="M21" i="4"/>
  <c r="N21" i="4"/>
  <c r="J21" i="4"/>
  <c r="O21" i="4"/>
  <c r="J19" i="4"/>
  <c r="K19" i="4"/>
  <c r="L19" i="4"/>
  <c r="M19" i="4"/>
  <c r="N19" i="4"/>
  <c r="O19" i="4"/>
  <c r="O22" i="4"/>
  <c r="N22" i="4"/>
  <c r="M22" i="4"/>
  <c r="L22" i="4"/>
  <c r="K22" i="4"/>
  <c r="J22" i="4"/>
  <c r="K5" i="4"/>
  <c r="L5" i="4"/>
  <c r="M5" i="4"/>
  <c r="N5" i="4"/>
  <c r="O5" i="4"/>
  <c r="K6" i="4"/>
  <c r="L6" i="4"/>
  <c r="M6" i="4"/>
  <c r="N6" i="4"/>
  <c r="J6" i="4"/>
  <c r="O6" i="4"/>
  <c r="K7" i="4"/>
  <c r="L7" i="4"/>
  <c r="M7" i="4"/>
  <c r="N7" i="4"/>
  <c r="J7" i="4"/>
  <c r="O7" i="4"/>
  <c r="K9" i="4"/>
  <c r="L9" i="4"/>
  <c r="M9" i="4"/>
  <c r="N9" i="4"/>
  <c r="J9" i="4"/>
  <c r="O9" i="4"/>
  <c r="O10" i="4"/>
  <c r="K12" i="4"/>
  <c r="L12" i="4"/>
  <c r="M12" i="4"/>
  <c r="N12" i="4"/>
  <c r="J12" i="4"/>
  <c r="O12" i="4"/>
  <c r="J4" i="4"/>
  <c r="K4" i="4"/>
  <c r="L4" i="4"/>
  <c r="M4" i="4"/>
  <c r="N4" i="4"/>
  <c r="O4" i="4"/>
  <c r="O14" i="4"/>
  <c r="N14" i="4"/>
  <c r="M14" i="4"/>
  <c r="L14" i="4"/>
  <c r="K14" i="4"/>
  <c r="J14" i="4"/>
</calcChain>
</file>

<file path=xl/sharedStrings.xml><?xml version="1.0" encoding="utf-8"?>
<sst xmlns="http://schemas.openxmlformats.org/spreadsheetml/2006/main" count="1277" uniqueCount="156">
  <si>
    <t>ActewAGL Asset Type</t>
  </si>
  <si>
    <t>Transmission Overhead</t>
  </si>
  <si>
    <t>Transmission Underground  (Cu.)</t>
  </si>
  <si>
    <t>Distribution Overhead Lines</t>
  </si>
  <si>
    <t>Distribution Underground Lines (AI.)</t>
  </si>
  <si>
    <t>Zone Substation Switchgear</t>
  </si>
  <si>
    <t>Zone Substation Civils</t>
  </si>
  <si>
    <t>Distribution Substations</t>
  </si>
  <si>
    <t>Meters</t>
  </si>
  <si>
    <t>Other Non-System Assets (Corporate)</t>
  </si>
  <si>
    <t>IT &amp; Communication Systems (Networks)</t>
  </si>
  <si>
    <t>Motor Vehicles</t>
  </si>
  <si>
    <t>Other Non-System Assets (Networks)</t>
  </si>
  <si>
    <t>Zone Substation Transformer</t>
  </si>
  <si>
    <t>Relays (Protection &amp; Control)</t>
  </si>
  <si>
    <t>Zone Substation Electronics/Other</t>
  </si>
  <si>
    <t>Annual average year-to-June real cost escalation factor</t>
  </si>
  <si>
    <t>Proof</t>
  </si>
  <si>
    <t>Total</t>
  </si>
  <si>
    <t>$’m</t>
  </si>
  <si>
    <t xml:space="preserve"> $’m</t>
  </si>
  <si>
    <t>Asset renewal/replacement</t>
  </si>
  <si>
    <t>Customer initiated</t>
  </si>
  <si>
    <t>Augmentation</t>
  </si>
  <si>
    <t>Reliability and Quality Improvements</t>
  </si>
  <si>
    <t>Network IT Systems</t>
  </si>
  <si>
    <t>Less Capital Contributions</t>
  </si>
  <si>
    <t>Non-system assets</t>
  </si>
  <si>
    <t>Corporate Services Business Support</t>
  </si>
  <si>
    <t>Total Capital Expenditure</t>
  </si>
  <si>
    <t>Alternative Control Metering Services</t>
  </si>
  <si>
    <t>Meter Installation</t>
  </si>
  <si>
    <t>Meter Replacement</t>
  </si>
  <si>
    <t>Alternative Control Quoted Services</t>
  </si>
  <si>
    <t>Relocations</t>
  </si>
  <si>
    <t>Replacement</t>
  </si>
  <si>
    <t>Customer Initiated</t>
  </si>
  <si>
    <t>Commercial and Industrial Developments</t>
  </si>
  <si>
    <t>Community and Associated Developments</t>
  </si>
  <si>
    <t>New Urban Development</t>
  </si>
  <si>
    <t>Rural Developments</t>
  </si>
  <si>
    <t>Services</t>
  </si>
  <si>
    <t>Special Customer Requests</t>
  </si>
  <si>
    <t>Urban Infill</t>
  </si>
  <si>
    <t>Total Customer Initiated</t>
  </si>
  <si>
    <t>Transmission</t>
  </si>
  <si>
    <t>Total Reliability and Quality Improvements</t>
  </si>
  <si>
    <t>Augmentation capital expenditure programs</t>
  </si>
  <si>
    <t>Zone Substations</t>
  </si>
  <si>
    <t>Secondary Systems</t>
  </si>
  <si>
    <t>Total Augmentation capital expenditure</t>
  </si>
  <si>
    <t>Replacement and renewal capital expenditure programs</t>
  </si>
  <si>
    <t>Total Replacement and renewal capital expenditure</t>
  </si>
  <si>
    <t xml:space="preserve">Network OT capital expenditure program </t>
  </si>
  <si>
    <t>Network OT systems</t>
  </si>
  <si>
    <t>Total Network OT capital expenditure</t>
  </si>
  <si>
    <t>Non network capital expenditure programs</t>
  </si>
  <si>
    <t>Facilities</t>
  </si>
  <si>
    <t>Non System Assets</t>
  </si>
  <si>
    <t>Finance Lease Assets</t>
  </si>
  <si>
    <t>Total Non network capital expenditure</t>
  </si>
  <si>
    <t>Customer Initiated Capital Contributions</t>
  </si>
  <si>
    <t>CPI</t>
  </si>
  <si>
    <t>Less Disposals</t>
  </si>
  <si>
    <t>Standard Control</t>
  </si>
  <si>
    <t>Cost Drivers</t>
  </si>
  <si>
    <t>Annual average year-to-June real AUD price</t>
  </si>
  <si>
    <t>Aluminium</t>
  </si>
  <si>
    <t>Copper</t>
  </si>
  <si>
    <t>Steel</t>
  </si>
  <si>
    <t>Oil</t>
  </si>
  <si>
    <t>Annual average year-to-June real index factor</t>
  </si>
  <si>
    <t>Construction Index</t>
  </si>
  <si>
    <t>TWI</t>
  </si>
  <si>
    <t>No change in factor as it is in real terms (i.e. no inflation)</t>
  </si>
  <si>
    <t>Annual average year-to-June real % change</t>
  </si>
  <si>
    <t>Labour</t>
  </si>
  <si>
    <t>General labour</t>
  </si>
  <si>
    <t>Utility sector labour</t>
  </si>
  <si>
    <t>Professional services</t>
  </si>
  <si>
    <t>Asset material and labour cost component breakdown supplied by ActewAGL</t>
  </si>
  <si>
    <t>MATERIAL cost % proportion</t>
  </si>
  <si>
    <t>LABOUR cost % proportion</t>
  </si>
  <si>
    <t>Material and labour breakdown % proportion</t>
  </si>
  <si>
    <t>Material</t>
  </si>
  <si>
    <t>Material cost component</t>
  </si>
  <si>
    <t>Labour cost component</t>
  </si>
  <si>
    <t>For complete asset</t>
  </si>
  <si>
    <t>Proportionally weighted for material and labour</t>
  </si>
  <si>
    <t>2019/20</t>
  </si>
  <si>
    <t>2020/21</t>
  </si>
  <si>
    <t>2021/22</t>
  </si>
  <si>
    <t>2022/23</t>
  </si>
  <si>
    <t>2023/24</t>
  </si>
  <si>
    <t>Demand Side Management</t>
  </si>
  <si>
    <t>Buildings</t>
  </si>
  <si>
    <t>Land</t>
  </si>
  <si>
    <t>Year ending 30 June (Real 2017/18 Dollars)</t>
  </si>
  <si>
    <t>Year ending 30 June (Real 2018/19 Dollars)</t>
  </si>
  <si>
    <t>Embedded Generation</t>
  </si>
  <si>
    <t>Zone Substation</t>
  </si>
  <si>
    <t>Distribution</t>
  </si>
  <si>
    <t>Metering</t>
  </si>
  <si>
    <t>Remote Area Power Supply</t>
  </si>
  <si>
    <t>Expenditure</t>
  </si>
  <si>
    <t>Zone Subsations</t>
  </si>
  <si>
    <t>Corporate</t>
  </si>
  <si>
    <t>IT &amp; Communication Systems (Corporate)</t>
  </si>
  <si>
    <t>Telecommunication</t>
  </si>
  <si>
    <t>Contribution</t>
  </si>
  <si>
    <t>Subtransmission</t>
  </si>
  <si>
    <t>Net</t>
  </si>
  <si>
    <t>Provided by ActewAGL</t>
  </si>
  <si>
    <t>Based on index provided and 2013 cost</t>
  </si>
  <si>
    <t>Provided by ActewAGL, Construction (Non-hydro electricity) IPD: Australia, 2017</t>
  </si>
  <si>
    <t>Trade Weighted Index was not provided by ActewAGL, but is used in the material asset aggregation calculation.  Historic data based on RBA, Forecast based on RBA outlook policy</t>
  </si>
  <si>
    <t>Real annual year-to-June % change</t>
  </si>
  <si>
    <t>Transmission Underground  (Cu)</t>
  </si>
  <si>
    <t>Distribution Underground Lines (AI)</t>
  </si>
  <si>
    <r>
      <t xml:space="preserve">Annual average </t>
    </r>
    <r>
      <rPr>
        <b/>
        <u/>
        <sz val="14"/>
        <color theme="3" tint="0.39997558519241921"/>
        <rFont val="Calibri"/>
        <family val="2"/>
        <scheme val="minor"/>
      </rPr>
      <t>real</t>
    </r>
    <r>
      <rPr>
        <b/>
        <sz val="14"/>
        <color theme="3" tint="0.39997558519241921"/>
        <rFont val="Calibri"/>
        <family val="2"/>
        <scheme val="minor"/>
      </rPr>
      <t xml:space="preserve"> labour cost escalation index forecast provided by ActewAGL (supplied September 2017)</t>
    </r>
  </si>
  <si>
    <t>ACT electricity wage prce index</t>
  </si>
  <si>
    <t>Australia wide electricity wage price index</t>
  </si>
  <si>
    <t>Wage Price Index Australia wide</t>
  </si>
  <si>
    <t>ActewAGL Cost Escalation Factors</t>
  </si>
  <si>
    <t>Date</t>
  </si>
  <si>
    <t>Based on material and labour data provided by BIS Oxford Economics</t>
  </si>
  <si>
    <r>
      <t xml:space="preserve">Annual average </t>
    </r>
    <r>
      <rPr>
        <b/>
        <u/>
        <sz val="11"/>
        <color theme="3" tint="0.39997558519241921"/>
        <rFont val="Calibri"/>
        <family val="2"/>
        <scheme val="minor"/>
      </rPr>
      <t>real</t>
    </r>
    <r>
      <rPr>
        <b/>
        <sz val="11"/>
        <color theme="3" tint="0.39997558519241921"/>
        <rFont val="Calibri"/>
        <family val="2"/>
        <scheme val="minor"/>
      </rPr>
      <t xml:space="preserve"> AUD price forecast</t>
    </r>
  </si>
  <si>
    <r>
      <t xml:space="preserve">Annual average </t>
    </r>
    <r>
      <rPr>
        <b/>
        <u/>
        <sz val="11"/>
        <color theme="3" tint="0.39997558519241921"/>
        <rFont val="Calibri"/>
        <family val="2"/>
        <scheme val="minor"/>
      </rPr>
      <t>real</t>
    </r>
    <r>
      <rPr>
        <b/>
        <sz val="11"/>
        <color theme="3" tint="0.39997558519241921"/>
        <rFont val="Calibri"/>
        <family val="2"/>
        <scheme val="minor"/>
      </rPr>
      <t xml:space="preserve"> index factor forecast</t>
    </r>
  </si>
  <si>
    <r>
      <t xml:space="preserve">Annual average </t>
    </r>
    <r>
      <rPr>
        <b/>
        <u/>
        <sz val="11"/>
        <color theme="3" tint="0.39997558519241921"/>
        <rFont val="Calibri"/>
        <family val="2"/>
        <scheme val="minor"/>
      </rPr>
      <t>real</t>
    </r>
    <r>
      <rPr>
        <b/>
        <sz val="11"/>
        <color theme="3" tint="0.39997558519241921"/>
        <rFont val="Calibri"/>
        <family val="2"/>
        <scheme val="minor"/>
      </rPr>
      <t xml:space="preserve"> cost escalation forecast (without consideration for Australian carbon pricing scheme)</t>
    </r>
  </si>
  <si>
    <r>
      <t xml:space="preserve">Annual average </t>
    </r>
    <r>
      <rPr>
        <b/>
        <u/>
        <sz val="11"/>
        <color theme="3" tint="0.39997558519241921"/>
        <rFont val="Calibri"/>
        <family val="2"/>
        <scheme val="minor"/>
      </rPr>
      <t>real</t>
    </r>
    <r>
      <rPr>
        <b/>
        <sz val="11"/>
        <color theme="3" tint="0.39997558519241921"/>
        <rFont val="Calibri"/>
        <family val="2"/>
        <scheme val="minor"/>
      </rPr>
      <t xml:space="preserve"> cost escalation forecast</t>
    </r>
  </si>
  <si>
    <t>Scenario: With continuation of carbon pricing scheme</t>
  </si>
  <si>
    <t>Real annual average year-to-June % change</t>
  </si>
  <si>
    <t>Output of SKM model.  % change in annual average price after considering real carbon price forecast, EITE assistance level forecast, emission intensity of production, and assumption of carbon cost pass-through proportion</t>
  </si>
  <si>
    <t>Scenario: With discontinuation of carbon pricing scheme from July 2014</t>
  </si>
  <si>
    <r>
      <t xml:space="preserve">Annual average </t>
    </r>
    <r>
      <rPr>
        <b/>
        <u/>
        <sz val="14"/>
        <color theme="3" tint="0.39997558519241921"/>
        <rFont val="Calibri"/>
        <family val="2"/>
        <scheme val="minor"/>
      </rPr>
      <t>real</t>
    </r>
    <r>
      <rPr>
        <b/>
        <sz val="14"/>
        <color theme="3" tint="0.39997558519241921"/>
        <rFont val="Calibri"/>
        <family val="2"/>
        <scheme val="minor"/>
      </rPr>
      <t xml:space="preserve"> cost escalation forecast aggregated at material assets level and after considering assets origin</t>
    </r>
  </si>
  <si>
    <t>ActewAGL asset class</t>
  </si>
  <si>
    <t>Total completed asset cost</t>
  </si>
  <si>
    <r>
      <t xml:space="preserve">Annual average </t>
    </r>
    <r>
      <rPr>
        <b/>
        <u/>
        <sz val="14"/>
        <color theme="3" tint="0.39997558519241921"/>
        <rFont val="Calibri"/>
        <family val="2"/>
        <scheme val="minor"/>
      </rPr>
      <t>real</t>
    </r>
    <r>
      <rPr>
        <b/>
        <sz val="14"/>
        <color theme="3" tint="0.39997558519241921"/>
        <rFont val="Calibri"/>
        <family val="2"/>
        <scheme val="minor"/>
      </rPr>
      <t xml:space="preserve"> cost escalation forecast aggregated at complete assets (material + labour) level</t>
    </r>
  </si>
  <si>
    <t>Distribution Underground Lines (Al)</t>
  </si>
  <si>
    <t>Disposals</t>
  </si>
  <si>
    <t>2017/18</t>
  </si>
  <si>
    <t>2018/19</t>
  </si>
  <si>
    <t>Capex</t>
  </si>
  <si>
    <t>Opening Distribution Assets</t>
  </si>
  <si>
    <t>Sub-transmission Overhead</t>
  </si>
  <si>
    <t>Sub-transmission Underground</t>
  </si>
  <si>
    <t>Distribution Underground Lines</t>
  </si>
  <si>
    <t>IT Systems (Corporate)</t>
  </si>
  <si>
    <t>Telecommunications (Corporate)</t>
  </si>
  <si>
    <t>Contributions</t>
  </si>
  <si>
    <t>Zone substation allocation</t>
  </si>
  <si>
    <t>% Distribution</t>
  </si>
  <si>
    <t>% Transmission</t>
  </si>
  <si>
    <t>Direct asset allocation</t>
  </si>
  <si>
    <t>Capitalised Overheads</t>
  </si>
  <si>
    <t>Less Capitalised overheads capcons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</si>
</sst>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8">
    <numFmt numFmtId="164" formatCode="_(* #,##0.00_);_(* \(#,##0.00\);_(* &quot;-&quot;??_);_(@_)"/>
    <numFmt numFmtId="165" formatCode="_(&quot;$&quot;* #,##0_);_(&quot;$&quot;* \(#,##0\);_(&quot;$&quot;* &quot;-&quot;_);_(@_)"/>
    <numFmt numFmtId="166" formatCode="#,##0_);\(#,##0\);\-_)"/>
    <numFmt numFmtId="167" formatCode="0.000"/>
    <numFmt numFmtId="168" formatCode="_(* #,##0_);_(* \(#,##0\);_(* &quot;-&quot;_);_(@_)"/>
    <numFmt numFmtId="169" formatCode="0.00%_);\(0.00%\);\-_%_)"/>
    <numFmt numFmtId="170" formatCode="#,##0.0,,;\(#,##0,,\)"/>
    <numFmt numFmtId="171" formatCode="0.0%"/>
    <numFmt numFmtId="172" formatCode="#,##0.0,,;\(#,##0.0,,\)"/>
    <numFmt numFmtId="173" formatCode="_(* #,##0.0000_);_(* \(#,##0.0000\);_(* &quot;-&quot;_);_(@_)"/>
    <numFmt numFmtId="174" formatCode="_(* #,##0.00_);_(* \(#,##0.00\);_(* &quot;-&quot;_);_(@_)"/>
    <numFmt numFmtId="175" formatCode="_-* #,##0.00_-;[Red]\(#,##0.00\)_-;_-* &quot;-&quot;??_-;_-@_-"/>
    <numFmt numFmtId="176" formatCode="[$-C09]dd\-mmm\-yy;@"/>
    <numFmt numFmtId="177" formatCode="_(&quot;$&quot;#,##0.0_);\(&quot;$&quot;#,##0.0\);_(&quot;-&quot;_)"/>
    <numFmt numFmtId="178" formatCode="_)d\-mmm\-yy_);_)d\-mmm\-yy_);_)&quot;-&quot;_)"/>
    <numFmt numFmtId="179" formatCode="_(#,##0.0\x_);\(#,##0.0\x\);_(&quot;-&quot;_)"/>
    <numFmt numFmtId="180" formatCode="_(#,##0.0_);\(#,##0.0\);_(&quot;-&quot;_)"/>
    <numFmt numFmtId="181" formatCode="_(#,##0.0%_);\(#,##0.0%\);_(&quot;-&quot;_)"/>
    <numFmt numFmtId="182" formatCode="_(###0_);\(###0\);_(&quot;-&quot;_)"/>
    <numFmt numFmtId="183" formatCode="_(&quot;$&quot;* #,##0.00_);_(&quot;$&quot;* \(#,##0.00\);_(&quot;$&quot;* &quot;-&quot;??_);_(@_)"/>
    <numFmt numFmtId="184" formatCode="0.0"/>
    <numFmt numFmtId="185" formatCode="_([$€-2]* #,##0.00_);_([$€-2]* \(#,##0.00\);_([$€-2]* &quot;-&quot;??_)"/>
    <numFmt numFmtId="186" formatCode="0_);[Red]\(0\)"/>
    <numFmt numFmtId="187" formatCode=";;;"/>
    <numFmt numFmtId="188" formatCode="0;\-0;0;* @"/>
    <numFmt numFmtId="189" formatCode="_(* #,##0.0_);_(* \(#,##0.0\);_(* &quot;-&quot;?_);_(@_)"/>
    <numFmt numFmtId="190" formatCode="#,##0.000_);\(#,##0.000\);\-_)"/>
    <numFmt numFmtId="191" formatCode="_(* #,##0_);_(* \(#,##0\);_(* &quot;-&quot;?_);_(@_)"/>
    <numFmt numFmtId="192" formatCode="_(#,##0_);\(#,##0\);_(#,##0_)"/>
    <numFmt numFmtId="193" formatCode="#,##0.0_);\(#,##0.0\)"/>
    <numFmt numFmtId="194" formatCode="0.00_)"/>
    <numFmt numFmtId="195" formatCode="#,##0_ ;[Red]\(#,##0\)\ "/>
    <numFmt numFmtId="196" formatCode="#,##0.00;\(#,##0.00\)"/>
    <numFmt numFmtId="197" formatCode="_)d\-mmm\-yy_)"/>
    <numFmt numFmtId="198" formatCode="_(###0_);\(###0\);_(###0_)"/>
    <numFmt numFmtId="199" formatCode="#,##0.0000_);[Red]\(#,##0.0000\)"/>
    <numFmt numFmtId="201" formatCode="#,##0,;\(#,##0,\)"/>
    <numFmt numFmtId="202" formatCode="_(* #,##0_);_(* \(#,##0\);_(* &quot;-&quot;??_);_(@_)"/>
    <numFmt numFmtId="203" formatCode="_(#,##0_);\(#,##0\);_(&quot;-&quot;_)"/>
    <numFmt numFmtId="204" formatCode="mm/dd/yy"/>
    <numFmt numFmtId="205" formatCode="dd/mmm"/>
    <numFmt numFmtId="206" formatCode="#,##0;[Red]\(#,##0.0\)"/>
    <numFmt numFmtId="207" formatCode="dd\-mmm\-yyyy"/>
    <numFmt numFmtId="209" formatCode="#,##0;\(#,##0\)"/>
    <numFmt numFmtId="210" formatCode="#,##0.0,;\(#,##0.0,\)"/>
    <numFmt numFmtId="211" formatCode="_-* #,##0.0000_-;\-* #,##0.0000_-;_-* &quot;-&quot;??_-;_-@_-"/>
    <numFmt numFmtId="212" formatCode="0.0000000"/>
    <numFmt numFmtId="213" formatCode="#,##0.00_);\(#,##0.00\);\-_)"/>
  </numFmts>
  <fonts count="15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b/>
      <sz val="10"/>
      <name val="Arial"/>
      <family val="2"/>
    </font>
    <font>
      <b/>
      <sz val="14"/>
      <name val="Cambria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sz val="9"/>
      <name val="Arial"/>
      <family val="2"/>
    </font>
    <font>
      <b/>
      <i/>
      <sz val="9"/>
      <color indexed="9"/>
      <name val="Arial"/>
      <family val="2"/>
    </font>
    <font>
      <b/>
      <sz val="9"/>
      <name val="Arial"/>
      <family val="2"/>
    </font>
    <font>
      <sz val="10.5"/>
      <name val="Calibri"/>
      <family val="2"/>
    </font>
    <font>
      <sz val="8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1" tint="0.24994659260841701"/>
      <name val="Calibri"/>
      <family val="2"/>
    </font>
    <font>
      <b/>
      <sz val="11"/>
      <color rgb="FF6DBE21"/>
      <name val="Calibri"/>
      <family val="2"/>
      <scheme val="minor"/>
    </font>
    <font>
      <sz val="9"/>
      <name val="AGaramond"/>
    </font>
    <font>
      <sz val="8"/>
      <name val="Calibri"/>
      <family val="2"/>
      <scheme val="minor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b/>
      <sz val="11"/>
      <color indexed="9"/>
      <name val="Calibri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  <scheme val="minor"/>
    </font>
    <font>
      <b/>
      <sz val="11"/>
      <color indexed="52"/>
      <name val="Calibri"/>
      <family val="2"/>
    </font>
    <font>
      <sz val="8"/>
      <name val="Tahoma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sz val="10"/>
      <name val="Verdana"/>
      <family val="2"/>
    </font>
    <font>
      <sz val="9"/>
      <name val="Tms Rmn"/>
    </font>
    <font>
      <b/>
      <sz val="11"/>
      <color indexed="8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  <scheme val="minor"/>
    </font>
    <font>
      <b/>
      <sz val="15"/>
      <color indexed="56"/>
      <name val="Arial"/>
      <family val="2"/>
    </font>
    <font>
      <b/>
      <sz val="10"/>
      <name val="Cambria"/>
      <family val="2"/>
      <scheme val="major"/>
    </font>
    <font>
      <b/>
      <sz val="13"/>
      <color theme="3"/>
      <name val="Arial"/>
      <family val="2"/>
    </font>
    <font>
      <b/>
      <sz val="13"/>
      <color indexed="56"/>
      <name val="Calibri"/>
      <family val="2"/>
      <scheme val="minor"/>
    </font>
    <font>
      <b/>
      <sz val="13"/>
      <color indexed="56"/>
      <name val="Arial"/>
      <family val="2"/>
    </font>
    <font>
      <b/>
      <sz val="9"/>
      <name val="Cambria"/>
      <family val="2"/>
      <scheme val="major"/>
    </font>
    <font>
      <b/>
      <sz val="11"/>
      <color indexed="56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Cambria"/>
      <family val="2"/>
      <scheme val="major"/>
    </font>
    <font>
      <sz val="8"/>
      <name val="Cambria"/>
      <family val="2"/>
      <scheme val="major"/>
    </font>
    <font>
      <b/>
      <sz val="8.5"/>
      <name val="Univers 65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b/>
      <sz val="10"/>
      <color indexed="56"/>
      <name val="Wingdings"/>
      <charset val="2"/>
    </font>
    <font>
      <b/>
      <sz val="10"/>
      <color indexed="21"/>
      <name val="Wingdings"/>
      <charset val="2"/>
    </font>
    <font>
      <b/>
      <u/>
      <sz val="8"/>
      <color indexed="56"/>
      <name val="Arial"/>
      <family val="2"/>
    </font>
    <font>
      <b/>
      <u/>
      <sz val="8"/>
      <color indexed="21"/>
      <name val="Calibri"/>
      <family val="2"/>
      <scheme val="minor"/>
    </font>
    <font>
      <b/>
      <u/>
      <sz val="10"/>
      <color indexed="21"/>
      <name val="Calibri"/>
      <family val="2"/>
      <scheme val="minor"/>
    </font>
    <font>
      <b/>
      <u/>
      <sz val="9"/>
      <color indexed="21"/>
      <name val="Calibri"/>
      <family val="2"/>
      <scheme val="minor"/>
    </font>
    <font>
      <sz val="8"/>
      <color indexed="21"/>
      <name val="Calibri"/>
      <family val="2"/>
      <scheme val="minor"/>
    </font>
    <font>
      <sz val="8"/>
      <color indexed="12"/>
      <name val="Arial"/>
      <family val="2"/>
    </font>
    <font>
      <sz val="11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  <scheme val="minor"/>
    </font>
    <font>
      <sz val="11"/>
      <color indexed="52"/>
      <name val="Calibri"/>
      <family val="2"/>
    </font>
    <font>
      <b/>
      <sz val="8"/>
      <name val="Calibri"/>
      <family val="2"/>
      <scheme val="minor"/>
    </font>
    <font>
      <sz val="10"/>
      <color indexed="12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b/>
      <sz val="12"/>
      <name val="Cambria"/>
      <family val="2"/>
      <scheme val="major"/>
    </font>
    <font>
      <sz val="11"/>
      <color indexed="60"/>
      <name val="Calibri"/>
      <family val="2"/>
      <scheme val="minor"/>
    </font>
    <font>
      <sz val="11"/>
      <color indexed="60"/>
      <name val="Calibri"/>
      <family val="2"/>
    </font>
    <font>
      <b/>
      <i/>
      <sz val="16"/>
      <name val="Helv"/>
    </font>
    <font>
      <sz val="8"/>
      <color indexed="8"/>
      <name val="Tahoma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1"/>
      <color rgb="FF3F3F3F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8.5"/>
      <name val="Univers 55"/>
      <family val="2"/>
    </font>
    <font>
      <b/>
      <sz val="8"/>
      <name val="Arial"/>
      <family val="2"/>
    </font>
    <font>
      <b/>
      <sz val="13"/>
      <name val="Cambria"/>
      <family val="2"/>
      <scheme val="major"/>
    </font>
    <font>
      <sz val="10"/>
      <color indexed="18"/>
      <name val="Times New Roman"/>
      <family val="1"/>
    </font>
    <font>
      <b/>
      <sz val="10"/>
      <name val="MS Sans Serif"/>
      <family val="2"/>
    </font>
    <font>
      <i/>
      <sz val="10"/>
      <name val="Arial"/>
      <family val="2"/>
    </font>
    <font>
      <b/>
      <sz val="18"/>
      <color indexed="62"/>
      <name val="Cambria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sz val="9"/>
      <color indexed="21"/>
      <name val="Helvetica-Black"/>
      <family val="2"/>
    </font>
    <font>
      <b/>
      <sz val="9"/>
      <name val="Palatino"/>
      <family val="1"/>
    </font>
    <font>
      <sz val="7"/>
      <name val="Palatino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name val="돋움"/>
      <family val="3"/>
      <charset val="129"/>
    </font>
    <font>
      <sz val="8"/>
      <color rgb="FF9C0006"/>
      <name val="Tahoma"/>
      <family val="2"/>
    </font>
    <font>
      <b/>
      <sz val="11"/>
      <color theme="3" tint="0.39994506668294322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b/>
      <sz val="11"/>
      <color theme="3"/>
      <name val="Arial"/>
      <family val="2"/>
    </font>
    <font>
      <sz val="11"/>
      <color theme="4" tint="-0.24994659260841701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  <font>
      <b/>
      <sz val="18"/>
      <color theme="3"/>
      <name val="Arial"/>
      <family val="2"/>
    </font>
    <font>
      <b/>
      <sz val="11"/>
      <color indexed="10"/>
      <name val="Calibri"/>
      <family val="2"/>
    </font>
    <font>
      <sz val="8"/>
      <color theme="1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u/>
      <sz val="8"/>
      <color theme="10"/>
      <name val="Arial"/>
      <family val="2"/>
    </font>
    <font>
      <sz val="8"/>
      <color indexed="8"/>
      <name val="Arial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Arial MT"/>
    </font>
    <font>
      <b/>
      <sz val="14"/>
      <color theme="3" tint="0.39997558519241921"/>
      <name val="Calibri"/>
      <family val="2"/>
      <scheme val="minor"/>
    </font>
    <font>
      <b/>
      <u/>
      <sz val="14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u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7DD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65"/>
        <bgColor theme="4" tint="0.39991454817346722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 tint="-0.14996795556505021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019">
    <xf numFmtId="166" fontId="0" fillId="0" borderId="0"/>
    <xf numFmtId="168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166" fontId="21" fillId="0" borderId="0"/>
    <xf numFmtId="9" fontId="21" fillId="0" borderId="0" applyFont="0" applyFill="0" applyBorder="0" applyAlignment="0" applyProtection="0"/>
    <xf numFmtId="0" fontId="22" fillId="0" borderId="0"/>
    <xf numFmtId="168" fontId="21" fillId="0" borderId="0" applyFont="0" applyFill="0" applyBorder="0" applyAlignment="0" applyProtection="0"/>
    <xf numFmtId="0" fontId="24" fillId="0" borderId="0" applyFill="0" applyBorder="0">
      <alignment vertical="center"/>
    </xf>
    <xf numFmtId="0" fontId="21" fillId="0" borderId="0"/>
    <xf numFmtId="0" fontId="21" fillId="0" borderId="0" applyFill="0"/>
    <xf numFmtId="164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5" fontId="32" fillId="0" borderId="0"/>
    <xf numFmtId="175" fontId="32" fillId="0" borderId="0"/>
    <xf numFmtId="9" fontId="33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4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34" fillId="36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4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34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4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34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34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34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34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34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34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4" fillId="4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34" fillId="41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4" fillId="4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34" fillId="42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4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4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34" fillId="43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4" fillId="44" borderId="0" applyNumberFormat="0" applyBorder="0" applyAlignment="0" applyProtection="0"/>
    <xf numFmtId="0" fontId="34" fillId="4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4" fillId="4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34" fillId="4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34" fillId="39" borderId="0" applyNumberFormat="0" applyBorder="0" applyAlignment="0" applyProtection="0"/>
    <xf numFmtId="0" fontId="34" fillId="3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34" fillId="3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34" fillId="3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34" fillId="42" borderId="0" applyNumberFormat="0" applyBorder="0" applyAlignment="0" applyProtection="0"/>
    <xf numFmtId="0" fontId="34" fillId="4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34" fillId="4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34" fillId="42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4" fillId="45" borderId="0" applyNumberFormat="0" applyBorder="0" applyAlignment="0" applyProtection="0"/>
    <xf numFmtId="0" fontId="34" fillId="45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4" fillId="45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34" fillId="45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46" borderId="0" applyNumberFormat="0" applyBorder="0" applyAlignment="0" applyProtection="0"/>
    <xf numFmtId="0" fontId="20" fillId="12" borderId="0" applyNumberFormat="0" applyBorder="0" applyAlignment="0" applyProtection="0"/>
    <xf numFmtId="0" fontId="35" fillId="46" borderId="0" applyNumberFormat="0" applyBorder="0" applyAlignment="0" applyProtection="0"/>
    <xf numFmtId="0" fontId="35" fillId="46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43" borderId="0" applyNumberFormat="0" applyBorder="0" applyAlignment="0" applyProtection="0"/>
    <xf numFmtId="0" fontId="20" fillId="16" borderId="0" applyNumberFormat="0" applyBorder="0" applyAlignment="0" applyProtection="0"/>
    <xf numFmtId="0" fontId="35" fillId="43" borderId="0" applyNumberFormat="0" applyBorder="0" applyAlignment="0" applyProtection="0"/>
    <xf numFmtId="0" fontId="35" fillId="43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44" borderId="0" applyNumberFormat="0" applyBorder="0" applyAlignment="0" applyProtection="0"/>
    <xf numFmtId="0" fontId="20" fillId="20" borderId="0" applyNumberFormat="0" applyBorder="0" applyAlignment="0" applyProtection="0"/>
    <xf numFmtId="0" fontId="35" fillId="44" borderId="0" applyNumberFormat="0" applyBorder="0" applyAlignment="0" applyProtection="0"/>
    <xf numFmtId="0" fontId="35" fillId="44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47" borderId="0" applyNumberFormat="0" applyBorder="0" applyAlignment="0" applyProtection="0"/>
    <xf numFmtId="0" fontId="20" fillId="24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48" borderId="0" applyNumberFormat="0" applyBorder="0" applyAlignment="0" applyProtection="0"/>
    <xf numFmtId="0" fontId="20" fillId="2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49" borderId="0" applyNumberFormat="0" applyBorder="0" applyAlignment="0" applyProtection="0"/>
    <xf numFmtId="0" fontId="20" fillId="32" borderId="0" applyNumberFormat="0" applyBorder="0" applyAlignment="0" applyProtection="0"/>
    <xf numFmtId="0" fontId="35" fillId="49" borderId="0" applyNumberFormat="0" applyBorder="0" applyAlignment="0" applyProtection="0"/>
    <xf numFmtId="0" fontId="35" fillId="49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176" fontId="36" fillId="50" borderId="12" applyNumberFormat="0" applyFont="0" applyAlignment="0" applyProtection="0"/>
    <xf numFmtId="176" fontId="37" fillId="51" borderId="4" applyNumberFormat="0" applyBorder="0" applyAlignment="0" applyProtection="0"/>
    <xf numFmtId="0" fontId="34" fillId="52" borderId="0" applyNumberFormat="0" applyBorder="0" applyAlignment="0" applyProtection="0"/>
    <xf numFmtId="0" fontId="34" fillId="52" borderId="0" applyNumberFormat="0" applyBorder="0" applyAlignment="0" applyProtection="0"/>
    <xf numFmtId="0" fontId="35" fillId="53" borderId="0" applyNumberFormat="0" applyBorder="0" applyAlignment="0" applyProtection="0"/>
    <xf numFmtId="0" fontId="20" fillId="9" borderId="0" applyNumberFormat="0" applyBorder="0" applyAlignment="0" applyProtection="0"/>
    <xf numFmtId="0" fontId="20" fillId="54" borderId="0" applyNumberFormat="0" applyBorder="0" applyAlignment="0" applyProtection="0"/>
    <xf numFmtId="0" fontId="20" fillId="9" borderId="0" applyNumberFormat="0" applyBorder="0" applyAlignment="0" applyProtection="0"/>
    <xf numFmtId="0" fontId="35" fillId="54" borderId="0" applyNumberFormat="0" applyBorder="0" applyAlignment="0" applyProtection="0"/>
    <xf numFmtId="0" fontId="35" fillId="54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34" fillId="55" borderId="0" applyNumberFormat="0" applyBorder="0" applyAlignment="0" applyProtection="0"/>
    <xf numFmtId="0" fontId="34" fillId="56" borderId="0" applyNumberFormat="0" applyBorder="0" applyAlignment="0" applyProtection="0"/>
    <xf numFmtId="0" fontId="35" fillId="57" borderId="0" applyNumberFormat="0" applyBorder="0" applyAlignment="0" applyProtection="0"/>
    <xf numFmtId="0" fontId="20" fillId="13" borderId="0" applyNumberFormat="0" applyBorder="0" applyAlignment="0" applyProtection="0"/>
    <xf numFmtId="0" fontId="20" fillId="58" borderId="0" applyNumberFormat="0" applyBorder="0" applyAlignment="0" applyProtection="0"/>
    <xf numFmtId="0" fontId="20" fillId="13" borderId="0" applyNumberFormat="0" applyBorder="0" applyAlignment="0" applyProtection="0"/>
    <xf numFmtId="0" fontId="35" fillId="58" borderId="0" applyNumberFormat="0" applyBorder="0" applyAlignment="0" applyProtection="0"/>
    <xf numFmtId="0" fontId="35" fillId="58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34" fillId="55" borderId="0" applyNumberFormat="0" applyBorder="0" applyAlignment="0" applyProtection="0"/>
    <xf numFmtId="0" fontId="34" fillId="59" borderId="0" applyNumberFormat="0" applyBorder="0" applyAlignment="0" applyProtection="0"/>
    <xf numFmtId="0" fontId="35" fillId="56" borderId="0" applyNumberFormat="0" applyBorder="0" applyAlignment="0" applyProtection="0"/>
    <xf numFmtId="0" fontId="20" fillId="17" borderId="0" applyNumberFormat="0" applyBorder="0" applyAlignment="0" applyProtection="0"/>
    <xf numFmtId="0" fontId="20" fillId="60" borderId="0" applyNumberFormat="0" applyBorder="0" applyAlignment="0" applyProtection="0"/>
    <xf numFmtId="0" fontId="20" fillId="17" borderId="0" applyNumberFormat="0" applyBorder="0" applyAlignment="0" applyProtection="0"/>
    <xf numFmtId="0" fontId="35" fillId="60" borderId="0" applyNumberFormat="0" applyBorder="0" applyAlignment="0" applyProtection="0"/>
    <xf numFmtId="0" fontId="35" fillId="60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34" fillId="52" borderId="0" applyNumberFormat="0" applyBorder="0" applyAlignment="0" applyProtection="0"/>
    <xf numFmtId="0" fontId="34" fillId="56" borderId="0" applyNumberFormat="0" applyBorder="0" applyAlignment="0" applyProtection="0"/>
    <xf numFmtId="0" fontId="35" fillId="56" borderId="0" applyNumberFormat="0" applyBorder="0" applyAlignment="0" applyProtection="0"/>
    <xf numFmtId="0" fontId="20" fillId="21" borderId="0" applyNumberFormat="0" applyBorder="0" applyAlignment="0" applyProtection="0"/>
    <xf numFmtId="0" fontId="20" fillId="47" borderId="0" applyNumberFormat="0" applyBorder="0" applyAlignment="0" applyProtection="0"/>
    <xf numFmtId="0" fontId="20" fillId="21" borderId="0" applyNumberFormat="0" applyBorder="0" applyAlignment="0" applyProtection="0"/>
    <xf numFmtId="0" fontId="35" fillId="47" borderId="0" applyNumberFormat="0" applyBorder="0" applyAlignment="0" applyProtection="0"/>
    <xf numFmtId="0" fontId="35" fillId="47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20" fillId="21" borderId="0" applyNumberFormat="0" applyBorder="0" applyAlignment="0" applyProtection="0"/>
    <xf numFmtId="0" fontId="34" fillId="61" borderId="0" applyNumberFormat="0" applyBorder="0" applyAlignment="0" applyProtection="0"/>
    <xf numFmtId="0" fontId="34" fillId="52" borderId="0" applyNumberFormat="0" applyBorder="0" applyAlignment="0" applyProtection="0"/>
    <xf numFmtId="0" fontId="35" fillId="53" borderId="0" applyNumberFormat="0" applyBorder="0" applyAlignment="0" applyProtection="0"/>
    <xf numFmtId="0" fontId="20" fillId="25" borderId="0" applyNumberFormat="0" applyBorder="0" applyAlignment="0" applyProtection="0"/>
    <xf numFmtId="0" fontId="34" fillId="55" borderId="0" applyNumberFormat="0" applyBorder="0" applyAlignment="0" applyProtection="0"/>
    <xf numFmtId="0" fontId="34" fillId="62" borderId="0" applyNumberFormat="0" applyBorder="0" applyAlignment="0" applyProtection="0"/>
    <xf numFmtId="0" fontId="35" fillId="62" borderId="0" applyNumberFormat="0" applyBorder="0" applyAlignment="0" applyProtection="0"/>
    <xf numFmtId="0" fontId="20" fillId="29" borderId="0" applyNumberFormat="0" applyBorder="0" applyAlignment="0" applyProtection="0"/>
    <xf numFmtId="0" fontId="20" fillId="63" borderId="0" applyNumberFormat="0" applyBorder="0" applyAlignment="0" applyProtection="0"/>
    <xf numFmtId="0" fontId="20" fillId="29" borderId="0" applyNumberFormat="0" applyBorder="0" applyAlignment="0" applyProtection="0"/>
    <xf numFmtId="0" fontId="35" fillId="63" borderId="0" applyNumberFormat="0" applyBorder="0" applyAlignment="0" applyProtection="0"/>
    <xf numFmtId="0" fontId="35" fillId="63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38" fillId="0" borderId="0"/>
    <xf numFmtId="177" fontId="39" fillId="0" borderId="27">
      <alignment vertical="center"/>
      <protection locked="0"/>
    </xf>
    <xf numFmtId="178" fontId="39" fillId="0" borderId="27">
      <alignment vertical="center"/>
      <protection locked="0"/>
    </xf>
    <xf numFmtId="0" fontId="39" fillId="0" borderId="27">
      <alignment vertical="center"/>
      <protection locked="0"/>
    </xf>
    <xf numFmtId="179" fontId="39" fillId="0" borderId="27">
      <alignment vertical="center"/>
      <protection locked="0"/>
    </xf>
    <xf numFmtId="180" fontId="39" fillId="0" borderId="27">
      <alignment vertical="center"/>
      <protection locked="0"/>
    </xf>
    <xf numFmtId="181" fontId="39" fillId="0" borderId="27">
      <alignment vertical="center"/>
      <protection locked="0"/>
    </xf>
    <xf numFmtId="182" fontId="39" fillId="0" borderId="27">
      <alignment vertical="center"/>
      <protection locked="0"/>
    </xf>
    <xf numFmtId="165" fontId="40" fillId="0" borderId="0" applyFont="0" applyFill="0" applyBorder="0" applyAlignment="0" applyProtection="0"/>
    <xf numFmtId="0" fontId="10" fillId="3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42" fillId="0" borderId="0" applyNumberFormat="0" applyFill="0" applyBorder="0" applyAlignment="0"/>
    <xf numFmtId="168" fontId="21" fillId="64" borderId="0" applyNumberFormat="0" applyFont="0" applyBorder="0" applyAlignment="0">
      <alignment horizontal="right"/>
    </xf>
    <xf numFmtId="168" fontId="21" fillId="64" borderId="0" applyNumberFormat="0" applyFont="0" applyBorder="0" applyAlignment="0">
      <alignment horizontal="right"/>
    </xf>
    <xf numFmtId="168" fontId="21" fillId="64" borderId="0" applyNumberFormat="0" applyFont="0" applyBorder="0" applyAlignment="0">
      <alignment horizontal="right"/>
    </xf>
    <xf numFmtId="168" fontId="21" fillId="64" borderId="0" applyNumberFormat="0" applyFont="0" applyBorder="0" applyAlignment="0">
      <alignment horizontal="right"/>
    </xf>
    <xf numFmtId="0" fontId="43" fillId="65" borderId="0"/>
    <xf numFmtId="0" fontId="44" fillId="0" borderId="0" applyNumberFormat="0" applyFill="0" applyBorder="0" applyAlignment="0">
      <protection locked="0"/>
    </xf>
    <xf numFmtId="0" fontId="14" fillId="6" borderId="4" applyNumberFormat="0" applyAlignment="0" applyProtection="0"/>
    <xf numFmtId="0" fontId="45" fillId="66" borderId="4" applyNumberFormat="0" applyAlignment="0" applyProtection="0"/>
    <xf numFmtId="0" fontId="14" fillId="6" borderId="4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6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7" borderId="28" applyNumberFormat="0" applyAlignment="0" applyProtection="0"/>
    <xf numFmtId="0" fontId="46" fillId="66" borderId="28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14" fillId="6" borderId="4" applyNumberFormat="0" applyAlignment="0" applyProtection="0"/>
    <xf numFmtId="0" fontId="47" fillId="0" borderId="0" applyNumberFormat="0" applyFont="0" applyFill="0" applyBorder="0">
      <alignment horizontal="center" vertical="center"/>
      <protection locked="0"/>
    </xf>
    <xf numFmtId="0" fontId="16" fillId="7" borderId="7" applyNumberFormat="0" applyAlignment="0" applyProtection="0"/>
    <xf numFmtId="0" fontId="43" fillId="68" borderId="29" applyNumberFormat="0" applyAlignment="0" applyProtection="0"/>
    <xf numFmtId="0" fontId="43" fillId="68" borderId="29" applyNumberFormat="0" applyAlignment="0" applyProtection="0"/>
    <xf numFmtId="0" fontId="43" fillId="68" borderId="29" applyNumberFormat="0" applyAlignment="0" applyProtection="0"/>
    <xf numFmtId="15" fontId="23" fillId="0" borderId="0" applyFill="0" applyBorder="0" applyProtection="0">
      <alignment horizontal="centerContinuous"/>
    </xf>
    <xf numFmtId="168" fontId="39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2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2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4" fillId="0" borderId="0" applyFont="0" applyFill="0" applyBorder="0" applyAlignment="0" applyProtection="0"/>
    <xf numFmtId="3" fontId="49" fillId="0" borderId="0" applyFont="0" applyFill="0" applyBorder="0" applyAlignment="0" applyProtection="0"/>
    <xf numFmtId="165" fontId="39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50" fillId="0" borderId="0" applyFont="0" applyFill="0" applyBorder="0" applyAlignment="0" applyProtection="0"/>
    <xf numFmtId="183" fontId="50" fillId="0" borderId="0" applyFont="0" applyFill="0" applyBorder="0" applyAlignment="0" applyProtection="0"/>
    <xf numFmtId="183" fontId="39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7" fontId="39" fillId="0" borderId="0" applyFill="0" applyBorder="0">
      <alignment vertical="center"/>
    </xf>
    <xf numFmtId="165" fontId="21" fillId="0" borderId="0" applyFont="0" applyFill="0" applyBorder="0" applyAlignment="0" applyProtection="0"/>
    <xf numFmtId="15" fontId="48" fillId="0" borderId="0"/>
    <xf numFmtId="178" fontId="39" fillId="0" borderId="0" applyFill="0" applyBorder="0">
      <alignment vertical="center"/>
    </xf>
    <xf numFmtId="184" fontId="51" fillId="0" borderId="0"/>
    <xf numFmtId="0" fontId="52" fillId="69" borderId="0" applyNumberFormat="0" applyBorder="0" applyAlignment="0" applyProtection="0"/>
    <xf numFmtId="0" fontId="52" fillId="70" borderId="0" applyNumberFormat="0" applyBorder="0" applyAlignment="0" applyProtection="0"/>
    <xf numFmtId="0" fontId="52" fillId="71" borderId="0" applyNumberFormat="0" applyBorder="0" applyAlignment="0" applyProtection="0"/>
    <xf numFmtId="185" fontId="3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86" fontId="21" fillId="0" borderId="0" applyFont="0" applyFill="0" applyBorder="0" applyAlignment="0" applyProtection="0"/>
    <xf numFmtId="0" fontId="53" fillId="0" borderId="0"/>
    <xf numFmtId="0" fontId="54" fillId="0" borderId="0"/>
    <xf numFmtId="0" fontId="9" fillId="2" borderId="0" applyNumberFormat="0" applyBorder="0" applyAlignment="0" applyProtection="0"/>
    <xf numFmtId="0" fontId="9" fillId="38" borderId="0" applyNumberFormat="0" applyBorder="0" applyAlignment="0" applyProtection="0"/>
    <xf numFmtId="0" fontId="9" fillId="2" borderId="0" applyNumberFormat="0" applyBorder="0" applyAlignment="0" applyProtection="0"/>
    <xf numFmtId="0" fontId="55" fillId="38" borderId="0" applyNumberFormat="0" applyBorder="0" applyAlignment="0" applyProtection="0"/>
    <xf numFmtId="0" fontId="55" fillId="38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38" fontId="32" fillId="64" borderId="0" applyNumberFormat="0" applyBorder="0" applyAlignment="0" applyProtection="0"/>
    <xf numFmtId="0" fontId="56" fillId="0" borderId="1" applyNumberFormat="0" applyFill="0" applyAlignment="0" applyProtection="0"/>
    <xf numFmtId="0" fontId="57" fillId="0" borderId="30" applyNumberFormat="0" applyFill="0" applyAlignment="0" applyProtection="0"/>
    <xf numFmtId="0" fontId="58" fillId="0" borderId="30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6" fillId="0" borderId="1" applyNumberFormat="0" applyFill="0" applyAlignment="0" applyProtection="0"/>
    <xf numFmtId="0" fontId="59" fillId="0" borderId="0" applyFill="0" applyBorder="0">
      <alignment vertical="center"/>
    </xf>
    <xf numFmtId="0" fontId="60" fillId="0" borderId="2" applyNumberFormat="0" applyFill="0" applyAlignment="0" applyProtection="0"/>
    <xf numFmtId="0" fontId="61" fillId="0" borderId="31" applyNumberFormat="0" applyFill="0" applyAlignment="0" applyProtection="0"/>
    <xf numFmtId="0" fontId="62" fillId="0" borderId="31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63" fillId="0" borderId="0" applyFill="0" applyBorder="0">
      <alignment vertical="center"/>
    </xf>
    <xf numFmtId="0" fontId="8" fillId="0" borderId="3" applyNumberFormat="0" applyFill="0" applyAlignment="0" applyProtection="0"/>
    <xf numFmtId="0" fontId="64" fillId="0" borderId="32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5" fillId="0" borderId="33" applyNumberFormat="0" applyFill="0" applyAlignment="0" applyProtection="0"/>
    <xf numFmtId="0" fontId="66" fillId="0" borderId="32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67" fillId="0" borderId="0" applyFill="0" applyBorder="0">
      <alignment vertical="center"/>
    </xf>
    <xf numFmtId="0" fontId="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8" fillId="0" borderId="0" applyFill="0" applyBorder="0">
      <alignment vertical="center"/>
    </xf>
    <xf numFmtId="171" fontId="69" fillId="0" borderId="0"/>
    <xf numFmtId="187" fontId="21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0" fontId="72" fillId="0" borderId="0" applyFill="0" applyBorder="0">
      <alignment horizontal="center" vertical="center"/>
      <protection locked="0"/>
    </xf>
    <xf numFmtId="0" fontId="73" fillId="0" borderId="0" applyFill="0" applyBorder="0">
      <alignment horizontal="center" vertical="center"/>
    </xf>
    <xf numFmtId="0" fontId="73" fillId="0" borderId="0" applyFill="0" applyBorder="0">
      <alignment horizontal="center" vertical="center"/>
    </xf>
    <xf numFmtId="0" fontId="74" fillId="0" borderId="0" applyFill="0" applyBorder="0">
      <alignment horizontal="left" vertical="center"/>
      <protection locked="0"/>
    </xf>
    <xf numFmtId="0" fontId="75" fillId="0" borderId="0" applyFill="0" applyBorder="0">
      <alignment vertical="center"/>
    </xf>
    <xf numFmtId="0" fontId="76" fillId="0" borderId="0" applyFill="0" applyBorder="0">
      <alignment vertical="center"/>
    </xf>
    <xf numFmtId="0" fontId="77" fillId="0" borderId="0" applyFill="0" applyBorder="0">
      <alignment vertical="center"/>
    </xf>
    <xf numFmtId="0" fontId="78" fillId="0" borderId="0" applyFill="0" applyBorder="0">
      <alignment vertical="center"/>
    </xf>
    <xf numFmtId="0" fontId="78" fillId="0" borderId="0" applyFill="0" applyBorder="0">
      <alignment vertical="center"/>
    </xf>
    <xf numFmtId="188" fontId="79" fillId="0" borderId="0" applyFill="0" applyBorder="0">
      <alignment vertical="top"/>
      <protection locked="0"/>
    </xf>
    <xf numFmtId="168" fontId="28" fillId="64" borderId="0" applyFont="0" applyBorder="0" applyAlignment="0"/>
    <xf numFmtId="189" fontId="21" fillId="72" borderId="0" applyFont="0" applyBorder="0">
      <alignment horizontal="right"/>
    </xf>
    <xf numFmtId="189" fontId="21" fillId="72" borderId="0" applyFont="0" applyBorder="0">
      <alignment horizontal="right"/>
    </xf>
    <xf numFmtId="189" fontId="21" fillId="72" borderId="0" applyFont="0" applyBorder="0">
      <alignment horizontal="right"/>
    </xf>
    <xf numFmtId="171" fontId="28" fillId="64" borderId="0" applyFont="0" applyBorder="0" applyAlignment="0"/>
    <xf numFmtId="171" fontId="21" fillId="72" borderId="0" applyFont="0" applyBorder="0" applyAlignment="0"/>
    <xf numFmtId="171" fontId="21" fillId="72" borderId="0" applyFont="0" applyBorder="0" applyAlignment="0"/>
    <xf numFmtId="171" fontId="21" fillId="72" borderId="0" applyFont="0" applyBorder="0" applyAlignment="0"/>
    <xf numFmtId="168" fontId="28" fillId="64" borderId="0" applyFont="0" applyBorder="0" applyAlignment="0"/>
    <xf numFmtId="190" fontId="21" fillId="0" borderId="0" applyFont="0" applyFill="0" applyBorder="0" applyAlignment="0" applyProtection="0"/>
    <xf numFmtId="10" fontId="32" fillId="72" borderId="10" applyNumberFormat="0" applyBorder="0" applyAlignment="0" applyProtection="0"/>
    <xf numFmtId="0" fontId="80" fillId="73" borderId="4" applyNumberFormat="0" applyAlignment="0" applyProtection="0"/>
    <xf numFmtId="169" fontId="21" fillId="74" borderId="34" applyNumberFormat="0" applyFont="0" applyAlignment="0">
      <protection locked="0"/>
    </xf>
    <xf numFmtId="0" fontId="12" fillId="5" borderId="4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169" fontId="21" fillId="74" borderId="34" applyNumberFormat="0" applyFont="0" applyAlignment="0">
      <protection locked="0"/>
    </xf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169" fontId="21" fillId="74" borderId="34" applyNumberFormat="0" applyFont="0" applyAlignment="0">
      <protection locked="0"/>
    </xf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169" fontId="21" fillId="74" borderId="34" applyNumberFormat="0" applyFont="0" applyAlignment="0">
      <protection locked="0"/>
    </xf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1" fillId="41" borderId="28" applyNumberFormat="0" applyAlignment="0" applyProtection="0"/>
    <xf numFmtId="0" fontId="80" fillId="75" borderId="28" applyNumberFormat="0" applyAlignment="0" applyProtection="0"/>
    <xf numFmtId="169" fontId="21" fillId="74" borderId="34" applyNumberFormat="0" applyFont="0" applyAlignment="0">
      <protection locked="0"/>
    </xf>
    <xf numFmtId="169" fontId="21" fillId="74" borderId="34" applyNumberFormat="0" applyFont="0" applyAlignment="0">
      <protection locked="0"/>
    </xf>
    <xf numFmtId="0" fontId="12" fillId="5" borderId="4" applyNumberFormat="0" applyAlignment="0" applyProtection="0"/>
    <xf numFmtId="0" fontId="12" fillId="5" borderId="4" applyNumberFormat="0" applyAlignment="0" applyProtection="0"/>
    <xf numFmtId="0" fontId="12" fillId="5" borderId="4" applyNumberFormat="0" applyAlignment="0" applyProtection="0"/>
    <xf numFmtId="168" fontId="21" fillId="76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6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68" fontId="21" fillId="77" borderId="0" applyFont="0" applyBorder="0" applyAlignment="0">
      <alignment horizontal="right"/>
      <protection locked="0"/>
    </xf>
    <xf numFmtId="10" fontId="21" fillId="76" borderId="0" applyFont="0" applyBorder="0">
      <alignment horizontal="right"/>
      <protection locked="0"/>
    </xf>
    <xf numFmtId="10" fontId="21" fillId="77" borderId="0" applyFont="0" applyBorder="0">
      <alignment horizontal="right"/>
      <protection locked="0"/>
    </xf>
    <xf numFmtId="10" fontId="21" fillId="77" borderId="0" applyFont="0" applyBorder="0">
      <alignment horizontal="right"/>
      <protection locked="0"/>
    </xf>
    <xf numFmtId="10" fontId="21" fillId="77" borderId="0" applyFont="0" applyBorder="0">
      <alignment horizontal="right"/>
      <protection locked="0"/>
    </xf>
    <xf numFmtId="168" fontId="21" fillId="76" borderId="0" applyFont="0" applyBorder="0" applyAlignment="0">
      <alignment horizontal="right"/>
      <protection locked="0"/>
    </xf>
    <xf numFmtId="3" fontId="21" fillId="78" borderId="0" applyFont="0" applyBorder="0">
      <protection locked="0"/>
    </xf>
    <xf numFmtId="3" fontId="21" fillId="78" borderId="0" applyFont="0" applyBorder="0">
      <protection locked="0"/>
    </xf>
    <xf numFmtId="3" fontId="21" fillId="78" borderId="0" applyFont="0" applyBorder="0">
      <protection locked="0"/>
    </xf>
    <xf numFmtId="3" fontId="21" fillId="78" borderId="0" applyFont="0" applyBorder="0">
      <protection locked="0"/>
    </xf>
    <xf numFmtId="10" fontId="28" fillId="78" borderId="0" applyBorder="0" applyAlignment="0">
      <protection locked="0"/>
    </xf>
    <xf numFmtId="191" fontId="21" fillId="79" borderId="0" applyFont="0" applyBorder="0">
      <alignment horizontal="right"/>
      <protection locked="0"/>
    </xf>
    <xf numFmtId="191" fontId="21" fillId="79" borderId="0" applyFont="0" applyBorder="0">
      <alignment horizontal="right"/>
      <protection locked="0"/>
    </xf>
    <xf numFmtId="191" fontId="21" fillId="79" borderId="0" applyFont="0" applyBorder="0">
      <alignment horizontal="right"/>
      <protection locked="0"/>
    </xf>
    <xf numFmtId="191" fontId="21" fillId="79" borderId="0" applyFont="0" applyBorder="0">
      <alignment horizontal="right"/>
      <protection locked="0"/>
    </xf>
    <xf numFmtId="10" fontId="23" fillId="79" borderId="0" applyFont="0" applyBorder="0" applyAlignment="0">
      <alignment horizontal="lef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9" fontId="23" fillId="72" borderId="0" applyFont="0" applyBorder="0">
      <alignment horizontal="right"/>
      <protection locked="0"/>
    </xf>
    <xf numFmtId="168" fontId="21" fillId="72" borderId="0" applyFont="0" applyBorder="0">
      <alignment horizontal="right"/>
      <protection locked="0"/>
    </xf>
    <xf numFmtId="171" fontId="82" fillId="80" borderId="0" applyBorder="0" applyAlignment="0"/>
    <xf numFmtId="0" fontId="32" fillId="64" borderId="0"/>
    <xf numFmtId="0" fontId="15" fillId="0" borderId="6" applyNumberFormat="0" applyFill="0" applyAlignment="0" applyProtection="0"/>
    <xf numFmtId="0" fontId="83" fillId="0" borderId="35" applyNumberFormat="0" applyFill="0" applyAlignment="0" applyProtection="0"/>
    <xf numFmtId="0" fontId="84" fillId="0" borderId="3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189" fontId="28" fillId="64" borderId="36" applyFont="0" applyBorder="0" applyAlignment="0"/>
    <xf numFmtId="171" fontId="30" fillId="64" borderId="0" applyFont="0" applyBorder="0" applyAlignment="0"/>
    <xf numFmtId="0" fontId="85" fillId="0" borderId="10" applyFill="0">
      <alignment horizontal="center" vertical="center"/>
    </xf>
    <xf numFmtId="0" fontId="39" fillId="0" borderId="10" applyFill="0">
      <alignment horizontal="center" vertical="center"/>
    </xf>
    <xf numFmtId="192" fontId="39" fillId="0" borderId="10" applyFill="0">
      <alignment horizontal="center" vertical="center"/>
    </xf>
    <xf numFmtId="169" fontId="86" fillId="0" borderId="0" applyNumberFormat="0" applyFill="0" applyBorder="0" applyAlignment="0">
      <protection locked="0"/>
    </xf>
    <xf numFmtId="193" fontId="87" fillId="0" borderId="0"/>
    <xf numFmtId="0" fontId="88" fillId="0" borderId="0" applyFill="0" applyBorder="0">
      <alignment horizontal="left" vertical="center"/>
    </xf>
    <xf numFmtId="0" fontId="89" fillId="0" borderId="0" applyFill="0" applyBorder="0">
      <alignment vertical="center"/>
    </xf>
    <xf numFmtId="179" fontId="39" fillId="0" borderId="0" applyFill="0" applyBorder="0">
      <alignment vertical="center"/>
    </xf>
    <xf numFmtId="0" fontId="11" fillId="4" borderId="0" applyNumberFormat="0" applyBorder="0" applyAlignment="0" applyProtection="0"/>
    <xf numFmtId="0" fontId="90" fillId="4" borderId="0" applyNumberFormat="0" applyBorder="0" applyAlignment="0" applyProtection="0"/>
    <xf numFmtId="0" fontId="11" fillId="4" borderId="0" applyNumberFormat="0" applyBorder="0" applyAlignment="0" applyProtection="0"/>
    <xf numFmtId="0" fontId="91" fillId="81" borderId="0" applyNumberFormat="0" applyBorder="0" applyAlignment="0" applyProtection="0"/>
    <xf numFmtId="0" fontId="91" fillId="81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40" fillId="0" borderId="0"/>
    <xf numFmtId="194" fontId="9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2" fillId="0" borderId="0"/>
    <xf numFmtId="0" fontId="21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2" fillId="0" borderId="0"/>
    <xf numFmtId="0" fontId="34" fillId="0" borderId="0"/>
    <xf numFmtId="0" fontId="21" fillId="0" borderId="0" applyFill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2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2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93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2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2" fillId="0" borderId="0"/>
    <xf numFmtId="0" fontId="4" fillId="0" borderId="0"/>
    <xf numFmtId="0" fontId="21" fillId="0" borderId="0"/>
    <xf numFmtId="0" fontId="4" fillId="0" borderId="0"/>
    <xf numFmtId="0" fontId="21" fillId="0" borderId="0">
      <alignment wrapText="1"/>
    </xf>
    <xf numFmtId="0" fontId="34" fillId="0" borderId="0"/>
    <xf numFmtId="0" fontId="34" fillId="0" borderId="0"/>
    <xf numFmtId="0" fontId="21" fillId="0" borderId="0"/>
    <xf numFmtId="0" fontId="34" fillId="0" borderId="0"/>
    <xf numFmtId="0" fontId="34" fillId="0" borderId="0"/>
    <xf numFmtId="0" fontId="34" fillId="0" borderId="0"/>
    <xf numFmtId="0" fontId="21" fillId="0" borderId="0"/>
    <xf numFmtId="0" fontId="21" fillId="0" borderId="0"/>
    <xf numFmtId="0" fontId="34" fillId="0" borderId="0"/>
    <xf numFmtId="0" fontId="4" fillId="0" borderId="0"/>
    <xf numFmtId="0" fontId="32" fillId="0" borderId="0"/>
    <xf numFmtId="0" fontId="21" fillId="0" borderId="0"/>
    <xf numFmtId="0" fontId="4" fillId="0" borderId="0"/>
    <xf numFmtId="0" fontId="21" fillId="0" borderId="0">
      <alignment wrapText="1"/>
    </xf>
    <xf numFmtId="0" fontId="4" fillId="0" borderId="0"/>
    <xf numFmtId="0" fontId="4" fillId="0" borderId="0"/>
    <xf numFmtId="0" fontId="4" fillId="0" borderId="0"/>
    <xf numFmtId="0" fontId="32" fillId="0" borderId="0"/>
    <xf numFmtId="0" fontId="34" fillId="0" borderId="0"/>
    <xf numFmtId="0" fontId="21" fillId="0" borderId="0"/>
    <xf numFmtId="0" fontId="4" fillId="0" borderId="0"/>
    <xf numFmtId="0" fontId="3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4" fillId="0" borderId="0"/>
    <xf numFmtId="0" fontId="22" fillId="0" borderId="0"/>
    <xf numFmtId="0" fontId="34" fillId="0" borderId="0"/>
    <xf numFmtId="0" fontId="22" fillId="0" borderId="0"/>
    <xf numFmtId="0" fontId="94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2" fillId="0" borderId="0"/>
    <xf numFmtId="166" fontId="21" fillId="0" borderId="0"/>
    <xf numFmtId="0" fontId="4" fillId="0" borderId="0"/>
    <xf numFmtId="0" fontId="4" fillId="0" borderId="0"/>
    <xf numFmtId="0" fontId="95" fillId="0" borderId="0">
      <alignment vertical="top"/>
    </xf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21" fillId="0" borderId="0" applyFill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9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39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39" fillId="0" borderId="0" applyFill="0" applyBorder="0">
      <alignment vertical="center"/>
    </xf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3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1" fillId="82" borderId="37" applyNumberFormat="0" applyFont="0" applyAlignment="0" applyProtection="0"/>
    <xf numFmtId="0" fontId="34" fillId="8" borderId="8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21" fillId="82" borderId="37" applyNumberFormat="0" applyFont="0" applyAlignment="0" applyProtection="0"/>
    <xf numFmtId="0" fontId="34" fillId="82" borderId="37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2" borderId="37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2" borderId="37" applyNumberFormat="0" applyFont="0" applyAlignment="0" applyProtection="0"/>
    <xf numFmtId="0" fontId="34" fillId="8" borderId="8" applyNumberFormat="0" applyFont="0" applyAlignment="0" applyProtection="0"/>
    <xf numFmtId="0" fontId="34" fillId="8" borderId="8" applyNumberFormat="0" applyFont="0" applyAlignment="0" applyProtection="0"/>
    <xf numFmtId="0" fontId="34" fillId="82" borderId="37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39" fillId="8" borderId="8" applyNumberFormat="0" applyFont="0" applyAlignment="0" applyProtection="0"/>
    <xf numFmtId="0" fontId="32" fillId="0" borderId="0" applyNumberFormat="0" applyFill="0" applyBorder="0" applyAlignment="0">
      <protection locked="0"/>
    </xf>
    <xf numFmtId="180" fontId="39" fillId="0" borderId="0" applyFill="0" applyBorder="0">
      <alignment vertical="center"/>
    </xf>
    <xf numFmtId="0" fontId="96" fillId="6" borderId="5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13" fillId="66" borderId="5" applyNumberFormat="0" applyAlignment="0" applyProtection="0"/>
    <xf numFmtId="0" fontId="13" fillId="6" borderId="5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6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7" fillId="67" borderId="38" applyNumberFormat="0" applyAlignment="0" applyProtection="0"/>
    <xf numFmtId="0" fontId="98" fillId="66" borderId="38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40" fontId="95" fillId="67" borderId="0">
      <alignment horizontal="right"/>
    </xf>
    <xf numFmtId="0" fontId="99" fillId="83" borderId="0">
      <alignment horizontal="center"/>
    </xf>
    <xf numFmtId="0" fontId="100" fillId="84" borderId="0"/>
    <xf numFmtId="0" fontId="100" fillId="84" borderId="0"/>
    <xf numFmtId="0" fontId="100" fillId="84" borderId="0"/>
    <xf numFmtId="0" fontId="100" fillId="84" borderId="0"/>
    <xf numFmtId="0" fontId="101" fillId="67" borderId="0" applyBorder="0">
      <alignment horizontal="centerContinuous"/>
    </xf>
    <xf numFmtId="0" fontId="102" fillId="84" borderId="0" applyBorder="0">
      <alignment horizontal="centerContinuous"/>
    </xf>
    <xf numFmtId="10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171" fontId="103" fillId="0" borderId="0"/>
    <xf numFmtId="181" fontId="39" fillId="0" borderId="0" applyFill="0" applyBorder="0">
      <alignment vertical="center"/>
    </xf>
    <xf numFmtId="0" fontId="104" fillId="0" borderId="0" applyFill="0" applyBorder="0">
      <alignment vertical="center"/>
    </xf>
    <xf numFmtId="0" fontId="85" fillId="0" borderId="0" applyFill="0" applyBorder="0">
      <alignment vertical="center"/>
    </xf>
    <xf numFmtId="177" fontId="39" fillId="0" borderId="0" applyFill="0" applyBorder="0">
      <alignment vertical="center"/>
    </xf>
    <xf numFmtId="178" fontId="39" fillId="0" borderId="0" applyFill="0" applyBorder="0">
      <alignment vertical="center"/>
    </xf>
    <xf numFmtId="0" fontId="59" fillId="0" borderId="0" applyFill="0" applyBorder="0">
      <alignment vertical="center"/>
    </xf>
    <xf numFmtId="0" fontId="63" fillId="0" borderId="0" applyFill="0" applyBorder="0">
      <alignment vertical="center"/>
    </xf>
    <xf numFmtId="0" fontId="67" fillId="0" borderId="0" applyFill="0" applyBorder="0">
      <alignment vertical="center"/>
    </xf>
    <xf numFmtId="0" fontId="68" fillId="0" borderId="0" applyFill="0" applyBorder="0">
      <alignment vertical="center"/>
    </xf>
    <xf numFmtId="0" fontId="73" fillId="0" borderId="0" applyFill="0" applyBorder="0">
      <alignment horizontal="center" vertical="center"/>
    </xf>
    <xf numFmtId="0" fontId="73" fillId="0" borderId="0" applyFill="0" applyBorder="0">
      <alignment horizontal="center" vertical="center"/>
    </xf>
    <xf numFmtId="0" fontId="75" fillId="0" borderId="0" applyFill="0" applyBorder="0">
      <alignment vertical="center"/>
    </xf>
    <xf numFmtId="0" fontId="89" fillId="0" borderId="0" applyFill="0" applyBorder="0">
      <alignment vertical="center"/>
    </xf>
    <xf numFmtId="179" fontId="39" fillId="0" borderId="0" applyFill="0" applyBorder="0">
      <alignment vertical="center"/>
    </xf>
    <xf numFmtId="0" fontId="39" fillId="0" borderId="0" applyFill="0" applyBorder="0">
      <alignment vertical="center"/>
    </xf>
    <xf numFmtId="180" fontId="39" fillId="0" borderId="0" applyFill="0" applyBorder="0">
      <alignment vertical="center"/>
    </xf>
    <xf numFmtId="181" fontId="39" fillId="0" borderId="0" applyFill="0" applyBorder="0">
      <alignment vertical="center"/>
    </xf>
    <xf numFmtId="0" fontId="85" fillId="0" borderId="0" applyFill="0" applyBorder="0">
      <alignment vertical="center"/>
    </xf>
    <xf numFmtId="0" fontId="105" fillId="0" borderId="0" applyFill="0" applyBorder="0">
      <alignment vertical="center"/>
    </xf>
    <xf numFmtId="0" fontId="24" fillId="0" borderId="0" applyFill="0" applyBorder="0">
      <alignment vertical="center"/>
    </xf>
    <xf numFmtId="0" fontId="68" fillId="0" borderId="0" applyFill="0" applyBorder="0">
      <alignment vertical="center"/>
      <protection locked="0"/>
    </xf>
    <xf numFmtId="0" fontId="76" fillId="0" borderId="0" applyFill="0" applyBorder="0">
      <alignment vertical="center"/>
    </xf>
    <xf numFmtId="0" fontId="77" fillId="0" borderId="0" applyFill="0" applyBorder="0">
      <alignment vertical="center"/>
    </xf>
    <xf numFmtId="0" fontId="78" fillId="0" borderId="0" applyFill="0" applyBorder="0">
      <alignment vertical="center"/>
    </xf>
    <xf numFmtId="0" fontId="78" fillId="0" borderId="0" applyFill="0" applyBorder="0">
      <alignment vertical="center"/>
    </xf>
    <xf numFmtId="182" fontId="39" fillId="0" borderId="0" applyFill="0" applyBorder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195" fontId="106" fillId="0" borderId="39"/>
    <xf numFmtId="195" fontId="106" fillId="0" borderId="39"/>
    <xf numFmtId="0" fontId="107" fillId="0" borderId="23">
      <alignment horizontal="center"/>
    </xf>
    <xf numFmtId="0" fontId="107" fillId="0" borderId="23">
      <alignment horizontal="center"/>
    </xf>
    <xf numFmtId="0" fontId="107" fillId="0" borderId="23">
      <alignment horizontal="center"/>
    </xf>
    <xf numFmtId="0" fontId="107" fillId="0" borderId="23">
      <alignment horizontal="center"/>
    </xf>
    <xf numFmtId="3" fontId="48" fillId="0" borderId="0" applyFont="0" applyFill="0" applyBorder="0" applyAlignment="0" applyProtection="0"/>
    <xf numFmtId="0" fontId="48" fillId="85" borderId="0" applyNumberFormat="0" applyFont="0" applyBorder="0" applyAlignment="0" applyProtection="0"/>
    <xf numFmtId="196" fontId="21" fillId="0" borderId="0"/>
    <xf numFmtId="197" fontId="32" fillId="0" borderId="0" applyFill="0" applyBorder="0">
      <alignment horizontal="right" vertical="center"/>
    </xf>
    <xf numFmtId="180" fontId="32" fillId="0" borderId="0" applyFill="0" applyBorder="0">
      <alignment horizontal="right" vertical="center"/>
    </xf>
    <xf numFmtId="198" fontId="32" fillId="0" borderId="0" applyFill="0" applyBorder="0">
      <alignment horizontal="right" vertical="center"/>
    </xf>
    <xf numFmtId="166" fontId="23" fillId="0" borderId="0" applyNumberFormat="0" applyFill="0" applyBorder="0" applyAlignment="0" applyProtection="0"/>
    <xf numFmtId="166" fontId="100" fillId="35" borderId="0" applyNumberFormat="0" applyBorder="0" applyProtection="0">
      <alignment horizontal="centerContinuous"/>
    </xf>
    <xf numFmtId="166" fontId="108" fillId="0" borderId="0" applyNumberFormat="0" applyFill="0" applyBorder="0" applyAlignment="0" applyProtection="0"/>
    <xf numFmtId="0" fontId="21" fillId="82" borderId="0" applyNumberFormat="0" applyFont="0" applyBorder="0" applyAlignment="0" applyProtection="0"/>
    <xf numFmtId="0" fontId="21" fillId="67" borderId="0" applyNumberFormat="0" applyFont="0" applyBorder="0" applyAlignment="0" applyProtection="0"/>
    <xf numFmtId="0" fontId="21" fillId="66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66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Border="0" applyAlignment="0" applyProtection="0"/>
    <xf numFmtId="0" fontId="105" fillId="0" borderId="0" applyFill="0" applyBorder="0">
      <alignment vertical="center"/>
    </xf>
    <xf numFmtId="0" fontId="109" fillId="0" borderId="0" applyNumberFormat="0" applyFill="0" applyBorder="0" applyAlignment="0" applyProtection="0"/>
    <xf numFmtId="0" fontId="21" fillId="86" borderId="0" applyNumberFormat="0" applyFont="0" applyBorder="0" applyAlignment="0">
      <alignment vertical="center"/>
    </xf>
    <xf numFmtId="175" fontId="32" fillId="0" borderId="0"/>
    <xf numFmtId="0" fontId="21" fillId="0" borderId="0"/>
    <xf numFmtId="0" fontId="110" fillId="0" borderId="0" applyNumberFormat="0" applyBorder="0" applyAlignment="0"/>
    <xf numFmtId="0" fontId="88" fillId="0" borderId="0"/>
    <xf numFmtId="0" fontId="111" fillId="0" borderId="0"/>
    <xf numFmtId="15" fontId="21" fillId="0" borderId="0"/>
    <xf numFmtId="10" fontId="21" fillId="0" borderId="0"/>
    <xf numFmtId="0" fontId="68" fillId="0" borderId="0" applyFill="0" applyBorder="0">
      <alignment vertical="center"/>
      <protection locked="0"/>
    </xf>
    <xf numFmtId="0" fontId="112" fillId="35" borderId="16" applyBorder="0" applyProtection="0">
      <alignment horizontal="centerContinuous" vertical="center"/>
    </xf>
    <xf numFmtId="0" fontId="112" fillId="35" borderId="16" applyBorder="0" applyProtection="0">
      <alignment horizontal="centerContinuous" vertical="center"/>
    </xf>
    <xf numFmtId="0" fontId="112" fillId="35" borderId="16" applyBorder="0" applyProtection="0">
      <alignment horizontal="centerContinuous" vertical="center"/>
    </xf>
    <xf numFmtId="0" fontId="112" fillId="35" borderId="16" applyBorder="0" applyProtection="0">
      <alignment horizontal="centerContinuous" vertical="center"/>
    </xf>
    <xf numFmtId="0" fontId="113" fillId="0" borderId="0" applyBorder="0" applyProtection="0">
      <alignment vertical="center"/>
    </xf>
    <xf numFmtId="0" fontId="114" fillId="0" borderId="0">
      <alignment horizontal="left"/>
    </xf>
    <xf numFmtId="0" fontId="114" fillId="0" borderId="11" applyFill="0" applyBorder="0" applyProtection="0">
      <alignment horizontal="left" vertical="top"/>
    </xf>
    <xf numFmtId="0" fontId="114" fillId="0" borderId="11" applyFill="0" applyBorder="0" applyProtection="0">
      <alignment horizontal="left" vertical="top"/>
    </xf>
    <xf numFmtId="49" fontId="21" fillId="0" borderId="0" applyFont="0" applyFill="0" applyBorder="0" applyAlignment="0" applyProtection="0"/>
    <xf numFmtId="0" fontId="115" fillId="0" borderId="0"/>
    <xf numFmtId="0" fontId="116" fillId="0" borderId="0"/>
    <xf numFmtId="0" fontId="116" fillId="0" borderId="0"/>
    <xf numFmtId="0" fontId="115" fillId="0" borderId="0"/>
    <xf numFmtId="193" fontId="117" fillId="0" borderId="0"/>
    <xf numFmtId="15" fontId="118" fillId="35" borderId="0" applyBorder="0" applyProtection="0">
      <alignment horizontal="centerContinuous"/>
    </xf>
    <xf numFmtId="15" fontId="119" fillId="35" borderId="0" applyBorder="0" applyProtection="0">
      <alignment horizontal="centerContinuous"/>
    </xf>
    <xf numFmtId="166" fontId="100" fillId="35" borderId="0" applyNumberFormat="0" applyBorder="0" applyProtection="0">
      <alignment horizontal="centerContinuous"/>
    </xf>
    <xf numFmtId="166" fontId="100" fillId="35" borderId="0" applyNumberFormat="0" applyBorder="0" applyProtection="0">
      <alignment horizontal="centerContinuous"/>
    </xf>
    <xf numFmtId="166" fontId="100" fillId="35" borderId="0" applyNumberFormat="0" applyBorder="0" applyProtection="0">
      <alignment horizontal="centerContinuous"/>
    </xf>
    <xf numFmtId="166" fontId="100" fillId="35" borderId="0" applyNumberFormat="0" applyBorder="0" applyProtection="0">
      <alignment horizontal="centerContinuous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0" fillId="0" borderId="0" applyFill="0" applyBorder="0">
      <alignment horizontal="left" vertical="center"/>
      <protection locked="0"/>
    </xf>
    <xf numFmtId="0" fontId="115" fillId="0" borderId="0"/>
    <xf numFmtId="0" fontId="121" fillId="0" borderId="0" applyFill="0" applyBorder="0">
      <alignment horizontal="left" vertical="center"/>
      <protection locked="0"/>
    </xf>
    <xf numFmtId="0" fontId="19" fillId="0" borderId="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19" fillId="0" borderId="41" applyNumberFormat="0" applyFill="0" applyAlignment="0" applyProtection="0"/>
    <xf numFmtId="0" fontId="19" fillId="0" borderId="9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1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0" applyNumberFormat="0" applyFill="0" applyAlignment="0" applyProtection="0"/>
    <xf numFmtId="0" fontId="52" fillId="0" borderId="41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7" fillId="0" borderId="0" applyNumberFormat="0" applyFill="0" applyBorder="0" applyAlignment="0" applyProtection="0"/>
    <xf numFmtId="199" fontId="21" fillId="0" borderId="16" applyBorder="0" applyProtection="0">
      <alignment horizontal="right"/>
    </xf>
    <xf numFmtId="199" fontId="21" fillId="0" borderId="16" applyBorder="0" applyProtection="0">
      <alignment horizontal="right"/>
    </xf>
    <xf numFmtId="199" fontId="21" fillId="0" borderId="16" applyBorder="0" applyProtection="0">
      <alignment horizontal="right"/>
    </xf>
    <xf numFmtId="199" fontId="21" fillId="0" borderId="16" applyBorder="0" applyProtection="0">
      <alignment horizontal="right"/>
    </xf>
    <xf numFmtId="182" fontId="39" fillId="0" borderId="0" applyFill="0" applyBorder="0">
      <alignment vertical="center"/>
    </xf>
    <xf numFmtId="0" fontId="122" fillId="0" borderId="0"/>
    <xf numFmtId="0" fontId="3" fillId="22" borderId="0" applyNumberFormat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23" fillId="3" borderId="0" applyNumberFormat="0" applyBorder="0" applyAlignment="0" applyProtection="0"/>
    <xf numFmtId="0" fontId="124" fillId="87" borderId="43" applyNumberFormat="0" applyAlignment="0" applyProtection="0"/>
    <xf numFmtId="0" fontId="125" fillId="7" borderId="7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56" fillId="0" borderId="1" applyNumberFormat="0" applyFill="0" applyAlignment="0" applyProtection="0"/>
    <xf numFmtId="0" fontId="60" fillId="0" borderId="2" applyNumberFormat="0" applyFill="0" applyAlignment="0" applyProtection="0"/>
    <xf numFmtId="0" fontId="127" fillId="0" borderId="3" applyNumberFormat="0" applyFill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80" fillId="73" borderId="4" applyNumberFormat="0" applyAlignment="0" applyProtection="0"/>
    <xf numFmtId="0" fontId="128" fillId="0" borderId="0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88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0" fillId="8" borderId="8" applyNumberFormat="0" applyAlignment="0" applyProtection="0"/>
    <xf numFmtId="0" fontId="96" fillId="6" borderId="5" applyNumberForma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42" borderId="0" applyNumberFormat="0" applyBorder="0" applyAlignment="0" applyProtection="0"/>
    <xf numFmtId="0" fontId="34" fillId="36" borderId="0" applyNumberFormat="0" applyBorder="0" applyAlignment="0" applyProtection="0"/>
    <xf numFmtId="0" fontId="34" fillId="43" borderId="0" applyNumberFormat="0" applyBorder="0" applyAlignment="0" applyProtection="0"/>
    <xf numFmtId="0" fontId="34" fillId="37" borderId="0" applyNumberFormat="0" applyBorder="0" applyAlignment="0" applyProtection="0"/>
    <xf numFmtId="0" fontId="34" fillId="82" borderId="0" applyNumberFormat="0" applyBorder="0" applyAlignment="0" applyProtection="0"/>
    <xf numFmtId="0" fontId="34" fillId="38" borderId="0" applyNumberFormat="0" applyBorder="0" applyAlignment="0" applyProtection="0"/>
    <xf numFmtId="0" fontId="34" fillId="41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82" borderId="0" applyNumberFormat="0" applyBorder="0" applyAlignment="0" applyProtection="0"/>
    <xf numFmtId="0" fontId="34" fillId="41" borderId="0" applyNumberFormat="0" applyBorder="0" applyAlignment="0" applyProtection="0"/>
    <xf numFmtId="0" fontId="34" fillId="40" borderId="0" applyNumberFormat="0" applyBorder="0" applyAlignment="0" applyProtection="0"/>
    <xf numFmtId="0" fontId="34" fillId="42" borderId="0" applyNumberFormat="0" applyBorder="0" applyAlignment="0" applyProtection="0"/>
    <xf numFmtId="0" fontId="34" fillId="43" borderId="0" applyNumberFormat="0" applyBorder="0" applyAlignment="0" applyProtection="0"/>
    <xf numFmtId="0" fontId="34" fillId="81" borderId="0" applyNumberFormat="0" applyBorder="0" applyAlignment="0" applyProtection="0"/>
    <xf numFmtId="0" fontId="34" fillId="44" borderId="0" applyNumberFormat="0" applyBorder="0" applyAlignment="0" applyProtection="0"/>
    <xf numFmtId="0" fontId="34" fillId="37" borderId="0" applyNumberFormat="0" applyBorder="0" applyAlignment="0" applyProtection="0"/>
    <xf numFmtId="0" fontId="34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2" borderId="0" applyNumberFormat="0" applyBorder="0" applyAlignment="0" applyProtection="0"/>
    <xf numFmtId="0" fontId="34" fillId="82" borderId="0" applyNumberFormat="0" applyBorder="0" applyAlignment="0" applyProtection="0"/>
    <xf numFmtId="0" fontId="34" fillId="45" borderId="0" applyNumberFormat="0" applyBorder="0" applyAlignment="0" applyProtection="0"/>
    <xf numFmtId="0" fontId="35" fillId="40" borderId="0" applyNumberFormat="0" applyBorder="0" applyAlignment="0" applyProtection="0"/>
    <xf numFmtId="0" fontId="35" fillId="46" borderId="0" applyNumberFormat="0" applyBorder="0" applyAlignment="0" applyProtection="0"/>
    <xf numFmtId="0" fontId="35" fillId="63" borderId="0" applyNumberFormat="0" applyBorder="0" applyAlignment="0" applyProtection="0"/>
    <xf numFmtId="0" fontId="35" fillId="43" borderId="0" applyNumberFormat="0" applyBorder="0" applyAlignment="0" applyProtection="0"/>
    <xf numFmtId="0" fontId="35" fillId="45" borderId="0" applyNumberFormat="0" applyBorder="0" applyAlignment="0" applyProtection="0"/>
    <xf numFmtId="0" fontId="35" fillId="44" borderId="0" applyNumberFormat="0" applyBorder="0" applyAlignment="0" applyProtection="0"/>
    <xf numFmtId="0" fontId="35" fillId="37" borderId="0" applyNumberFormat="0" applyBorder="0" applyAlignment="0" applyProtection="0"/>
    <xf numFmtId="0" fontId="35" fillId="47" borderId="0" applyNumberFormat="0" applyBorder="0" applyAlignment="0" applyProtection="0"/>
    <xf numFmtId="0" fontId="35" fillId="40" borderId="0" applyNumberFormat="0" applyBorder="0" applyAlignment="0" applyProtection="0"/>
    <xf numFmtId="0" fontId="35" fillId="48" borderId="0" applyNumberFormat="0" applyBorder="0" applyAlignment="0" applyProtection="0"/>
    <xf numFmtId="0" fontId="35" fillId="43" borderId="0" applyNumberFormat="0" applyBorder="0" applyAlignment="0" applyProtection="0"/>
    <xf numFmtId="0" fontId="35" fillId="49" borderId="0" applyNumberFormat="0" applyBorder="0" applyAlignment="0" applyProtection="0"/>
    <xf numFmtId="0" fontId="35" fillId="94" borderId="0" applyNumberFormat="0" applyBorder="0" applyAlignment="0" applyProtection="0"/>
    <xf numFmtId="0" fontId="20" fillId="9" borderId="0" applyNumberFormat="0" applyBorder="0" applyAlignment="0" applyProtection="0"/>
    <xf numFmtId="0" fontId="35" fillId="54" borderId="0" applyNumberFormat="0" applyBorder="0" applyAlignment="0" applyProtection="0"/>
    <xf numFmtId="0" fontId="35" fillId="63" borderId="0" applyNumberFormat="0" applyBorder="0" applyAlignment="0" applyProtection="0"/>
    <xf numFmtId="0" fontId="35" fillId="58" borderId="0" applyNumberFormat="0" applyBorder="0" applyAlignment="0" applyProtection="0"/>
    <xf numFmtId="0" fontId="35" fillId="45" borderId="0" applyNumberFormat="0" applyBorder="0" applyAlignment="0" applyProtection="0"/>
    <xf numFmtId="0" fontId="35" fillId="60" borderId="0" applyNumberFormat="0" applyBorder="0" applyAlignment="0" applyProtection="0"/>
    <xf numFmtId="0" fontId="35" fillId="95" borderId="0" applyNumberFormat="0" applyBorder="0" applyAlignment="0" applyProtection="0"/>
    <xf numFmtId="0" fontId="35" fillId="47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48" borderId="0" applyNumberFormat="0" applyBorder="0" applyAlignment="0" applyProtection="0"/>
    <xf numFmtId="0" fontId="35" fillId="58" borderId="0" applyNumberFormat="0" applyBorder="0" applyAlignment="0" applyProtection="0"/>
    <xf numFmtId="0" fontId="35" fillId="63" borderId="0" applyNumberFormat="0" applyBorder="0" applyAlignment="0" applyProtection="0"/>
    <xf numFmtId="203" fontId="32" fillId="0" borderId="45">
      <alignment horizontal="right" vertical="center"/>
      <protection locked="0"/>
    </xf>
    <xf numFmtId="0" fontId="41" fillId="39" borderId="0" applyNumberFormat="0" applyBorder="0" applyAlignment="0" applyProtection="0"/>
    <xf numFmtId="0" fontId="41" fillId="37" borderId="0" applyNumberFormat="0" applyBorder="0" applyAlignment="0" applyProtection="0"/>
    <xf numFmtId="0" fontId="132" fillId="67" borderId="46" applyNumberFormat="0" applyAlignment="0" applyProtection="0"/>
    <xf numFmtId="0" fontId="46" fillId="66" borderId="46" applyNumberFormat="0" applyAlignment="0" applyProtection="0"/>
    <xf numFmtId="0" fontId="43" fillId="68" borderId="29" applyNumberFormat="0" applyAlignment="0" applyProtection="0"/>
    <xf numFmtId="0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133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204" fontId="21" fillId="0" borderId="0" applyFon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186" fontId="21" fillId="0" borderId="0" applyFont="0" applyFill="0" applyBorder="0" applyAlignment="0" applyProtection="0"/>
    <xf numFmtId="0" fontId="55" fillId="40" borderId="0" applyNumberFormat="0" applyBorder="0" applyAlignment="0" applyProtection="0"/>
    <xf numFmtId="0" fontId="55" fillId="38" borderId="0" applyNumberFormat="0" applyBorder="0" applyAlignment="0" applyProtection="0"/>
    <xf numFmtId="0" fontId="135" fillId="0" borderId="47" applyNumberFormat="0" applyFill="0" applyAlignment="0" applyProtection="0"/>
    <xf numFmtId="0" fontId="136" fillId="0" borderId="30" applyNumberFormat="0" applyFill="0" applyAlignment="0" applyProtection="0"/>
    <xf numFmtId="0" fontId="137" fillId="0" borderId="48" applyNumberFormat="0" applyFill="0" applyAlignment="0" applyProtection="0"/>
    <xf numFmtId="0" fontId="138" fillId="0" borderId="31" applyNumberFormat="0" applyFill="0" applyAlignment="0" applyProtection="0"/>
    <xf numFmtId="0" fontId="65" fillId="0" borderId="49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39" fillId="0" borderId="0" applyNumberFormat="0" applyFill="0" applyBorder="0" applyAlignment="0" applyProtection="0"/>
    <xf numFmtId="0" fontId="81" fillId="81" borderId="46" applyNumberFormat="0" applyAlignment="0" applyProtection="0"/>
    <xf numFmtId="205" fontId="140" fillId="96" borderId="0" applyProtection="0"/>
    <xf numFmtId="0" fontId="141" fillId="0" borderId="50" applyNumberFormat="0" applyFill="0" applyAlignment="0" applyProtection="0"/>
    <xf numFmtId="0" fontId="84" fillId="0" borderId="35" applyNumberFormat="0" applyFill="0" applyAlignment="0" applyProtection="0"/>
    <xf numFmtId="0" fontId="142" fillId="81" borderId="0" applyNumberFormat="0" applyBorder="0" applyAlignment="0" applyProtection="0"/>
    <xf numFmtId="0" fontId="91" fillId="81" borderId="0" applyNumberFormat="0" applyBorder="0" applyAlignment="0" applyProtection="0"/>
    <xf numFmtId="0" fontId="2" fillId="0" borderId="0"/>
    <xf numFmtId="0" fontId="21" fillId="0" borderId="0"/>
    <xf numFmtId="166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43" fillId="0" borderId="0"/>
    <xf numFmtId="0" fontId="2" fillId="0" borderId="0"/>
    <xf numFmtId="0" fontId="21" fillId="0" borderId="0"/>
    <xf numFmtId="166" fontId="21" fillId="0" borderId="0"/>
    <xf numFmtId="0" fontId="2" fillId="0" borderId="0"/>
    <xf numFmtId="0" fontId="4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6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43" fillId="82" borderId="51" applyNumberFormat="0" applyFont="0" applyAlignment="0" applyProtection="0"/>
    <xf numFmtId="0" fontId="97" fillId="66" borderId="52" applyNumberFormat="0" applyAlignment="0" applyProtection="0"/>
    <xf numFmtId="206" fontId="21" fillId="0" borderId="0" applyFill="0" applyBorder="0"/>
    <xf numFmtId="206" fontId="21" fillId="0" borderId="0" applyFill="0" applyBorder="0"/>
    <xf numFmtId="196" fontId="21" fillId="0" borderId="0"/>
    <xf numFmtId="196" fontId="21" fillId="0" borderId="0"/>
    <xf numFmtId="0" fontId="21" fillId="82" borderId="0" applyNumberFormat="0" applyFont="0" applyBorder="0" applyAlignment="0" applyProtection="0"/>
    <xf numFmtId="0" fontId="21" fillId="67" borderId="0" applyNumberFormat="0" applyFont="0" applyBorder="0" applyAlignment="0" applyProtection="0"/>
    <xf numFmtId="0" fontId="21" fillId="66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66" borderId="0" applyNumberFormat="0" applyFont="0" applyBorder="0" applyAlignment="0" applyProtection="0"/>
    <xf numFmtId="0" fontId="21" fillId="0" borderId="0" applyNumberFormat="0" applyFont="0" applyFill="0" applyBorder="0" applyAlignment="0" applyProtection="0"/>
    <xf numFmtId="0" fontId="21" fillId="0" borderId="0" applyNumberFormat="0" applyFont="0" applyBorder="0" applyAlignment="0" applyProtection="0"/>
    <xf numFmtId="0" fontId="21" fillId="0" borderId="0"/>
    <xf numFmtId="15" fontId="21" fillId="0" borderId="0"/>
    <xf numFmtId="15" fontId="21" fillId="0" borderId="0"/>
    <xf numFmtId="10" fontId="21" fillId="0" borderId="0"/>
    <xf numFmtId="10" fontId="21" fillId="0" borderId="0"/>
    <xf numFmtId="49" fontId="21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53" applyNumberFormat="0" applyFill="0" applyAlignment="0" applyProtection="0"/>
    <xf numFmtId="0" fontId="52" fillId="0" borderId="54" applyNumberFormat="0" applyFill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199" fontId="21" fillId="0" borderId="16" applyBorder="0" applyProtection="0">
      <alignment horizontal="right"/>
    </xf>
    <xf numFmtId="0" fontId="1" fillId="22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22">
    <xf numFmtId="166" fontId="0" fillId="0" borderId="0" xfId="0"/>
    <xf numFmtId="0" fontId="23" fillId="0" borderId="0" xfId="11" applyFont="1"/>
    <xf numFmtId="170" fontId="28" fillId="0" borderId="0" xfId="12" applyNumberFormat="1" applyFont="1" applyBorder="1" applyAlignment="1">
      <alignment horizontal="center" wrapText="1"/>
    </xf>
    <xf numFmtId="0" fontId="21" fillId="0" borderId="0" xfId="11"/>
    <xf numFmtId="0" fontId="29" fillId="35" borderId="18" xfId="11" applyFont="1" applyFill="1" applyBorder="1" applyAlignment="1">
      <alignment horizontal="center" wrapText="1"/>
    </xf>
    <xf numFmtId="0" fontId="29" fillId="35" borderId="19" xfId="11" applyFont="1" applyFill="1" applyBorder="1" applyAlignment="1">
      <alignment wrapText="1"/>
    </xf>
    <xf numFmtId="0" fontId="29" fillId="35" borderId="0" xfId="11" applyFont="1" applyFill="1" applyBorder="1" applyAlignment="1">
      <alignment horizontal="center" wrapText="1"/>
    </xf>
    <xf numFmtId="0" fontId="29" fillId="35" borderId="21" xfId="11" applyFont="1" applyFill="1" applyBorder="1" applyAlignment="1">
      <alignment wrapText="1"/>
    </xf>
    <xf numFmtId="0" fontId="28" fillId="0" borderId="20" xfId="11" applyFont="1" applyBorder="1" applyAlignment="1">
      <alignment wrapText="1"/>
    </xf>
    <xf numFmtId="170" fontId="28" fillId="0" borderId="21" xfId="12" applyNumberFormat="1" applyFont="1" applyBorder="1" applyAlignment="1">
      <alignment horizontal="center" wrapText="1"/>
    </xf>
    <xf numFmtId="171" fontId="0" fillId="0" borderId="0" xfId="6" applyNumberFormat="1" applyFont="1"/>
    <xf numFmtId="172" fontId="28" fillId="0" borderId="0" xfId="12" applyNumberFormat="1" applyFont="1" applyBorder="1" applyAlignment="1">
      <alignment horizontal="center" wrapText="1"/>
    </xf>
    <xf numFmtId="172" fontId="28" fillId="0" borderId="21" xfId="12" applyNumberFormat="1" applyFont="1" applyBorder="1" applyAlignment="1">
      <alignment horizontal="center" wrapText="1"/>
    </xf>
    <xf numFmtId="0" fontId="30" fillId="0" borderId="22" xfId="11" applyFont="1" applyBorder="1" applyAlignment="1">
      <alignment wrapText="1"/>
    </xf>
    <xf numFmtId="170" fontId="30" fillId="0" borderId="23" xfId="12" applyNumberFormat="1" applyFont="1" applyBorder="1" applyAlignment="1">
      <alignment horizontal="center" wrapText="1"/>
    </xf>
    <xf numFmtId="170" fontId="30" fillId="0" borderId="24" xfId="12" applyNumberFormat="1" applyFont="1" applyBorder="1" applyAlignment="1">
      <alignment horizontal="center" wrapText="1"/>
    </xf>
    <xf numFmtId="171" fontId="21" fillId="0" borderId="0" xfId="6" applyNumberFormat="1"/>
    <xf numFmtId="0" fontId="29" fillId="35" borderId="19" xfId="11" applyFont="1" applyFill="1" applyBorder="1" applyAlignment="1">
      <alignment horizontal="center" wrapText="1"/>
    </xf>
    <xf numFmtId="0" fontId="29" fillId="35" borderId="21" xfId="11" applyFont="1" applyFill="1" applyBorder="1" applyAlignment="1">
      <alignment horizontal="center" wrapText="1"/>
    </xf>
    <xf numFmtId="0" fontId="28" fillId="0" borderId="25" xfId="11" applyFont="1" applyBorder="1" applyAlignment="1">
      <alignment horizontal="justify" wrapText="1"/>
    </xf>
    <xf numFmtId="0" fontId="30" fillId="0" borderId="26" xfId="11" applyFont="1" applyBorder="1" applyAlignment="1">
      <alignment wrapText="1"/>
    </xf>
    <xf numFmtId="10" fontId="21" fillId="0" borderId="0" xfId="11" applyNumberFormat="1"/>
    <xf numFmtId="173" fontId="21" fillId="0" borderId="0" xfId="1" applyNumberFormat="1"/>
    <xf numFmtId="174" fontId="21" fillId="0" borderId="0" xfId="1" applyNumberFormat="1"/>
    <xf numFmtId="166" fontId="31" fillId="0" borderId="0" xfId="0" applyFont="1"/>
    <xf numFmtId="172" fontId="30" fillId="0" borderId="23" xfId="12" applyNumberFormat="1" applyFont="1" applyBorder="1" applyAlignment="1">
      <alignment horizontal="center" wrapText="1"/>
    </xf>
    <xf numFmtId="172" fontId="30" fillId="0" borderId="24" xfId="12" applyNumberFormat="1" applyFont="1" applyBorder="1" applyAlignment="1">
      <alignment horizontal="center" wrapText="1"/>
    </xf>
    <xf numFmtId="0" fontId="100" fillId="80" borderId="20" xfId="3028" applyFont="1" applyFill="1" applyBorder="1"/>
    <xf numFmtId="0" fontId="100" fillId="80" borderId="20" xfId="3028" applyFont="1" applyFill="1" applyBorder="1" applyAlignment="1">
      <alignment horizontal="center"/>
    </xf>
    <xf numFmtId="0" fontId="100" fillId="80" borderId="44" xfId="3028" applyFont="1" applyFill="1" applyBorder="1" applyAlignment="1">
      <alignment wrapText="1"/>
    </xf>
    <xf numFmtId="0" fontId="0" fillId="0" borderId="0" xfId="3028" applyFont="1"/>
    <xf numFmtId="168" fontId="0" fillId="0" borderId="0" xfId="428" applyFont="1"/>
    <xf numFmtId="169" fontId="0" fillId="0" borderId="0" xfId="3365" applyFont="1"/>
    <xf numFmtId="0" fontId="0" fillId="89" borderId="0" xfId="3028" applyFont="1" applyFill="1"/>
    <xf numFmtId="201" fontId="0" fillId="89" borderId="0" xfId="3028" applyNumberFormat="1" applyFont="1" applyFill="1"/>
    <xf numFmtId="0" fontId="0" fillId="79" borderId="0" xfId="3028" applyFont="1" applyFill="1"/>
    <xf numFmtId="0" fontId="21" fillId="79" borderId="0" xfId="3028" applyFont="1" applyFill="1"/>
    <xf numFmtId="201" fontId="0" fillId="79" borderId="0" xfId="3028" applyNumberFormat="1" applyFont="1" applyFill="1"/>
    <xf numFmtId="201" fontId="0" fillId="0" borderId="0" xfId="3028" applyNumberFormat="1" applyFont="1"/>
    <xf numFmtId="0" fontId="0" fillId="90" borderId="0" xfId="3028" applyFont="1" applyFill="1"/>
    <xf numFmtId="201" fontId="0" fillId="90" borderId="0" xfId="3028" applyNumberFormat="1" applyFont="1" applyFill="1"/>
    <xf numFmtId="0" fontId="0" fillId="75" borderId="0" xfId="3028" applyFont="1" applyFill="1"/>
    <xf numFmtId="201" fontId="0" fillId="75" borderId="0" xfId="3028" applyNumberFormat="1" applyFont="1" applyFill="1"/>
    <xf numFmtId="0" fontId="0" fillId="91" borderId="0" xfId="3028" applyFont="1" applyFill="1"/>
    <xf numFmtId="201" fontId="0" fillId="91" borderId="0" xfId="3028" applyNumberFormat="1" applyFont="1" applyFill="1"/>
    <xf numFmtId="0" fontId="0" fillId="92" borderId="0" xfId="3028" applyFont="1" applyFill="1"/>
    <xf numFmtId="201" fontId="0" fillId="92" borderId="0" xfId="3028" applyNumberFormat="1" applyFont="1" applyFill="1"/>
    <xf numFmtId="0" fontId="21" fillId="92" borderId="0" xfId="3028" applyFont="1" applyFill="1"/>
    <xf numFmtId="0" fontId="0" fillId="93" borderId="0" xfId="3028" applyFont="1" applyFill="1"/>
    <xf numFmtId="201" fontId="0" fillId="93" borderId="0" xfId="3028" applyNumberFormat="1" applyFont="1" applyFill="1"/>
    <xf numFmtId="201" fontId="21" fillId="0" borderId="0" xfId="441" applyNumberFormat="1"/>
    <xf numFmtId="0" fontId="0" fillId="64" borderId="0" xfId="3028" applyFont="1" applyFill="1"/>
    <xf numFmtId="201" fontId="0" fillId="64" borderId="0" xfId="3028" applyNumberFormat="1" applyFont="1" applyFill="1"/>
    <xf numFmtId="0" fontId="27" fillId="33" borderId="0" xfId="3028" applyFont="1" applyFill="1"/>
    <xf numFmtId="202" fontId="27" fillId="33" borderId="0" xfId="5874" applyNumberFormat="1" applyFont="1" applyFill="1"/>
    <xf numFmtId="0" fontId="0" fillId="80" borderId="44" xfId="3028" applyFont="1" applyFill="1" applyBorder="1" applyAlignment="1">
      <alignment wrapText="1"/>
    </xf>
    <xf numFmtId="168" fontId="27" fillId="33" borderId="0" xfId="428" applyFont="1" applyFill="1"/>
    <xf numFmtId="3" fontId="0" fillId="0" borderId="0" xfId="3028" applyNumberFormat="1" applyFont="1"/>
    <xf numFmtId="172" fontId="21" fillId="0" borderId="0" xfId="6" applyNumberFormat="1"/>
    <xf numFmtId="172" fontId="30" fillId="0" borderId="22" xfId="11" applyNumberFormat="1" applyFont="1" applyBorder="1" applyAlignment="1">
      <alignment wrapText="1"/>
    </xf>
    <xf numFmtId="167" fontId="26" fillId="0" borderId="59" xfId="5031" applyNumberFormat="1" applyFont="1" applyFill="1" applyBorder="1" applyAlignment="1">
      <alignment horizontal="center" vertical="center"/>
    </xf>
    <xf numFmtId="0" fontId="144" fillId="0" borderId="0" xfId="9" applyFont="1" applyAlignment="1">
      <alignment vertical="center"/>
    </xf>
    <xf numFmtId="0" fontId="146" fillId="0" borderId="0" xfId="9" applyFont="1" applyAlignment="1">
      <alignment vertical="center"/>
    </xf>
    <xf numFmtId="10" fontId="26" fillId="0" borderId="59" xfId="5032" applyNumberFormat="1" applyFont="1" applyBorder="1" applyAlignment="1">
      <alignment horizontal="center" vertical="center"/>
    </xf>
    <xf numFmtId="10" fontId="26" fillId="0" borderId="0" xfId="5032" applyNumberFormat="1" applyFont="1" applyAlignment="1">
      <alignment horizontal="left" vertical="center" indent="1"/>
    </xf>
    <xf numFmtId="10" fontId="26" fillId="0" borderId="0" xfId="5032" applyNumberFormat="1" applyFont="1" applyAlignment="1">
      <alignment vertical="center"/>
    </xf>
    <xf numFmtId="0" fontId="148" fillId="0" borderId="0" xfId="9" applyFont="1" applyAlignment="1">
      <alignment vertical="center"/>
    </xf>
    <xf numFmtId="0" fontId="1" fillId="0" borderId="0" xfId="2613" applyFont="1" applyAlignment="1">
      <alignment vertical="center"/>
    </xf>
    <xf numFmtId="0" fontId="1" fillId="0" borderId="0" xfId="2613" applyFont="1" applyAlignment="1">
      <alignment horizontal="left" vertical="center" indent="1"/>
    </xf>
    <xf numFmtId="207" fontId="1" fillId="0" borderId="0" xfId="2613" applyNumberFormat="1" applyFont="1" applyAlignment="1">
      <alignment vertical="center"/>
    </xf>
    <xf numFmtId="17" fontId="1" fillId="22" borderId="58" xfId="6015" applyNumberFormat="1" applyFont="1" applyBorder="1" applyAlignment="1">
      <alignment horizontal="center" vertical="center"/>
    </xf>
    <xf numFmtId="0" fontId="1" fillId="0" borderId="59" xfId="2613" applyFont="1" applyBorder="1" applyAlignment="1">
      <alignment horizontal="left" vertical="center" indent="1"/>
    </xf>
    <xf numFmtId="165" fontId="1" fillId="0" borderId="59" xfId="2613" applyNumberFormat="1" applyFont="1" applyBorder="1" applyAlignment="1">
      <alignment vertical="center"/>
    </xf>
    <xf numFmtId="165" fontId="1" fillId="88" borderId="59" xfId="2613" applyNumberFormat="1" applyFont="1" applyFill="1" applyBorder="1" applyAlignment="1">
      <alignment vertical="center"/>
    </xf>
    <xf numFmtId="0" fontId="1" fillId="0" borderId="11" xfId="2613" applyFont="1" applyBorder="1" applyAlignment="1">
      <alignment horizontal="left" vertical="center" indent="1"/>
    </xf>
    <xf numFmtId="17" fontId="1" fillId="22" borderId="59" xfId="6015" applyNumberFormat="1" applyFont="1" applyBorder="1" applyAlignment="1">
      <alignment horizontal="center" vertical="center"/>
    </xf>
    <xf numFmtId="0" fontId="1" fillId="0" borderId="55" xfId="2613" applyFont="1" applyBorder="1" applyAlignment="1">
      <alignment horizontal="left" vertical="center" indent="1"/>
    </xf>
    <xf numFmtId="10" fontId="1" fillId="0" borderId="59" xfId="5032" applyNumberFormat="1" applyFont="1" applyBorder="1" applyAlignment="1">
      <alignment horizontal="center" vertical="center"/>
    </xf>
    <xf numFmtId="10" fontId="1" fillId="0" borderId="59" xfId="2613" applyNumberFormat="1" applyFont="1" applyBorder="1" applyAlignment="1">
      <alignment horizontal="center" vertical="center"/>
    </xf>
    <xf numFmtId="0" fontId="1" fillId="0" borderId="0" xfId="2613" applyFont="1" applyBorder="1" applyAlignment="1">
      <alignment horizontal="left" vertical="center" indent="1"/>
    </xf>
    <xf numFmtId="0" fontId="1" fillId="0" borderId="0" xfId="2613" applyFont="1" applyBorder="1" applyAlignment="1">
      <alignment vertical="center"/>
    </xf>
    <xf numFmtId="10" fontId="1" fillId="0" borderId="0" xfId="2613" applyNumberFormat="1" applyFont="1" applyBorder="1" applyAlignment="1">
      <alignment vertical="center"/>
    </xf>
    <xf numFmtId="0" fontId="150" fillId="0" borderId="0" xfId="9" applyFont="1" applyAlignment="1">
      <alignment vertical="center"/>
    </xf>
    <xf numFmtId="17" fontId="1" fillId="22" borderId="59" xfId="6015" applyNumberFormat="1" applyFont="1" applyBorder="1" applyAlignment="1">
      <alignment vertical="center"/>
    </xf>
    <xf numFmtId="0" fontId="1" fillId="0" borderId="55" xfId="2613" applyFont="1" applyBorder="1" applyAlignment="1">
      <alignment vertical="center"/>
    </xf>
    <xf numFmtId="0" fontId="1" fillId="0" borderId="59" xfId="2613" applyFont="1" applyBorder="1" applyAlignment="1">
      <alignment vertical="center"/>
    </xf>
    <xf numFmtId="10" fontId="1" fillId="0" borderId="59" xfId="2613" applyNumberFormat="1" applyFont="1" applyBorder="1" applyAlignment="1">
      <alignment vertical="center"/>
    </xf>
    <xf numFmtId="0" fontId="1" fillId="0" borderId="0" xfId="2613" applyFont="1" applyAlignment="1">
      <alignment horizontal="left" vertical="center"/>
    </xf>
    <xf numFmtId="0" fontId="1" fillId="0" borderId="0" xfId="2613" applyFont="1"/>
    <xf numFmtId="0" fontId="144" fillId="0" borderId="0" xfId="9" applyFont="1">
      <alignment vertical="center"/>
    </xf>
    <xf numFmtId="0" fontId="25" fillId="0" borderId="0" xfId="2613" applyFont="1" applyAlignment="1">
      <alignment horizontal="left" vertical="center"/>
    </xf>
    <xf numFmtId="17" fontId="26" fillId="34" borderId="59" xfId="6015" applyNumberFormat="1" applyFont="1" applyFill="1" applyBorder="1" applyAlignment="1">
      <alignment horizontal="center" vertical="center"/>
    </xf>
    <xf numFmtId="0" fontId="1" fillId="0" borderId="60" xfId="6015" applyFont="1" applyFill="1" applyBorder="1" applyAlignment="1">
      <alignment horizontal="left" indent="1"/>
    </xf>
    <xf numFmtId="167" fontId="1" fillId="0" borderId="60" xfId="2613" applyNumberFormat="1" applyFont="1" applyBorder="1" applyAlignment="1">
      <alignment horizontal="center" vertical="center"/>
    </xf>
    <xf numFmtId="0" fontId="1" fillId="0" borderId="61" xfId="6015" applyFont="1" applyFill="1" applyBorder="1" applyAlignment="1">
      <alignment horizontal="left" indent="1"/>
    </xf>
    <xf numFmtId="167" fontId="1" fillId="0" borderId="61" xfId="2613" applyNumberFormat="1" applyFont="1" applyBorder="1" applyAlignment="1">
      <alignment horizontal="center" vertical="center"/>
    </xf>
    <xf numFmtId="167" fontId="1" fillId="0" borderId="61" xfId="2613" applyNumberFormat="1" applyFont="1" applyFill="1" applyBorder="1" applyAlignment="1">
      <alignment horizontal="center" vertical="center"/>
    </xf>
    <xf numFmtId="0" fontId="1" fillId="0" borderId="62" xfId="6015" applyFont="1" applyFill="1" applyBorder="1" applyAlignment="1">
      <alignment horizontal="left" indent="1"/>
    </xf>
    <xf numFmtId="167" fontId="1" fillId="0" borderId="62" xfId="2613" applyNumberFormat="1" applyFont="1" applyFill="1" applyBorder="1" applyAlignment="1">
      <alignment horizontal="center" vertical="center"/>
    </xf>
    <xf numFmtId="0" fontId="147" fillId="0" borderId="0" xfId="2613" applyFont="1" applyAlignment="1">
      <alignment vertical="center"/>
    </xf>
    <xf numFmtId="0" fontId="26" fillId="0" borderId="0" xfId="2613" applyFont="1" applyAlignment="1">
      <alignment vertical="center"/>
    </xf>
    <xf numFmtId="0" fontId="26" fillId="0" borderId="59" xfId="6015" applyFont="1" applyFill="1" applyBorder="1" applyAlignment="1">
      <alignment vertical="center"/>
    </xf>
    <xf numFmtId="0" fontId="26" fillId="34" borderId="59" xfId="4" applyFont="1" applyFill="1" applyBorder="1" applyAlignment="1">
      <alignment horizontal="center" vertical="top" wrapText="1"/>
    </xf>
    <xf numFmtId="0" fontId="26" fillId="0" borderId="60" xfId="6015" applyFont="1" applyFill="1" applyBorder="1" applyAlignment="1">
      <alignment horizontal="left" indent="1"/>
    </xf>
    <xf numFmtId="9" fontId="26" fillId="0" borderId="60" xfId="6016" applyFont="1" applyFill="1" applyBorder="1" applyAlignment="1">
      <alignment horizontal="center" vertical="center"/>
    </xf>
    <xf numFmtId="0" fontId="26" fillId="0" borderId="61" xfId="6015" applyFont="1" applyFill="1" applyBorder="1" applyAlignment="1">
      <alignment horizontal="left" indent="1"/>
    </xf>
    <xf numFmtId="9" fontId="26" fillId="0" borderId="61" xfId="6016" applyFont="1" applyFill="1" applyBorder="1" applyAlignment="1">
      <alignment horizontal="center" vertical="center"/>
    </xf>
    <xf numFmtId="0" fontId="26" fillId="0" borderId="62" xfId="6015" applyFont="1" applyFill="1" applyBorder="1" applyAlignment="1">
      <alignment horizontal="left" indent="1"/>
    </xf>
    <xf numFmtId="9" fontId="26" fillId="0" borderId="62" xfId="6016" applyFont="1" applyFill="1" applyBorder="1" applyAlignment="1">
      <alignment horizontal="center" vertical="center"/>
    </xf>
    <xf numFmtId="0" fontId="1" fillId="0" borderId="0" xfId="6017" applyFont="1"/>
    <xf numFmtId="0" fontId="1" fillId="0" borderId="0" xfId="6018" applyFont="1"/>
    <xf numFmtId="0" fontId="1" fillId="0" borderId="0" xfId="6017" applyFont="1" applyAlignment="1"/>
    <xf numFmtId="0" fontId="151" fillId="0" borderId="0" xfId="2613" applyFont="1"/>
    <xf numFmtId="17" fontId="25" fillId="34" borderId="59" xfId="6015" applyNumberFormat="1" applyFont="1" applyFill="1" applyBorder="1" applyAlignment="1">
      <alignment horizontal="center" vertical="center"/>
    </xf>
    <xf numFmtId="167" fontId="1" fillId="0" borderId="63" xfId="2613" applyNumberFormat="1" applyFont="1" applyFill="1" applyBorder="1" applyAlignment="1">
      <alignment horizontal="center" vertical="center"/>
    </xf>
    <xf numFmtId="167" fontId="1" fillId="0" borderId="64" xfId="2613" applyNumberFormat="1" applyFont="1" applyFill="1" applyBorder="1" applyAlignment="1">
      <alignment horizontal="center" vertical="center"/>
    </xf>
    <xf numFmtId="167" fontId="1" fillId="0" borderId="65" xfId="2613" applyNumberFormat="1" applyFont="1" applyFill="1" applyBorder="1" applyAlignment="1">
      <alignment horizontal="center" vertical="center"/>
    </xf>
    <xf numFmtId="9" fontId="1" fillId="0" borderId="63" xfId="2613" applyNumberFormat="1" applyFont="1" applyBorder="1" applyAlignment="1">
      <alignment horizontal="center" vertical="center"/>
    </xf>
    <xf numFmtId="9" fontId="1" fillId="0" borderId="64" xfId="2613" applyNumberFormat="1" applyFont="1" applyBorder="1" applyAlignment="1">
      <alignment horizontal="center" vertical="center"/>
    </xf>
    <xf numFmtId="9" fontId="1" fillId="0" borderId="65" xfId="2613" applyNumberFormat="1" applyFont="1" applyBorder="1" applyAlignment="1">
      <alignment horizontal="center" vertical="center"/>
    </xf>
    <xf numFmtId="167" fontId="19" fillId="0" borderId="63" xfId="2613" applyNumberFormat="1" applyFont="1" applyFill="1" applyBorder="1" applyAlignment="1">
      <alignment horizontal="center" vertical="center"/>
    </xf>
    <xf numFmtId="167" fontId="19" fillId="0" borderId="64" xfId="2613" applyNumberFormat="1" applyFont="1" applyFill="1" applyBorder="1" applyAlignment="1">
      <alignment horizontal="center" vertical="center"/>
    </xf>
    <xf numFmtId="167" fontId="19" fillId="0" borderId="65" xfId="2613" applyNumberFormat="1" applyFont="1" applyFill="1" applyBorder="1" applyAlignment="1">
      <alignment horizontal="center" vertical="center"/>
    </xf>
    <xf numFmtId="167" fontId="1" fillId="0" borderId="13" xfId="2613" applyNumberFormat="1" applyFont="1" applyFill="1" applyBorder="1" applyAlignment="1">
      <alignment horizontal="center" vertical="center"/>
    </xf>
    <xf numFmtId="167" fontId="1" fillId="0" borderId="14" xfId="2613" applyNumberFormat="1" applyFont="1" applyFill="1" applyBorder="1" applyAlignment="1">
      <alignment horizontal="center" vertical="center"/>
    </xf>
    <xf numFmtId="167" fontId="1" fillId="0" borderId="15" xfId="2613" applyNumberFormat="1" applyFont="1" applyFill="1" applyBorder="1" applyAlignment="1">
      <alignment horizontal="center" vertical="center"/>
    </xf>
    <xf numFmtId="9" fontId="1" fillId="0" borderId="13" xfId="2613" applyNumberFormat="1" applyFont="1" applyBorder="1" applyAlignment="1">
      <alignment horizontal="center" vertical="center"/>
    </xf>
    <xf numFmtId="9" fontId="1" fillId="0" borderId="14" xfId="2613" applyNumberFormat="1" applyFont="1" applyBorder="1" applyAlignment="1">
      <alignment horizontal="center" vertical="center"/>
    </xf>
    <xf numFmtId="9" fontId="1" fillId="0" borderId="15" xfId="2613" applyNumberFormat="1" applyFont="1" applyBorder="1" applyAlignment="1">
      <alignment horizontal="center" vertical="center"/>
    </xf>
    <xf numFmtId="167" fontId="19" fillId="0" borderId="13" xfId="2613" applyNumberFormat="1" applyFont="1" applyFill="1" applyBorder="1" applyAlignment="1">
      <alignment horizontal="center" vertical="center"/>
    </xf>
    <xf numFmtId="167" fontId="19" fillId="0" borderId="14" xfId="2613" applyNumberFormat="1" applyFont="1" applyFill="1" applyBorder="1" applyAlignment="1">
      <alignment horizontal="center" vertical="center"/>
    </xf>
    <xf numFmtId="167" fontId="19" fillId="0" borderId="15" xfId="2613" applyNumberFormat="1" applyFont="1" applyFill="1" applyBorder="1" applyAlignment="1">
      <alignment horizontal="center" vertical="center"/>
    </xf>
    <xf numFmtId="167" fontId="1" fillId="0" borderId="66" xfId="2613" applyNumberFormat="1" applyFont="1" applyFill="1" applyBorder="1" applyAlignment="1">
      <alignment horizontal="center" vertical="center"/>
    </xf>
    <xf numFmtId="167" fontId="1" fillId="0" borderId="67" xfId="2613" applyNumberFormat="1" applyFont="1" applyFill="1" applyBorder="1" applyAlignment="1">
      <alignment horizontal="center" vertical="center"/>
    </xf>
    <xf numFmtId="167" fontId="1" fillId="0" borderId="68" xfId="2613" applyNumberFormat="1" applyFont="1" applyFill="1" applyBorder="1" applyAlignment="1">
      <alignment horizontal="center" vertical="center"/>
    </xf>
    <xf numFmtId="9" fontId="1" fillId="0" borderId="66" xfId="2613" applyNumberFormat="1" applyFont="1" applyBorder="1" applyAlignment="1">
      <alignment horizontal="center" vertical="center"/>
    </xf>
    <xf numFmtId="9" fontId="1" fillId="0" borderId="67" xfId="2613" applyNumberFormat="1" applyFont="1" applyBorder="1" applyAlignment="1">
      <alignment horizontal="center" vertical="center"/>
    </xf>
    <xf numFmtId="9" fontId="1" fillId="0" borderId="68" xfId="2613" applyNumberFormat="1" applyFont="1" applyBorder="1" applyAlignment="1">
      <alignment horizontal="center" vertical="center"/>
    </xf>
    <xf numFmtId="167" fontId="19" fillId="0" borderId="66" xfId="2613" applyNumberFormat="1" applyFont="1" applyFill="1" applyBorder="1" applyAlignment="1">
      <alignment horizontal="center" vertical="center"/>
    </xf>
    <xf numFmtId="167" fontId="19" fillId="0" borderId="67" xfId="2613" applyNumberFormat="1" applyFont="1" applyFill="1" applyBorder="1" applyAlignment="1">
      <alignment horizontal="center" vertical="center"/>
    </xf>
    <xf numFmtId="167" fontId="19" fillId="0" borderId="68" xfId="2613" applyNumberFormat="1" applyFont="1" applyFill="1" applyBorder="1" applyAlignment="1">
      <alignment horizontal="center" vertical="center"/>
    </xf>
    <xf numFmtId="0" fontId="100" fillId="80" borderId="20" xfId="3028" applyFont="1" applyFill="1" applyBorder="1" applyAlignment="1">
      <alignment horizontal="left"/>
    </xf>
    <xf numFmtId="0" fontId="100" fillId="80" borderId="69" xfId="3028" applyFont="1" applyFill="1" applyBorder="1" applyAlignment="1">
      <alignment horizontal="center"/>
    </xf>
    <xf numFmtId="0" fontId="100" fillId="80" borderId="70" xfId="3028" applyFont="1" applyFill="1" applyBorder="1" applyAlignment="1">
      <alignment horizontal="center"/>
    </xf>
    <xf numFmtId="0" fontId="100" fillId="80" borderId="71" xfId="3028" applyFont="1" applyFill="1" applyBorder="1" applyAlignment="1">
      <alignment horizontal="center"/>
    </xf>
    <xf numFmtId="166" fontId="0" fillId="0" borderId="69" xfId="0" applyBorder="1"/>
    <xf numFmtId="166" fontId="0" fillId="0" borderId="11" xfId="0" applyBorder="1"/>
    <xf numFmtId="166" fontId="0" fillId="0" borderId="0" xfId="0" applyBorder="1"/>
    <xf numFmtId="166" fontId="0" fillId="0" borderId="36" xfId="0" applyBorder="1"/>
    <xf numFmtId="166" fontId="0" fillId="0" borderId="72" xfId="0" applyBorder="1"/>
    <xf numFmtId="164" fontId="0" fillId="0" borderId="0" xfId="0" applyNumberFormat="1" applyBorder="1"/>
    <xf numFmtId="209" fontId="4" fillId="0" borderId="0" xfId="2623" applyNumberFormat="1" applyBorder="1"/>
    <xf numFmtId="210" fontId="0" fillId="0" borderId="0" xfId="0" applyNumberFormat="1"/>
    <xf numFmtId="166" fontId="0" fillId="0" borderId="70" xfId="0" applyBorder="1" applyAlignment="1">
      <alignment horizontal="right"/>
    </xf>
    <xf numFmtId="166" fontId="0" fillId="0" borderId="71" xfId="0" applyBorder="1" applyAlignment="1">
      <alignment horizontal="right"/>
    </xf>
    <xf numFmtId="166" fontId="0" fillId="0" borderId="0" xfId="0" applyBorder="1" applyAlignment="1">
      <alignment horizontal="right"/>
    </xf>
    <xf numFmtId="10" fontId="0" fillId="0" borderId="0" xfId="0" applyNumberFormat="1" applyFill="1" applyBorder="1" applyAlignment="1">
      <alignment horizontal="right"/>
    </xf>
    <xf numFmtId="211" fontId="0" fillId="0" borderId="0" xfId="0" applyNumberFormat="1" applyBorder="1" applyAlignment="1">
      <alignment horizontal="right"/>
    </xf>
    <xf numFmtId="10" fontId="0" fillId="0" borderId="0" xfId="0" applyNumberFormat="1" applyBorder="1" applyAlignment="1">
      <alignment horizontal="right"/>
    </xf>
    <xf numFmtId="10" fontId="0" fillId="0" borderId="36" xfId="0" applyNumberFormat="1" applyBorder="1" applyAlignment="1">
      <alignment horizontal="right"/>
    </xf>
    <xf numFmtId="10" fontId="0" fillId="0" borderId="0" xfId="0" applyNumberFormat="1" applyFill="1" applyBorder="1"/>
    <xf numFmtId="10" fontId="0" fillId="0" borderId="0" xfId="0" applyNumberFormat="1" applyFill="1"/>
    <xf numFmtId="10" fontId="0" fillId="0" borderId="16" xfId="0" applyNumberFormat="1" applyBorder="1" applyAlignment="1">
      <alignment horizontal="right"/>
    </xf>
    <xf numFmtId="10" fontId="0" fillId="0" borderId="73" xfId="0" applyNumberFormat="1" applyBorder="1" applyAlignment="1">
      <alignment horizontal="right"/>
    </xf>
    <xf numFmtId="2" fontId="0" fillId="0" borderId="0" xfId="0" applyNumberFormat="1"/>
    <xf numFmtId="9" fontId="0" fillId="0" borderId="0" xfId="0" applyNumberFormat="1" applyFill="1"/>
    <xf numFmtId="10" fontId="0" fillId="0" borderId="0" xfId="0" applyNumberFormat="1"/>
    <xf numFmtId="212" fontId="0" fillId="0" borderId="0" xfId="0" applyNumberFormat="1"/>
    <xf numFmtId="166" fontId="0" fillId="0" borderId="0" xfId="0" applyFill="1" applyBorder="1"/>
    <xf numFmtId="169" fontId="0" fillId="0" borderId="0" xfId="2" applyFont="1" applyBorder="1"/>
    <xf numFmtId="166" fontId="151" fillId="88" borderId="69" xfId="0" applyFont="1" applyFill="1" applyBorder="1"/>
    <xf numFmtId="166" fontId="0" fillId="88" borderId="70" xfId="0" applyFill="1" applyBorder="1"/>
    <xf numFmtId="166" fontId="0" fillId="88" borderId="71" xfId="0" applyFill="1" applyBorder="1"/>
    <xf numFmtId="166" fontId="0" fillId="88" borderId="69" xfId="0" applyFill="1" applyBorder="1"/>
    <xf numFmtId="166" fontId="0" fillId="88" borderId="11" xfId="0" applyFill="1" applyBorder="1"/>
    <xf numFmtId="166" fontId="0" fillId="88" borderId="0" xfId="0" applyFill="1" applyBorder="1"/>
    <xf numFmtId="166" fontId="0" fillId="88" borderId="36" xfId="0" applyFill="1" applyBorder="1"/>
    <xf numFmtId="2" fontId="0" fillId="88" borderId="0" xfId="0" applyNumberFormat="1" applyFill="1" applyBorder="1"/>
    <xf numFmtId="2" fontId="0" fillId="88" borderId="36" xfId="0" applyNumberFormat="1" applyFill="1" applyBorder="1"/>
    <xf numFmtId="166" fontId="0" fillId="88" borderId="72" xfId="0" applyFill="1" applyBorder="1"/>
    <xf numFmtId="2" fontId="0" fillId="88" borderId="16" xfId="0" applyNumberFormat="1" applyFill="1" applyBorder="1"/>
    <xf numFmtId="2" fontId="0" fillId="88" borderId="73" xfId="0" applyNumberFormat="1" applyFill="1" applyBorder="1"/>
    <xf numFmtId="213" fontId="0" fillId="88" borderId="72" xfId="0" applyNumberFormat="1" applyFill="1" applyBorder="1"/>
    <xf numFmtId="213" fontId="0" fillId="88" borderId="16" xfId="0" applyNumberFormat="1" applyFill="1" applyBorder="1"/>
    <xf numFmtId="213" fontId="0" fillId="88" borderId="73" xfId="0" applyNumberFormat="1" applyFill="1" applyBorder="1"/>
    <xf numFmtId="2" fontId="0" fillId="88" borderId="70" xfId="0" applyNumberFormat="1" applyFill="1" applyBorder="1"/>
    <xf numFmtId="2" fontId="0" fillId="88" borderId="71" xfId="0" applyNumberFormat="1" applyFill="1" applyBorder="1"/>
    <xf numFmtId="2" fontId="0" fillId="88" borderId="69" xfId="0" applyNumberFormat="1" applyFill="1" applyBorder="1"/>
    <xf numFmtId="2" fontId="0" fillId="88" borderId="11" xfId="0" applyNumberFormat="1" applyFill="1" applyBorder="1"/>
    <xf numFmtId="2" fontId="0" fillId="88" borderId="72" xfId="0" applyNumberFormat="1" applyFill="1" applyBorder="1"/>
    <xf numFmtId="4" fontId="0" fillId="88" borderId="11" xfId="1" applyNumberFormat="1" applyFont="1" applyFill="1" applyBorder="1"/>
    <xf numFmtId="4" fontId="0" fillId="88" borderId="0" xfId="1" applyNumberFormat="1" applyFont="1" applyFill="1" applyBorder="1"/>
    <xf numFmtId="4" fontId="0" fillId="88" borderId="36" xfId="1" applyNumberFormat="1" applyFont="1" applyFill="1" applyBorder="1"/>
    <xf numFmtId="4" fontId="0" fillId="88" borderId="72" xfId="1" applyNumberFormat="1" applyFont="1" applyFill="1" applyBorder="1"/>
    <xf numFmtId="4" fontId="0" fillId="88" borderId="16" xfId="1" applyNumberFormat="1" applyFont="1" applyFill="1" applyBorder="1"/>
    <xf numFmtId="4" fontId="0" fillId="88" borderId="73" xfId="1" applyNumberFormat="1" applyFont="1" applyFill="1" applyBorder="1"/>
    <xf numFmtId="4" fontId="0" fillId="88" borderId="69" xfId="1" applyNumberFormat="1" applyFont="1" applyFill="1" applyBorder="1"/>
    <xf numFmtId="4" fontId="0" fillId="88" borderId="70" xfId="1" applyNumberFormat="1" applyFont="1" applyFill="1" applyBorder="1"/>
    <xf numFmtId="4" fontId="0" fillId="88" borderId="71" xfId="1" applyNumberFormat="1" applyFont="1" applyFill="1" applyBorder="1"/>
    <xf numFmtId="17" fontId="1" fillId="22" borderId="58" xfId="6015" applyNumberFormat="1" applyFont="1" applyBorder="1" applyAlignment="1">
      <alignment horizontal="center" vertical="center"/>
    </xf>
    <xf numFmtId="17" fontId="1" fillId="22" borderId="42" xfId="6015" applyNumberFormat="1" applyFont="1" applyBorder="1" applyAlignment="1">
      <alignment horizontal="center" vertical="center"/>
    </xf>
    <xf numFmtId="17" fontId="1" fillId="22" borderId="59" xfId="6015" applyNumberFormat="1" applyFont="1" applyBorder="1" applyAlignment="1">
      <alignment horizontal="center" vertical="center"/>
    </xf>
    <xf numFmtId="17" fontId="1" fillId="22" borderId="58" xfId="6015" applyNumberFormat="1" applyFont="1" applyBorder="1" applyAlignment="1">
      <alignment horizontal="left" vertical="top" indent="1"/>
    </xf>
    <xf numFmtId="17" fontId="1" fillId="22" borderId="42" xfId="6015" applyNumberFormat="1" applyFont="1" applyBorder="1" applyAlignment="1">
      <alignment horizontal="left" vertical="top" indent="1"/>
    </xf>
    <xf numFmtId="17" fontId="1" fillId="22" borderId="55" xfId="6015" applyNumberFormat="1" applyFont="1" applyBorder="1" applyAlignment="1">
      <alignment horizontal="center" vertical="center"/>
    </xf>
    <xf numFmtId="17" fontId="1" fillId="22" borderId="56" xfId="6015" applyNumberFormat="1" applyFont="1" applyBorder="1" applyAlignment="1">
      <alignment horizontal="center" vertical="center"/>
    </xf>
    <xf numFmtId="17" fontId="1" fillId="22" borderId="57" xfId="6015" applyNumberFormat="1" applyFont="1" applyBorder="1" applyAlignment="1">
      <alignment horizontal="center" vertical="center"/>
    </xf>
    <xf numFmtId="0" fontId="26" fillId="34" borderId="59" xfId="3" applyFont="1" applyFill="1" applyBorder="1" applyAlignment="1">
      <alignment horizontal="left" vertical="top" indent="1"/>
    </xf>
    <xf numFmtId="0" fontId="26" fillId="34" borderId="59" xfId="3" applyFont="1" applyFill="1" applyBorder="1" applyAlignment="1">
      <alignment horizontal="center" vertical="center"/>
    </xf>
    <xf numFmtId="17" fontId="26" fillId="22" borderId="59" xfId="6015" applyNumberFormat="1" applyFont="1" applyBorder="1" applyAlignment="1">
      <alignment horizontal="center" vertical="center"/>
    </xf>
    <xf numFmtId="0" fontId="26" fillId="34" borderId="59" xfId="3" applyFont="1" applyFill="1" applyBorder="1" applyAlignment="1">
      <alignment horizontal="left" vertical="top" wrapText="1" indent="1"/>
    </xf>
    <xf numFmtId="0" fontId="26" fillId="34" borderId="59" xfId="3" applyFont="1" applyFill="1" applyBorder="1" applyAlignment="1">
      <alignment horizontal="center" vertical="top" wrapText="1"/>
    </xf>
    <xf numFmtId="17" fontId="19" fillId="22" borderId="59" xfId="6015" applyNumberFormat="1" applyFont="1" applyBorder="1" applyAlignment="1">
      <alignment horizontal="center" vertical="center"/>
    </xf>
    <xf numFmtId="0" fontId="1" fillId="34" borderId="59" xfId="2613" applyFont="1" applyFill="1" applyBorder="1" applyAlignment="1">
      <alignment horizontal="center" vertical="center"/>
    </xf>
    <xf numFmtId="17" fontId="25" fillId="22" borderId="59" xfId="6015" applyNumberFormat="1" applyFont="1" applyBorder="1" applyAlignment="1">
      <alignment horizontal="center" vertical="center"/>
    </xf>
    <xf numFmtId="0" fontId="26" fillId="34" borderId="59" xfId="3" applyFont="1" applyFill="1" applyBorder="1" applyAlignment="1">
      <alignment horizontal="center" vertical="center" wrapText="1"/>
    </xf>
    <xf numFmtId="0" fontId="26" fillId="34" borderId="55" xfId="3" applyFont="1" applyFill="1" applyBorder="1" applyAlignment="1">
      <alignment horizontal="center" vertical="center"/>
    </xf>
    <xf numFmtId="0" fontId="26" fillId="34" borderId="56" xfId="3" applyFont="1" applyFill="1" applyBorder="1" applyAlignment="1">
      <alignment horizontal="center" vertical="center"/>
    </xf>
    <xf numFmtId="0" fontId="26" fillId="34" borderId="57" xfId="3" applyFont="1" applyFill="1" applyBorder="1" applyAlignment="1">
      <alignment horizontal="center" vertical="center"/>
    </xf>
    <xf numFmtId="0" fontId="26" fillId="34" borderId="59" xfId="4" applyFont="1" applyFill="1" applyBorder="1" applyAlignment="1">
      <alignment horizontal="center" vertical="center" wrapText="1"/>
    </xf>
    <xf numFmtId="0" fontId="29" fillId="35" borderId="17" xfId="11" applyFont="1" applyFill="1" applyBorder="1" applyAlignment="1">
      <alignment horizontal="left" wrapText="1"/>
    </xf>
    <xf numFmtId="0" fontId="29" fillId="35" borderId="20" xfId="11" applyFont="1" applyFill="1" applyBorder="1" applyAlignment="1">
      <alignment horizontal="left" wrapText="1"/>
    </xf>
  </cellXfs>
  <cellStyles count="6019">
    <cellStyle name=" 1" xfId="13"/>
    <cellStyle name=" 1 2" xfId="5875"/>
    <cellStyle name=" 1_29(d) - Gas extensions -tariffs" xfId="5876"/>
    <cellStyle name="%" xfId="14"/>
    <cellStyle name="% 2" xfId="5877"/>
    <cellStyle name="_Capex" xfId="15"/>
    <cellStyle name="_Capex 2" xfId="5878"/>
    <cellStyle name="_Capex_29(d) - Gas extensions -tariffs" xfId="5879"/>
    <cellStyle name="_UED AMP 2009-14 Final 250309 Less PU" xfId="16"/>
    <cellStyle name="_UED AMP 2009-14 Final 250309 Less PU_1011 monthly" xfId="17"/>
    <cellStyle name="0000" xfId="18"/>
    <cellStyle name="20% - Accent1 2" xfId="19"/>
    <cellStyle name="20% - Accent1 2 2" xfId="20"/>
    <cellStyle name="20% - Accent1 2 2 2" xfId="21"/>
    <cellStyle name="20% - Accent1 2 2 3" xfId="5880"/>
    <cellStyle name="20% - Accent1 2 2_Regulatory Template" xfId="22"/>
    <cellStyle name="20% - Accent1 2 3" xfId="5881"/>
    <cellStyle name="20% - Accent1 2_Regulatory Template" xfId="23"/>
    <cellStyle name="20% - Accent1 3" xfId="24"/>
    <cellStyle name="20% - Accent1 3 2" xfId="25"/>
    <cellStyle name="20% - Accent1 3_Regulatory Template" xfId="26"/>
    <cellStyle name="20% - Accent1 4" xfId="27"/>
    <cellStyle name="20% - Accent1 4 2" xfId="28"/>
    <cellStyle name="20% - Accent1 4_Regulatory Template" xfId="29"/>
    <cellStyle name="20% - Accent1 5" xfId="30"/>
    <cellStyle name="20% - Accent1 6" xfId="31"/>
    <cellStyle name="20% - Accent1 7" xfId="32"/>
    <cellStyle name="20% - Accent1 8" xfId="5036"/>
    <cellStyle name="20% - Accent1 9" xfId="5037"/>
    <cellStyle name="20% - Accent2 2" xfId="33"/>
    <cellStyle name="20% - Accent2 2 2" xfId="34"/>
    <cellStyle name="20% - Accent2 2 2 2" xfId="35"/>
    <cellStyle name="20% - Accent2 2 2 3" xfId="5882"/>
    <cellStyle name="20% - Accent2 2 2_Regulatory Template" xfId="36"/>
    <cellStyle name="20% - Accent2 2 3" xfId="5883"/>
    <cellStyle name="20% - Accent2 2_Regulatory Template" xfId="37"/>
    <cellStyle name="20% - Accent2 3" xfId="38"/>
    <cellStyle name="20% - Accent2 3 2" xfId="39"/>
    <cellStyle name="20% - Accent2 3_Regulatory Template" xfId="40"/>
    <cellStyle name="20% - Accent2 4" xfId="41"/>
    <cellStyle name="20% - Accent2 4 2" xfId="42"/>
    <cellStyle name="20% - Accent2 4_Regulatory Template" xfId="43"/>
    <cellStyle name="20% - Accent2 5" xfId="44"/>
    <cellStyle name="20% - Accent2 6" xfId="45"/>
    <cellStyle name="20% - Accent2 7" xfId="46"/>
    <cellStyle name="20% - Accent2 8" xfId="5038"/>
    <cellStyle name="20% - Accent2 9" xfId="5039"/>
    <cellStyle name="20% - Accent3 2" xfId="47"/>
    <cellStyle name="20% - Accent3 2 2" xfId="48"/>
    <cellStyle name="20% - Accent3 2 2 2" xfId="49"/>
    <cellStyle name="20% - Accent3 2 2 3" xfId="5884"/>
    <cellStyle name="20% - Accent3 2 2_Regulatory Template" xfId="50"/>
    <cellStyle name="20% - Accent3 2 3" xfId="5885"/>
    <cellStyle name="20% - Accent3 2_Regulatory Template" xfId="51"/>
    <cellStyle name="20% - Accent3 3" xfId="52"/>
    <cellStyle name="20% - Accent3 3 2" xfId="53"/>
    <cellStyle name="20% - Accent3 3_Regulatory Template" xfId="54"/>
    <cellStyle name="20% - Accent3 4" xfId="55"/>
    <cellStyle name="20% - Accent3 4 2" xfId="56"/>
    <cellStyle name="20% - Accent3 4_Regulatory Template" xfId="57"/>
    <cellStyle name="20% - Accent3 5" xfId="58"/>
    <cellStyle name="20% - Accent3 6" xfId="59"/>
    <cellStyle name="20% - Accent3 7" xfId="60"/>
    <cellStyle name="20% - Accent3 8" xfId="5040"/>
    <cellStyle name="20% - Accent3 9" xfId="5041"/>
    <cellStyle name="20% - Accent4 10" xfId="6015"/>
    <cellStyle name="20% - Accent4 2" xfId="61"/>
    <cellStyle name="20% - Accent4 2 2" xfId="62"/>
    <cellStyle name="20% - Accent4 2 2 2" xfId="63"/>
    <cellStyle name="20% - Accent4 2 2 3" xfId="5886"/>
    <cellStyle name="20% - Accent4 2 2_Regulatory Template" xfId="64"/>
    <cellStyle name="20% - Accent4 2 3" xfId="5887"/>
    <cellStyle name="20% - Accent4 2_Regulatory Template" xfId="65"/>
    <cellStyle name="20% - Accent4 3" xfId="66"/>
    <cellStyle name="20% - Accent4 3 2" xfId="67"/>
    <cellStyle name="20% - Accent4 3_Regulatory Template" xfId="68"/>
    <cellStyle name="20% - Accent4 4" xfId="69"/>
    <cellStyle name="20% - Accent4 4 2" xfId="70"/>
    <cellStyle name="20% - Accent4 4_Regulatory Template" xfId="71"/>
    <cellStyle name="20% - Accent4 5" xfId="72"/>
    <cellStyle name="20% - Accent4 6" xfId="73"/>
    <cellStyle name="20% - Accent4 7" xfId="74"/>
    <cellStyle name="20% - Accent4 8" xfId="5030"/>
    <cellStyle name="20% - Accent4 9" xfId="5042"/>
    <cellStyle name="20% - Accent5 2" xfId="75"/>
    <cellStyle name="20% - Accent5 2 2" xfId="76"/>
    <cellStyle name="20% - Accent5 2 3" xfId="5888"/>
    <cellStyle name="20% - Accent5 2_Regulatory Template" xfId="77"/>
    <cellStyle name="20% - Accent5 3" xfId="78"/>
    <cellStyle name="20% - Accent5 3 2" xfId="79"/>
    <cellStyle name="20% - Accent5 3_Regulatory Template" xfId="80"/>
    <cellStyle name="20% - Accent5 4" xfId="81"/>
    <cellStyle name="20% - Accent5 4 2" xfId="82"/>
    <cellStyle name="20% - Accent5 4_Regulatory Template" xfId="83"/>
    <cellStyle name="20% - Accent5 5" xfId="84"/>
    <cellStyle name="20% - Accent6 2" xfId="85"/>
    <cellStyle name="20% - Accent6 2 2" xfId="86"/>
    <cellStyle name="20% - Accent6 2 2 2" xfId="87"/>
    <cellStyle name="20% - Accent6 2 2 3" xfId="5889"/>
    <cellStyle name="20% - Accent6 2 2_Regulatory Template" xfId="88"/>
    <cellStyle name="20% - Accent6 2 3" xfId="5890"/>
    <cellStyle name="20% - Accent6 2_Regulatory Template" xfId="89"/>
    <cellStyle name="20% - Accent6 3" xfId="90"/>
    <cellStyle name="20% - Accent6 3 2" xfId="91"/>
    <cellStyle name="20% - Accent6 3_Regulatory Template" xfId="92"/>
    <cellStyle name="20% - Accent6 4" xfId="93"/>
    <cellStyle name="20% - Accent6 4 2" xfId="94"/>
    <cellStyle name="20% - Accent6 4_Regulatory Template" xfId="95"/>
    <cellStyle name="20% - Accent6 5" xfId="96"/>
    <cellStyle name="20% - Accent6 6" xfId="97"/>
    <cellStyle name="20% - Accent6 7" xfId="98"/>
    <cellStyle name="20% - Accent6 8" xfId="5043"/>
    <cellStyle name="20% - Accent6 9" xfId="5044"/>
    <cellStyle name="40% - Accent1 2" xfId="99"/>
    <cellStyle name="40% - Accent1 2 2" xfId="100"/>
    <cellStyle name="40% - Accent1 2 2 2" xfId="101"/>
    <cellStyle name="40% - Accent1 2 2 3" xfId="5891"/>
    <cellStyle name="40% - Accent1 2 2_Regulatory Template" xfId="102"/>
    <cellStyle name="40% - Accent1 2 3" xfId="5892"/>
    <cellStyle name="40% - Accent1 2_Regulatory Template" xfId="103"/>
    <cellStyle name="40% - Accent1 3" xfId="104"/>
    <cellStyle name="40% - Accent1 3 2" xfId="105"/>
    <cellStyle name="40% - Accent1 3_Regulatory Template" xfId="106"/>
    <cellStyle name="40% - Accent1 4" xfId="107"/>
    <cellStyle name="40% - Accent1 4 2" xfId="108"/>
    <cellStyle name="40% - Accent1 4_Regulatory Template" xfId="109"/>
    <cellStyle name="40% - Accent1 5" xfId="110"/>
    <cellStyle name="40% - Accent1 6" xfId="111"/>
    <cellStyle name="40% - Accent1 7" xfId="112"/>
    <cellStyle name="40% - Accent1 8" xfId="5045"/>
    <cellStyle name="40% - Accent1 9" xfId="5046"/>
    <cellStyle name="40% - Accent2 2" xfId="113"/>
    <cellStyle name="40% - Accent2 2 2" xfId="114"/>
    <cellStyle name="40% - Accent2 2 3" xfId="5893"/>
    <cellStyle name="40% - Accent2 2_Regulatory Template" xfId="115"/>
    <cellStyle name="40% - Accent2 3" xfId="116"/>
    <cellStyle name="40% - Accent2 3 2" xfId="117"/>
    <cellStyle name="40% - Accent2 3_Regulatory Template" xfId="118"/>
    <cellStyle name="40% - Accent2 4" xfId="119"/>
    <cellStyle name="40% - Accent2 4 2" xfId="120"/>
    <cellStyle name="40% - Accent2 4_Regulatory Template" xfId="121"/>
    <cellStyle name="40% - Accent2 5" xfId="122"/>
    <cellStyle name="40% - Accent3 2" xfId="123"/>
    <cellStyle name="40% - Accent3 2 2" xfId="124"/>
    <cellStyle name="40% - Accent3 2 2 2" xfId="125"/>
    <cellStyle name="40% - Accent3 2 2 3" xfId="5894"/>
    <cellStyle name="40% - Accent3 2 2_Regulatory Template" xfId="126"/>
    <cellStyle name="40% - Accent3 2 3" xfId="5895"/>
    <cellStyle name="40% - Accent3 2_Regulatory Template" xfId="127"/>
    <cellStyle name="40% - Accent3 3" xfId="128"/>
    <cellStyle name="40% - Accent3 3 2" xfId="129"/>
    <cellStyle name="40% - Accent3 3_Regulatory Template" xfId="130"/>
    <cellStyle name="40% - Accent3 4" xfId="131"/>
    <cellStyle name="40% - Accent3 4 2" xfId="132"/>
    <cellStyle name="40% - Accent3 4_Regulatory Template" xfId="133"/>
    <cellStyle name="40% - Accent3 5" xfId="134"/>
    <cellStyle name="40% - Accent3 6" xfId="135"/>
    <cellStyle name="40% - Accent3 7" xfId="136"/>
    <cellStyle name="40% - Accent3 8" xfId="5047"/>
    <cellStyle name="40% - Accent3 9" xfId="5048"/>
    <cellStyle name="40% - Accent4 2" xfId="137"/>
    <cellStyle name="40% - Accent4 2 2" xfId="138"/>
    <cellStyle name="40% - Accent4 2 2 2" xfId="139"/>
    <cellStyle name="40% - Accent4 2 2 3" xfId="5896"/>
    <cellStyle name="40% - Accent4 2 2_Regulatory Template" xfId="140"/>
    <cellStyle name="40% - Accent4 2 3" xfId="5897"/>
    <cellStyle name="40% - Accent4 2_Regulatory Template" xfId="141"/>
    <cellStyle name="40% - Accent4 3" xfId="142"/>
    <cellStyle name="40% - Accent4 3 2" xfId="143"/>
    <cellStyle name="40% - Accent4 3_Regulatory Template" xfId="144"/>
    <cellStyle name="40% - Accent4 4" xfId="145"/>
    <cellStyle name="40% - Accent4 4 2" xfId="146"/>
    <cellStyle name="40% - Accent4 4_Regulatory Template" xfId="147"/>
    <cellStyle name="40% - Accent4 5" xfId="148"/>
    <cellStyle name="40% - Accent4 6" xfId="149"/>
    <cellStyle name="40% - Accent4 7" xfId="150"/>
    <cellStyle name="40% - Accent4 8" xfId="5049"/>
    <cellStyle name="40% - Accent4 9" xfId="5050"/>
    <cellStyle name="40% - Accent5 2" xfId="151"/>
    <cellStyle name="40% - Accent5 2 2" xfId="152"/>
    <cellStyle name="40% - Accent5 2 2 2" xfId="153"/>
    <cellStyle name="40% - Accent5 2 2 3" xfId="5898"/>
    <cellStyle name="40% - Accent5 2 2_Regulatory Template" xfId="154"/>
    <cellStyle name="40% - Accent5 2 3" xfId="5899"/>
    <cellStyle name="40% - Accent5 2_Regulatory Template" xfId="155"/>
    <cellStyle name="40% - Accent5 3" xfId="156"/>
    <cellStyle name="40% - Accent5 3 2" xfId="157"/>
    <cellStyle name="40% - Accent5 3_Regulatory Template" xfId="158"/>
    <cellStyle name="40% - Accent5 4" xfId="159"/>
    <cellStyle name="40% - Accent5 4 2" xfId="160"/>
    <cellStyle name="40% - Accent5 4_Regulatory Template" xfId="161"/>
    <cellStyle name="40% - Accent5 5" xfId="162"/>
    <cellStyle name="40% - Accent5 6" xfId="163"/>
    <cellStyle name="40% - Accent5 7" xfId="164"/>
    <cellStyle name="40% - Accent5 8" xfId="5051"/>
    <cellStyle name="40% - Accent5 9" xfId="5052"/>
    <cellStyle name="40% - Accent6 2" xfId="165"/>
    <cellStyle name="40% - Accent6 2 2" xfId="166"/>
    <cellStyle name="40% - Accent6 2 2 2" xfId="167"/>
    <cellStyle name="40% - Accent6 2 2 3" xfId="5900"/>
    <cellStyle name="40% - Accent6 2 2_Regulatory Template" xfId="168"/>
    <cellStyle name="40% - Accent6 2 3" xfId="5901"/>
    <cellStyle name="40% - Accent6 2_Regulatory Template" xfId="169"/>
    <cellStyle name="40% - Accent6 3" xfId="170"/>
    <cellStyle name="40% - Accent6 3 2" xfId="171"/>
    <cellStyle name="40% - Accent6 3_Regulatory Template" xfId="172"/>
    <cellStyle name="40% - Accent6 4" xfId="173"/>
    <cellStyle name="40% - Accent6 4 2" xfId="174"/>
    <cellStyle name="40% - Accent6 4_Regulatory Template" xfId="175"/>
    <cellStyle name="40% - Accent6 5" xfId="176"/>
    <cellStyle name="40% - Accent6 6" xfId="177"/>
    <cellStyle name="40% - Accent6 7" xfId="178"/>
    <cellStyle name="40% - Accent6 8" xfId="5053"/>
    <cellStyle name="40% - Accent6 9" xfId="5054"/>
    <cellStyle name="60% - Accent1 2" xfId="179"/>
    <cellStyle name="60% - Accent1 2 2" xfId="180"/>
    <cellStyle name="60% - Accent1 2 2 2" xfId="181"/>
    <cellStyle name="60% - Accent1 2 2 3" xfId="5902"/>
    <cellStyle name="60% - Accent1 2 2_Regulatory Template" xfId="182"/>
    <cellStyle name="60% - Accent1 2 3" xfId="5903"/>
    <cellStyle name="60% - Accent1 2_Regulatory Template" xfId="183"/>
    <cellStyle name="60% - Accent1 3" xfId="184"/>
    <cellStyle name="60% - Accent1 4" xfId="185"/>
    <cellStyle name="60% - Accent1 5" xfId="186"/>
    <cellStyle name="60% - Accent1 6" xfId="187"/>
    <cellStyle name="60% - Accent1 7" xfId="188"/>
    <cellStyle name="60% - Accent2 2" xfId="189"/>
    <cellStyle name="60% - Accent2 2 2" xfId="190"/>
    <cellStyle name="60% - Accent2 2 2 2" xfId="191"/>
    <cellStyle name="60% - Accent2 2 2 3" xfId="5904"/>
    <cellStyle name="60% - Accent2 2 2_Regulatory Template" xfId="192"/>
    <cellStyle name="60% - Accent2 2 3" xfId="5905"/>
    <cellStyle name="60% - Accent2 2_Regulatory Template" xfId="193"/>
    <cellStyle name="60% - Accent2 3" xfId="194"/>
    <cellStyle name="60% - Accent2 4" xfId="195"/>
    <cellStyle name="60% - Accent2 5" xfId="196"/>
    <cellStyle name="60% - Accent2 6" xfId="197"/>
    <cellStyle name="60% - Accent2 7" xfId="198"/>
    <cellStyle name="60% - Accent3 2" xfId="199"/>
    <cellStyle name="60% - Accent3 2 2" xfId="200"/>
    <cellStyle name="60% - Accent3 2 2 2" xfId="201"/>
    <cellStyle name="60% - Accent3 2 2 3" xfId="5906"/>
    <cellStyle name="60% - Accent3 2 2_Regulatory Template" xfId="202"/>
    <cellStyle name="60% - Accent3 2 3" xfId="5907"/>
    <cellStyle name="60% - Accent3 2_Regulatory Template" xfId="203"/>
    <cellStyle name="60% - Accent3 3" xfId="204"/>
    <cellStyle name="60% - Accent3 4" xfId="205"/>
    <cellStyle name="60% - Accent3 5" xfId="206"/>
    <cellStyle name="60% - Accent3 6" xfId="207"/>
    <cellStyle name="60% - Accent3 7" xfId="208"/>
    <cellStyle name="60% - Accent4" xfId="4" builtinId="44"/>
    <cellStyle name="60% - Accent4 2" xfId="209"/>
    <cellStyle name="60% - Accent4 2 2" xfId="210"/>
    <cellStyle name="60% - Accent4 2 2 2" xfId="211"/>
    <cellStyle name="60% - Accent4 2 2 3" xfId="5908"/>
    <cellStyle name="60% - Accent4 2 2_Regulatory Template" xfId="212"/>
    <cellStyle name="60% - Accent4 2 3" xfId="5909"/>
    <cellStyle name="60% - Accent4 2_Regulatory Template" xfId="213"/>
    <cellStyle name="60% - Accent4 3" xfId="214"/>
    <cellStyle name="60% - Accent4 4" xfId="215"/>
    <cellStyle name="60% - Accent4 5" xfId="216"/>
    <cellStyle name="60% - Accent4 6" xfId="217"/>
    <cellStyle name="60% - Accent4 7" xfId="218"/>
    <cellStyle name="60% - Accent5 2" xfId="219"/>
    <cellStyle name="60% - Accent5 2 2" xfId="220"/>
    <cellStyle name="60% - Accent5 2 2 2" xfId="221"/>
    <cellStyle name="60% - Accent5 2 2 3" xfId="5910"/>
    <cellStyle name="60% - Accent5 2 2_Regulatory Template" xfId="222"/>
    <cellStyle name="60% - Accent5 2 3" xfId="5911"/>
    <cellStyle name="60% - Accent5 2_Regulatory Template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6 2" xfId="229"/>
    <cellStyle name="60% - Accent6 2 2" xfId="230"/>
    <cellStyle name="60% - Accent6 2 2 2" xfId="231"/>
    <cellStyle name="60% - Accent6 2 2 3" xfId="5912"/>
    <cellStyle name="60% - Accent6 2 2_Regulatory Template" xfId="232"/>
    <cellStyle name="60% - Accent6 2 3" xfId="5913"/>
    <cellStyle name="60% - Accent6 2_Regulatory Template" xfId="233"/>
    <cellStyle name="60% - Accent6 3" xfId="234"/>
    <cellStyle name="60% - Accent6 4" xfId="235"/>
    <cellStyle name="60% - Accent6 5" xfId="236"/>
    <cellStyle name="60% - Accent6 6" xfId="237"/>
    <cellStyle name="60% - Accent6 7" xfId="238"/>
    <cellStyle name="AA Blue BG" xfId="239"/>
    <cellStyle name="AA Calculation" xfId="240"/>
    <cellStyle name="Accent1 - 20%" xfId="241"/>
    <cellStyle name="Accent1 - 40%" xfId="242"/>
    <cellStyle name="Accent1 - 60%" xfId="243"/>
    <cellStyle name="Accent1 2" xfId="244"/>
    <cellStyle name="Accent1 2 2" xfId="245"/>
    <cellStyle name="Accent1 2 2 2" xfId="246"/>
    <cellStyle name="Accent1 2 2 3" xfId="5914"/>
    <cellStyle name="Accent1 2 2_Regulatory Template" xfId="247"/>
    <cellStyle name="Accent1 2 3" xfId="5915"/>
    <cellStyle name="Accent1 2 4" xfId="5916"/>
    <cellStyle name="Accent1 2_Regulatory Template" xfId="248"/>
    <cellStyle name="Accent1 3" xfId="249"/>
    <cellStyle name="Accent1 4" xfId="250"/>
    <cellStyle name="Accent1 5" xfId="251"/>
    <cellStyle name="Accent1 6" xfId="252"/>
    <cellStyle name="Accent1 7" xfId="253"/>
    <cellStyle name="Accent2 - 20%" xfId="254"/>
    <cellStyle name="Accent2 - 40%" xfId="255"/>
    <cellStyle name="Accent2 - 60%" xfId="256"/>
    <cellStyle name="Accent2 2" xfId="257"/>
    <cellStyle name="Accent2 2 2" xfId="258"/>
    <cellStyle name="Accent2 2 2 2" xfId="259"/>
    <cellStyle name="Accent2 2 2 3" xfId="5917"/>
    <cellStyle name="Accent2 2 2_Regulatory Template" xfId="260"/>
    <cellStyle name="Accent2 2 3" xfId="5918"/>
    <cellStyle name="Accent2 2_Regulatory Template" xfId="261"/>
    <cellStyle name="Accent2 3" xfId="262"/>
    <cellStyle name="Accent2 4" xfId="263"/>
    <cellStyle name="Accent2 5" xfId="264"/>
    <cellStyle name="Accent2 6" xfId="265"/>
    <cellStyle name="Accent2 7" xfId="266"/>
    <cellStyle name="Accent3 - 20%" xfId="267"/>
    <cellStyle name="Accent3 - 40%" xfId="268"/>
    <cellStyle name="Accent3 - 60%" xfId="269"/>
    <cellStyle name="Accent3 2" xfId="270"/>
    <cellStyle name="Accent3 2 2" xfId="271"/>
    <cellStyle name="Accent3 2 2 2" xfId="272"/>
    <cellStyle name="Accent3 2 2 3" xfId="5919"/>
    <cellStyle name="Accent3 2 2_Regulatory Template" xfId="273"/>
    <cellStyle name="Accent3 2 3" xfId="5920"/>
    <cellStyle name="Accent3 2_Regulatory Template" xfId="274"/>
    <cellStyle name="Accent3 3" xfId="275"/>
    <cellStyle name="Accent3 4" xfId="276"/>
    <cellStyle name="Accent3 5" xfId="277"/>
    <cellStyle name="Accent3 6" xfId="278"/>
    <cellStyle name="Accent3 7" xfId="279"/>
    <cellStyle name="Accent4" xfId="3" builtinId="41"/>
    <cellStyle name="Accent4 - 20%" xfId="280"/>
    <cellStyle name="Accent4 - 40%" xfId="281"/>
    <cellStyle name="Accent4 - 60%" xfId="282"/>
    <cellStyle name="Accent4 2" xfId="283"/>
    <cellStyle name="Accent4 2 2" xfId="284"/>
    <cellStyle name="Accent4 2 2 2" xfId="285"/>
    <cellStyle name="Accent4 2 2 3" xfId="5921"/>
    <cellStyle name="Accent4 2 2_Regulatory Template" xfId="286"/>
    <cellStyle name="Accent4 2 3" xfId="5922"/>
    <cellStyle name="Accent4 2_Regulatory Template" xfId="287"/>
    <cellStyle name="Accent4 3" xfId="288"/>
    <cellStyle name="Accent4 4" xfId="289"/>
    <cellStyle name="Accent4 5" xfId="290"/>
    <cellStyle name="Accent4 6" xfId="291"/>
    <cellStyle name="Accent4 7" xfId="292"/>
    <cellStyle name="Accent5 - 20%" xfId="293"/>
    <cellStyle name="Accent5 - 40%" xfId="294"/>
    <cellStyle name="Accent5 - 60%" xfId="295"/>
    <cellStyle name="Accent5 2" xfId="296"/>
    <cellStyle name="Accent5 2 2" xfId="5923"/>
    <cellStyle name="Accent5 3" xfId="5924"/>
    <cellStyle name="Accent5 4" xfId="5925"/>
    <cellStyle name="Accent6 - 20%" xfId="297"/>
    <cellStyle name="Accent6 - 40%" xfId="298"/>
    <cellStyle name="Accent6 - 60%" xfId="299"/>
    <cellStyle name="Accent6 2" xfId="300"/>
    <cellStyle name="Accent6 2 2" xfId="301"/>
    <cellStyle name="Accent6 2 2 2" xfId="302"/>
    <cellStyle name="Accent6 2 2 3" xfId="5926"/>
    <cellStyle name="Accent6 2 2_Regulatory Template" xfId="303"/>
    <cellStyle name="Accent6 2 3" xfId="5927"/>
    <cellStyle name="Accent6 2_Regulatory Template" xfId="304"/>
    <cellStyle name="Accent6 3" xfId="305"/>
    <cellStyle name="Accent6 4" xfId="306"/>
    <cellStyle name="Accent6 5" xfId="307"/>
    <cellStyle name="Accent6 6" xfId="308"/>
    <cellStyle name="Accent6 7" xfId="309"/>
    <cellStyle name="Agara" xfId="310"/>
    <cellStyle name="Assumption Currency." xfId="311"/>
    <cellStyle name="Assumption Date." xfId="312"/>
    <cellStyle name="Assumption Heading." xfId="313"/>
    <cellStyle name="Assumption Multiple." xfId="314"/>
    <cellStyle name="Assumption Number." xfId="315"/>
    <cellStyle name="Assumption Percentage." xfId="316"/>
    <cellStyle name="Assumption Year." xfId="317"/>
    <cellStyle name="Assumptions Right Number" xfId="5928"/>
    <cellStyle name="B79812_.wvu.PrintTitlest" xfId="318"/>
    <cellStyle name="Bad 2" xfId="319"/>
    <cellStyle name="Bad 2 2" xfId="320"/>
    <cellStyle name="Bad 2 2 2" xfId="321"/>
    <cellStyle name="Bad 2 2 3" xfId="5929"/>
    <cellStyle name="Bad 2 2_Regulatory Template" xfId="322"/>
    <cellStyle name="Bad 2 3" xfId="5930"/>
    <cellStyle name="Bad 2_Regulatory Template" xfId="323"/>
    <cellStyle name="Bad 3" xfId="324"/>
    <cellStyle name="Bad 4" xfId="325"/>
    <cellStyle name="Bad 5" xfId="326"/>
    <cellStyle name="Bad 6" xfId="327"/>
    <cellStyle name="Bad 7" xfId="328"/>
    <cellStyle name="Bad 8" xfId="5055"/>
    <cellStyle name="Black" xfId="329"/>
    <cellStyle name="Blockout" xfId="330"/>
    <cellStyle name="Blockout 2" xfId="331"/>
    <cellStyle name="Blockout 3" xfId="332"/>
    <cellStyle name="Blockout 4" xfId="333"/>
    <cellStyle name="blp_column_header" xfId="334"/>
    <cellStyle name="Blue" xfId="335"/>
    <cellStyle name="Calculation 2" xfId="336"/>
    <cellStyle name="Calculation 2 2" xfId="337"/>
    <cellStyle name="Calculation 2 2 2" xfId="338"/>
    <cellStyle name="Calculation 2 2 2 2" xfId="339"/>
    <cellStyle name="Calculation 2 2 2 2 2" xfId="340"/>
    <cellStyle name="Calculation 2 2 2 2 3" xfId="341"/>
    <cellStyle name="Calculation 2 2 2 3" xfId="342"/>
    <cellStyle name="Calculation 2 2 2 4" xfId="343"/>
    <cellStyle name="Calculation 2 2 3" xfId="344"/>
    <cellStyle name="Calculation 2 2 3 2" xfId="345"/>
    <cellStyle name="Calculation 2 2 3 2 2" xfId="346"/>
    <cellStyle name="Calculation 2 2 3 2 3" xfId="347"/>
    <cellStyle name="Calculation 2 2 3 3" xfId="348"/>
    <cellStyle name="Calculation 2 2 3 4" xfId="349"/>
    <cellStyle name="Calculation 2 2 4" xfId="350"/>
    <cellStyle name="Calculation 2 2 4 2" xfId="351"/>
    <cellStyle name="Calculation 2 2 4 3" xfId="352"/>
    <cellStyle name="Calculation 2 2 5" xfId="353"/>
    <cellStyle name="Calculation 2 2 6" xfId="354"/>
    <cellStyle name="Calculation 2 2 7" xfId="5931"/>
    <cellStyle name="Calculation 2 2_Regulatory Template" xfId="355"/>
    <cellStyle name="Calculation 2 3" xfId="356"/>
    <cellStyle name="Calculation 2 3 2" xfId="357"/>
    <cellStyle name="Calculation 2 3 2 2" xfId="358"/>
    <cellStyle name="Calculation 2 3 2 2 2" xfId="359"/>
    <cellStyle name="Calculation 2 3 2 2 3" xfId="360"/>
    <cellStyle name="Calculation 2 3 2 3" xfId="361"/>
    <cellStyle name="Calculation 2 3 2 4" xfId="362"/>
    <cellStyle name="Calculation 2 3 3" xfId="363"/>
    <cellStyle name="Calculation 2 3 3 2" xfId="364"/>
    <cellStyle name="Calculation 2 3 3 2 2" xfId="365"/>
    <cellStyle name="Calculation 2 3 3 2 3" xfId="366"/>
    <cellStyle name="Calculation 2 3 3 3" xfId="367"/>
    <cellStyle name="Calculation 2 3 3 4" xfId="368"/>
    <cellStyle name="Calculation 2 3 4" xfId="369"/>
    <cellStyle name="Calculation 2 3 4 2" xfId="370"/>
    <cellStyle name="Calculation 2 3 4 3" xfId="371"/>
    <cellStyle name="Calculation 2 3 5" xfId="372"/>
    <cellStyle name="Calculation 2 3 6" xfId="373"/>
    <cellStyle name="Calculation 2 4" xfId="374"/>
    <cellStyle name="Calculation 2 4 2" xfId="375"/>
    <cellStyle name="Calculation 2 4 2 2" xfId="376"/>
    <cellStyle name="Calculation 2 4 2 2 2" xfId="377"/>
    <cellStyle name="Calculation 2 4 2 2 3" xfId="378"/>
    <cellStyle name="Calculation 2 4 2 3" xfId="379"/>
    <cellStyle name="Calculation 2 4 2 4" xfId="380"/>
    <cellStyle name="Calculation 2 4 3" xfId="381"/>
    <cellStyle name="Calculation 2 4 3 2" xfId="382"/>
    <cellStyle name="Calculation 2 4 3 2 2" xfId="383"/>
    <cellStyle name="Calculation 2 4 3 2 3" xfId="384"/>
    <cellStyle name="Calculation 2 4 3 3" xfId="385"/>
    <cellStyle name="Calculation 2 4 3 4" xfId="386"/>
    <cellStyle name="Calculation 2 4 4" xfId="387"/>
    <cellStyle name="Calculation 2 4 4 2" xfId="388"/>
    <cellStyle name="Calculation 2 4 4 3" xfId="389"/>
    <cellStyle name="Calculation 2 4 5" xfId="390"/>
    <cellStyle name="Calculation 2 4 6" xfId="391"/>
    <cellStyle name="Calculation 2 5" xfId="392"/>
    <cellStyle name="Calculation 2 5 2" xfId="393"/>
    <cellStyle name="Calculation 2 5 2 2" xfId="394"/>
    <cellStyle name="Calculation 2 5 2 2 2" xfId="395"/>
    <cellStyle name="Calculation 2 5 2 2 3" xfId="396"/>
    <cellStyle name="Calculation 2 5 2 3" xfId="397"/>
    <cellStyle name="Calculation 2 5 2 4" xfId="398"/>
    <cellStyle name="Calculation 2 5 3" xfId="399"/>
    <cellStyle name="Calculation 2 5 3 2" xfId="400"/>
    <cellStyle name="Calculation 2 5 3 2 2" xfId="401"/>
    <cellStyle name="Calculation 2 5 3 2 3" xfId="402"/>
    <cellStyle name="Calculation 2 5 3 3" xfId="403"/>
    <cellStyle name="Calculation 2 5 3 4" xfId="404"/>
    <cellStyle name="Calculation 2 5 4" xfId="405"/>
    <cellStyle name="Calculation 2 5 4 2" xfId="406"/>
    <cellStyle name="Calculation 2 5 4 3" xfId="407"/>
    <cellStyle name="Calculation 2 5 5" xfId="408"/>
    <cellStyle name="Calculation 2 5 6" xfId="409"/>
    <cellStyle name="Calculation 2 6" xfId="410"/>
    <cellStyle name="Calculation 2 6 2" xfId="411"/>
    <cellStyle name="Calculation 2 6 3" xfId="412"/>
    <cellStyle name="Calculation 2 7" xfId="413"/>
    <cellStyle name="Calculation 2 8" xfId="414"/>
    <cellStyle name="Calculation 2 9" xfId="5932"/>
    <cellStyle name="Calculation 2_Regulatory Template" xfId="415"/>
    <cellStyle name="Calculation 3" xfId="416"/>
    <cellStyle name="Calculation 4" xfId="417"/>
    <cellStyle name="Calculation 5" xfId="418"/>
    <cellStyle name="Calculation 6" xfId="419"/>
    <cellStyle name="Calculation 7" xfId="420"/>
    <cellStyle name="Calculation 8" xfId="5056"/>
    <cellStyle name="Cell Link." xfId="421"/>
    <cellStyle name="Check Cell 2" xfId="422"/>
    <cellStyle name="Check Cell 2 2" xfId="423"/>
    <cellStyle name="Check Cell 2 2 2" xfId="424"/>
    <cellStyle name="Check Cell 2 2 2 2" xfId="425"/>
    <cellStyle name="Check Cell 3" xfId="5057"/>
    <cellStyle name="Check Cell 4" xfId="5933"/>
    <cellStyle name="Column - Heading" xfId="426"/>
    <cellStyle name="Comma" xfId="1" builtinId="3"/>
    <cellStyle name="Comma [0] 2" xfId="427"/>
    <cellStyle name="Comma [0]7Z_87C" xfId="428"/>
    <cellStyle name="Comma 0" xfId="429"/>
    <cellStyle name="Comma 1" xfId="430"/>
    <cellStyle name="Comma 1 2" xfId="5934"/>
    <cellStyle name="Comma 10" xfId="431"/>
    <cellStyle name="Comma 10 2" xfId="432"/>
    <cellStyle name="Comma 10 2 2" xfId="433"/>
    <cellStyle name="Comma 11" xfId="434"/>
    <cellStyle name="Comma 12" xfId="435"/>
    <cellStyle name="Comma 13" xfId="436"/>
    <cellStyle name="Comma 14" xfId="437"/>
    <cellStyle name="Comma 14 2" xfId="438"/>
    <cellStyle name="Comma 15" xfId="439"/>
    <cellStyle name="Comma 15 2" xfId="440"/>
    <cellStyle name="Comma 16" xfId="5874"/>
    <cellStyle name="Comma 17" xfId="5935"/>
    <cellStyle name="Comma 18" xfId="5936"/>
    <cellStyle name="Comma 18 2" xfId="5937"/>
    <cellStyle name="Comma 19" xfId="5938"/>
    <cellStyle name="Comma 2" xfId="441"/>
    <cellStyle name="Comma 2 10" xfId="442"/>
    <cellStyle name="Comma 2 100" xfId="443"/>
    <cellStyle name="Comma 2 101" xfId="444"/>
    <cellStyle name="Comma 2 102" xfId="445"/>
    <cellStyle name="Comma 2 103" xfId="446"/>
    <cellStyle name="Comma 2 104" xfId="447"/>
    <cellStyle name="Comma 2 105" xfId="448"/>
    <cellStyle name="Comma 2 106" xfId="449"/>
    <cellStyle name="Comma 2 107" xfId="450"/>
    <cellStyle name="Comma 2 108" xfId="451"/>
    <cellStyle name="Comma 2 109" xfId="452"/>
    <cellStyle name="Comma 2 11" xfId="453"/>
    <cellStyle name="Comma 2 110" xfId="454"/>
    <cellStyle name="Comma 2 111" xfId="455"/>
    <cellStyle name="Comma 2 112" xfId="456"/>
    <cellStyle name="Comma 2 113" xfId="457"/>
    <cellStyle name="Comma 2 114" xfId="458"/>
    <cellStyle name="Comma 2 115" xfId="459"/>
    <cellStyle name="Comma 2 116" xfId="460"/>
    <cellStyle name="Comma 2 117" xfId="461"/>
    <cellStyle name="Comma 2 118" xfId="462"/>
    <cellStyle name="Comma 2 119" xfId="463"/>
    <cellStyle name="Comma 2 12" xfId="464"/>
    <cellStyle name="Comma 2 120" xfId="465"/>
    <cellStyle name="Comma 2 121" xfId="466"/>
    <cellStyle name="Comma 2 122" xfId="467"/>
    <cellStyle name="Comma 2 123" xfId="468"/>
    <cellStyle name="Comma 2 124" xfId="469"/>
    <cellStyle name="Comma 2 125" xfId="470"/>
    <cellStyle name="Comma 2 126" xfId="471"/>
    <cellStyle name="Comma 2 127" xfId="472"/>
    <cellStyle name="Comma 2 128" xfId="473"/>
    <cellStyle name="Comma 2 129" xfId="474"/>
    <cellStyle name="Comma 2 13" xfId="475"/>
    <cellStyle name="Comma 2 130" xfId="476"/>
    <cellStyle name="Comma 2 131" xfId="477"/>
    <cellStyle name="Comma 2 132" xfId="478"/>
    <cellStyle name="Comma 2 133" xfId="479"/>
    <cellStyle name="Comma 2 134" xfId="480"/>
    <cellStyle name="Comma 2 135" xfId="481"/>
    <cellStyle name="Comma 2 136" xfId="482"/>
    <cellStyle name="Comma 2 137" xfId="483"/>
    <cellStyle name="Comma 2 138" xfId="484"/>
    <cellStyle name="Comma 2 139" xfId="485"/>
    <cellStyle name="Comma 2 14" xfId="486"/>
    <cellStyle name="Comma 2 140" xfId="487"/>
    <cellStyle name="Comma 2 141" xfId="488"/>
    <cellStyle name="Comma 2 142" xfId="489"/>
    <cellStyle name="Comma 2 143" xfId="490"/>
    <cellStyle name="Comma 2 144" xfId="491"/>
    <cellStyle name="Comma 2 145" xfId="492"/>
    <cellStyle name="Comma 2 146" xfId="493"/>
    <cellStyle name="Comma 2 147" xfId="494"/>
    <cellStyle name="Comma 2 148" xfId="495"/>
    <cellStyle name="Comma 2 149" xfId="496"/>
    <cellStyle name="Comma 2 15" xfId="497"/>
    <cellStyle name="Comma 2 150" xfId="498"/>
    <cellStyle name="Comma 2 151" xfId="499"/>
    <cellStyle name="Comma 2 152" xfId="500"/>
    <cellStyle name="Comma 2 153" xfId="501"/>
    <cellStyle name="Comma 2 154" xfId="502"/>
    <cellStyle name="Comma 2 155" xfId="503"/>
    <cellStyle name="Comma 2 156" xfId="504"/>
    <cellStyle name="Comma 2 157" xfId="505"/>
    <cellStyle name="Comma 2 158" xfId="506"/>
    <cellStyle name="Comma 2 159" xfId="507"/>
    <cellStyle name="Comma 2 16" xfId="508"/>
    <cellStyle name="Comma 2 160" xfId="509"/>
    <cellStyle name="Comma 2 161" xfId="510"/>
    <cellStyle name="Comma 2 162" xfId="511"/>
    <cellStyle name="Comma 2 163" xfId="512"/>
    <cellStyle name="Comma 2 164" xfId="513"/>
    <cellStyle name="Comma 2 165" xfId="514"/>
    <cellStyle name="Comma 2 166" xfId="515"/>
    <cellStyle name="Comma 2 167" xfId="516"/>
    <cellStyle name="Comma 2 168" xfId="517"/>
    <cellStyle name="Comma 2 169" xfId="518"/>
    <cellStyle name="Comma 2 17" xfId="519"/>
    <cellStyle name="Comma 2 170" xfId="520"/>
    <cellStyle name="Comma 2 171" xfId="521"/>
    <cellStyle name="Comma 2 172" xfId="522"/>
    <cellStyle name="Comma 2 173" xfId="523"/>
    <cellStyle name="Comma 2 174" xfId="524"/>
    <cellStyle name="Comma 2 175" xfId="525"/>
    <cellStyle name="Comma 2 176" xfId="526"/>
    <cellStyle name="Comma 2 177" xfId="527"/>
    <cellStyle name="Comma 2 178" xfId="528"/>
    <cellStyle name="Comma 2 179" xfId="529"/>
    <cellStyle name="Comma 2 18" xfId="530"/>
    <cellStyle name="Comma 2 180" xfId="531"/>
    <cellStyle name="Comma 2 181" xfId="532"/>
    <cellStyle name="Comma 2 182" xfId="533"/>
    <cellStyle name="Comma 2 183" xfId="534"/>
    <cellStyle name="Comma 2 184" xfId="535"/>
    <cellStyle name="Comma 2 185" xfId="536"/>
    <cellStyle name="Comma 2 186" xfId="537"/>
    <cellStyle name="Comma 2 187" xfId="538"/>
    <cellStyle name="Comma 2 188" xfId="539"/>
    <cellStyle name="Comma 2 189" xfId="540"/>
    <cellStyle name="Comma 2 19" xfId="541"/>
    <cellStyle name="Comma 2 190" xfId="542"/>
    <cellStyle name="Comma 2 191" xfId="543"/>
    <cellStyle name="Comma 2 192" xfId="544"/>
    <cellStyle name="Comma 2 193" xfId="545"/>
    <cellStyle name="Comma 2 194" xfId="546"/>
    <cellStyle name="Comma 2 195" xfId="547"/>
    <cellStyle name="Comma 2 196" xfId="548"/>
    <cellStyle name="Comma 2 197" xfId="5058"/>
    <cellStyle name="Comma 2 198" xfId="5059"/>
    <cellStyle name="Comma 2 199" xfId="5060"/>
    <cellStyle name="Comma 2 2" xfId="549"/>
    <cellStyle name="Comma 2 2 10" xfId="550"/>
    <cellStyle name="Comma 2 2 100" xfId="551"/>
    <cellStyle name="Comma 2 2 1000" xfId="552"/>
    <cellStyle name="Comma 2 2 1001" xfId="553"/>
    <cellStyle name="Comma 2 2 1002" xfId="554"/>
    <cellStyle name="Comma 2 2 1003" xfId="555"/>
    <cellStyle name="Comma 2 2 1004" xfId="556"/>
    <cellStyle name="Comma 2 2 1005" xfId="557"/>
    <cellStyle name="Comma 2 2 1006" xfId="558"/>
    <cellStyle name="Comma 2 2 1007" xfId="559"/>
    <cellStyle name="Comma 2 2 1008" xfId="560"/>
    <cellStyle name="Comma 2 2 1009" xfId="561"/>
    <cellStyle name="Comma 2 2 101" xfId="562"/>
    <cellStyle name="Comma 2 2 1010" xfId="563"/>
    <cellStyle name="Comma 2 2 1011" xfId="564"/>
    <cellStyle name="Comma 2 2 1012" xfId="565"/>
    <cellStyle name="Comma 2 2 1013" xfId="566"/>
    <cellStyle name="Comma 2 2 1014" xfId="567"/>
    <cellStyle name="Comma 2 2 1015" xfId="568"/>
    <cellStyle name="Comma 2 2 1016" xfId="569"/>
    <cellStyle name="Comma 2 2 1017" xfId="570"/>
    <cellStyle name="Comma 2 2 1018" xfId="571"/>
    <cellStyle name="Comma 2 2 1019" xfId="572"/>
    <cellStyle name="Comma 2 2 102" xfId="573"/>
    <cellStyle name="Comma 2 2 1020" xfId="574"/>
    <cellStyle name="Comma 2 2 1021" xfId="575"/>
    <cellStyle name="Comma 2 2 1022" xfId="576"/>
    <cellStyle name="Comma 2 2 1023" xfId="577"/>
    <cellStyle name="Comma 2 2 1024" xfId="578"/>
    <cellStyle name="Comma 2 2 1025" xfId="579"/>
    <cellStyle name="Comma 2 2 1026" xfId="580"/>
    <cellStyle name="Comma 2 2 1027" xfId="581"/>
    <cellStyle name="Comma 2 2 1028" xfId="582"/>
    <cellStyle name="Comma 2 2 1029" xfId="583"/>
    <cellStyle name="Comma 2 2 103" xfId="584"/>
    <cellStyle name="Comma 2 2 1030" xfId="585"/>
    <cellStyle name="Comma 2 2 1031" xfId="586"/>
    <cellStyle name="Comma 2 2 1032" xfId="587"/>
    <cellStyle name="Comma 2 2 1033" xfId="588"/>
    <cellStyle name="Comma 2 2 1034" xfId="589"/>
    <cellStyle name="Comma 2 2 1035" xfId="590"/>
    <cellStyle name="Comma 2 2 1036" xfId="591"/>
    <cellStyle name="Comma 2 2 1037" xfId="592"/>
    <cellStyle name="Comma 2 2 1038" xfId="593"/>
    <cellStyle name="Comma 2 2 1039" xfId="594"/>
    <cellStyle name="Comma 2 2 104" xfId="595"/>
    <cellStyle name="Comma 2 2 1040" xfId="596"/>
    <cellStyle name="Comma 2 2 1041" xfId="597"/>
    <cellStyle name="Comma 2 2 1042" xfId="598"/>
    <cellStyle name="Comma 2 2 1043" xfId="599"/>
    <cellStyle name="Comma 2 2 1044" xfId="600"/>
    <cellStyle name="Comma 2 2 1045" xfId="601"/>
    <cellStyle name="Comma 2 2 1046" xfId="602"/>
    <cellStyle name="Comma 2 2 1047" xfId="603"/>
    <cellStyle name="Comma 2 2 1048" xfId="604"/>
    <cellStyle name="Comma 2 2 1049" xfId="605"/>
    <cellStyle name="Comma 2 2 105" xfId="606"/>
    <cellStyle name="Comma 2 2 1050" xfId="607"/>
    <cellStyle name="Comma 2 2 1051" xfId="608"/>
    <cellStyle name="Comma 2 2 1052" xfId="609"/>
    <cellStyle name="Comma 2 2 1053" xfId="610"/>
    <cellStyle name="Comma 2 2 1054" xfId="611"/>
    <cellStyle name="Comma 2 2 1055" xfId="612"/>
    <cellStyle name="Comma 2 2 1056" xfId="613"/>
    <cellStyle name="Comma 2 2 1057" xfId="614"/>
    <cellStyle name="Comma 2 2 1058" xfId="615"/>
    <cellStyle name="Comma 2 2 1059" xfId="616"/>
    <cellStyle name="Comma 2 2 106" xfId="617"/>
    <cellStyle name="Comma 2 2 1060" xfId="618"/>
    <cellStyle name="Comma 2 2 1061" xfId="619"/>
    <cellStyle name="Comma 2 2 1062" xfId="620"/>
    <cellStyle name="Comma 2 2 1063" xfId="621"/>
    <cellStyle name="Comma 2 2 1064" xfId="622"/>
    <cellStyle name="Comma 2 2 1065" xfId="623"/>
    <cellStyle name="Comma 2 2 1066" xfId="624"/>
    <cellStyle name="Comma 2 2 1067" xfId="625"/>
    <cellStyle name="Comma 2 2 1068" xfId="626"/>
    <cellStyle name="Comma 2 2 1069" xfId="627"/>
    <cellStyle name="Comma 2 2 107" xfId="628"/>
    <cellStyle name="Comma 2 2 1070" xfId="629"/>
    <cellStyle name="Comma 2 2 1071" xfId="630"/>
    <cellStyle name="Comma 2 2 1072" xfId="631"/>
    <cellStyle name="Comma 2 2 1073" xfId="632"/>
    <cellStyle name="Comma 2 2 1074" xfId="633"/>
    <cellStyle name="Comma 2 2 1075" xfId="634"/>
    <cellStyle name="Comma 2 2 1076" xfId="635"/>
    <cellStyle name="Comma 2 2 1077" xfId="636"/>
    <cellStyle name="Comma 2 2 1078" xfId="637"/>
    <cellStyle name="Comma 2 2 1079" xfId="638"/>
    <cellStyle name="Comma 2 2 108" xfId="639"/>
    <cellStyle name="Comma 2 2 1080" xfId="640"/>
    <cellStyle name="Comma 2 2 1081" xfId="641"/>
    <cellStyle name="Comma 2 2 1082" xfId="642"/>
    <cellStyle name="Comma 2 2 1083" xfId="643"/>
    <cellStyle name="Comma 2 2 1084" xfId="644"/>
    <cellStyle name="Comma 2 2 1085" xfId="645"/>
    <cellStyle name="Comma 2 2 1086" xfId="646"/>
    <cellStyle name="Comma 2 2 1087" xfId="647"/>
    <cellStyle name="Comma 2 2 1088" xfId="648"/>
    <cellStyle name="Comma 2 2 1089" xfId="649"/>
    <cellStyle name="Comma 2 2 109" xfId="650"/>
    <cellStyle name="Comma 2 2 1090" xfId="651"/>
    <cellStyle name="Comma 2 2 1091" xfId="652"/>
    <cellStyle name="Comma 2 2 1092" xfId="653"/>
    <cellStyle name="Comma 2 2 1093" xfId="654"/>
    <cellStyle name="Comma 2 2 1094" xfId="655"/>
    <cellStyle name="Comma 2 2 1095" xfId="656"/>
    <cellStyle name="Comma 2 2 1096" xfId="657"/>
    <cellStyle name="Comma 2 2 1097" xfId="658"/>
    <cellStyle name="Comma 2 2 1098" xfId="659"/>
    <cellStyle name="Comma 2 2 1099" xfId="660"/>
    <cellStyle name="Comma 2 2 11" xfId="661"/>
    <cellStyle name="Comma 2 2 110" xfId="662"/>
    <cellStyle name="Comma 2 2 1100" xfId="663"/>
    <cellStyle name="Comma 2 2 1101" xfId="664"/>
    <cellStyle name="Comma 2 2 1102" xfId="665"/>
    <cellStyle name="Comma 2 2 1103" xfId="666"/>
    <cellStyle name="Comma 2 2 1104" xfId="667"/>
    <cellStyle name="Comma 2 2 1105" xfId="668"/>
    <cellStyle name="Comma 2 2 1106" xfId="669"/>
    <cellStyle name="Comma 2 2 1107" xfId="670"/>
    <cellStyle name="Comma 2 2 1108" xfId="671"/>
    <cellStyle name="Comma 2 2 1109" xfId="672"/>
    <cellStyle name="Comma 2 2 111" xfId="673"/>
    <cellStyle name="Comma 2 2 1110" xfId="674"/>
    <cellStyle name="Comma 2 2 1111" xfId="675"/>
    <cellStyle name="Comma 2 2 1112" xfId="676"/>
    <cellStyle name="Comma 2 2 1113" xfId="677"/>
    <cellStyle name="Comma 2 2 1114" xfId="678"/>
    <cellStyle name="Comma 2 2 1115" xfId="679"/>
    <cellStyle name="Comma 2 2 1116" xfId="680"/>
    <cellStyle name="Comma 2 2 1117" xfId="681"/>
    <cellStyle name="Comma 2 2 1118" xfId="682"/>
    <cellStyle name="Comma 2 2 1119" xfId="683"/>
    <cellStyle name="Comma 2 2 112" xfId="684"/>
    <cellStyle name="Comma 2 2 1120" xfId="685"/>
    <cellStyle name="Comma 2 2 1121" xfId="686"/>
    <cellStyle name="Comma 2 2 1122" xfId="687"/>
    <cellStyle name="Comma 2 2 1123" xfId="688"/>
    <cellStyle name="Comma 2 2 1124" xfId="689"/>
    <cellStyle name="Comma 2 2 1125" xfId="690"/>
    <cellStyle name="Comma 2 2 1126" xfId="691"/>
    <cellStyle name="Comma 2 2 1127" xfId="692"/>
    <cellStyle name="Comma 2 2 1128" xfId="693"/>
    <cellStyle name="Comma 2 2 1129" xfId="694"/>
    <cellStyle name="Comma 2 2 113" xfId="695"/>
    <cellStyle name="Comma 2 2 1130" xfId="696"/>
    <cellStyle name="Comma 2 2 1131" xfId="697"/>
    <cellStyle name="Comma 2 2 1132" xfId="698"/>
    <cellStyle name="Comma 2 2 1133" xfId="699"/>
    <cellStyle name="Comma 2 2 1134" xfId="700"/>
    <cellStyle name="Comma 2 2 1135" xfId="701"/>
    <cellStyle name="Comma 2 2 1136" xfId="702"/>
    <cellStyle name="Comma 2 2 1137" xfId="703"/>
    <cellStyle name="Comma 2 2 1138" xfId="704"/>
    <cellStyle name="Comma 2 2 1139" xfId="705"/>
    <cellStyle name="Comma 2 2 114" xfId="706"/>
    <cellStyle name="Comma 2 2 1140" xfId="707"/>
    <cellStyle name="Comma 2 2 1141" xfId="708"/>
    <cellStyle name="Comma 2 2 1142" xfId="709"/>
    <cellStyle name="Comma 2 2 1143" xfId="710"/>
    <cellStyle name="Comma 2 2 1144" xfId="711"/>
    <cellStyle name="Comma 2 2 1145" xfId="712"/>
    <cellStyle name="Comma 2 2 1146" xfId="713"/>
    <cellStyle name="Comma 2 2 1147" xfId="714"/>
    <cellStyle name="Comma 2 2 1148" xfId="715"/>
    <cellStyle name="Comma 2 2 1149" xfId="716"/>
    <cellStyle name="Comma 2 2 115" xfId="717"/>
    <cellStyle name="Comma 2 2 1150" xfId="718"/>
    <cellStyle name="Comma 2 2 1151" xfId="719"/>
    <cellStyle name="Comma 2 2 1152" xfId="720"/>
    <cellStyle name="Comma 2 2 1153" xfId="721"/>
    <cellStyle name="Comma 2 2 1154" xfId="722"/>
    <cellStyle name="Comma 2 2 1155" xfId="5061"/>
    <cellStyle name="Comma 2 2 1156" xfId="5062"/>
    <cellStyle name="Comma 2 2 1157" xfId="5063"/>
    <cellStyle name="Comma 2 2 116" xfId="723"/>
    <cellStyle name="Comma 2 2 117" xfId="724"/>
    <cellStyle name="Comma 2 2 118" xfId="725"/>
    <cellStyle name="Comma 2 2 119" xfId="726"/>
    <cellStyle name="Comma 2 2 12" xfId="727"/>
    <cellStyle name="Comma 2 2 120" xfId="728"/>
    <cellStyle name="Comma 2 2 121" xfId="729"/>
    <cellStyle name="Comma 2 2 122" xfId="730"/>
    <cellStyle name="Comma 2 2 123" xfId="731"/>
    <cellStyle name="Comma 2 2 124" xfId="732"/>
    <cellStyle name="Comma 2 2 125" xfId="733"/>
    <cellStyle name="Comma 2 2 126" xfId="734"/>
    <cellStyle name="Comma 2 2 127" xfId="735"/>
    <cellStyle name="Comma 2 2 128" xfId="736"/>
    <cellStyle name="Comma 2 2 129" xfId="737"/>
    <cellStyle name="Comma 2 2 13" xfId="738"/>
    <cellStyle name="Comma 2 2 130" xfId="739"/>
    <cellStyle name="Comma 2 2 131" xfId="740"/>
    <cellStyle name="Comma 2 2 132" xfId="741"/>
    <cellStyle name="Comma 2 2 133" xfId="742"/>
    <cellStyle name="Comma 2 2 134" xfId="743"/>
    <cellStyle name="Comma 2 2 135" xfId="744"/>
    <cellStyle name="Comma 2 2 136" xfId="745"/>
    <cellStyle name="Comma 2 2 137" xfId="746"/>
    <cellStyle name="Comma 2 2 138" xfId="747"/>
    <cellStyle name="Comma 2 2 139" xfId="748"/>
    <cellStyle name="Comma 2 2 14" xfId="749"/>
    <cellStyle name="Comma 2 2 140" xfId="750"/>
    <cellStyle name="Comma 2 2 141" xfId="751"/>
    <cellStyle name="Comma 2 2 142" xfId="752"/>
    <cellStyle name="Comma 2 2 143" xfId="753"/>
    <cellStyle name="Comma 2 2 144" xfId="754"/>
    <cellStyle name="Comma 2 2 145" xfId="755"/>
    <cellStyle name="Comma 2 2 146" xfId="756"/>
    <cellStyle name="Comma 2 2 147" xfId="757"/>
    <cellStyle name="Comma 2 2 148" xfId="758"/>
    <cellStyle name="Comma 2 2 149" xfId="759"/>
    <cellStyle name="Comma 2 2 15" xfId="760"/>
    <cellStyle name="Comma 2 2 150" xfId="761"/>
    <cellStyle name="Comma 2 2 151" xfId="762"/>
    <cellStyle name="Comma 2 2 152" xfId="763"/>
    <cellStyle name="Comma 2 2 153" xfId="764"/>
    <cellStyle name="Comma 2 2 154" xfId="765"/>
    <cellStyle name="Comma 2 2 155" xfId="766"/>
    <cellStyle name="Comma 2 2 156" xfId="767"/>
    <cellStyle name="Comma 2 2 157" xfId="768"/>
    <cellStyle name="Comma 2 2 158" xfId="769"/>
    <cellStyle name="Comma 2 2 159" xfId="770"/>
    <cellStyle name="Comma 2 2 16" xfId="771"/>
    <cellStyle name="Comma 2 2 160" xfId="772"/>
    <cellStyle name="Comma 2 2 161" xfId="773"/>
    <cellStyle name="Comma 2 2 162" xfId="774"/>
    <cellStyle name="Comma 2 2 163" xfId="775"/>
    <cellStyle name="Comma 2 2 164" xfId="776"/>
    <cellStyle name="Comma 2 2 165" xfId="777"/>
    <cellStyle name="Comma 2 2 166" xfId="778"/>
    <cellStyle name="Comma 2 2 167" xfId="779"/>
    <cellStyle name="Comma 2 2 168" xfId="780"/>
    <cellStyle name="Comma 2 2 169" xfId="781"/>
    <cellStyle name="Comma 2 2 17" xfId="782"/>
    <cellStyle name="Comma 2 2 170" xfId="783"/>
    <cellStyle name="Comma 2 2 171" xfId="784"/>
    <cellStyle name="Comma 2 2 172" xfId="785"/>
    <cellStyle name="Comma 2 2 173" xfId="786"/>
    <cellStyle name="Comma 2 2 174" xfId="787"/>
    <cellStyle name="Comma 2 2 175" xfId="788"/>
    <cellStyle name="Comma 2 2 176" xfId="789"/>
    <cellStyle name="Comma 2 2 177" xfId="790"/>
    <cellStyle name="Comma 2 2 178" xfId="791"/>
    <cellStyle name="Comma 2 2 179" xfId="792"/>
    <cellStyle name="Comma 2 2 18" xfId="793"/>
    <cellStyle name="Comma 2 2 180" xfId="794"/>
    <cellStyle name="Comma 2 2 181" xfId="795"/>
    <cellStyle name="Comma 2 2 182" xfId="796"/>
    <cellStyle name="Comma 2 2 183" xfId="797"/>
    <cellStyle name="Comma 2 2 184" xfId="798"/>
    <cellStyle name="Comma 2 2 185" xfId="799"/>
    <cellStyle name="Comma 2 2 186" xfId="800"/>
    <cellStyle name="Comma 2 2 187" xfId="801"/>
    <cellStyle name="Comma 2 2 188" xfId="802"/>
    <cellStyle name="Comma 2 2 189" xfId="803"/>
    <cellStyle name="Comma 2 2 19" xfId="804"/>
    <cellStyle name="Comma 2 2 190" xfId="805"/>
    <cellStyle name="Comma 2 2 191" xfId="806"/>
    <cellStyle name="Comma 2 2 192" xfId="807"/>
    <cellStyle name="Comma 2 2 193" xfId="808"/>
    <cellStyle name="Comma 2 2 194" xfId="809"/>
    <cellStyle name="Comma 2 2 195" xfId="810"/>
    <cellStyle name="Comma 2 2 196" xfId="811"/>
    <cellStyle name="Comma 2 2 197" xfId="812"/>
    <cellStyle name="Comma 2 2 198" xfId="813"/>
    <cellStyle name="Comma 2 2 199" xfId="814"/>
    <cellStyle name="Comma 2 2 2" xfId="815"/>
    <cellStyle name="Comma 2 2 20" xfId="816"/>
    <cellStyle name="Comma 2 2 200" xfId="817"/>
    <cellStyle name="Comma 2 2 201" xfId="818"/>
    <cellStyle name="Comma 2 2 202" xfId="819"/>
    <cellStyle name="Comma 2 2 203" xfId="820"/>
    <cellStyle name="Comma 2 2 204" xfId="821"/>
    <cellStyle name="Comma 2 2 205" xfId="822"/>
    <cellStyle name="Comma 2 2 206" xfId="823"/>
    <cellStyle name="Comma 2 2 207" xfId="824"/>
    <cellStyle name="Comma 2 2 208" xfId="825"/>
    <cellStyle name="Comma 2 2 209" xfId="826"/>
    <cellStyle name="Comma 2 2 21" xfId="827"/>
    <cellStyle name="Comma 2 2 210" xfId="828"/>
    <cellStyle name="Comma 2 2 211" xfId="829"/>
    <cellStyle name="Comma 2 2 212" xfId="830"/>
    <cellStyle name="Comma 2 2 213" xfId="831"/>
    <cellStyle name="Comma 2 2 214" xfId="832"/>
    <cellStyle name="Comma 2 2 215" xfId="833"/>
    <cellStyle name="Comma 2 2 216" xfId="834"/>
    <cellStyle name="Comma 2 2 217" xfId="835"/>
    <cellStyle name="Comma 2 2 218" xfId="836"/>
    <cellStyle name="Comma 2 2 219" xfId="837"/>
    <cellStyle name="Comma 2 2 22" xfId="838"/>
    <cellStyle name="Comma 2 2 220" xfId="839"/>
    <cellStyle name="Comma 2 2 221" xfId="840"/>
    <cellStyle name="Comma 2 2 222" xfId="841"/>
    <cellStyle name="Comma 2 2 223" xfId="842"/>
    <cellStyle name="Comma 2 2 224" xfId="843"/>
    <cellStyle name="Comma 2 2 225" xfId="844"/>
    <cellStyle name="Comma 2 2 226" xfId="845"/>
    <cellStyle name="Comma 2 2 227" xfId="846"/>
    <cellStyle name="Comma 2 2 228" xfId="847"/>
    <cellStyle name="Comma 2 2 229" xfId="848"/>
    <cellStyle name="Comma 2 2 23" xfId="849"/>
    <cellStyle name="Comma 2 2 230" xfId="850"/>
    <cellStyle name="Comma 2 2 231" xfId="851"/>
    <cellStyle name="Comma 2 2 232" xfId="852"/>
    <cellStyle name="Comma 2 2 233" xfId="853"/>
    <cellStyle name="Comma 2 2 234" xfId="854"/>
    <cellStyle name="Comma 2 2 235" xfId="855"/>
    <cellStyle name="Comma 2 2 236" xfId="856"/>
    <cellStyle name="Comma 2 2 237" xfId="857"/>
    <cellStyle name="Comma 2 2 238" xfId="858"/>
    <cellStyle name="Comma 2 2 239" xfId="859"/>
    <cellStyle name="Comma 2 2 24" xfId="860"/>
    <cellStyle name="Comma 2 2 240" xfId="861"/>
    <cellStyle name="Comma 2 2 241" xfId="862"/>
    <cellStyle name="Comma 2 2 242" xfId="863"/>
    <cellStyle name="Comma 2 2 243" xfId="864"/>
    <cellStyle name="Comma 2 2 244" xfId="865"/>
    <cellStyle name="Comma 2 2 245" xfId="866"/>
    <cellStyle name="Comma 2 2 246" xfId="867"/>
    <cellStyle name="Comma 2 2 247" xfId="868"/>
    <cellStyle name="Comma 2 2 248" xfId="869"/>
    <cellStyle name="Comma 2 2 249" xfId="870"/>
    <cellStyle name="Comma 2 2 25" xfId="871"/>
    <cellStyle name="Comma 2 2 250" xfId="872"/>
    <cellStyle name="Comma 2 2 251" xfId="873"/>
    <cellStyle name="Comma 2 2 252" xfId="874"/>
    <cellStyle name="Comma 2 2 253" xfId="875"/>
    <cellStyle name="Comma 2 2 254" xfId="876"/>
    <cellStyle name="Comma 2 2 255" xfId="877"/>
    <cellStyle name="Comma 2 2 256" xfId="878"/>
    <cellStyle name="Comma 2 2 257" xfId="879"/>
    <cellStyle name="Comma 2 2 258" xfId="880"/>
    <cellStyle name="Comma 2 2 259" xfId="881"/>
    <cellStyle name="Comma 2 2 26" xfId="882"/>
    <cellStyle name="Comma 2 2 260" xfId="883"/>
    <cellStyle name="Comma 2 2 261" xfId="884"/>
    <cellStyle name="Comma 2 2 262" xfId="885"/>
    <cellStyle name="Comma 2 2 263" xfId="886"/>
    <cellStyle name="Comma 2 2 264" xfId="887"/>
    <cellStyle name="Comma 2 2 265" xfId="888"/>
    <cellStyle name="Comma 2 2 266" xfId="889"/>
    <cellStyle name="Comma 2 2 267" xfId="890"/>
    <cellStyle name="Comma 2 2 268" xfId="891"/>
    <cellStyle name="Comma 2 2 269" xfId="892"/>
    <cellStyle name="Comma 2 2 27" xfId="893"/>
    <cellStyle name="Comma 2 2 270" xfId="894"/>
    <cellStyle name="Comma 2 2 271" xfId="895"/>
    <cellStyle name="Comma 2 2 272" xfId="896"/>
    <cellStyle name="Comma 2 2 273" xfId="897"/>
    <cellStyle name="Comma 2 2 274" xfId="898"/>
    <cellStyle name="Comma 2 2 275" xfId="899"/>
    <cellStyle name="Comma 2 2 276" xfId="900"/>
    <cellStyle name="Comma 2 2 277" xfId="901"/>
    <cellStyle name="Comma 2 2 278" xfId="902"/>
    <cellStyle name="Comma 2 2 279" xfId="903"/>
    <cellStyle name="Comma 2 2 28" xfId="904"/>
    <cellStyle name="Comma 2 2 280" xfId="905"/>
    <cellStyle name="Comma 2 2 281" xfId="906"/>
    <cellStyle name="Comma 2 2 282" xfId="907"/>
    <cellStyle name="Comma 2 2 283" xfId="908"/>
    <cellStyle name="Comma 2 2 284" xfId="909"/>
    <cellStyle name="Comma 2 2 285" xfId="910"/>
    <cellStyle name="Comma 2 2 286" xfId="911"/>
    <cellStyle name="Comma 2 2 287" xfId="912"/>
    <cellStyle name="Comma 2 2 288" xfId="913"/>
    <cellStyle name="Comma 2 2 289" xfId="914"/>
    <cellStyle name="Comma 2 2 29" xfId="915"/>
    <cellStyle name="Comma 2 2 290" xfId="916"/>
    <cellStyle name="Comma 2 2 291" xfId="917"/>
    <cellStyle name="Comma 2 2 292" xfId="918"/>
    <cellStyle name="Comma 2 2 293" xfId="919"/>
    <cellStyle name="Comma 2 2 294" xfId="920"/>
    <cellStyle name="Comma 2 2 295" xfId="921"/>
    <cellStyle name="Comma 2 2 296" xfId="922"/>
    <cellStyle name="Comma 2 2 297" xfId="923"/>
    <cellStyle name="Comma 2 2 298" xfId="924"/>
    <cellStyle name="Comma 2 2 299" xfId="925"/>
    <cellStyle name="Comma 2 2 3" xfId="926"/>
    <cellStyle name="Comma 2 2 30" xfId="927"/>
    <cellStyle name="Comma 2 2 300" xfId="928"/>
    <cellStyle name="Comma 2 2 301" xfId="929"/>
    <cellStyle name="Comma 2 2 302" xfId="930"/>
    <cellStyle name="Comma 2 2 303" xfId="931"/>
    <cellStyle name="Comma 2 2 304" xfId="932"/>
    <cellStyle name="Comma 2 2 305" xfId="933"/>
    <cellStyle name="Comma 2 2 306" xfId="934"/>
    <cellStyle name="Comma 2 2 307" xfId="935"/>
    <cellStyle name="Comma 2 2 308" xfId="936"/>
    <cellStyle name="Comma 2 2 309" xfId="937"/>
    <cellStyle name="Comma 2 2 31" xfId="938"/>
    <cellStyle name="Comma 2 2 310" xfId="939"/>
    <cellStyle name="Comma 2 2 311" xfId="940"/>
    <cellStyle name="Comma 2 2 312" xfId="941"/>
    <cellStyle name="Comma 2 2 313" xfId="942"/>
    <cellStyle name="Comma 2 2 314" xfId="943"/>
    <cellStyle name="Comma 2 2 315" xfId="944"/>
    <cellStyle name="Comma 2 2 316" xfId="945"/>
    <cellStyle name="Comma 2 2 317" xfId="946"/>
    <cellStyle name="Comma 2 2 318" xfId="947"/>
    <cellStyle name="Comma 2 2 319" xfId="948"/>
    <cellStyle name="Comma 2 2 32" xfId="949"/>
    <cellStyle name="Comma 2 2 320" xfId="950"/>
    <cellStyle name="Comma 2 2 321" xfId="951"/>
    <cellStyle name="Comma 2 2 322" xfId="952"/>
    <cellStyle name="Comma 2 2 323" xfId="953"/>
    <cellStyle name="Comma 2 2 324" xfId="954"/>
    <cellStyle name="Comma 2 2 325" xfId="955"/>
    <cellStyle name="Comma 2 2 326" xfId="956"/>
    <cellStyle name="Comma 2 2 327" xfId="957"/>
    <cellStyle name="Comma 2 2 328" xfId="958"/>
    <cellStyle name="Comma 2 2 329" xfId="959"/>
    <cellStyle name="Comma 2 2 33" xfId="960"/>
    <cellStyle name="Comma 2 2 330" xfId="961"/>
    <cellStyle name="Comma 2 2 331" xfId="962"/>
    <cellStyle name="Comma 2 2 332" xfId="963"/>
    <cellStyle name="Comma 2 2 333" xfId="964"/>
    <cellStyle name="Comma 2 2 334" xfId="965"/>
    <cellStyle name="Comma 2 2 335" xfId="966"/>
    <cellStyle name="Comma 2 2 336" xfId="967"/>
    <cellStyle name="Comma 2 2 337" xfId="968"/>
    <cellStyle name="Comma 2 2 338" xfId="969"/>
    <cellStyle name="Comma 2 2 339" xfId="970"/>
    <cellStyle name="Comma 2 2 34" xfId="971"/>
    <cellStyle name="Comma 2 2 340" xfId="972"/>
    <cellStyle name="Comma 2 2 341" xfId="973"/>
    <cellStyle name="Comma 2 2 342" xfId="974"/>
    <cellStyle name="Comma 2 2 343" xfId="975"/>
    <cellStyle name="Comma 2 2 344" xfId="976"/>
    <cellStyle name="Comma 2 2 345" xfId="977"/>
    <cellStyle name="Comma 2 2 346" xfId="978"/>
    <cellStyle name="Comma 2 2 347" xfId="979"/>
    <cellStyle name="Comma 2 2 348" xfId="980"/>
    <cellStyle name="Comma 2 2 349" xfId="981"/>
    <cellStyle name="Comma 2 2 35" xfId="982"/>
    <cellStyle name="Comma 2 2 350" xfId="983"/>
    <cellStyle name="Comma 2 2 351" xfId="984"/>
    <cellStyle name="Comma 2 2 352" xfId="985"/>
    <cellStyle name="Comma 2 2 353" xfId="986"/>
    <cellStyle name="Comma 2 2 354" xfId="987"/>
    <cellStyle name="Comma 2 2 355" xfId="988"/>
    <cellStyle name="Comma 2 2 356" xfId="989"/>
    <cellStyle name="Comma 2 2 357" xfId="990"/>
    <cellStyle name="Comma 2 2 358" xfId="991"/>
    <cellStyle name="Comma 2 2 359" xfId="992"/>
    <cellStyle name="Comma 2 2 36" xfId="993"/>
    <cellStyle name="Comma 2 2 360" xfId="994"/>
    <cellStyle name="Comma 2 2 361" xfId="995"/>
    <cellStyle name="Comma 2 2 362" xfId="996"/>
    <cellStyle name="Comma 2 2 363" xfId="997"/>
    <cellStyle name="Comma 2 2 364" xfId="998"/>
    <cellStyle name="Comma 2 2 365" xfId="999"/>
    <cellStyle name="Comma 2 2 366" xfId="1000"/>
    <cellStyle name="Comma 2 2 367" xfId="1001"/>
    <cellStyle name="Comma 2 2 368" xfId="1002"/>
    <cellStyle name="Comma 2 2 369" xfId="1003"/>
    <cellStyle name="Comma 2 2 37" xfId="1004"/>
    <cellStyle name="Comma 2 2 370" xfId="1005"/>
    <cellStyle name="Comma 2 2 371" xfId="1006"/>
    <cellStyle name="Comma 2 2 372" xfId="1007"/>
    <cellStyle name="Comma 2 2 373" xfId="1008"/>
    <cellStyle name="Comma 2 2 374" xfId="1009"/>
    <cellStyle name="Comma 2 2 375" xfId="1010"/>
    <cellStyle name="Comma 2 2 376" xfId="1011"/>
    <cellStyle name="Comma 2 2 377" xfId="1012"/>
    <cellStyle name="Comma 2 2 378" xfId="1013"/>
    <cellStyle name="Comma 2 2 379" xfId="1014"/>
    <cellStyle name="Comma 2 2 38" xfId="1015"/>
    <cellStyle name="Comma 2 2 380" xfId="1016"/>
    <cellStyle name="Comma 2 2 381" xfId="1017"/>
    <cellStyle name="Comma 2 2 382" xfId="1018"/>
    <cellStyle name="Comma 2 2 383" xfId="1019"/>
    <cellStyle name="Comma 2 2 384" xfId="1020"/>
    <cellStyle name="Comma 2 2 385" xfId="1021"/>
    <cellStyle name="Comma 2 2 386" xfId="1022"/>
    <cellStyle name="Comma 2 2 387" xfId="1023"/>
    <cellStyle name="Comma 2 2 388" xfId="1024"/>
    <cellStyle name="Comma 2 2 389" xfId="1025"/>
    <cellStyle name="Comma 2 2 39" xfId="1026"/>
    <cellStyle name="Comma 2 2 390" xfId="1027"/>
    <cellStyle name="Comma 2 2 391" xfId="1028"/>
    <cellStyle name="Comma 2 2 392" xfId="1029"/>
    <cellStyle name="Comma 2 2 393" xfId="1030"/>
    <cellStyle name="Comma 2 2 394" xfId="1031"/>
    <cellStyle name="Comma 2 2 395" xfId="1032"/>
    <cellStyle name="Comma 2 2 396" xfId="1033"/>
    <cellStyle name="Comma 2 2 397" xfId="1034"/>
    <cellStyle name="Comma 2 2 398" xfId="1035"/>
    <cellStyle name="Comma 2 2 399" xfId="1036"/>
    <cellStyle name="Comma 2 2 4" xfId="1037"/>
    <cellStyle name="Comma 2 2 40" xfId="1038"/>
    <cellStyle name="Comma 2 2 400" xfId="1039"/>
    <cellStyle name="Comma 2 2 401" xfId="1040"/>
    <cellStyle name="Comma 2 2 402" xfId="1041"/>
    <cellStyle name="Comma 2 2 403" xfId="1042"/>
    <cellStyle name="Comma 2 2 404" xfId="1043"/>
    <cellStyle name="Comma 2 2 405" xfId="1044"/>
    <cellStyle name="Comma 2 2 406" xfId="1045"/>
    <cellStyle name="Comma 2 2 407" xfId="1046"/>
    <cellStyle name="Comma 2 2 408" xfId="1047"/>
    <cellStyle name="Comma 2 2 409" xfId="1048"/>
    <cellStyle name="Comma 2 2 41" xfId="1049"/>
    <cellStyle name="Comma 2 2 410" xfId="1050"/>
    <cellStyle name="Comma 2 2 411" xfId="1051"/>
    <cellStyle name="Comma 2 2 412" xfId="1052"/>
    <cellStyle name="Comma 2 2 413" xfId="1053"/>
    <cellStyle name="Comma 2 2 414" xfId="1054"/>
    <cellStyle name="Comma 2 2 415" xfId="1055"/>
    <cellStyle name="Comma 2 2 416" xfId="1056"/>
    <cellStyle name="Comma 2 2 417" xfId="1057"/>
    <cellStyle name="Comma 2 2 418" xfId="1058"/>
    <cellStyle name="Comma 2 2 419" xfId="1059"/>
    <cellStyle name="Comma 2 2 42" xfId="1060"/>
    <cellStyle name="Comma 2 2 420" xfId="1061"/>
    <cellStyle name="Comma 2 2 421" xfId="1062"/>
    <cellStyle name="Comma 2 2 422" xfId="1063"/>
    <cellStyle name="Comma 2 2 423" xfId="1064"/>
    <cellStyle name="Comma 2 2 424" xfId="1065"/>
    <cellStyle name="Comma 2 2 425" xfId="1066"/>
    <cellStyle name="Comma 2 2 426" xfId="1067"/>
    <cellStyle name="Comma 2 2 427" xfId="1068"/>
    <cellStyle name="Comma 2 2 428" xfId="1069"/>
    <cellStyle name="Comma 2 2 429" xfId="1070"/>
    <cellStyle name="Comma 2 2 43" xfId="1071"/>
    <cellStyle name="Comma 2 2 430" xfId="1072"/>
    <cellStyle name="Comma 2 2 431" xfId="1073"/>
    <cellStyle name="Comma 2 2 432" xfId="1074"/>
    <cellStyle name="Comma 2 2 433" xfId="1075"/>
    <cellStyle name="Comma 2 2 434" xfId="1076"/>
    <cellStyle name="Comma 2 2 435" xfId="1077"/>
    <cellStyle name="Comma 2 2 436" xfId="1078"/>
    <cellStyle name="Comma 2 2 437" xfId="1079"/>
    <cellStyle name="Comma 2 2 438" xfId="1080"/>
    <cellStyle name="Comma 2 2 439" xfId="1081"/>
    <cellStyle name="Comma 2 2 44" xfId="1082"/>
    <cellStyle name="Comma 2 2 440" xfId="1083"/>
    <cellStyle name="Comma 2 2 441" xfId="1084"/>
    <cellStyle name="Comma 2 2 442" xfId="1085"/>
    <cellStyle name="Comma 2 2 443" xfId="1086"/>
    <cellStyle name="Comma 2 2 444" xfId="1087"/>
    <cellStyle name="Comma 2 2 445" xfId="1088"/>
    <cellStyle name="Comma 2 2 446" xfId="1089"/>
    <cellStyle name="Comma 2 2 447" xfId="1090"/>
    <cellStyle name="Comma 2 2 448" xfId="1091"/>
    <cellStyle name="Comma 2 2 449" xfId="1092"/>
    <cellStyle name="Comma 2 2 45" xfId="1093"/>
    <cellStyle name="Comma 2 2 450" xfId="1094"/>
    <cellStyle name="Comma 2 2 451" xfId="1095"/>
    <cellStyle name="Comma 2 2 452" xfId="1096"/>
    <cellStyle name="Comma 2 2 453" xfId="1097"/>
    <cellStyle name="Comma 2 2 454" xfId="1098"/>
    <cellStyle name="Comma 2 2 455" xfId="1099"/>
    <cellStyle name="Comma 2 2 456" xfId="1100"/>
    <cellStyle name="Comma 2 2 457" xfId="1101"/>
    <cellStyle name="Comma 2 2 458" xfId="1102"/>
    <cellStyle name="Comma 2 2 459" xfId="1103"/>
    <cellStyle name="Comma 2 2 46" xfId="1104"/>
    <cellStyle name="Comma 2 2 460" xfId="1105"/>
    <cellStyle name="Comma 2 2 461" xfId="1106"/>
    <cellStyle name="Comma 2 2 462" xfId="1107"/>
    <cellStyle name="Comma 2 2 463" xfId="1108"/>
    <cellStyle name="Comma 2 2 464" xfId="1109"/>
    <cellStyle name="Comma 2 2 465" xfId="1110"/>
    <cellStyle name="Comma 2 2 466" xfId="1111"/>
    <cellStyle name="Comma 2 2 467" xfId="1112"/>
    <cellStyle name="Comma 2 2 468" xfId="1113"/>
    <cellStyle name="Comma 2 2 469" xfId="1114"/>
    <cellStyle name="Comma 2 2 47" xfId="1115"/>
    <cellStyle name="Comma 2 2 470" xfId="1116"/>
    <cellStyle name="Comma 2 2 471" xfId="1117"/>
    <cellStyle name="Comma 2 2 472" xfId="1118"/>
    <cellStyle name="Comma 2 2 473" xfId="1119"/>
    <cellStyle name="Comma 2 2 474" xfId="1120"/>
    <cellStyle name="Comma 2 2 475" xfId="1121"/>
    <cellStyle name="Comma 2 2 476" xfId="1122"/>
    <cellStyle name="Comma 2 2 477" xfId="1123"/>
    <cellStyle name="Comma 2 2 478" xfId="1124"/>
    <cellStyle name="Comma 2 2 479" xfId="1125"/>
    <cellStyle name="Comma 2 2 48" xfId="1126"/>
    <cellStyle name="Comma 2 2 480" xfId="1127"/>
    <cellStyle name="Comma 2 2 481" xfId="1128"/>
    <cellStyle name="Comma 2 2 482" xfId="1129"/>
    <cellStyle name="Comma 2 2 483" xfId="1130"/>
    <cellStyle name="Comma 2 2 484" xfId="1131"/>
    <cellStyle name="Comma 2 2 485" xfId="1132"/>
    <cellStyle name="Comma 2 2 486" xfId="1133"/>
    <cellStyle name="Comma 2 2 487" xfId="1134"/>
    <cellStyle name="Comma 2 2 488" xfId="1135"/>
    <cellStyle name="Comma 2 2 489" xfId="1136"/>
    <cellStyle name="Comma 2 2 49" xfId="1137"/>
    <cellStyle name="Comma 2 2 490" xfId="1138"/>
    <cellStyle name="Comma 2 2 491" xfId="1139"/>
    <cellStyle name="Comma 2 2 492" xfId="1140"/>
    <cellStyle name="Comma 2 2 493" xfId="1141"/>
    <cellStyle name="Comma 2 2 494" xfId="1142"/>
    <cellStyle name="Comma 2 2 495" xfId="1143"/>
    <cellStyle name="Comma 2 2 496" xfId="1144"/>
    <cellStyle name="Comma 2 2 497" xfId="1145"/>
    <cellStyle name="Comma 2 2 498" xfId="1146"/>
    <cellStyle name="Comma 2 2 499" xfId="1147"/>
    <cellStyle name="Comma 2 2 5" xfId="1148"/>
    <cellStyle name="Comma 2 2 50" xfId="1149"/>
    <cellStyle name="Comma 2 2 500" xfId="1150"/>
    <cellStyle name="Comma 2 2 501" xfId="1151"/>
    <cellStyle name="Comma 2 2 502" xfId="1152"/>
    <cellStyle name="Comma 2 2 503" xfId="1153"/>
    <cellStyle name="Comma 2 2 504" xfId="1154"/>
    <cellStyle name="Comma 2 2 505" xfId="1155"/>
    <cellStyle name="Comma 2 2 506" xfId="1156"/>
    <cellStyle name="Comma 2 2 507" xfId="1157"/>
    <cellStyle name="Comma 2 2 508" xfId="1158"/>
    <cellStyle name="Comma 2 2 509" xfId="1159"/>
    <cellStyle name="Comma 2 2 51" xfId="1160"/>
    <cellStyle name="Comma 2 2 510" xfId="1161"/>
    <cellStyle name="Comma 2 2 511" xfId="1162"/>
    <cellStyle name="Comma 2 2 512" xfId="1163"/>
    <cellStyle name="Comma 2 2 513" xfId="1164"/>
    <cellStyle name="Comma 2 2 514" xfId="1165"/>
    <cellStyle name="Comma 2 2 515" xfId="1166"/>
    <cellStyle name="Comma 2 2 516" xfId="1167"/>
    <cellStyle name="Comma 2 2 517" xfId="1168"/>
    <cellStyle name="Comma 2 2 518" xfId="1169"/>
    <cellStyle name="Comma 2 2 519" xfId="1170"/>
    <cellStyle name="Comma 2 2 52" xfId="1171"/>
    <cellStyle name="Comma 2 2 520" xfId="1172"/>
    <cellStyle name="Comma 2 2 521" xfId="1173"/>
    <cellStyle name="Comma 2 2 522" xfId="1174"/>
    <cellStyle name="Comma 2 2 523" xfId="1175"/>
    <cellStyle name="Comma 2 2 524" xfId="1176"/>
    <cellStyle name="Comma 2 2 525" xfId="1177"/>
    <cellStyle name="Comma 2 2 526" xfId="1178"/>
    <cellStyle name="Comma 2 2 527" xfId="1179"/>
    <cellStyle name="Comma 2 2 528" xfId="1180"/>
    <cellStyle name="Comma 2 2 529" xfId="1181"/>
    <cellStyle name="Comma 2 2 53" xfId="1182"/>
    <cellStyle name="Comma 2 2 530" xfId="1183"/>
    <cellStyle name="Comma 2 2 531" xfId="1184"/>
    <cellStyle name="Comma 2 2 532" xfId="1185"/>
    <cellStyle name="Comma 2 2 533" xfId="1186"/>
    <cellStyle name="Comma 2 2 534" xfId="1187"/>
    <cellStyle name="Comma 2 2 535" xfId="1188"/>
    <cellStyle name="Comma 2 2 536" xfId="1189"/>
    <cellStyle name="Comma 2 2 537" xfId="1190"/>
    <cellStyle name="Comma 2 2 538" xfId="1191"/>
    <cellStyle name="Comma 2 2 539" xfId="1192"/>
    <cellStyle name="Comma 2 2 54" xfId="1193"/>
    <cellStyle name="Comma 2 2 540" xfId="1194"/>
    <cellStyle name="Comma 2 2 541" xfId="1195"/>
    <cellStyle name="Comma 2 2 542" xfId="1196"/>
    <cellStyle name="Comma 2 2 543" xfId="1197"/>
    <cellStyle name="Comma 2 2 544" xfId="1198"/>
    <cellStyle name="Comma 2 2 545" xfId="1199"/>
    <cellStyle name="Comma 2 2 546" xfId="1200"/>
    <cellStyle name="Comma 2 2 547" xfId="1201"/>
    <cellStyle name="Comma 2 2 548" xfId="1202"/>
    <cellStyle name="Comma 2 2 549" xfId="1203"/>
    <cellStyle name="Comma 2 2 55" xfId="1204"/>
    <cellStyle name="Comma 2 2 550" xfId="1205"/>
    <cellStyle name="Comma 2 2 551" xfId="1206"/>
    <cellStyle name="Comma 2 2 552" xfId="1207"/>
    <cellStyle name="Comma 2 2 553" xfId="1208"/>
    <cellStyle name="Comma 2 2 554" xfId="1209"/>
    <cellStyle name="Comma 2 2 555" xfId="1210"/>
    <cellStyle name="Comma 2 2 556" xfId="1211"/>
    <cellStyle name="Comma 2 2 557" xfId="1212"/>
    <cellStyle name="Comma 2 2 558" xfId="1213"/>
    <cellStyle name="Comma 2 2 559" xfId="1214"/>
    <cellStyle name="Comma 2 2 56" xfId="1215"/>
    <cellStyle name="Comma 2 2 560" xfId="1216"/>
    <cellStyle name="Comma 2 2 561" xfId="1217"/>
    <cellStyle name="Comma 2 2 562" xfId="1218"/>
    <cellStyle name="Comma 2 2 563" xfId="1219"/>
    <cellStyle name="Comma 2 2 564" xfId="1220"/>
    <cellStyle name="Comma 2 2 565" xfId="1221"/>
    <cellStyle name="Comma 2 2 566" xfId="1222"/>
    <cellStyle name="Comma 2 2 567" xfId="1223"/>
    <cellStyle name="Comma 2 2 568" xfId="1224"/>
    <cellStyle name="Comma 2 2 569" xfId="1225"/>
    <cellStyle name="Comma 2 2 57" xfId="1226"/>
    <cellStyle name="Comma 2 2 570" xfId="1227"/>
    <cellStyle name="Comma 2 2 571" xfId="1228"/>
    <cellStyle name="Comma 2 2 572" xfId="1229"/>
    <cellStyle name="Comma 2 2 573" xfId="1230"/>
    <cellStyle name="Comma 2 2 574" xfId="1231"/>
    <cellStyle name="Comma 2 2 575" xfId="1232"/>
    <cellStyle name="Comma 2 2 576" xfId="1233"/>
    <cellStyle name="Comma 2 2 577" xfId="1234"/>
    <cellStyle name="Comma 2 2 578" xfId="1235"/>
    <cellStyle name="Comma 2 2 579" xfId="1236"/>
    <cellStyle name="Comma 2 2 58" xfId="1237"/>
    <cellStyle name="Comma 2 2 580" xfId="1238"/>
    <cellStyle name="Comma 2 2 581" xfId="1239"/>
    <cellStyle name="Comma 2 2 582" xfId="1240"/>
    <cellStyle name="Comma 2 2 583" xfId="1241"/>
    <cellStyle name="Comma 2 2 584" xfId="1242"/>
    <cellStyle name="Comma 2 2 585" xfId="1243"/>
    <cellStyle name="Comma 2 2 586" xfId="1244"/>
    <cellStyle name="Comma 2 2 587" xfId="1245"/>
    <cellStyle name="Comma 2 2 588" xfId="1246"/>
    <cellStyle name="Comma 2 2 589" xfId="1247"/>
    <cellStyle name="Comma 2 2 59" xfId="1248"/>
    <cellStyle name="Comma 2 2 590" xfId="1249"/>
    <cellStyle name="Comma 2 2 591" xfId="1250"/>
    <cellStyle name="Comma 2 2 592" xfId="1251"/>
    <cellStyle name="Comma 2 2 593" xfId="1252"/>
    <cellStyle name="Comma 2 2 594" xfId="1253"/>
    <cellStyle name="Comma 2 2 595" xfId="1254"/>
    <cellStyle name="Comma 2 2 596" xfId="1255"/>
    <cellStyle name="Comma 2 2 597" xfId="1256"/>
    <cellStyle name="Comma 2 2 598" xfId="1257"/>
    <cellStyle name="Comma 2 2 599" xfId="1258"/>
    <cellStyle name="Comma 2 2 6" xfId="1259"/>
    <cellStyle name="Comma 2 2 60" xfId="1260"/>
    <cellStyle name="Comma 2 2 600" xfId="1261"/>
    <cellStyle name="Comma 2 2 601" xfId="1262"/>
    <cellStyle name="Comma 2 2 602" xfId="1263"/>
    <cellStyle name="Comma 2 2 603" xfId="1264"/>
    <cellStyle name="Comma 2 2 604" xfId="1265"/>
    <cellStyle name="Comma 2 2 605" xfId="1266"/>
    <cellStyle name="Comma 2 2 606" xfId="1267"/>
    <cellStyle name="Comma 2 2 607" xfId="1268"/>
    <cellStyle name="Comma 2 2 608" xfId="1269"/>
    <cellStyle name="Comma 2 2 609" xfId="1270"/>
    <cellStyle name="Comma 2 2 61" xfId="1271"/>
    <cellStyle name="Comma 2 2 610" xfId="1272"/>
    <cellStyle name="Comma 2 2 611" xfId="1273"/>
    <cellStyle name="Comma 2 2 612" xfId="1274"/>
    <cellStyle name="Comma 2 2 613" xfId="1275"/>
    <cellStyle name="Comma 2 2 614" xfId="1276"/>
    <cellStyle name="Comma 2 2 615" xfId="1277"/>
    <cellStyle name="Comma 2 2 616" xfId="1278"/>
    <cellStyle name="Comma 2 2 617" xfId="1279"/>
    <cellStyle name="Comma 2 2 618" xfId="1280"/>
    <cellStyle name="Comma 2 2 619" xfId="1281"/>
    <cellStyle name="Comma 2 2 62" xfId="1282"/>
    <cellStyle name="Comma 2 2 620" xfId="1283"/>
    <cellStyle name="Comma 2 2 621" xfId="1284"/>
    <cellStyle name="Comma 2 2 622" xfId="1285"/>
    <cellStyle name="Comma 2 2 623" xfId="1286"/>
    <cellStyle name="Comma 2 2 624" xfId="1287"/>
    <cellStyle name="Comma 2 2 625" xfId="1288"/>
    <cellStyle name="Comma 2 2 626" xfId="1289"/>
    <cellStyle name="Comma 2 2 627" xfId="1290"/>
    <cellStyle name="Comma 2 2 628" xfId="1291"/>
    <cellStyle name="Comma 2 2 629" xfId="1292"/>
    <cellStyle name="Comma 2 2 63" xfId="1293"/>
    <cellStyle name="Comma 2 2 630" xfId="1294"/>
    <cellStyle name="Comma 2 2 631" xfId="1295"/>
    <cellStyle name="Comma 2 2 632" xfId="1296"/>
    <cellStyle name="Comma 2 2 633" xfId="1297"/>
    <cellStyle name="Comma 2 2 634" xfId="1298"/>
    <cellStyle name="Comma 2 2 635" xfId="1299"/>
    <cellStyle name="Comma 2 2 636" xfId="1300"/>
    <cellStyle name="Comma 2 2 637" xfId="1301"/>
    <cellStyle name="Comma 2 2 638" xfId="1302"/>
    <cellStyle name="Comma 2 2 639" xfId="1303"/>
    <cellStyle name="Comma 2 2 64" xfId="1304"/>
    <cellStyle name="Comma 2 2 640" xfId="1305"/>
    <cellStyle name="Comma 2 2 641" xfId="1306"/>
    <cellStyle name="Comma 2 2 642" xfId="1307"/>
    <cellStyle name="Comma 2 2 643" xfId="1308"/>
    <cellStyle name="Comma 2 2 644" xfId="1309"/>
    <cellStyle name="Comma 2 2 645" xfId="1310"/>
    <cellStyle name="Comma 2 2 646" xfId="1311"/>
    <cellStyle name="Comma 2 2 647" xfId="1312"/>
    <cellStyle name="Comma 2 2 648" xfId="1313"/>
    <cellStyle name="Comma 2 2 649" xfId="1314"/>
    <cellStyle name="Comma 2 2 65" xfId="1315"/>
    <cellStyle name="Comma 2 2 650" xfId="1316"/>
    <cellStyle name="Comma 2 2 651" xfId="1317"/>
    <cellStyle name="Comma 2 2 652" xfId="1318"/>
    <cellStyle name="Comma 2 2 653" xfId="1319"/>
    <cellStyle name="Comma 2 2 654" xfId="1320"/>
    <cellStyle name="Comma 2 2 655" xfId="1321"/>
    <cellStyle name="Comma 2 2 656" xfId="1322"/>
    <cellStyle name="Comma 2 2 657" xfId="1323"/>
    <cellStyle name="Comma 2 2 658" xfId="1324"/>
    <cellStyle name="Comma 2 2 659" xfId="1325"/>
    <cellStyle name="Comma 2 2 66" xfId="1326"/>
    <cellStyle name="Comma 2 2 660" xfId="1327"/>
    <cellStyle name="Comma 2 2 661" xfId="1328"/>
    <cellStyle name="Comma 2 2 662" xfId="1329"/>
    <cellStyle name="Comma 2 2 663" xfId="1330"/>
    <cellStyle name="Comma 2 2 664" xfId="1331"/>
    <cellStyle name="Comma 2 2 665" xfId="1332"/>
    <cellStyle name="Comma 2 2 666" xfId="1333"/>
    <cellStyle name="Comma 2 2 667" xfId="1334"/>
    <cellStyle name="Comma 2 2 668" xfId="1335"/>
    <cellStyle name="Comma 2 2 669" xfId="1336"/>
    <cellStyle name="Comma 2 2 67" xfId="1337"/>
    <cellStyle name="Comma 2 2 670" xfId="1338"/>
    <cellStyle name="Comma 2 2 671" xfId="1339"/>
    <cellStyle name="Comma 2 2 672" xfId="1340"/>
    <cellStyle name="Comma 2 2 673" xfId="1341"/>
    <cellStyle name="Comma 2 2 674" xfId="1342"/>
    <cellStyle name="Comma 2 2 675" xfId="1343"/>
    <cellStyle name="Comma 2 2 676" xfId="1344"/>
    <cellStyle name="Comma 2 2 677" xfId="1345"/>
    <cellStyle name="Comma 2 2 678" xfId="1346"/>
    <cellStyle name="Comma 2 2 679" xfId="1347"/>
    <cellStyle name="Comma 2 2 68" xfId="1348"/>
    <cellStyle name="Comma 2 2 680" xfId="1349"/>
    <cellStyle name="Comma 2 2 681" xfId="1350"/>
    <cellStyle name="Comma 2 2 682" xfId="1351"/>
    <cellStyle name="Comma 2 2 683" xfId="1352"/>
    <cellStyle name="Comma 2 2 684" xfId="1353"/>
    <cellStyle name="Comma 2 2 685" xfId="1354"/>
    <cellStyle name="Comma 2 2 686" xfId="1355"/>
    <cellStyle name="Comma 2 2 687" xfId="1356"/>
    <cellStyle name="Comma 2 2 688" xfId="1357"/>
    <cellStyle name="Comma 2 2 689" xfId="1358"/>
    <cellStyle name="Comma 2 2 69" xfId="1359"/>
    <cellStyle name="Comma 2 2 690" xfId="1360"/>
    <cellStyle name="Comma 2 2 691" xfId="1361"/>
    <cellStyle name="Comma 2 2 692" xfId="1362"/>
    <cellStyle name="Comma 2 2 693" xfId="1363"/>
    <cellStyle name="Comma 2 2 694" xfId="1364"/>
    <cellStyle name="Comma 2 2 695" xfId="1365"/>
    <cellStyle name="Comma 2 2 696" xfId="1366"/>
    <cellStyle name="Comma 2 2 697" xfId="1367"/>
    <cellStyle name="Comma 2 2 698" xfId="1368"/>
    <cellStyle name="Comma 2 2 699" xfId="1369"/>
    <cellStyle name="Comma 2 2 7" xfId="1370"/>
    <cellStyle name="Comma 2 2 70" xfId="1371"/>
    <cellStyle name="Comma 2 2 700" xfId="1372"/>
    <cellStyle name="Comma 2 2 701" xfId="1373"/>
    <cellStyle name="Comma 2 2 702" xfId="1374"/>
    <cellStyle name="Comma 2 2 703" xfId="1375"/>
    <cellStyle name="Comma 2 2 704" xfId="1376"/>
    <cellStyle name="Comma 2 2 705" xfId="1377"/>
    <cellStyle name="Comma 2 2 706" xfId="1378"/>
    <cellStyle name="Comma 2 2 707" xfId="1379"/>
    <cellStyle name="Comma 2 2 708" xfId="1380"/>
    <cellStyle name="Comma 2 2 709" xfId="1381"/>
    <cellStyle name="Comma 2 2 71" xfId="1382"/>
    <cellStyle name="Comma 2 2 710" xfId="1383"/>
    <cellStyle name="Comma 2 2 711" xfId="1384"/>
    <cellStyle name="Comma 2 2 712" xfId="1385"/>
    <cellStyle name="Comma 2 2 713" xfId="1386"/>
    <cellStyle name="Comma 2 2 714" xfId="1387"/>
    <cellStyle name="Comma 2 2 715" xfId="1388"/>
    <cellStyle name="Comma 2 2 716" xfId="1389"/>
    <cellStyle name="Comma 2 2 717" xfId="1390"/>
    <cellStyle name="Comma 2 2 718" xfId="1391"/>
    <cellStyle name="Comma 2 2 719" xfId="1392"/>
    <cellStyle name="Comma 2 2 72" xfId="1393"/>
    <cellStyle name="Comma 2 2 720" xfId="1394"/>
    <cellStyle name="Comma 2 2 721" xfId="1395"/>
    <cellStyle name="Comma 2 2 722" xfId="1396"/>
    <cellStyle name="Comma 2 2 723" xfId="1397"/>
    <cellStyle name="Comma 2 2 724" xfId="1398"/>
    <cellStyle name="Comma 2 2 725" xfId="1399"/>
    <cellStyle name="Comma 2 2 726" xfId="1400"/>
    <cellStyle name="Comma 2 2 727" xfId="1401"/>
    <cellStyle name="Comma 2 2 728" xfId="1402"/>
    <cellStyle name="Comma 2 2 729" xfId="1403"/>
    <cellStyle name="Comma 2 2 73" xfId="1404"/>
    <cellStyle name="Comma 2 2 730" xfId="1405"/>
    <cellStyle name="Comma 2 2 731" xfId="1406"/>
    <cellStyle name="Comma 2 2 732" xfId="1407"/>
    <cellStyle name="Comma 2 2 733" xfId="1408"/>
    <cellStyle name="Comma 2 2 734" xfId="1409"/>
    <cellStyle name="Comma 2 2 735" xfId="1410"/>
    <cellStyle name="Comma 2 2 736" xfId="1411"/>
    <cellStyle name="Comma 2 2 737" xfId="1412"/>
    <cellStyle name="Comma 2 2 738" xfId="1413"/>
    <cellStyle name="Comma 2 2 739" xfId="1414"/>
    <cellStyle name="Comma 2 2 74" xfId="1415"/>
    <cellStyle name="Comma 2 2 740" xfId="1416"/>
    <cellStyle name="Comma 2 2 741" xfId="1417"/>
    <cellStyle name="Comma 2 2 742" xfId="1418"/>
    <cellStyle name="Comma 2 2 743" xfId="1419"/>
    <cellStyle name="Comma 2 2 744" xfId="1420"/>
    <cellStyle name="Comma 2 2 745" xfId="1421"/>
    <cellStyle name="Comma 2 2 746" xfId="1422"/>
    <cellStyle name="Comma 2 2 747" xfId="1423"/>
    <cellStyle name="Comma 2 2 748" xfId="1424"/>
    <cellStyle name="Comma 2 2 749" xfId="1425"/>
    <cellStyle name="Comma 2 2 75" xfId="1426"/>
    <cellStyle name="Comma 2 2 750" xfId="1427"/>
    <cellStyle name="Comma 2 2 751" xfId="1428"/>
    <cellStyle name="Comma 2 2 752" xfId="1429"/>
    <cellStyle name="Comma 2 2 753" xfId="1430"/>
    <cellStyle name="Comma 2 2 754" xfId="1431"/>
    <cellStyle name="Comma 2 2 755" xfId="1432"/>
    <cellStyle name="Comma 2 2 756" xfId="1433"/>
    <cellStyle name="Comma 2 2 757" xfId="1434"/>
    <cellStyle name="Comma 2 2 758" xfId="1435"/>
    <cellStyle name="Comma 2 2 759" xfId="1436"/>
    <cellStyle name="Comma 2 2 76" xfId="1437"/>
    <cellStyle name="Comma 2 2 760" xfId="1438"/>
    <cellStyle name="Comma 2 2 761" xfId="1439"/>
    <cellStyle name="Comma 2 2 762" xfId="1440"/>
    <cellStyle name="Comma 2 2 763" xfId="1441"/>
    <cellStyle name="Comma 2 2 764" xfId="1442"/>
    <cellStyle name="Comma 2 2 765" xfId="1443"/>
    <cellStyle name="Comma 2 2 766" xfId="1444"/>
    <cellStyle name="Comma 2 2 767" xfId="1445"/>
    <cellStyle name="Comma 2 2 768" xfId="1446"/>
    <cellStyle name="Comma 2 2 769" xfId="1447"/>
    <cellStyle name="Comma 2 2 77" xfId="1448"/>
    <cellStyle name="Comma 2 2 770" xfId="1449"/>
    <cellStyle name="Comma 2 2 771" xfId="1450"/>
    <cellStyle name="Comma 2 2 772" xfId="1451"/>
    <cellStyle name="Comma 2 2 773" xfId="1452"/>
    <cellStyle name="Comma 2 2 774" xfId="1453"/>
    <cellStyle name="Comma 2 2 775" xfId="1454"/>
    <cellStyle name="Comma 2 2 776" xfId="1455"/>
    <cellStyle name="Comma 2 2 777" xfId="1456"/>
    <cellStyle name="Comma 2 2 778" xfId="1457"/>
    <cellStyle name="Comma 2 2 779" xfId="1458"/>
    <cellStyle name="Comma 2 2 78" xfId="1459"/>
    <cellStyle name="Comma 2 2 780" xfId="1460"/>
    <cellStyle name="Comma 2 2 781" xfId="1461"/>
    <cellStyle name="Comma 2 2 782" xfId="1462"/>
    <cellStyle name="Comma 2 2 783" xfId="1463"/>
    <cellStyle name="Comma 2 2 784" xfId="1464"/>
    <cellStyle name="Comma 2 2 785" xfId="1465"/>
    <cellStyle name="Comma 2 2 786" xfId="1466"/>
    <cellStyle name="Comma 2 2 787" xfId="1467"/>
    <cellStyle name="Comma 2 2 788" xfId="1468"/>
    <cellStyle name="Comma 2 2 789" xfId="1469"/>
    <cellStyle name="Comma 2 2 79" xfId="1470"/>
    <cellStyle name="Comma 2 2 790" xfId="1471"/>
    <cellStyle name="Comma 2 2 791" xfId="1472"/>
    <cellStyle name="Comma 2 2 792" xfId="1473"/>
    <cellStyle name="Comma 2 2 793" xfId="1474"/>
    <cellStyle name="Comma 2 2 794" xfId="1475"/>
    <cellStyle name="Comma 2 2 795" xfId="1476"/>
    <cellStyle name="Comma 2 2 796" xfId="1477"/>
    <cellStyle name="Comma 2 2 797" xfId="1478"/>
    <cellStyle name="Comma 2 2 798" xfId="1479"/>
    <cellStyle name="Comma 2 2 799" xfId="1480"/>
    <cellStyle name="Comma 2 2 8" xfId="1481"/>
    <cellStyle name="Comma 2 2 80" xfId="1482"/>
    <cellStyle name="Comma 2 2 800" xfId="1483"/>
    <cellStyle name="Comma 2 2 801" xfId="1484"/>
    <cellStyle name="Comma 2 2 802" xfId="1485"/>
    <cellStyle name="Comma 2 2 803" xfId="1486"/>
    <cellStyle name="Comma 2 2 804" xfId="1487"/>
    <cellStyle name="Comma 2 2 805" xfId="1488"/>
    <cellStyle name="Comma 2 2 806" xfId="1489"/>
    <cellStyle name="Comma 2 2 807" xfId="1490"/>
    <cellStyle name="Comma 2 2 808" xfId="1491"/>
    <cellStyle name="Comma 2 2 809" xfId="1492"/>
    <cellStyle name="Comma 2 2 81" xfId="1493"/>
    <cellStyle name="Comma 2 2 810" xfId="1494"/>
    <cellStyle name="Comma 2 2 811" xfId="1495"/>
    <cellStyle name="Comma 2 2 812" xfId="1496"/>
    <cellStyle name="Comma 2 2 813" xfId="1497"/>
    <cellStyle name="Comma 2 2 814" xfId="1498"/>
    <cellStyle name="Comma 2 2 815" xfId="1499"/>
    <cellStyle name="Comma 2 2 816" xfId="1500"/>
    <cellStyle name="Comma 2 2 817" xfId="1501"/>
    <cellStyle name="Comma 2 2 818" xfId="1502"/>
    <cellStyle name="Comma 2 2 819" xfId="1503"/>
    <cellStyle name="Comma 2 2 82" xfId="1504"/>
    <cellStyle name="Comma 2 2 820" xfId="1505"/>
    <cellStyle name="Comma 2 2 821" xfId="1506"/>
    <cellStyle name="Comma 2 2 822" xfId="1507"/>
    <cellStyle name="Comma 2 2 823" xfId="1508"/>
    <cellStyle name="Comma 2 2 824" xfId="1509"/>
    <cellStyle name="Comma 2 2 825" xfId="1510"/>
    <cellStyle name="Comma 2 2 826" xfId="1511"/>
    <cellStyle name="Comma 2 2 827" xfId="1512"/>
    <cellStyle name="Comma 2 2 828" xfId="1513"/>
    <cellStyle name="Comma 2 2 829" xfId="1514"/>
    <cellStyle name="Comma 2 2 83" xfId="1515"/>
    <cellStyle name="Comma 2 2 830" xfId="1516"/>
    <cellStyle name="Comma 2 2 831" xfId="1517"/>
    <cellStyle name="Comma 2 2 832" xfId="1518"/>
    <cellStyle name="Comma 2 2 833" xfId="1519"/>
    <cellStyle name="Comma 2 2 834" xfId="1520"/>
    <cellStyle name="Comma 2 2 835" xfId="1521"/>
    <cellStyle name="Comma 2 2 836" xfId="1522"/>
    <cellStyle name="Comma 2 2 837" xfId="1523"/>
    <cellStyle name="Comma 2 2 838" xfId="1524"/>
    <cellStyle name="Comma 2 2 839" xfId="1525"/>
    <cellStyle name="Comma 2 2 84" xfId="1526"/>
    <cellStyle name="Comma 2 2 840" xfId="1527"/>
    <cellStyle name="Comma 2 2 841" xfId="1528"/>
    <cellStyle name="Comma 2 2 842" xfId="1529"/>
    <cellStyle name="Comma 2 2 843" xfId="1530"/>
    <cellStyle name="Comma 2 2 844" xfId="1531"/>
    <cellStyle name="Comma 2 2 845" xfId="1532"/>
    <cellStyle name="Comma 2 2 846" xfId="1533"/>
    <cellStyle name="Comma 2 2 847" xfId="1534"/>
    <cellStyle name="Comma 2 2 848" xfId="1535"/>
    <cellStyle name="Comma 2 2 849" xfId="1536"/>
    <cellStyle name="Comma 2 2 85" xfId="1537"/>
    <cellStyle name="Comma 2 2 850" xfId="1538"/>
    <cellStyle name="Comma 2 2 851" xfId="1539"/>
    <cellStyle name="Comma 2 2 852" xfId="1540"/>
    <cellStyle name="Comma 2 2 853" xfId="1541"/>
    <cellStyle name="Comma 2 2 854" xfId="1542"/>
    <cellStyle name="Comma 2 2 855" xfId="1543"/>
    <cellStyle name="Comma 2 2 856" xfId="1544"/>
    <cellStyle name="Comma 2 2 857" xfId="1545"/>
    <cellStyle name="Comma 2 2 858" xfId="1546"/>
    <cellStyle name="Comma 2 2 859" xfId="1547"/>
    <cellStyle name="Comma 2 2 86" xfId="1548"/>
    <cellStyle name="Comma 2 2 860" xfId="1549"/>
    <cellStyle name="Comma 2 2 861" xfId="1550"/>
    <cellStyle name="Comma 2 2 862" xfId="1551"/>
    <cellStyle name="Comma 2 2 863" xfId="1552"/>
    <cellStyle name="Comma 2 2 864" xfId="1553"/>
    <cellStyle name="Comma 2 2 865" xfId="1554"/>
    <cellStyle name="Comma 2 2 866" xfId="1555"/>
    <cellStyle name="Comma 2 2 867" xfId="1556"/>
    <cellStyle name="Comma 2 2 868" xfId="1557"/>
    <cellStyle name="Comma 2 2 869" xfId="1558"/>
    <cellStyle name="Comma 2 2 87" xfId="1559"/>
    <cellStyle name="Comma 2 2 870" xfId="1560"/>
    <cellStyle name="Comma 2 2 871" xfId="1561"/>
    <cellStyle name="Comma 2 2 872" xfId="1562"/>
    <cellStyle name="Comma 2 2 873" xfId="1563"/>
    <cellStyle name="Comma 2 2 874" xfId="1564"/>
    <cellStyle name="Comma 2 2 875" xfId="1565"/>
    <cellStyle name="Comma 2 2 876" xfId="1566"/>
    <cellStyle name="Comma 2 2 877" xfId="1567"/>
    <cellStyle name="Comma 2 2 878" xfId="1568"/>
    <cellStyle name="Comma 2 2 879" xfId="1569"/>
    <cellStyle name="Comma 2 2 88" xfId="1570"/>
    <cellStyle name="Comma 2 2 880" xfId="1571"/>
    <cellStyle name="Comma 2 2 881" xfId="1572"/>
    <cellStyle name="Comma 2 2 882" xfId="1573"/>
    <cellStyle name="Comma 2 2 883" xfId="1574"/>
    <cellStyle name="Comma 2 2 884" xfId="1575"/>
    <cellStyle name="Comma 2 2 885" xfId="1576"/>
    <cellStyle name="Comma 2 2 886" xfId="1577"/>
    <cellStyle name="Comma 2 2 887" xfId="1578"/>
    <cellStyle name="Comma 2 2 888" xfId="1579"/>
    <cellStyle name="Comma 2 2 889" xfId="1580"/>
    <cellStyle name="Comma 2 2 89" xfId="1581"/>
    <cellStyle name="Comma 2 2 890" xfId="1582"/>
    <cellStyle name="Comma 2 2 891" xfId="1583"/>
    <cellStyle name="Comma 2 2 892" xfId="1584"/>
    <cellStyle name="Comma 2 2 893" xfId="1585"/>
    <cellStyle name="Comma 2 2 894" xfId="1586"/>
    <cellStyle name="Comma 2 2 895" xfId="1587"/>
    <cellStyle name="Comma 2 2 896" xfId="1588"/>
    <cellStyle name="Comma 2 2 897" xfId="1589"/>
    <cellStyle name="Comma 2 2 898" xfId="1590"/>
    <cellStyle name="Comma 2 2 899" xfId="1591"/>
    <cellStyle name="Comma 2 2 9" xfId="1592"/>
    <cellStyle name="Comma 2 2 90" xfId="1593"/>
    <cellStyle name="Comma 2 2 900" xfId="1594"/>
    <cellStyle name="Comma 2 2 901" xfId="1595"/>
    <cellStyle name="Comma 2 2 902" xfId="1596"/>
    <cellStyle name="Comma 2 2 903" xfId="1597"/>
    <cellStyle name="Comma 2 2 904" xfId="1598"/>
    <cellStyle name="Comma 2 2 905" xfId="1599"/>
    <cellStyle name="Comma 2 2 906" xfId="1600"/>
    <cellStyle name="Comma 2 2 907" xfId="1601"/>
    <cellStyle name="Comma 2 2 908" xfId="1602"/>
    <cellStyle name="Comma 2 2 909" xfId="1603"/>
    <cellStyle name="Comma 2 2 91" xfId="1604"/>
    <cellStyle name="Comma 2 2 910" xfId="1605"/>
    <cellStyle name="Comma 2 2 911" xfId="1606"/>
    <cellStyle name="Comma 2 2 912" xfId="1607"/>
    <cellStyle name="Comma 2 2 913" xfId="1608"/>
    <cellStyle name="Comma 2 2 914" xfId="1609"/>
    <cellStyle name="Comma 2 2 915" xfId="1610"/>
    <cellStyle name="Comma 2 2 916" xfId="1611"/>
    <cellStyle name="Comma 2 2 917" xfId="1612"/>
    <cellStyle name="Comma 2 2 918" xfId="1613"/>
    <cellStyle name="Comma 2 2 919" xfId="1614"/>
    <cellStyle name="Comma 2 2 92" xfId="1615"/>
    <cellStyle name="Comma 2 2 920" xfId="1616"/>
    <cellStyle name="Comma 2 2 921" xfId="1617"/>
    <cellStyle name="Comma 2 2 922" xfId="1618"/>
    <cellStyle name="Comma 2 2 923" xfId="1619"/>
    <cellStyle name="Comma 2 2 924" xfId="1620"/>
    <cellStyle name="Comma 2 2 925" xfId="1621"/>
    <cellStyle name="Comma 2 2 926" xfId="1622"/>
    <cellStyle name="Comma 2 2 927" xfId="1623"/>
    <cellStyle name="Comma 2 2 928" xfId="1624"/>
    <cellStyle name="Comma 2 2 929" xfId="1625"/>
    <cellStyle name="Comma 2 2 93" xfId="1626"/>
    <cellStyle name="Comma 2 2 930" xfId="1627"/>
    <cellStyle name="Comma 2 2 931" xfId="1628"/>
    <cellStyle name="Comma 2 2 932" xfId="1629"/>
    <cellStyle name="Comma 2 2 933" xfId="1630"/>
    <cellStyle name="Comma 2 2 934" xfId="1631"/>
    <cellStyle name="Comma 2 2 935" xfId="1632"/>
    <cellStyle name="Comma 2 2 936" xfId="1633"/>
    <cellStyle name="Comma 2 2 937" xfId="1634"/>
    <cellStyle name="Comma 2 2 938" xfId="1635"/>
    <cellStyle name="Comma 2 2 939" xfId="1636"/>
    <cellStyle name="Comma 2 2 94" xfId="1637"/>
    <cellStyle name="Comma 2 2 940" xfId="1638"/>
    <cellStyle name="Comma 2 2 941" xfId="1639"/>
    <cellStyle name="Comma 2 2 942" xfId="1640"/>
    <cellStyle name="Comma 2 2 943" xfId="1641"/>
    <cellStyle name="Comma 2 2 944" xfId="1642"/>
    <cellStyle name="Comma 2 2 945" xfId="1643"/>
    <cellStyle name="Comma 2 2 946" xfId="1644"/>
    <cellStyle name="Comma 2 2 947" xfId="1645"/>
    <cellStyle name="Comma 2 2 948" xfId="1646"/>
    <cellStyle name="Comma 2 2 949" xfId="1647"/>
    <cellStyle name="Comma 2 2 95" xfId="1648"/>
    <cellStyle name="Comma 2 2 950" xfId="1649"/>
    <cellStyle name="Comma 2 2 951" xfId="1650"/>
    <cellStyle name="Comma 2 2 952" xfId="1651"/>
    <cellStyle name="Comma 2 2 953" xfId="1652"/>
    <cellStyle name="Comma 2 2 954" xfId="1653"/>
    <cellStyle name="Comma 2 2 955" xfId="1654"/>
    <cellStyle name="Comma 2 2 956" xfId="1655"/>
    <cellStyle name="Comma 2 2 957" xfId="1656"/>
    <cellStyle name="Comma 2 2 958" xfId="1657"/>
    <cellStyle name="Comma 2 2 959" xfId="1658"/>
    <cellStyle name="Comma 2 2 96" xfId="1659"/>
    <cellStyle name="Comma 2 2 960" xfId="1660"/>
    <cellStyle name="Comma 2 2 961" xfId="1661"/>
    <cellStyle name="Comma 2 2 962" xfId="1662"/>
    <cellStyle name="Comma 2 2 963" xfId="1663"/>
    <cellStyle name="Comma 2 2 964" xfId="1664"/>
    <cellStyle name="Comma 2 2 965" xfId="1665"/>
    <cellStyle name="Comma 2 2 966" xfId="1666"/>
    <cellStyle name="Comma 2 2 967" xfId="1667"/>
    <cellStyle name="Comma 2 2 968" xfId="1668"/>
    <cellStyle name="Comma 2 2 969" xfId="1669"/>
    <cellStyle name="Comma 2 2 97" xfId="1670"/>
    <cellStyle name="Comma 2 2 970" xfId="1671"/>
    <cellStyle name="Comma 2 2 971" xfId="1672"/>
    <cellStyle name="Comma 2 2 972" xfId="1673"/>
    <cellStyle name="Comma 2 2 973" xfId="1674"/>
    <cellStyle name="Comma 2 2 974" xfId="1675"/>
    <cellStyle name="Comma 2 2 975" xfId="1676"/>
    <cellStyle name="Comma 2 2 976" xfId="1677"/>
    <cellStyle name="Comma 2 2 977" xfId="1678"/>
    <cellStyle name="Comma 2 2 978" xfId="1679"/>
    <cellStyle name="Comma 2 2 979" xfId="1680"/>
    <cellStyle name="Comma 2 2 98" xfId="1681"/>
    <cellStyle name="Comma 2 2 980" xfId="1682"/>
    <cellStyle name="Comma 2 2 981" xfId="1683"/>
    <cellStyle name="Comma 2 2 982" xfId="1684"/>
    <cellStyle name="Comma 2 2 983" xfId="1685"/>
    <cellStyle name="Comma 2 2 984" xfId="1686"/>
    <cellStyle name="Comma 2 2 985" xfId="1687"/>
    <cellStyle name="Comma 2 2 986" xfId="1688"/>
    <cellStyle name="Comma 2 2 987" xfId="1689"/>
    <cellStyle name="Comma 2 2 988" xfId="1690"/>
    <cellStyle name="Comma 2 2 989" xfId="1691"/>
    <cellStyle name="Comma 2 2 99" xfId="1692"/>
    <cellStyle name="Comma 2 2 990" xfId="1693"/>
    <cellStyle name="Comma 2 2 991" xfId="1694"/>
    <cellStyle name="Comma 2 2 992" xfId="1695"/>
    <cellStyle name="Comma 2 2 993" xfId="1696"/>
    <cellStyle name="Comma 2 2 994" xfId="1697"/>
    <cellStyle name="Comma 2 2 995" xfId="1698"/>
    <cellStyle name="Comma 2 2 996" xfId="1699"/>
    <cellStyle name="Comma 2 2 997" xfId="1700"/>
    <cellStyle name="Comma 2 2 998" xfId="1701"/>
    <cellStyle name="Comma 2 2 999" xfId="1702"/>
    <cellStyle name="Comma 2 20" xfId="1703"/>
    <cellStyle name="Comma 2 21" xfId="1704"/>
    <cellStyle name="Comma 2 22" xfId="1705"/>
    <cellStyle name="Comma 2 23" xfId="1706"/>
    <cellStyle name="Comma 2 24" xfId="1707"/>
    <cellStyle name="Comma 2 25" xfId="1708"/>
    <cellStyle name="Comma 2 26" xfId="1709"/>
    <cellStyle name="Comma 2 27" xfId="1710"/>
    <cellStyle name="Comma 2 28" xfId="1711"/>
    <cellStyle name="Comma 2 29" xfId="1712"/>
    <cellStyle name="Comma 2 3" xfId="1713"/>
    <cellStyle name="Comma 2 3 2" xfId="1714"/>
    <cellStyle name="Comma 2 3 3" xfId="1715"/>
    <cellStyle name="Comma 2 30" xfId="1716"/>
    <cellStyle name="Comma 2 31" xfId="1717"/>
    <cellStyle name="Comma 2 32" xfId="1718"/>
    <cellStyle name="Comma 2 33" xfId="1719"/>
    <cellStyle name="Comma 2 34" xfId="1720"/>
    <cellStyle name="Comma 2 35" xfId="1721"/>
    <cellStyle name="Comma 2 36" xfId="1722"/>
    <cellStyle name="Comma 2 37" xfId="1723"/>
    <cellStyle name="Comma 2 38" xfId="1724"/>
    <cellStyle name="Comma 2 39" xfId="1725"/>
    <cellStyle name="Comma 2 4" xfId="1726"/>
    <cellStyle name="Comma 2 4 2" xfId="1727"/>
    <cellStyle name="Comma 2 40" xfId="1728"/>
    <cellStyle name="Comma 2 41" xfId="1729"/>
    <cellStyle name="Comma 2 42" xfId="1730"/>
    <cellStyle name="Comma 2 43" xfId="1731"/>
    <cellStyle name="Comma 2 44" xfId="1732"/>
    <cellStyle name="Comma 2 45" xfId="1733"/>
    <cellStyle name="Comma 2 46" xfId="1734"/>
    <cellStyle name="Comma 2 47" xfId="1735"/>
    <cellStyle name="Comma 2 48" xfId="1736"/>
    <cellStyle name="Comma 2 49" xfId="1737"/>
    <cellStyle name="Comma 2 5" xfId="1738"/>
    <cellStyle name="Comma 2 50" xfId="1739"/>
    <cellStyle name="Comma 2 51" xfId="1740"/>
    <cellStyle name="Comma 2 52" xfId="1741"/>
    <cellStyle name="Comma 2 53" xfId="1742"/>
    <cellStyle name="Comma 2 54" xfId="1743"/>
    <cellStyle name="Comma 2 55" xfId="1744"/>
    <cellStyle name="Comma 2 56" xfId="1745"/>
    <cellStyle name="Comma 2 57" xfId="1746"/>
    <cellStyle name="Comma 2 58" xfId="1747"/>
    <cellStyle name="Comma 2 59" xfId="1748"/>
    <cellStyle name="Comma 2 6" xfId="1749"/>
    <cellStyle name="Comma 2 6 2" xfId="1750"/>
    <cellStyle name="Comma 2 60" xfId="1751"/>
    <cellStyle name="Comma 2 61" xfId="1752"/>
    <cellStyle name="Comma 2 62" xfId="1753"/>
    <cellStyle name="Comma 2 63" xfId="1754"/>
    <cellStyle name="Comma 2 64" xfId="1755"/>
    <cellStyle name="Comma 2 65" xfId="1756"/>
    <cellStyle name="Comma 2 66" xfId="1757"/>
    <cellStyle name="Comma 2 67" xfId="1758"/>
    <cellStyle name="Comma 2 68" xfId="1759"/>
    <cellStyle name="Comma 2 69" xfId="1760"/>
    <cellStyle name="Comma 2 7" xfId="1761"/>
    <cellStyle name="Comma 2 70" xfId="1762"/>
    <cellStyle name="Comma 2 71" xfId="1763"/>
    <cellStyle name="Comma 2 72" xfId="1764"/>
    <cellStyle name="Comma 2 73" xfId="1765"/>
    <cellStyle name="Comma 2 74" xfId="1766"/>
    <cellStyle name="Comma 2 75" xfId="1767"/>
    <cellStyle name="Comma 2 76" xfId="1768"/>
    <cellStyle name="Comma 2 77" xfId="1769"/>
    <cellStyle name="Comma 2 78" xfId="1770"/>
    <cellStyle name="Comma 2 79" xfId="1771"/>
    <cellStyle name="Comma 2 8" xfId="1772"/>
    <cellStyle name="Comma 2 80" xfId="1773"/>
    <cellStyle name="Comma 2 81" xfId="1774"/>
    <cellStyle name="Comma 2 82" xfId="1775"/>
    <cellStyle name="Comma 2 83" xfId="1776"/>
    <cellStyle name="Comma 2 84" xfId="1777"/>
    <cellStyle name="Comma 2 85" xfId="1778"/>
    <cellStyle name="Comma 2 86" xfId="1779"/>
    <cellStyle name="Comma 2 87" xfId="1780"/>
    <cellStyle name="Comma 2 88" xfId="1781"/>
    <cellStyle name="Comma 2 89" xfId="1782"/>
    <cellStyle name="Comma 2 9" xfId="1783"/>
    <cellStyle name="Comma 2 90" xfId="1784"/>
    <cellStyle name="Comma 2 91" xfId="1785"/>
    <cellStyle name="Comma 2 92" xfId="1786"/>
    <cellStyle name="Comma 2 93" xfId="1787"/>
    <cellStyle name="Comma 2 94" xfId="1788"/>
    <cellStyle name="Comma 2 95" xfId="1789"/>
    <cellStyle name="Comma 2 96" xfId="1790"/>
    <cellStyle name="Comma 2 97" xfId="1791"/>
    <cellStyle name="Comma 2 98" xfId="1792"/>
    <cellStyle name="Comma 2 99" xfId="1793"/>
    <cellStyle name="Comma 2_Regulatory Template" xfId="1794"/>
    <cellStyle name="Comma 20" xfId="5939"/>
    <cellStyle name="Comma 3" xfId="1795"/>
    <cellStyle name="Comma 3 2" xfId="8"/>
    <cellStyle name="Comma 3 2 2" xfId="1796"/>
    <cellStyle name="Comma 3 2 3" xfId="5064"/>
    <cellStyle name="Comma 3 3" xfId="1797"/>
    <cellStyle name="Comma 3 3 2" xfId="1798"/>
    <cellStyle name="Comma 3 4" xfId="1799"/>
    <cellStyle name="Comma 3 4 2" xfId="1800"/>
    <cellStyle name="Comma 3 5" xfId="1801"/>
    <cellStyle name="Comma 4" xfId="1802"/>
    <cellStyle name="Comma 4 2" xfId="1803"/>
    <cellStyle name="Comma 5" xfId="1804"/>
    <cellStyle name="Comma 5 2" xfId="1805"/>
    <cellStyle name="Comma 5 2 2" xfId="1806"/>
    <cellStyle name="Comma 5 3" xfId="1807"/>
    <cellStyle name="Comma 5 4" xfId="1808"/>
    <cellStyle name="Comma 6" xfId="1809"/>
    <cellStyle name="Comma 6 2" xfId="1810"/>
    <cellStyle name="Comma 7" xfId="1811"/>
    <cellStyle name="Comma 7 2" xfId="1812"/>
    <cellStyle name="Comma 8" xfId="12"/>
    <cellStyle name="Comma 8 2" xfId="1813"/>
    <cellStyle name="Comma 9" xfId="1814"/>
    <cellStyle name="Comma 9 2" xfId="1815"/>
    <cellStyle name="Comma0" xfId="1816"/>
    <cellStyle name="Currency [0] 2" xfId="1817"/>
    <cellStyle name="Currency 10" xfId="1818"/>
    <cellStyle name="Currency 10 2" xfId="1819"/>
    <cellStyle name="Currency 11" xfId="1820"/>
    <cellStyle name="Currency 11 2" xfId="5940"/>
    <cellStyle name="Currency 14" xfId="1821"/>
    <cellStyle name="Currency 2" xfId="1822"/>
    <cellStyle name="Currency 2 10" xfId="1823"/>
    <cellStyle name="Currency 2 100" xfId="1824"/>
    <cellStyle name="Currency 2 101" xfId="1825"/>
    <cellStyle name="Currency 2 102" xfId="1826"/>
    <cellStyle name="Currency 2 103" xfId="1827"/>
    <cellStyle name="Currency 2 104" xfId="1828"/>
    <cellStyle name="Currency 2 105" xfId="1829"/>
    <cellStyle name="Currency 2 106" xfId="1830"/>
    <cellStyle name="Currency 2 107" xfId="1831"/>
    <cellStyle name="Currency 2 108" xfId="1832"/>
    <cellStyle name="Currency 2 109" xfId="1833"/>
    <cellStyle name="Currency 2 11" xfId="1834"/>
    <cellStyle name="Currency 2 110" xfId="1835"/>
    <cellStyle name="Currency 2 111" xfId="1836"/>
    <cellStyle name="Currency 2 112" xfId="1837"/>
    <cellStyle name="Currency 2 113" xfId="1838"/>
    <cellStyle name="Currency 2 114" xfId="1839"/>
    <cellStyle name="Currency 2 115" xfId="1840"/>
    <cellStyle name="Currency 2 116" xfId="1841"/>
    <cellStyle name="Currency 2 117" xfId="1842"/>
    <cellStyle name="Currency 2 118" xfId="1843"/>
    <cellStyle name="Currency 2 119" xfId="1844"/>
    <cellStyle name="Currency 2 12" xfId="1845"/>
    <cellStyle name="Currency 2 120" xfId="1846"/>
    <cellStyle name="Currency 2 121" xfId="1847"/>
    <cellStyle name="Currency 2 122" xfId="1848"/>
    <cellStyle name="Currency 2 123" xfId="1849"/>
    <cellStyle name="Currency 2 124" xfId="1850"/>
    <cellStyle name="Currency 2 125" xfId="1851"/>
    <cellStyle name="Currency 2 126" xfId="1852"/>
    <cellStyle name="Currency 2 127" xfId="1853"/>
    <cellStyle name="Currency 2 128" xfId="1854"/>
    <cellStyle name="Currency 2 129" xfId="1855"/>
    <cellStyle name="Currency 2 13" xfId="1856"/>
    <cellStyle name="Currency 2 130" xfId="1857"/>
    <cellStyle name="Currency 2 131" xfId="1858"/>
    <cellStyle name="Currency 2 132" xfId="1859"/>
    <cellStyle name="Currency 2 133" xfId="1860"/>
    <cellStyle name="Currency 2 134" xfId="1861"/>
    <cellStyle name="Currency 2 135" xfId="1862"/>
    <cellStyle name="Currency 2 136" xfId="1863"/>
    <cellStyle name="Currency 2 137" xfId="1864"/>
    <cellStyle name="Currency 2 138" xfId="1865"/>
    <cellStyle name="Currency 2 139" xfId="1866"/>
    <cellStyle name="Currency 2 14" xfId="1867"/>
    <cellStyle name="Currency 2 140" xfId="1868"/>
    <cellStyle name="Currency 2 141" xfId="1869"/>
    <cellStyle name="Currency 2 142" xfId="1870"/>
    <cellStyle name="Currency 2 143" xfId="1871"/>
    <cellStyle name="Currency 2 144" xfId="1872"/>
    <cellStyle name="Currency 2 145" xfId="1873"/>
    <cellStyle name="Currency 2 146" xfId="1874"/>
    <cellStyle name="Currency 2 147" xfId="1875"/>
    <cellStyle name="Currency 2 148" xfId="1876"/>
    <cellStyle name="Currency 2 149" xfId="1877"/>
    <cellStyle name="Currency 2 15" xfId="1878"/>
    <cellStyle name="Currency 2 150" xfId="1879"/>
    <cellStyle name="Currency 2 151" xfId="1880"/>
    <cellStyle name="Currency 2 152" xfId="1881"/>
    <cellStyle name="Currency 2 153" xfId="1882"/>
    <cellStyle name="Currency 2 154" xfId="1883"/>
    <cellStyle name="Currency 2 155" xfId="1884"/>
    <cellStyle name="Currency 2 156" xfId="1885"/>
    <cellStyle name="Currency 2 157" xfId="1886"/>
    <cellStyle name="Currency 2 158" xfId="1887"/>
    <cellStyle name="Currency 2 159" xfId="1888"/>
    <cellStyle name="Currency 2 16" xfId="1889"/>
    <cellStyle name="Currency 2 160" xfId="1890"/>
    <cellStyle name="Currency 2 161" xfId="1891"/>
    <cellStyle name="Currency 2 162" xfId="1892"/>
    <cellStyle name="Currency 2 163" xfId="1893"/>
    <cellStyle name="Currency 2 164" xfId="1894"/>
    <cellStyle name="Currency 2 165" xfId="1895"/>
    <cellStyle name="Currency 2 166" xfId="1896"/>
    <cellStyle name="Currency 2 167" xfId="1897"/>
    <cellStyle name="Currency 2 168" xfId="1898"/>
    <cellStyle name="Currency 2 169" xfId="1899"/>
    <cellStyle name="Currency 2 17" xfId="1900"/>
    <cellStyle name="Currency 2 170" xfId="1901"/>
    <cellStyle name="Currency 2 171" xfId="1902"/>
    <cellStyle name="Currency 2 172" xfId="1903"/>
    <cellStyle name="Currency 2 173" xfId="1904"/>
    <cellStyle name="Currency 2 174" xfId="1905"/>
    <cellStyle name="Currency 2 175" xfId="1906"/>
    <cellStyle name="Currency 2 176" xfId="1907"/>
    <cellStyle name="Currency 2 177" xfId="1908"/>
    <cellStyle name="Currency 2 178" xfId="1909"/>
    <cellStyle name="Currency 2 179" xfId="1910"/>
    <cellStyle name="Currency 2 18" xfId="1911"/>
    <cellStyle name="Currency 2 180" xfId="1912"/>
    <cellStyle name="Currency 2 181" xfId="1913"/>
    <cellStyle name="Currency 2 182" xfId="1914"/>
    <cellStyle name="Currency 2 183" xfId="1915"/>
    <cellStyle name="Currency 2 184" xfId="1916"/>
    <cellStyle name="Currency 2 185" xfId="1917"/>
    <cellStyle name="Currency 2 186" xfId="1918"/>
    <cellStyle name="Currency 2 187" xfId="1919"/>
    <cellStyle name="Currency 2 188" xfId="1920"/>
    <cellStyle name="Currency 2 189" xfId="1921"/>
    <cellStyle name="Currency 2 19" xfId="1922"/>
    <cellStyle name="Currency 2 190" xfId="1923"/>
    <cellStyle name="Currency 2 191" xfId="1924"/>
    <cellStyle name="Currency 2 192" xfId="1925"/>
    <cellStyle name="Currency 2 193" xfId="1926"/>
    <cellStyle name="Currency 2 194" xfId="1927"/>
    <cellStyle name="Currency 2 195" xfId="1928"/>
    <cellStyle name="Currency 2 196" xfId="1929"/>
    <cellStyle name="Currency 2 197" xfId="1930"/>
    <cellStyle name="Currency 2 198" xfId="1931"/>
    <cellStyle name="Currency 2 199" xfId="1932"/>
    <cellStyle name="Currency 2 2" xfId="1933"/>
    <cellStyle name="Currency 2 20" xfId="1934"/>
    <cellStyle name="Currency 2 200" xfId="1935"/>
    <cellStyle name="Currency 2 201" xfId="1936"/>
    <cellStyle name="Currency 2 202" xfId="1937"/>
    <cellStyle name="Currency 2 203" xfId="1938"/>
    <cellStyle name="Currency 2 204" xfId="1939"/>
    <cellStyle name="Currency 2 205" xfId="1940"/>
    <cellStyle name="Currency 2 206" xfId="1941"/>
    <cellStyle name="Currency 2 207" xfId="1942"/>
    <cellStyle name="Currency 2 208" xfId="1943"/>
    <cellStyle name="Currency 2 209" xfId="1944"/>
    <cellStyle name="Currency 2 21" xfId="1945"/>
    <cellStyle name="Currency 2 210" xfId="1946"/>
    <cellStyle name="Currency 2 211" xfId="1947"/>
    <cellStyle name="Currency 2 212" xfId="1948"/>
    <cellStyle name="Currency 2 213" xfId="1949"/>
    <cellStyle name="Currency 2 214" xfId="1950"/>
    <cellStyle name="Currency 2 215" xfId="1951"/>
    <cellStyle name="Currency 2 216" xfId="1952"/>
    <cellStyle name="Currency 2 217" xfId="1953"/>
    <cellStyle name="Currency 2 218" xfId="1954"/>
    <cellStyle name="Currency 2 219" xfId="1955"/>
    <cellStyle name="Currency 2 22" xfId="1956"/>
    <cellStyle name="Currency 2 220" xfId="1957"/>
    <cellStyle name="Currency 2 221" xfId="1958"/>
    <cellStyle name="Currency 2 222" xfId="1959"/>
    <cellStyle name="Currency 2 223" xfId="1960"/>
    <cellStyle name="Currency 2 224" xfId="1961"/>
    <cellStyle name="Currency 2 225" xfId="1962"/>
    <cellStyle name="Currency 2 226" xfId="1963"/>
    <cellStyle name="Currency 2 227" xfId="1964"/>
    <cellStyle name="Currency 2 228" xfId="1965"/>
    <cellStyle name="Currency 2 229" xfId="1966"/>
    <cellStyle name="Currency 2 23" xfId="1967"/>
    <cellStyle name="Currency 2 230" xfId="1968"/>
    <cellStyle name="Currency 2 231" xfId="1969"/>
    <cellStyle name="Currency 2 232" xfId="1970"/>
    <cellStyle name="Currency 2 233" xfId="1971"/>
    <cellStyle name="Currency 2 234" xfId="1972"/>
    <cellStyle name="Currency 2 235" xfId="1973"/>
    <cellStyle name="Currency 2 236" xfId="1974"/>
    <cellStyle name="Currency 2 237" xfId="1975"/>
    <cellStyle name="Currency 2 238" xfId="1976"/>
    <cellStyle name="Currency 2 239" xfId="1977"/>
    <cellStyle name="Currency 2 24" xfId="1978"/>
    <cellStyle name="Currency 2 240" xfId="1979"/>
    <cellStyle name="Currency 2 241" xfId="1980"/>
    <cellStyle name="Currency 2 242" xfId="1981"/>
    <cellStyle name="Currency 2 243" xfId="1982"/>
    <cellStyle name="Currency 2 244" xfId="1983"/>
    <cellStyle name="Currency 2 245" xfId="1984"/>
    <cellStyle name="Currency 2 246" xfId="1985"/>
    <cellStyle name="Currency 2 247" xfId="1986"/>
    <cellStyle name="Currency 2 248" xfId="1987"/>
    <cellStyle name="Currency 2 249" xfId="1988"/>
    <cellStyle name="Currency 2 25" xfId="1989"/>
    <cellStyle name="Currency 2 250" xfId="1990"/>
    <cellStyle name="Currency 2 251" xfId="1991"/>
    <cellStyle name="Currency 2 252" xfId="1992"/>
    <cellStyle name="Currency 2 253" xfId="1993"/>
    <cellStyle name="Currency 2 254" xfId="1994"/>
    <cellStyle name="Currency 2 255" xfId="1995"/>
    <cellStyle name="Currency 2 256" xfId="1996"/>
    <cellStyle name="Currency 2 257" xfId="1997"/>
    <cellStyle name="Currency 2 258" xfId="1998"/>
    <cellStyle name="Currency 2 259" xfId="1999"/>
    <cellStyle name="Currency 2 26" xfId="2000"/>
    <cellStyle name="Currency 2 260" xfId="2001"/>
    <cellStyle name="Currency 2 261" xfId="2002"/>
    <cellStyle name="Currency 2 262" xfId="2003"/>
    <cellStyle name="Currency 2 263" xfId="2004"/>
    <cellStyle name="Currency 2 264" xfId="2005"/>
    <cellStyle name="Currency 2 265" xfId="2006"/>
    <cellStyle name="Currency 2 266" xfId="2007"/>
    <cellStyle name="Currency 2 267" xfId="2008"/>
    <cellStyle name="Currency 2 268" xfId="2009"/>
    <cellStyle name="Currency 2 269" xfId="2010"/>
    <cellStyle name="Currency 2 27" xfId="2011"/>
    <cellStyle name="Currency 2 270" xfId="2012"/>
    <cellStyle name="Currency 2 271" xfId="2013"/>
    <cellStyle name="Currency 2 272" xfId="2014"/>
    <cellStyle name="Currency 2 273" xfId="2015"/>
    <cellStyle name="Currency 2 274" xfId="2016"/>
    <cellStyle name="Currency 2 275" xfId="2017"/>
    <cellStyle name="Currency 2 276" xfId="2018"/>
    <cellStyle name="Currency 2 277" xfId="2019"/>
    <cellStyle name="Currency 2 278" xfId="2020"/>
    <cellStyle name="Currency 2 279" xfId="2021"/>
    <cellStyle name="Currency 2 28" xfId="2022"/>
    <cellStyle name="Currency 2 280" xfId="2023"/>
    <cellStyle name="Currency 2 281" xfId="2024"/>
    <cellStyle name="Currency 2 282" xfId="2025"/>
    <cellStyle name="Currency 2 283" xfId="2026"/>
    <cellStyle name="Currency 2 284" xfId="2027"/>
    <cellStyle name="Currency 2 285" xfId="2028"/>
    <cellStyle name="Currency 2 286" xfId="2029"/>
    <cellStyle name="Currency 2 287" xfId="2030"/>
    <cellStyle name="Currency 2 288" xfId="2031"/>
    <cellStyle name="Currency 2 289" xfId="2032"/>
    <cellStyle name="Currency 2 29" xfId="2033"/>
    <cellStyle name="Currency 2 290" xfId="2034"/>
    <cellStyle name="Currency 2 291" xfId="2035"/>
    <cellStyle name="Currency 2 292" xfId="2036"/>
    <cellStyle name="Currency 2 293" xfId="2037"/>
    <cellStyle name="Currency 2 294" xfId="2038"/>
    <cellStyle name="Currency 2 295" xfId="2039"/>
    <cellStyle name="Currency 2 296" xfId="2040"/>
    <cellStyle name="Currency 2 297" xfId="2041"/>
    <cellStyle name="Currency 2 298" xfId="2042"/>
    <cellStyle name="Currency 2 299" xfId="2043"/>
    <cellStyle name="Currency 2 3" xfId="2044"/>
    <cellStyle name="Currency 2 30" xfId="2045"/>
    <cellStyle name="Currency 2 300" xfId="2046"/>
    <cellStyle name="Currency 2 301" xfId="2047"/>
    <cellStyle name="Currency 2 302" xfId="2048"/>
    <cellStyle name="Currency 2 303" xfId="2049"/>
    <cellStyle name="Currency 2 304" xfId="2050"/>
    <cellStyle name="Currency 2 305" xfId="2051"/>
    <cellStyle name="Currency 2 306" xfId="2052"/>
    <cellStyle name="Currency 2 307" xfId="2053"/>
    <cellStyle name="Currency 2 308" xfId="2054"/>
    <cellStyle name="Currency 2 309" xfId="2055"/>
    <cellStyle name="Currency 2 31" xfId="2056"/>
    <cellStyle name="Currency 2 310" xfId="2057"/>
    <cellStyle name="Currency 2 311" xfId="2058"/>
    <cellStyle name="Currency 2 312" xfId="2059"/>
    <cellStyle name="Currency 2 313" xfId="2060"/>
    <cellStyle name="Currency 2 314" xfId="2061"/>
    <cellStyle name="Currency 2 315" xfId="2062"/>
    <cellStyle name="Currency 2 316" xfId="2063"/>
    <cellStyle name="Currency 2 317" xfId="2064"/>
    <cellStyle name="Currency 2 318" xfId="2065"/>
    <cellStyle name="Currency 2 319" xfId="2066"/>
    <cellStyle name="Currency 2 32" xfId="2067"/>
    <cellStyle name="Currency 2 320" xfId="2068"/>
    <cellStyle name="Currency 2 321" xfId="2069"/>
    <cellStyle name="Currency 2 322" xfId="2070"/>
    <cellStyle name="Currency 2 323" xfId="2071"/>
    <cellStyle name="Currency 2 324" xfId="2072"/>
    <cellStyle name="Currency 2 325" xfId="2073"/>
    <cellStyle name="Currency 2 326" xfId="2074"/>
    <cellStyle name="Currency 2 327" xfId="2075"/>
    <cellStyle name="Currency 2 328" xfId="2076"/>
    <cellStyle name="Currency 2 329" xfId="2077"/>
    <cellStyle name="Currency 2 33" xfId="2078"/>
    <cellStyle name="Currency 2 330" xfId="2079"/>
    <cellStyle name="Currency 2 331" xfId="2080"/>
    <cellStyle name="Currency 2 332" xfId="2081"/>
    <cellStyle name="Currency 2 333" xfId="2082"/>
    <cellStyle name="Currency 2 334" xfId="2083"/>
    <cellStyle name="Currency 2 335" xfId="2084"/>
    <cellStyle name="Currency 2 336" xfId="2085"/>
    <cellStyle name="Currency 2 337" xfId="2086"/>
    <cellStyle name="Currency 2 338" xfId="2087"/>
    <cellStyle name="Currency 2 339" xfId="2088"/>
    <cellStyle name="Currency 2 34" xfId="2089"/>
    <cellStyle name="Currency 2 340" xfId="2090"/>
    <cellStyle name="Currency 2 341" xfId="2091"/>
    <cellStyle name="Currency 2 342" xfId="2092"/>
    <cellStyle name="Currency 2 343" xfId="2093"/>
    <cellStyle name="Currency 2 344" xfId="2094"/>
    <cellStyle name="Currency 2 345" xfId="2095"/>
    <cellStyle name="Currency 2 346" xfId="2096"/>
    <cellStyle name="Currency 2 347" xfId="2097"/>
    <cellStyle name="Currency 2 348" xfId="2098"/>
    <cellStyle name="Currency 2 349" xfId="2099"/>
    <cellStyle name="Currency 2 35" xfId="2100"/>
    <cellStyle name="Currency 2 350" xfId="2101"/>
    <cellStyle name="Currency 2 351" xfId="2102"/>
    <cellStyle name="Currency 2 352" xfId="2103"/>
    <cellStyle name="Currency 2 353" xfId="2104"/>
    <cellStyle name="Currency 2 354" xfId="2105"/>
    <cellStyle name="Currency 2 355" xfId="2106"/>
    <cellStyle name="Currency 2 356" xfId="2107"/>
    <cellStyle name="Currency 2 357" xfId="2108"/>
    <cellStyle name="Currency 2 358" xfId="2109"/>
    <cellStyle name="Currency 2 359" xfId="2110"/>
    <cellStyle name="Currency 2 36" xfId="2111"/>
    <cellStyle name="Currency 2 360" xfId="2112"/>
    <cellStyle name="Currency 2 361" xfId="2113"/>
    <cellStyle name="Currency 2 362" xfId="2114"/>
    <cellStyle name="Currency 2 363" xfId="2115"/>
    <cellStyle name="Currency 2 364" xfId="2116"/>
    <cellStyle name="Currency 2 365" xfId="2117"/>
    <cellStyle name="Currency 2 366" xfId="2118"/>
    <cellStyle name="Currency 2 367" xfId="2119"/>
    <cellStyle name="Currency 2 368" xfId="2120"/>
    <cellStyle name="Currency 2 369" xfId="2121"/>
    <cellStyle name="Currency 2 37" xfId="2122"/>
    <cellStyle name="Currency 2 370" xfId="2123"/>
    <cellStyle name="Currency 2 371" xfId="2124"/>
    <cellStyle name="Currency 2 372" xfId="2125"/>
    <cellStyle name="Currency 2 373" xfId="2126"/>
    <cellStyle name="Currency 2 374" xfId="2127"/>
    <cellStyle name="Currency 2 375" xfId="2128"/>
    <cellStyle name="Currency 2 376" xfId="2129"/>
    <cellStyle name="Currency 2 377" xfId="2130"/>
    <cellStyle name="Currency 2 378" xfId="2131"/>
    <cellStyle name="Currency 2 379" xfId="2132"/>
    <cellStyle name="Currency 2 38" xfId="2133"/>
    <cellStyle name="Currency 2 380" xfId="2134"/>
    <cellStyle name="Currency 2 381" xfId="2135"/>
    <cellStyle name="Currency 2 382" xfId="2136"/>
    <cellStyle name="Currency 2 383" xfId="2137"/>
    <cellStyle name="Currency 2 384" xfId="2138"/>
    <cellStyle name="Currency 2 385" xfId="2139"/>
    <cellStyle name="Currency 2 386" xfId="2140"/>
    <cellStyle name="Currency 2 387" xfId="2141"/>
    <cellStyle name="Currency 2 388" xfId="2142"/>
    <cellStyle name="Currency 2 389" xfId="2143"/>
    <cellStyle name="Currency 2 39" xfId="2144"/>
    <cellStyle name="Currency 2 390" xfId="2145"/>
    <cellStyle name="Currency 2 391" xfId="2146"/>
    <cellStyle name="Currency 2 392" xfId="2147"/>
    <cellStyle name="Currency 2 393" xfId="2148"/>
    <cellStyle name="Currency 2 394" xfId="2149"/>
    <cellStyle name="Currency 2 395" xfId="2150"/>
    <cellStyle name="Currency 2 396" xfId="2151"/>
    <cellStyle name="Currency 2 397" xfId="2152"/>
    <cellStyle name="Currency 2 398" xfId="2153"/>
    <cellStyle name="Currency 2 399" xfId="2154"/>
    <cellStyle name="Currency 2 4" xfId="2155"/>
    <cellStyle name="Currency 2 40" xfId="2156"/>
    <cellStyle name="Currency 2 400" xfId="2157"/>
    <cellStyle name="Currency 2 401" xfId="2158"/>
    <cellStyle name="Currency 2 402" xfId="2159"/>
    <cellStyle name="Currency 2 403" xfId="2160"/>
    <cellStyle name="Currency 2 404" xfId="2161"/>
    <cellStyle name="Currency 2 405" xfId="2162"/>
    <cellStyle name="Currency 2 406" xfId="2163"/>
    <cellStyle name="Currency 2 407" xfId="2164"/>
    <cellStyle name="Currency 2 408" xfId="2165"/>
    <cellStyle name="Currency 2 409" xfId="2166"/>
    <cellStyle name="Currency 2 41" xfId="2167"/>
    <cellStyle name="Currency 2 410" xfId="2168"/>
    <cellStyle name="Currency 2 411" xfId="2169"/>
    <cellStyle name="Currency 2 412" xfId="2170"/>
    <cellStyle name="Currency 2 413" xfId="2171"/>
    <cellStyle name="Currency 2 414" xfId="2172"/>
    <cellStyle name="Currency 2 415" xfId="2173"/>
    <cellStyle name="Currency 2 416" xfId="2174"/>
    <cellStyle name="Currency 2 417" xfId="2175"/>
    <cellStyle name="Currency 2 418" xfId="2176"/>
    <cellStyle name="Currency 2 419" xfId="2177"/>
    <cellStyle name="Currency 2 42" xfId="2178"/>
    <cellStyle name="Currency 2 420" xfId="2179"/>
    <cellStyle name="Currency 2 421" xfId="2180"/>
    <cellStyle name="Currency 2 422" xfId="2181"/>
    <cellStyle name="Currency 2 423" xfId="2182"/>
    <cellStyle name="Currency 2 424" xfId="2183"/>
    <cellStyle name="Currency 2 425" xfId="2184"/>
    <cellStyle name="Currency 2 426" xfId="2185"/>
    <cellStyle name="Currency 2 427" xfId="2186"/>
    <cellStyle name="Currency 2 428" xfId="2187"/>
    <cellStyle name="Currency 2 429" xfId="2188"/>
    <cellStyle name="Currency 2 43" xfId="2189"/>
    <cellStyle name="Currency 2 430" xfId="2190"/>
    <cellStyle name="Currency 2 431" xfId="2191"/>
    <cellStyle name="Currency 2 432" xfId="2192"/>
    <cellStyle name="Currency 2 433" xfId="2193"/>
    <cellStyle name="Currency 2 434" xfId="2194"/>
    <cellStyle name="Currency 2 435" xfId="2195"/>
    <cellStyle name="Currency 2 436" xfId="2196"/>
    <cellStyle name="Currency 2 437" xfId="2197"/>
    <cellStyle name="Currency 2 438" xfId="2198"/>
    <cellStyle name="Currency 2 439" xfId="2199"/>
    <cellStyle name="Currency 2 44" xfId="2200"/>
    <cellStyle name="Currency 2 440" xfId="2201"/>
    <cellStyle name="Currency 2 441" xfId="2202"/>
    <cellStyle name="Currency 2 442" xfId="2203"/>
    <cellStyle name="Currency 2 443" xfId="2204"/>
    <cellStyle name="Currency 2 444" xfId="2205"/>
    <cellStyle name="Currency 2 445" xfId="2206"/>
    <cellStyle name="Currency 2 446" xfId="2207"/>
    <cellStyle name="Currency 2 447" xfId="2208"/>
    <cellStyle name="Currency 2 448" xfId="2209"/>
    <cellStyle name="Currency 2 449" xfId="2210"/>
    <cellStyle name="Currency 2 45" xfId="2211"/>
    <cellStyle name="Currency 2 450" xfId="2212"/>
    <cellStyle name="Currency 2 451" xfId="2213"/>
    <cellStyle name="Currency 2 452" xfId="2214"/>
    <cellStyle name="Currency 2 453" xfId="2215"/>
    <cellStyle name="Currency 2 454" xfId="2216"/>
    <cellStyle name="Currency 2 455" xfId="2217"/>
    <cellStyle name="Currency 2 456" xfId="2218"/>
    <cellStyle name="Currency 2 457" xfId="2219"/>
    <cellStyle name="Currency 2 458" xfId="2220"/>
    <cellStyle name="Currency 2 459" xfId="2221"/>
    <cellStyle name="Currency 2 46" xfId="2222"/>
    <cellStyle name="Currency 2 460" xfId="2223"/>
    <cellStyle name="Currency 2 461" xfId="2224"/>
    <cellStyle name="Currency 2 462" xfId="2225"/>
    <cellStyle name="Currency 2 463" xfId="2226"/>
    <cellStyle name="Currency 2 464" xfId="2227"/>
    <cellStyle name="Currency 2 465" xfId="2228"/>
    <cellStyle name="Currency 2 466" xfId="2229"/>
    <cellStyle name="Currency 2 467" xfId="2230"/>
    <cellStyle name="Currency 2 468" xfId="2231"/>
    <cellStyle name="Currency 2 469" xfId="2232"/>
    <cellStyle name="Currency 2 47" xfId="2233"/>
    <cellStyle name="Currency 2 470" xfId="2234"/>
    <cellStyle name="Currency 2 471" xfId="2235"/>
    <cellStyle name="Currency 2 472" xfId="2236"/>
    <cellStyle name="Currency 2 473" xfId="2237"/>
    <cellStyle name="Currency 2 474" xfId="2238"/>
    <cellStyle name="Currency 2 475" xfId="2239"/>
    <cellStyle name="Currency 2 476" xfId="2240"/>
    <cellStyle name="Currency 2 477" xfId="2241"/>
    <cellStyle name="Currency 2 478" xfId="2242"/>
    <cellStyle name="Currency 2 479" xfId="2243"/>
    <cellStyle name="Currency 2 48" xfId="2244"/>
    <cellStyle name="Currency 2 480" xfId="2245"/>
    <cellStyle name="Currency 2 481" xfId="2246"/>
    <cellStyle name="Currency 2 482" xfId="2247"/>
    <cellStyle name="Currency 2 483" xfId="2248"/>
    <cellStyle name="Currency 2 484" xfId="2249"/>
    <cellStyle name="Currency 2 485" xfId="2250"/>
    <cellStyle name="Currency 2 486" xfId="2251"/>
    <cellStyle name="Currency 2 487" xfId="2252"/>
    <cellStyle name="Currency 2 488" xfId="2253"/>
    <cellStyle name="Currency 2 489" xfId="2254"/>
    <cellStyle name="Currency 2 49" xfId="2255"/>
    <cellStyle name="Currency 2 490" xfId="2256"/>
    <cellStyle name="Currency 2 491" xfId="2257"/>
    <cellStyle name="Currency 2 492" xfId="2258"/>
    <cellStyle name="Currency 2 493" xfId="2259"/>
    <cellStyle name="Currency 2 494" xfId="2260"/>
    <cellStyle name="Currency 2 495" xfId="2261"/>
    <cellStyle name="Currency 2 496" xfId="2262"/>
    <cellStyle name="Currency 2 497" xfId="2263"/>
    <cellStyle name="Currency 2 498" xfId="2264"/>
    <cellStyle name="Currency 2 499" xfId="2265"/>
    <cellStyle name="Currency 2 5" xfId="2266"/>
    <cellStyle name="Currency 2 50" xfId="2267"/>
    <cellStyle name="Currency 2 500" xfId="2268"/>
    <cellStyle name="Currency 2 501" xfId="2269"/>
    <cellStyle name="Currency 2 502" xfId="2270"/>
    <cellStyle name="Currency 2 503" xfId="2271"/>
    <cellStyle name="Currency 2 504" xfId="2272"/>
    <cellStyle name="Currency 2 505" xfId="2273"/>
    <cellStyle name="Currency 2 506" xfId="2274"/>
    <cellStyle name="Currency 2 507" xfId="2275"/>
    <cellStyle name="Currency 2 508" xfId="2276"/>
    <cellStyle name="Currency 2 509" xfId="2277"/>
    <cellStyle name="Currency 2 51" xfId="2278"/>
    <cellStyle name="Currency 2 510" xfId="2279"/>
    <cellStyle name="Currency 2 511" xfId="2280"/>
    <cellStyle name="Currency 2 512" xfId="2281"/>
    <cellStyle name="Currency 2 513" xfId="5941"/>
    <cellStyle name="Currency 2 52" xfId="2282"/>
    <cellStyle name="Currency 2 53" xfId="2283"/>
    <cellStyle name="Currency 2 54" xfId="2284"/>
    <cellStyle name="Currency 2 55" xfId="2285"/>
    <cellStyle name="Currency 2 56" xfId="2286"/>
    <cellStyle name="Currency 2 57" xfId="2287"/>
    <cellStyle name="Currency 2 58" xfId="2288"/>
    <cellStyle name="Currency 2 59" xfId="2289"/>
    <cellStyle name="Currency 2 6" xfId="2290"/>
    <cellStyle name="Currency 2 60" xfId="2291"/>
    <cellStyle name="Currency 2 61" xfId="2292"/>
    <cellStyle name="Currency 2 62" xfId="2293"/>
    <cellStyle name="Currency 2 63" xfId="2294"/>
    <cellStyle name="Currency 2 64" xfId="2295"/>
    <cellStyle name="Currency 2 65" xfId="2296"/>
    <cellStyle name="Currency 2 66" xfId="2297"/>
    <cellStyle name="Currency 2 67" xfId="2298"/>
    <cellStyle name="Currency 2 68" xfId="2299"/>
    <cellStyle name="Currency 2 69" xfId="2300"/>
    <cellStyle name="Currency 2 7" xfId="2301"/>
    <cellStyle name="Currency 2 70" xfId="2302"/>
    <cellStyle name="Currency 2 71" xfId="2303"/>
    <cellStyle name="Currency 2 72" xfId="2304"/>
    <cellStyle name="Currency 2 73" xfId="2305"/>
    <cellStyle name="Currency 2 74" xfId="2306"/>
    <cellStyle name="Currency 2 75" xfId="2307"/>
    <cellStyle name="Currency 2 76" xfId="2308"/>
    <cellStyle name="Currency 2 77" xfId="2309"/>
    <cellStyle name="Currency 2 78" xfId="2310"/>
    <cellStyle name="Currency 2 79" xfId="2311"/>
    <cellStyle name="Currency 2 8" xfId="2312"/>
    <cellStyle name="Currency 2 80" xfId="2313"/>
    <cellStyle name="Currency 2 81" xfId="2314"/>
    <cellStyle name="Currency 2 82" xfId="2315"/>
    <cellStyle name="Currency 2 83" xfId="2316"/>
    <cellStyle name="Currency 2 84" xfId="2317"/>
    <cellStyle name="Currency 2 85" xfId="2318"/>
    <cellStyle name="Currency 2 86" xfId="2319"/>
    <cellStyle name="Currency 2 87" xfId="2320"/>
    <cellStyle name="Currency 2 88" xfId="2321"/>
    <cellStyle name="Currency 2 89" xfId="2322"/>
    <cellStyle name="Currency 2 9" xfId="2323"/>
    <cellStyle name="Currency 2 90" xfId="2324"/>
    <cellStyle name="Currency 2 91" xfId="2325"/>
    <cellStyle name="Currency 2 92" xfId="2326"/>
    <cellStyle name="Currency 2 93" xfId="2327"/>
    <cellStyle name="Currency 2 94" xfId="2328"/>
    <cellStyle name="Currency 2 95" xfId="2329"/>
    <cellStyle name="Currency 2 96" xfId="2330"/>
    <cellStyle name="Currency 2 97" xfId="2331"/>
    <cellStyle name="Currency 2 98" xfId="2332"/>
    <cellStyle name="Currency 2 99" xfId="2333"/>
    <cellStyle name="Currency 3" xfId="2334"/>
    <cellStyle name="Currency 3 2" xfId="2335"/>
    <cellStyle name="Currency 4" xfId="2336"/>
    <cellStyle name="Currency 4 2" xfId="5942"/>
    <cellStyle name="Currency 5" xfId="2337"/>
    <cellStyle name="Currency 6" xfId="2338"/>
    <cellStyle name="Currency 7" xfId="2339"/>
    <cellStyle name="Currency 8" xfId="2340"/>
    <cellStyle name="Currency 8 2" xfId="2341"/>
    <cellStyle name="Currency 8 2 2" xfId="2342"/>
    <cellStyle name="Currency 9" xfId="2343"/>
    <cellStyle name="Currency." xfId="2344"/>
    <cellStyle name="D4_B8B1_005004B79812_.wvu.PrintTitlest" xfId="2345"/>
    <cellStyle name="Date" xfId="2346"/>
    <cellStyle name="Date 2" xfId="5943"/>
    <cellStyle name="Date." xfId="2347"/>
    <cellStyle name="diskette" xfId="2348"/>
    <cellStyle name="Emphasis 1" xfId="2349"/>
    <cellStyle name="Emphasis 2" xfId="2350"/>
    <cellStyle name="Emphasis 3" xfId="2351"/>
    <cellStyle name="Euro" xfId="2352"/>
    <cellStyle name="Explanatory Text 2" xfId="2353"/>
    <cellStyle name="Explanatory Text 2 2" xfId="5944"/>
    <cellStyle name="Explanatory Text 3" xfId="5065"/>
    <cellStyle name="Explanatory Text 4" xfId="5945"/>
    <cellStyle name="Fixed" xfId="2354"/>
    <cellStyle name="Fixed 2" xfId="5946"/>
    <cellStyle name="Gilsans" xfId="2355"/>
    <cellStyle name="Gilsansl" xfId="2356"/>
    <cellStyle name="Good 2" xfId="2357"/>
    <cellStyle name="Good 2 2" xfId="2358"/>
    <cellStyle name="Good 2 2 2" xfId="2359"/>
    <cellStyle name="Good 2 2 3" xfId="5947"/>
    <cellStyle name="Good 2 2_Regulatory Template" xfId="2360"/>
    <cellStyle name="Good 2 3" xfId="5948"/>
    <cellStyle name="Good 2_Regulatory Template" xfId="2361"/>
    <cellStyle name="Good 3" xfId="2362"/>
    <cellStyle name="Good 4" xfId="2363"/>
    <cellStyle name="Good 5" xfId="2364"/>
    <cellStyle name="Good 6" xfId="2365"/>
    <cellStyle name="Good 7" xfId="2366"/>
    <cellStyle name="Grey" xfId="2367"/>
    <cellStyle name="Heading 1 2" xfId="2368"/>
    <cellStyle name="Heading 1 2 2" xfId="2369"/>
    <cellStyle name="Heading 1 2 2 2" xfId="5949"/>
    <cellStyle name="Heading 1 2 3" xfId="5950"/>
    <cellStyle name="Heading 1 2_Regulatory Template" xfId="2370"/>
    <cellStyle name="Heading 1 3" xfId="2371"/>
    <cellStyle name="Heading 1 4" xfId="2372"/>
    <cellStyle name="Heading 1 5" xfId="2373"/>
    <cellStyle name="Heading 1 6" xfId="2374"/>
    <cellStyle name="Heading 1 7" xfId="2375"/>
    <cellStyle name="Heading 1 8" xfId="2376"/>
    <cellStyle name="Heading 1 9" xfId="5066"/>
    <cellStyle name="Heading 1." xfId="2377"/>
    <cellStyle name="Heading 2 2" xfId="2378"/>
    <cellStyle name="Heading 2 2 2" xfId="2379"/>
    <cellStyle name="Heading 2 2 2 2" xfId="5951"/>
    <cellStyle name="Heading 2 2 3" xfId="5952"/>
    <cellStyle name="Heading 2 2_Regulatory Template" xfId="2380"/>
    <cellStyle name="Heading 2 3" xfId="2381"/>
    <cellStyle name="Heading 2 4" xfId="2382"/>
    <cellStyle name="Heading 2 5" xfId="2383"/>
    <cellStyle name="Heading 2 6" xfId="2384"/>
    <cellStyle name="Heading 2 7" xfId="2385"/>
    <cellStyle name="Heading 2 8" xfId="2386"/>
    <cellStyle name="Heading 2 9" xfId="5067"/>
    <cellStyle name="Heading 2." xfId="2387"/>
    <cellStyle name="Heading 3 2" xfId="2388"/>
    <cellStyle name="Heading 3 2 2" xfId="2389"/>
    <cellStyle name="Heading 3 2 2 2" xfId="2390"/>
    <cellStyle name="Heading 3 2 2 2 2" xfId="2391"/>
    <cellStyle name="Heading 3 2 2 3" xfId="2392"/>
    <cellStyle name="Heading 3 2 2 4" xfId="5953"/>
    <cellStyle name="Heading 3 2 3" xfId="2393"/>
    <cellStyle name="Heading 3 2 3 2" xfId="2394"/>
    <cellStyle name="Heading 3 2 4" xfId="2395"/>
    <cellStyle name="Heading 3 2 5" xfId="5954"/>
    <cellStyle name="Heading 3 2_Regulatory Template" xfId="2396"/>
    <cellStyle name="Heading 3 3" xfId="2397"/>
    <cellStyle name="Heading 3 3 2" xfId="5955"/>
    <cellStyle name="Heading 3 4" xfId="2398"/>
    <cellStyle name="Heading 3 5" xfId="2399"/>
    <cellStyle name="Heading 3 6" xfId="2400"/>
    <cellStyle name="Heading 3 7" xfId="2401"/>
    <cellStyle name="Heading 3 8" xfId="2402"/>
    <cellStyle name="Heading 3 9" xfId="5068"/>
    <cellStyle name="Heading 3." xfId="2403"/>
    <cellStyle name="Heading 4 2" xfId="2404"/>
    <cellStyle name="Heading 4 2 2" xfId="2405"/>
    <cellStyle name="Heading 4 2 2 2" xfId="5956"/>
    <cellStyle name="Heading 4 2 3" xfId="5957"/>
    <cellStyle name="Heading 4 2_Regulatory Template" xfId="2406"/>
    <cellStyle name="Heading 4 3" xfId="2407"/>
    <cellStyle name="Heading 4 4" xfId="2408"/>
    <cellStyle name="Heading 4 5" xfId="2409"/>
    <cellStyle name="Heading 4 6" xfId="2410"/>
    <cellStyle name="Heading 4 7" xfId="2411"/>
    <cellStyle name="Heading 4 8" xfId="2412"/>
    <cellStyle name="Heading 4." xfId="2413"/>
    <cellStyle name="Heading(4)" xfId="2414"/>
    <cellStyle name="Hidden" xfId="2415"/>
    <cellStyle name="Hyperlink 2" xfId="2416"/>
    <cellStyle name="Hyperlink 2 2" xfId="5958"/>
    <cellStyle name="Hyperlink 3" xfId="2417"/>
    <cellStyle name="Hyperlink 4" xfId="5959"/>
    <cellStyle name="Hyperlink Arrow" xfId="2418"/>
    <cellStyle name="Hyperlink Arrow." xfId="2419"/>
    <cellStyle name="Hyperlink Check." xfId="2420"/>
    <cellStyle name="Hyperlink Text" xfId="2421"/>
    <cellStyle name="Hyperlink Text." xfId="2422"/>
    <cellStyle name="Hyperlink TOC 1." xfId="2423"/>
    <cellStyle name="Hyperlink TOC 2." xfId="2424"/>
    <cellStyle name="Hyperlink TOC 3." xfId="2425"/>
    <cellStyle name="Hyperlink TOC 4." xfId="2426"/>
    <cellStyle name="if0 -InpFixed" xfId="2427"/>
    <cellStyle name="Import" xfId="2428"/>
    <cellStyle name="import 2" xfId="2429"/>
    <cellStyle name="import 3" xfId="2430"/>
    <cellStyle name="import 4" xfId="2431"/>
    <cellStyle name="Import%" xfId="2432"/>
    <cellStyle name="import% 2" xfId="2433"/>
    <cellStyle name="import% 3" xfId="2434"/>
    <cellStyle name="import% 4" xfId="2435"/>
    <cellStyle name="Import_Capex_2001-2009" xfId="2436"/>
    <cellStyle name="Index" xfId="2437"/>
    <cellStyle name="Input [yellow]" xfId="2438"/>
    <cellStyle name="Input 10" xfId="5069"/>
    <cellStyle name="Input 11" xfId="5070"/>
    <cellStyle name="Input 12" xfId="5071"/>
    <cellStyle name="Input 13" xfId="5072"/>
    <cellStyle name="Input 14" xfId="5073"/>
    <cellStyle name="Input 15" xfId="5074"/>
    <cellStyle name="Input 16" xfId="5075"/>
    <cellStyle name="Input 17" xfId="5076"/>
    <cellStyle name="Input 18" xfId="5077"/>
    <cellStyle name="Input 19" xfId="5078"/>
    <cellStyle name="Input 2" xfId="2439"/>
    <cellStyle name="Input 2 2" xfId="2440"/>
    <cellStyle name="Input 2 2 2" xfId="2441"/>
    <cellStyle name="Input 2 2 2 2" xfId="2442"/>
    <cellStyle name="Input 2 2 2 2 2" xfId="2443"/>
    <cellStyle name="Input 2 2 2 2 3" xfId="2444"/>
    <cellStyle name="Input 2 2 2 3" xfId="2445"/>
    <cellStyle name="Input 2 2 2 4" xfId="2446"/>
    <cellStyle name="Input 2 2 3" xfId="2447"/>
    <cellStyle name="Input 2 2 3 2" xfId="2448"/>
    <cellStyle name="Input 2 2 3 2 2" xfId="2449"/>
    <cellStyle name="Input 2 2 3 2 3" xfId="2450"/>
    <cellStyle name="Input 2 2 3 3" xfId="2451"/>
    <cellStyle name="Input 2 2 3 4" xfId="2452"/>
    <cellStyle name="Input 2 2 4" xfId="2453"/>
    <cellStyle name="Input 2 2 4 2" xfId="2454"/>
    <cellStyle name="Input 2 2 4 3" xfId="2455"/>
    <cellStyle name="Input 2 2 5" xfId="2456"/>
    <cellStyle name="Input 2 2 6" xfId="2457"/>
    <cellStyle name="Input 2 2 7" xfId="5960"/>
    <cellStyle name="Input 2 3" xfId="2458"/>
    <cellStyle name="Input 2 3 2" xfId="2459"/>
    <cellStyle name="Input 2 3 2 2" xfId="2460"/>
    <cellStyle name="Input 2 3 2 2 2" xfId="2461"/>
    <cellStyle name="Input 2 3 2 2 3" xfId="2462"/>
    <cellStyle name="Input 2 3 2 3" xfId="2463"/>
    <cellStyle name="Input 2 3 2 4" xfId="2464"/>
    <cellStyle name="Input 2 3 3" xfId="2465"/>
    <cellStyle name="Input 2 3 3 2" xfId="2466"/>
    <cellStyle name="Input 2 3 3 2 2" xfId="2467"/>
    <cellStyle name="Input 2 3 3 2 3" xfId="2468"/>
    <cellStyle name="Input 2 3 3 3" xfId="2469"/>
    <cellStyle name="Input 2 3 3 4" xfId="2470"/>
    <cellStyle name="Input 2 3 4" xfId="2471"/>
    <cellStyle name="Input 2 3 4 2" xfId="2472"/>
    <cellStyle name="Input 2 3 4 3" xfId="2473"/>
    <cellStyle name="Input 2 3 5" xfId="2474"/>
    <cellStyle name="Input 2 3 6" xfId="2475"/>
    <cellStyle name="Input 2 4" xfId="2476"/>
    <cellStyle name="Input 2 4 2" xfId="2477"/>
    <cellStyle name="Input 2 4 2 2" xfId="2478"/>
    <cellStyle name="Input 2 4 2 2 2" xfId="2479"/>
    <cellStyle name="Input 2 4 2 2 3" xfId="2480"/>
    <cellStyle name="Input 2 4 2 3" xfId="2481"/>
    <cellStyle name="Input 2 4 2 4" xfId="2482"/>
    <cellStyle name="Input 2 4 3" xfId="2483"/>
    <cellStyle name="Input 2 4 3 2" xfId="2484"/>
    <cellStyle name="Input 2 4 3 2 2" xfId="2485"/>
    <cellStyle name="Input 2 4 3 2 3" xfId="2486"/>
    <cellStyle name="Input 2 4 3 3" xfId="2487"/>
    <cellStyle name="Input 2 4 3 4" xfId="2488"/>
    <cellStyle name="Input 2 4 4" xfId="2489"/>
    <cellStyle name="Input 2 4 4 2" xfId="2490"/>
    <cellStyle name="Input 2 4 4 3" xfId="2491"/>
    <cellStyle name="Input 2 4 5" xfId="2492"/>
    <cellStyle name="Input 2 4 6" xfId="2493"/>
    <cellStyle name="Input 2 5" xfId="2494"/>
    <cellStyle name="Input 2 5 2" xfId="2495"/>
    <cellStyle name="Input 2 5 2 2" xfId="2496"/>
    <cellStyle name="Input 2 5 2 2 2" xfId="2497"/>
    <cellStyle name="Input 2 5 2 2 3" xfId="2498"/>
    <cellStyle name="Input 2 5 2 3" xfId="2499"/>
    <cellStyle name="Input 2 5 2 4" xfId="2500"/>
    <cellStyle name="Input 2 5 3" xfId="2501"/>
    <cellStyle name="Input 2 5 3 2" xfId="2502"/>
    <cellStyle name="Input 2 5 3 2 2" xfId="2503"/>
    <cellStyle name="Input 2 5 3 2 3" xfId="2504"/>
    <cellStyle name="Input 2 5 3 3" xfId="2505"/>
    <cellStyle name="Input 2 5 3 4" xfId="2506"/>
    <cellStyle name="Input 2 5 4" xfId="2507"/>
    <cellStyle name="Input 2 5 4 2" xfId="2508"/>
    <cellStyle name="Input 2 5 4 3" xfId="2509"/>
    <cellStyle name="Input 2 5 5" xfId="2510"/>
    <cellStyle name="Input 2 5 6" xfId="2511"/>
    <cellStyle name="Input 2 6" xfId="2512"/>
    <cellStyle name="Input 2 6 2" xfId="2513"/>
    <cellStyle name="Input 2 6 3" xfId="2514"/>
    <cellStyle name="Input 2 7" xfId="2515"/>
    <cellStyle name="Input 2 8" xfId="2516"/>
    <cellStyle name="Input 2_Regulatory Template" xfId="2517"/>
    <cellStyle name="Input 20" xfId="5079"/>
    <cellStyle name="Input 21" xfId="5080"/>
    <cellStyle name="Input 22" xfId="5081"/>
    <cellStyle name="Input 23" xfId="5082"/>
    <cellStyle name="Input 24" xfId="5083"/>
    <cellStyle name="Input 25" xfId="5084"/>
    <cellStyle name="Input 26" xfId="5085"/>
    <cellStyle name="Input 27" xfId="5086"/>
    <cellStyle name="Input 28" xfId="5087"/>
    <cellStyle name="Input 29" xfId="5088"/>
    <cellStyle name="Input 3" xfId="2518"/>
    <cellStyle name="Input 30" xfId="5089"/>
    <cellStyle name="Input 31" xfId="5090"/>
    <cellStyle name="Input 32" xfId="5091"/>
    <cellStyle name="Input 33" xfId="5092"/>
    <cellStyle name="Input 34" xfId="5093"/>
    <cellStyle name="Input 35" xfId="5094"/>
    <cellStyle name="Input 36" xfId="5095"/>
    <cellStyle name="Input 37" xfId="5096"/>
    <cellStyle name="Input 38" xfId="5097"/>
    <cellStyle name="Input 39" xfId="5098"/>
    <cellStyle name="Input 4" xfId="2519"/>
    <cellStyle name="Input 40" xfId="5099"/>
    <cellStyle name="Input 41" xfId="5100"/>
    <cellStyle name="Input 42" xfId="5101"/>
    <cellStyle name="Input 5" xfId="2520"/>
    <cellStyle name="Input 6" xfId="2521"/>
    <cellStyle name="Input 7" xfId="2522"/>
    <cellStyle name="Input 8" xfId="5102"/>
    <cellStyle name="Input 9" xfId="5103"/>
    <cellStyle name="Input|Date" xfId="5961"/>
    <cellStyle name="Input1" xfId="2523"/>
    <cellStyle name="Input1 10" xfId="2524"/>
    <cellStyle name="Input1 11" xfId="2525"/>
    <cellStyle name="Input1 12" xfId="2526"/>
    <cellStyle name="Input1 13" xfId="2527"/>
    <cellStyle name="Input1 14" xfId="2528"/>
    <cellStyle name="Input1 2" xfId="2529"/>
    <cellStyle name="Input1 3" xfId="2530"/>
    <cellStyle name="Input1 4" xfId="2531"/>
    <cellStyle name="Input1 5" xfId="2532"/>
    <cellStyle name="Input1 6" xfId="2533"/>
    <cellStyle name="Input1 7" xfId="2534"/>
    <cellStyle name="Input1 8" xfId="2535"/>
    <cellStyle name="Input1 9" xfId="2536"/>
    <cellStyle name="Input1%" xfId="2537"/>
    <cellStyle name="Input1% 2" xfId="2538"/>
    <cellStyle name="Input1% 3" xfId="2539"/>
    <cellStyle name="Input1% 4" xfId="2540"/>
    <cellStyle name="Input1_070615 Water &amp; Wastewater Pricing Review Model draft under construction" xfId="2541"/>
    <cellStyle name="Input1default" xfId="2542"/>
    <cellStyle name="Input1default 2" xfId="2543"/>
    <cellStyle name="Input1default 3" xfId="2544"/>
    <cellStyle name="Input1default 4" xfId="2545"/>
    <cellStyle name="Input1default%" xfId="2546"/>
    <cellStyle name="Input2" xfId="2547"/>
    <cellStyle name="Input2 2" xfId="2548"/>
    <cellStyle name="Input2 3" xfId="2549"/>
    <cellStyle name="Input2 4" xfId="2550"/>
    <cellStyle name="Input2%" xfId="2551"/>
    <cellStyle name="Input3" xfId="2552"/>
    <cellStyle name="Input3 10" xfId="2553"/>
    <cellStyle name="Input3 11" xfId="2554"/>
    <cellStyle name="Input3 12" xfId="2555"/>
    <cellStyle name="Input3 13" xfId="2556"/>
    <cellStyle name="Input3 14" xfId="2557"/>
    <cellStyle name="Input3 2" xfId="2558"/>
    <cellStyle name="Input3 3" xfId="2559"/>
    <cellStyle name="Input3 4" xfId="2560"/>
    <cellStyle name="Input3 5" xfId="2561"/>
    <cellStyle name="Input3 6" xfId="2562"/>
    <cellStyle name="Input3 7" xfId="2563"/>
    <cellStyle name="Input3 8" xfId="2564"/>
    <cellStyle name="Input3 9" xfId="2565"/>
    <cellStyle name="Input3%" xfId="2566"/>
    <cellStyle name="Input3_070615 Water &amp; Wastewater Pricing Review Model draft under construction" xfId="2567"/>
    <cellStyle name="key result" xfId="2568"/>
    <cellStyle name="Lines" xfId="2569"/>
    <cellStyle name="Linked Cell 2" xfId="2570"/>
    <cellStyle name="Linked Cell 2 2" xfId="2571"/>
    <cellStyle name="Linked Cell 2 2 2" xfId="5962"/>
    <cellStyle name="Linked Cell 2 3" xfId="5963"/>
    <cellStyle name="Linked Cell 2_Regulatory Template" xfId="2572"/>
    <cellStyle name="Linked Cell 3" xfId="2573"/>
    <cellStyle name="Linked Cell 4" xfId="2574"/>
    <cellStyle name="Linked Cell 5" xfId="2575"/>
    <cellStyle name="Linked Cell 6" xfId="2576"/>
    <cellStyle name="Linked Cell 7" xfId="2577"/>
    <cellStyle name="Linked Cell 8" xfId="2578"/>
    <cellStyle name="Linked Cell 9" xfId="5104"/>
    <cellStyle name="Local import" xfId="2579"/>
    <cellStyle name="Local import %" xfId="2580"/>
    <cellStyle name="Lookup Table Heading." xfId="2581"/>
    <cellStyle name="Lookup Table Label." xfId="2582"/>
    <cellStyle name="Lookup Table Number." xfId="2583"/>
    <cellStyle name="LV Input" xfId="2584"/>
    <cellStyle name="Mine" xfId="2585"/>
    <cellStyle name="Model Name" xfId="2586"/>
    <cellStyle name="Model Name." xfId="2587"/>
    <cellStyle name="Multiple." xfId="2588"/>
    <cellStyle name="Neutral 2" xfId="2589"/>
    <cellStyle name="Neutral 2 2" xfId="2590"/>
    <cellStyle name="Neutral 2 2 2" xfId="2591"/>
    <cellStyle name="Neutral 2 2 3" xfId="5964"/>
    <cellStyle name="Neutral 2 2_Regulatory Template" xfId="2592"/>
    <cellStyle name="Neutral 2 3" xfId="5965"/>
    <cellStyle name="Neutral 2_Regulatory Template" xfId="2593"/>
    <cellStyle name="Neutral 3" xfId="2594"/>
    <cellStyle name="Neutral 4" xfId="2595"/>
    <cellStyle name="Neutral 5" xfId="2596"/>
    <cellStyle name="Neutral 6" xfId="2597"/>
    <cellStyle name="Neutral 7" xfId="2598"/>
    <cellStyle name="New Times Roman" xfId="2599"/>
    <cellStyle name="Normal" xfId="0" builtinId="0"/>
    <cellStyle name="Normal - Style1" xfId="2600"/>
    <cellStyle name="Normal 10" xfId="2601"/>
    <cellStyle name="Normal 10 10" xfId="6018"/>
    <cellStyle name="Normal 10 2" xfId="2602"/>
    <cellStyle name="Normal 10 2 2" xfId="2603"/>
    <cellStyle name="Normal 10 2 2 2" xfId="5105"/>
    <cellStyle name="Normal 10 2 2 2 2" xfId="5106"/>
    <cellStyle name="Normal 10 2 2 3" xfId="5107"/>
    <cellStyle name="Normal 10 2 2 4" xfId="5108"/>
    <cellStyle name="Normal 10 2 2 5" xfId="5109"/>
    <cellStyle name="Normal 10 2 3" xfId="2604"/>
    <cellStyle name="Normal 10 2 3 2" xfId="5110"/>
    <cellStyle name="Normal 10 2 4" xfId="5111"/>
    <cellStyle name="Normal 10 2 5" xfId="5112"/>
    <cellStyle name="Normal 10 2 6" xfId="5113"/>
    <cellStyle name="Normal 10 2_Regulatory Template" xfId="2605"/>
    <cellStyle name="Normal 10 3" xfId="2606"/>
    <cellStyle name="Normal 10 3 2" xfId="2607"/>
    <cellStyle name="Normal 10 3 2 2" xfId="5114"/>
    <cellStyle name="Normal 10 3 2 2 2" xfId="5115"/>
    <cellStyle name="Normal 10 3 2 3" xfId="5116"/>
    <cellStyle name="Normal 10 3 2 4" xfId="5117"/>
    <cellStyle name="Normal 10 3 2 5" xfId="5118"/>
    <cellStyle name="Normal 10 3 3" xfId="5119"/>
    <cellStyle name="Normal 10 3 3 2" xfId="5120"/>
    <cellStyle name="Normal 10 3 4" xfId="5121"/>
    <cellStyle name="Normal 10 3 5" xfId="5122"/>
    <cellStyle name="Normal 10 3 6" xfId="5123"/>
    <cellStyle name="Normal 10 3_Regulatory Template" xfId="2608"/>
    <cellStyle name="Normal 10 4" xfId="2609"/>
    <cellStyle name="Normal 10 4 2" xfId="2610"/>
    <cellStyle name="Normal 10 4 2 2" xfId="5124"/>
    <cellStyle name="Normal 10 4 2 3" xfId="5125"/>
    <cellStyle name="Normal 10 4 2 4" xfId="5126"/>
    <cellStyle name="Normal 10 4 3" xfId="5127"/>
    <cellStyle name="Normal 10 4 3 2" xfId="5128"/>
    <cellStyle name="Normal 10 4 4" xfId="5129"/>
    <cellStyle name="Normal 10 4 5" xfId="5130"/>
    <cellStyle name="Normal 10 4 6" xfId="5131"/>
    <cellStyle name="Normal 10 4_Regulatory Template" xfId="2611"/>
    <cellStyle name="Normal 10 5" xfId="2612"/>
    <cellStyle name="Normal 10 5 2" xfId="5132"/>
    <cellStyle name="Normal 10 5 2 2" xfId="5133"/>
    <cellStyle name="Normal 10 5 3" xfId="5134"/>
    <cellStyle name="Normal 10 5 4" xfId="5135"/>
    <cellStyle name="Normal 10 5 5" xfId="5136"/>
    <cellStyle name="Normal 10 6" xfId="2613"/>
    <cellStyle name="Normal 10 6 2" xfId="5137"/>
    <cellStyle name="Normal 10 6 3" xfId="5138"/>
    <cellStyle name="Normal 10 7" xfId="2614"/>
    <cellStyle name="Normal 10 8" xfId="5035"/>
    <cellStyle name="Normal 10 9" xfId="5139"/>
    <cellStyle name="Normal 10_Regulatory Template" xfId="2615"/>
    <cellStyle name="Normal 100" xfId="2616"/>
    <cellStyle name="Normal 101" xfId="2617"/>
    <cellStyle name="Normal 101 2" xfId="2618"/>
    <cellStyle name="Normal 101 2 2" xfId="2619"/>
    <cellStyle name="Normal 101 2 2 2" xfId="5966"/>
    <cellStyle name="Normal 101_Regulatory Template" xfId="2620"/>
    <cellStyle name="Normal 102" xfId="2621"/>
    <cellStyle name="Normal 102 2" xfId="2622"/>
    <cellStyle name="Normal 102 2 2" xfId="2623"/>
    <cellStyle name="Normal 102_Regulatory Template" xfId="2624"/>
    <cellStyle name="Normal 103" xfId="2625"/>
    <cellStyle name="Normal 104" xfId="2626"/>
    <cellStyle name="Normal 104 2" xfId="2627"/>
    <cellStyle name="Normal 105" xfId="2628"/>
    <cellStyle name="Normal 106" xfId="2629"/>
    <cellStyle name="Normal 107" xfId="2630"/>
    <cellStyle name="Normal 107 2" xfId="2631"/>
    <cellStyle name="Normal 108" xfId="2632"/>
    <cellStyle name="Normal 109" xfId="5140"/>
    <cellStyle name="Normal 11" xfId="2633"/>
    <cellStyle name="Normal 11 2" xfId="2634"/>
    <cellStyle name="Normal 11 2 2" xfId="2635"/>
    <cellStyle name="Normal 11 2 2 2" xfId="5141"/>
    <cellStyle name="Normal 11 2 2 2 2" xfId="5142"/>
    <cellStyle name="Normal 11 2 2 3" xfId="5143"/>
    <cellStyle name="Normal 11 2 2 4" xfId="5144"/>
    <cellStyle name="Normal 11 2 2 5" xfId="5145"/>
    <cellStyle name="Normal 11 2 3" xfId="5146"/>
    <cellStyle name="Normal 11 2 3 2" xfId="5147"/>
    <cellStyle name="Normal 11 2 4" xfId="5148"/>
    <cellStyle name="Normal 11 2 5" xfId="5149"/>
    <cellStyle name="Normal 11 2 6" xfId="5150"/>
    <cellStyle name="Normal 11 2_Regulatory Template" xfId="2636"/>
    <cellStyle name="Normal 11 3" xfId="2637"/>
    <cellStyle name="Normal 11 3 2" xfId="2638"/>
    <cellStyle name="Normal 11 3 2 2" xfId="5151"/>
    <cellStyle name="Normal 11 3 2 2 2" xfId="5152"/>
    <cellStyle name="Normal 11 3 2 3" xfId="5153"/>
    <cellStyle name="Normal 11 3 2 4" xfId="5154"/>
    <cellStyle name="Normal 11 3 2 5" xfId="5155"/>
    <cellStyle name="Normal 11 3 3" xfId="5156"/>
    <cellStyle name="Normal 11 3 3 2" xfId="5157"/>
    <cellStyle name="Normal 11 3 4" xfId="5158"/>
    <cellStyle name="Normal 11 3 5" xfId="5159"/>
    <cellStyle name="Normal 11 3 6" xfId="5160"/>
    <cellStyle name="Normal 11 3_Regulatory Template" xfId="2639"/>
    <cellStyle name="Normal 11 4" xfId="2640"/>
    <cellStyle name="Normal 11 4 2" xfId="2641"/>
    <cellStyle name="Normal 11 4 2 2" xfId="5161"/>
    <cellStyle name="Normal 11 4 2 3" xfId="5162"/>
    <cellStyle name="Normal 11 4 2 4" xfId="5163"/>
    <cellStyle name="Normal 11 4 3" xfId="5164"/>
    <cellStyle name="Normal 11 4 3 2" xfId="5165"/>
    <cellStyle name="Normal 11 4 4" xfId="5166"/>
    <cellStyle name="Normal 11 4 5" xfId="5167"/>
    <cellStyle name="Normal 11 4 6" xfId="5168"/>
    <cellStyle name="Normal 11 4_Regulatory Template" xfId="2642"/>
    <cellStyle name="Normal 11 5" xfId="2643"/>
    <cellStyle name="Normal 11 5 2" xfId="5169"/>
    <cellStyle name="Normal 11 5 2 2" xfId="5170"/>
    <cellStyle name="Normal 11 5 3" xfId="5171"/>
    <cellStyle name="Normal 11 5 4" xfId="5172"/>
    <cellStyle name="Normal 11 5 5" xfId="5173"/>
    <cellStyle name="Normal 11 6" xfId="2644"/>
    <cellStyle name="Normal 11 6 2" xfId="5174"/>
    <cellStyle name="Normal 11 6 3" xfId="5175"/>
    <cellStyle name="Normal 11 7" xfId="5176"/>
    <cellStyle name="Normal 11 8" xfId="5177"/>
    <cellStyle name="Normal 11 9" xfId="5178"/>
    <cellStyle name="Normal 11_Regulatory Template" xfId="2645"/>
    <cellStyle name="Normal 110" xfId="5179"/>
    <cellStyle name="Normal 111" xfId="5180"/>
    <cellStyle name="Normal 112" xfId="5181"/>
    <cellStyle name="Normal 113" xfId="5182"/>
    <cellStyle name="Normal 114" xfId="2646"/>
    <cellStyle name="Normal 115" xfId="5183"/>
    <cellStyle name="Normal 116" xfId="5184"/>
    <cellStyle name="Normal 117" xfId="5185"/>
    <cellStyle name="Normal 118" xfId="5186"/>
    <cellStyle name="Normal 119" xfId="5187"/>
    <cellStyle name="Normal 12" xfId="2647"/>
    <cellStyle name="Normal 12 2" xfId="2648"/>
    <cellStyle name="Normal 12 2 2" xfId="2649"/>
    <cellStyle name="Normal 12 2 2 2" xfId="5188"/>
    <cellStyle name="Normal 12 2 2 2 2" xfId="5189"/>
    <cellStyle name="Normal 12 2 2 3" xfId="5190"/>
    <cellStyle name="Normal 12 2 2 4" xfId="5191"/>
    <cellStyle name="Normal 12 2 2 5" xfId="5192"/>
    <cellStyle name="Normal 12 2 3" xfId="5193"/>
    <cellStyle name="Normal 12 2 3 2" xfId="5194"/>
    <cellStyle name="Normal 12 2 4" xfId="5195"/>
    <cellStyle name="Normal 12 2 5" xfId="5196"/>
    <cellStyle name="Normal 12 2 6" xfId="5197"/>
    <cellStyle name="Normal 12 2_Regulatory Template" xfId="2650"/>
    <cellStyle name="Normal 12 3" xfId="2651"/>
    <cellStyle name="Normal 12 3 2" xfId="2652"/>
    <cellStyle name="Normal 12 3 2 2" xfId="5198"/>
    <cellStyle name="Normal 12 3 2 2 2" xfId="5199"/>
    <cellStyle name="Normal 12 3 2 3" xfId="5200"/>
    <cellStyle name="Normal 12 3 2 4" xfId="5201"/>
    <cellStyle name="Normal 12 3 2 5" xfId="5202"/>
    <cellStyle name="Normal 12 3 3" xfId="5203"/>
    <cellStyle name="Normal 12 3 3 2" xfId="5204"/>
    <cellStyle name="Normal 12 3 4" xfId="5205"/>
    <cellStyle name="Normal 12 3 5" xfId="5206"/>
    <cellStyle name="Normal 12 3 6" xfId="5207"/>
    <cellStyle name="Normal 12 3_Regulatory Template" xfId="2653"/>
    <cellStyle name="Normal 12 4" xfId="2654"/>
    <cellStyle name="Normal 12 4 2" xfId="2655"/>
    <cellStyle name="Normal 12 4 2 2" xfId="5208"/>
    <cellStyle name="Normal 12 4 2 3" xfId="5209"/>
    <cellStyle name="Normal 12 4 2 4" xfId="5210"/>
    <cellStyle name="Normal 12 4 3" xfId="5211"/>
    <cellStyle name="Normal 12 4 3 2" xfId="5212"/>
    <cellStyle name="Normal 12 4 4" xfId="5213"/>
    <cellStyle name="Normal 12 4 5" xfId="5214"/>
    <cellStyle name="Normal 12 4 6" xfId="5215"/>
    <cellStyle name="Normal 12 4_Regulatory Template" xfId="2656"/>
    <cellStyle name="Normal 12 5" xfId="2657"/>
    <cellStyle name="Normal 12 5 2" xfId="5216"/>
    <cellStyle name="Normal 12 5 2 2" xfId="5217"/>
    <cellStyle name="Normal 12 5 3" xfId="5218"/>
    <cellStyle name="Normal 12 5 4" xfId="5219"/>
    <cellStyle name="Normal 12 5 5" xfId="5220"/>
    <cellStyle name="Normal 12 6" xfId="2658"/>
    <cellStyle name="Normal 12 6 2" xfId="5221"/>
    <cellStyle name="Normal 12 6 3" xfId="5222"/>
    <cellStyle name="Normal 12 7" xfId="5223"/>
    <cellStyle name="Normal 12 8" xfId="5224"/>
    <cellStyle name="Normal 12 9" xfId="5225"/>
    <cellStyle name="Normal 12_Regulatory Template" xfId="2659"/>
    <cellStyle name="Normal 120" xfId="5226"/>
    <cellStyle name="Normal 121" xfId="5227"/>
    <cellStyle name="Normal 122" xfId="5228"/>
    <cellStyle name="Normal 123" xfId="5229"/>
    <cellStyle name="Normal 124" xfId="5230"/>
    <cellStyle name="Normal 125" xfId="5231"/>
    <cellStyle name="Normal 126" xfId="5232"/>
    <cellStyle name="Normal 127" xfId="5233"/>
    <cellStyle name="Normal 128" xfId="5234"/>
    <cellStyle name="Normal 129" xfId="5235"/>
    <cellStyle name="Normal 13" xfId="11"/>
    <cellStyle name="Normal 13 2" xfId="2660"/>
    <cellStyle name="Normal 13 2 2" xfId="2661"/>
    <cellStyle name="Normal 13 2 2 2" xfId="5236"/>
    <cellStyle name="Normal 13 2 2 2 2" xfId="5237"/>
    <cellStyle name="Normal 13 2 2 3" xfId="5238"/>
    <cellStyle name="Normal 13 2 2 4" xfId="5239"/>
    <cellStyle name="Normal 13 2 2 5" xfId="5240"/>
    <cellStyle name="Normal 13 2 3" xfId="5241"/>
    <cellStyle name="Normal 13 2 3 2" xfId="5242"/>
    <cellStyle name="Normal 13 2 4" xfId="5243"/>
    <cellStyle name="Normal 13 2 5" xfId="5244"/>
    <cellStyle name="Normal 13 2 6" xfId="5245"/>
    <cellStyle name="Normal 13 2_Regulatory Template" xfId="2662"/>
    <cellStyle name="Normal 13 3" xfId="2663"/>
    <cellStyle name="Normal 13 3 2" xfId="2664"/>
    <cellStyle name="Normal 13 3 2 2" xfId="5246"/>
    <cellStyle name="Normal 13 3 2 2 2" xfId="5247"/>
    <cellStyle name="Normal 13 3 2 3" xfId="5248"/>
    <cellStyle name="Normal 13 3 2 4" xfId="5249"/>
    <cellStyle name="Normal 13 3 2 5" xfId="5250"/>
    <cellStyle name="Normal 13 3 3" xfId="5251"/>
    <cellStyle name="Normal 13 3 3 2" xfId="5252"/>
    <cellStyle name="Normal 13 3 4" xfId="5253"/>
    <cellStyle name="Normal 13 3 5" xfId="5254"/>
    <cellStyle name="Normal 13 3 6" xfId="5255"/>
    <cellStyle name="Normal 13 3_Regulatory Template" xfId="2665"/>
    <cellStyle name="Normal 13 4" xfId="2666"/>
    <cellStyle name="Normal 13 4 2" xfId="2667"/>
    <cellStyle name="Normal 13 4 2 2" xfId="5256"/>
    <cellStyle name="Normal 13 4 2 3" xfId="5257"/>
    <cellStyle name="Normal 13 4 2 4" xfId="5258"/>
    <cellStyle name="Normal 13 4 3" xfId="5259"/>
    <cellStyle name="Normal 13 4 3 2" xfId="5260"/>
    <cellStyle name="Normal 13 4 4" xfId="5261"/>
    <cellStyle name="Normal 13 4 5" xfId="5262"/>
    <cellStyle name="Normal 13 4 6" xfId="5263"/>
    <cellStyle name="Normal 13 4_Regulatory Template" xfId="2668"/>
    <cellStyle name="Normal 13 5" xfId="2669"/>
    <cellStyle name="Normal 13 5 2" xfId="5264"/>
    <cellStyle name="Normal 13 5 2 2" xfId="5265"/>
    <cellStyle name="Normal 13 5 3" xfId="5266"/>
    <cellStyle name="Normal 13 5 4" xfId="5267"/>
    <cellStyle name="Normal 13 5 5" xfId="5268"/>
    <cellStyle name="Normal 13 6" xfId="2670"/>
    <cellStyle name="Normal 13 6 2" xfId="5269"/>
    <cellStyle name="Normal 13 6 3" xfId="5270"/>
    <cellStyle name="Normal 13 7" xfId="2671"/>
    <cellStyle name="Normal 13 8" xfId="5271"/>
    <cellStyle name="Normal 13 9" xfId="5272"/>
    <cellStyle name="Normal 13_29(d) - Gas extensions -tariffs" xfId="5967"/>
    <cellStyle name="Normal 130" xfId="5273"/>
    <cellStyle name="Normal 131" xfId="5274"/>
    <cellStyle name="Normal 132" xfId="5275"/>
    <cellStyle name="Normal 133" xfId="5276"/>
    <cellStyle name="Normal 134" xfId="5277"/>
    <cellStyle name="Normal 135" xfId="5278"/>
    <cellStyle name="Normal 14" xfId="2672"/>
    <cellStyle name="Normal 14 2" xfId="2673"/>
    <cellStyle name="Normal 14 2 2" xfId="2674"/>
    <cellStyle name="Normal 14 2 2 2" xfId="5279"/>
    <cellStyle name="Normal 14 2 2 2 2" xfId="5280"/>
    <cellStyle name="Normal 14 2 2 3" xfId="5281"/>
    <cellStyle name="Normal 14 2 2 4" xfId="5282"/>
    <cellStyle name="Normal 14 2 2 5" xfId="5283"/>
    <cellStyle name="Normal 14 2 3" xfId="5284"/>
    <cellStyle name="Normal 14 2 3 2" xfId="5285"/>
    <cellStyle name="Normal 14 2 4" xfId="5286"/>
    <cellStyle name="Normal 14 2 5" xfId="5287"/>
    <cellStyle name="Normal 14 2 6" xfId="5288"/>
    <cellStyle name="Normal 14 2_Regulatory Template" xfId="2675"/>
    <cellStyle name="Normal 14 3" xfId="7"/>
    <cellStyle name="Normal 14 3 2" xfId="2676"/>
    <cellStyle name="Normal 14 3 2 2" xfId="5289"/>
    <cellStyle name="Normal 14 3 2 2 2" xfId="5290"/>
    <cellStyle name="Normal 14 3 2 3" xfId="5291"/>
    <cellStyle name="Normal 14 3 2 4" xfId="5292"/>
    <cellStyle name="Normal 14 3 2 5" xfId="5293"/>
    <cellStyle name="Normal 14 3 3" xfId="5294"/>
    <cellStyle name="Normal 14 3 3 2" xfId="5295"/>
    <cellStyle name="Normal 14 3 4" xfId="5296"/>
    <cellStyle name="Normal 14 3 5" xfId="5297"/>
    <cellStyle name="Normal 14 3 6" xfId="5298"/>
    <cellStyle name="Normal 14 3_Regulatory Template" xfId="2677"/>
    <cellStyle name="Normal 14 4" xfId="2678"/>
    <cellStyle name="Normal 14 4 2" xfId="2679"/>
    <cellStyle name="Normal 14 4 2 2" xfId="5299"/>
    <cellStyle name="Normal 14 4 2 3" xfId="5300"/>
    <cellStyle name="Normal 14 4 2 4" xfId="5301"/>
    <cellStyle name="Normal 14 4 3" xfId="5302"/>
    <cellStyle name="Normal 14 4 3 2" xfId="5303"/>
    <cellStyle name="Normal 14 4 4" xfId="5304"/>
    <cellStyle name="Normal 14 4 5" xfId="5305"/>
    <cellStyle name="Normal 14 4 6" xfId="5306"/>
    <cellStyle name="Normal 14 4_Regulatory Template" xfId="2680"/>
    <cellStyle name="Normal 14 5" xfId="2681"/>
    <cellStyle name="Normal 14 5 2" xfId="5307"/>
    <cellStyle name="Normal 14 5 2 2" xfId="5308"/>
    <cellStyle name="Normal 14 5 3" xfId="5309"/>
    <cellStyle name="Normal 14 5 4" xfId="5310"/>
    <cellStyle name="Normal 14 5 5" xfId="5311"/>
    <cellStyle name="Normal 14 6" xfId="5312"/>
    <cellStyle name="Normal 14 6 2" xfId="5313"/>
    <cellStyle name="Normal 14 7" xfId="5314"/>
    <cellStyle name="Normal 14 8" xfId="5315"/>
    <cellStyle name="Normal 14 9" xfId="5316"/>
    <cellStyle name="Normal 14_Regulatory Template" xfId="2682"/>
    <cellStyle name="Normal 143" xfId="2683"/>
    <cellStyle name="Normal 144" xfId="2684"/>
    <cellStyle name="Normal 147" xfId="2685"/>
    <cellStyle name="Normal 148" xfId="2686"/>
    <cellStyle name="Normal 149" xfId="2687"/>
    <cellStyle name="Normal 15" xfId="2688"/>
    <cellStyle name="Normal 15 2" xfId="2689"/>
    <cellStyle name="Normal 15 2 2" xfId="2690"/>
    <cellStyle name="Normal 15 2 2 2" xfId="5317"/>
    <cellStyle name="Normal 15 2 2 2 2" xfId="5318"/>
    <cellStyle name="Normal 15 2 2 3" xfId="5319"/>
    <cellStyle name="Normal 15 2 2 4" xfId="5320"/>
    <cellStyle name="Normal 15 2 2 5" xfId="5321"/>
    <cellStyle name="Normal 15 2 3" xfId="5322"/>
    <cellStyle name="Normal 15 2 3 2" xfId="5323"/>
    <cellStyle name="Normal 15 2 4" xfId="5324"/>
    <cellStyle name="Normal 15 2 5" xfId="5325"/>
    <cellStyle name="Normal 15 2 6" xfId="5326"/>
    <cellStyle name="Normal 15 2_Regulatory Template" xfId="2691"/>
    <cellStyle name="Normal 15 3" xfId="2692"/>
    <cellStyle name="Normal 15 3 2" xfId="2693"/>
    <cellStyle name="Normal 15 3 2 2" xfId="5327"/>
    <cellStyle name="Normal 15 3 2 2 2" xfId="5328"/>
    <cellStyle name="Normal 15 3 2 3" xfId="5329"/>
    <cellStyle name="Normal 15 3 2 4" xfId="5330"/>
    <cellStyle name="Normal 15 3 2 5" xfId="5331"/>
    <cellStyle name="Normal 15 3 3" xfId="5332"/>
    <cellStyle name="Normal 15 3 3 2" xfId="5333"/>
    <cellStyle name="Normal 15 3 4" xfId="5334"/>
    <cellStyle name="Normal 15 3 5" xfId="5335"/>
    <cellStyle name="Normal 15 3 6" xfId="5336"/>
    <cellStyle name="Normal 15 3_Regulatory Template" xfId="2694"/>
    <cellStyle name="Normal 15 4" xfId="2695"/>
    <cellStyle name="Normal 15 4 2" xfId="2696"/>
    <cellStyle name="Normal 15 4 2 2" xfId="5337"/>
    <cellStyle name="Normal 15 4 2 3" xfId="5338"/>
    <cellStyle name="Normal 15 4 2 4" xfId="5339"/>
    <cellStyle name="Normal 15 4 3" xfId="5340"/>
    <cellStyle name="Normal 15 4 3 2" xfId="5341"/>
    <cellStyle name="Normal 15 4 4" xfId="5342"/>
    <cellStyle name="Normal 15 4 5" xfId="5343"/>
    <cellStyle name="Normal 15 4 6" xfId="5344"/>
    <cellStyle name="Normal 15 4_Regulatory Template" xfId="2697"/>
    <cellStyle name="Normal 15 5" xfId="2698"/>
    <cellStyle name="Normal 15 5 2" xfId="5345"/>
    <cellStyle name="Normal 15 5 2 2" xfId="5346"/>
    <cellStyle name="Normal 15 5 3" xfId="5347"/>
    <cellStyle name="Normal 15 5 4" xfId="5348"/>
    <cellStyle name="Normal 15 5 5" xfId="5349"/>
    <cellStyle name="Normal 15 6" xfId="2699"/>
    <cellStyle name="Normal 15 6 2" xfId="5350"/>
    <cellStyle name="Normal 15 6 3" xfId="5351"/>
    <cellStyle name="Normal 15 7" xfId="5352"/>
    <cellStyle name="Normal 15 8" xfId="5353"/>
    <cellStyle name="Normal 15 9" xfId="5354"/>
    <cellStyle name="Normal 15_Regulatory Template" xfId="2700"/>
    <cellStyle name="Normal 150" xfId="2701"/>
    <cellStyle name="Normal 151" xfId="2702"/>
    <cellStyle name="Normal 152" xfId="2703"/>
    <cellStyle name="Normal 153" xfId="2704"/>
    <cellStyle name="Normal 154" xfId="2705"/>
    <cellStyle name="Normal 155" xfId="2706"/>
    <cellStyle name="Normal 156" xfId="2707"/>
    <cellStyle name="Normal 16" xfId="2708"/>
    <cellStyle name="Normal 16 2" xfId="2709"/>
    <cellStyle name="Normal 16 2 2" xfId="2710"/>
    <cellStyle name="Normal 16 2 2 2" xfId="5355"/>
    <cellStyle name="Normal 16 2 2 2 2" xfId="5356"/>
    <cellStyle name="Normal 16 2 2 3" xfId="5357"/>
    <cellStyle name="Normal 16 2 2 4" xfId="5358"/>
    <cellStyle name="Normal 16 2 2 5" xfId="5359"/>
    <cellStyle name="Normal 16 2 3" xfId="5360"/>
    <cellStyle name="Normal 16 2 3 2" xfId="5361"/>
    <cellStyle name="Normal 16 2 4" xfId="5362"/>
    <cellStyle name="Normal 16 2 5" xfId="5363"/>
    <cellStyle name="Normal 16 2 6" xfId="5364"/>
    <cellStyle name="Normal 16 2_Regulatory Template" xfId="2711"/>
    <cellStyle name="Normal 16 3" xfId="2712"/>
    <cellStyle name="Normal 16 3 2" xfId="2713"/>
    <cellStyle name="Normal 16 3 2 2" xfId="5365"/>
    <cellStyle name="Normal 16 3 2 2 2" xfId="5366"/>
    <cellStyle name="Normal 16 3 2 3" xfId="5367"/>
    <cellStyle name="Normal 16 3 2 4" xfId="5368"/>
    <cellStyle name="Normal 16 3 2 5" xfId="5369"/>
    <cellStyle name="Normal 16 3 3" xfId="5370"/>
    <cellStyle name="Normal 16 3 3 2" xfId="5371"/>
    <cellStyle name="Normal 16 3 4" xfId="5372"/>
    <cellStyle name="Normal 16 3 5" xfId="5373"/>
    <cellStyle name="Normal 16 3 6" xfId="5374"/>
    <cellStyle name="Normal 16 3_Regulatory Template" xfId="2714"/>
    <cellStyle name="Normal 16 4" xfId="2715"/>
    <cellStyle name="Normal 16 4 2" xfId="2716"/>
    <cellStyle name="Normal 16 4 2 2" xfId="5375"/>
    <cellStyle name="Normal 16 4 2 3" xfId="5376"/>
    <cellStyle name="Normal 16 4 2 4" xfId="5377"/>
    <cellStyle name="Normal 16 4 3" xfId="5378"/>
    <cellStyle name="Normal 16 4 3 2" xfId="5379"/>
    <cellStyle name="Normal 16 4 4" xfId="5380"/>
    <cellStyle name="Normal 16 4 5" xfId="5381"/>
    <cellStyle name="Normal 16 4 6" xfId="5382"/>
    <cellStyle name="Normal 16 4_Regulatory Template" xfId="2717"/>
    <cellStyle name="Normal 16 5" xfId="2718"/>
    <cellStyle name="Normal 16 5 2" xfId="5383"/>
    <cellStyle name="Normal 16 5 2 2" xfId="5384"/>
    <cellStyle name="Normal 16 5 3" xfId="5385"/>
    <cellStyle name="Normal 16 5 4" xfId="5386"/>
    <cellStyle name="Normal 16 5 5" xfId="5387"/>
    <cellStyle name="Normal 16 6" xfId="5388"/>
    <cellStyle name="Normal 16 6 2" xfId="5389"/>
    <cellStyle name="Normal 16 7" xfId="5390"/>
    <cellStyle name="Normal 16 8" xfId="5391"/>
    <cellStyle name="Normal 16 9" xfId="5392"/>
    <cellStyle name="Normal 16_Regulatory Template" xfId="2719"/>
    <cellStyle name="Normal 161" xfId="2720"/>
    <cellStyle name="Normal 162" xfId="2721"/>
    <cellStyle name="Normal 163" xfId="2722"/>
    <cellStyle name="Normal 164" xfId="2723"/>
    <cellStyle name="Normal 169" xfId="2724"/>
    <cellStyle name="Normal 17" xfId="2725"/>
    <cellStyle name="Normal 17 2" xfId="2726"/>
    <cellStyle name="Normal 17 2 2" xfId="2727"/>
    <cellStyle name="Normal 17 2 2 2" xfId="5393"/>
    <cellStyle name="Normal 17 2 2 2 2" xfId="5394"/>
    <cellStyle name="Normal 17 2 2 3" xfId="5395"/>
    <cellStyle name="Normal 17 2 2 4" xfId="5396"/>
    <cellStyle name="Normal 17 2 2 5" xfId="5397"/>
    <cellStyle name="Normal 17 2 3" xfId="5398"/>
    <cellStyle name="Normal 17 2 3 2" xfId="5399"/>
    <cellStyle name="Normal 17 2 4" xfId="5400"/>
    <cellStyle name="Normal 17 2 5" xfId="5401"/>
    <cellStyle name="Normal 17 2 6" xfId="5402"/>
    <cellStyle name="Normal 17 2_Regulatory Template" xfId="2728"/>
    <cellStyle name="Normal 17 3" xfId="2729"/>
    <cellStyle name="Normal 17 3 2" xfId="2730"/>
    <cellStyle name="Normal 17 3 2 2" xfId="5403"/>
    <cellStyle name="Normal 17 3 2 2 2" xfId="5404"/>
    <cellStyle name="Normal 17 3 2 3" xfId="5405"/>
    <cellStyle name="Normal 17 3 2 4" xfId="5406"/>
    <cellStyle name="Normal 17 3 2 5" xfId="5407"/>
    <cellStyle name="Normal 17 3 3" xfId="5408"/>
    <cellStyle name="Normal 17 3 3 2" xfId="5409"/>
    <cellStyle name="Normal 17 3 4" xfId="5410"/>
    <cellStyle name="Normal 17 3 5" xfId="5411"/>
    <cellStyle name="Normal 17 3 6" xfId="5412"/>
    <cellStyle name="Normal 17 3_Regulatory Template" xfId="2731"/>
    <cellStyle name="Normal 17 4" xfId="2732"/>
    <cellStyle name="Normal 17 4 2" xfId="2733"/>
    <cellStyle name="Normal 17 4 2 2" xfId="5413"/>
    <cellStyle name="Normal 17 4 2 3" xfId="5414"/>
    <cellStyle name="Normal 17 4 2 4" xfId="5415"/>
    <cellStyle name="Normal 17 4 3" xfId="5416"/>
    <cellStyle name="Normal 17 4 3 2" xfId="5417"/>
    <cellStyle name="Normal 17 4 4" xfId="5418"/>
    <cellStyle name="Normal 17 4 5" xfId="5419"/>
    <cellStyle name="Normal 17 4 6" xfId="5420"/>
    <cellStyle name="Normal 17 4_Regulatory Template" xfId="2734"/>
    <cellStyle name="Normal 17 5" xfId="2735"/>
    <cellStyle name="Normal 17 5 2" xfId="5421"/>
    <cellStyle name="Normal 17 5 2 2" xfId="5422"/>
    <cellStyle name="Normal 17 5 3" xfId="5423"/>
    <cellStyle name="Normal 17 5 4" xfId="5424"/>
    <cellStyle name="Normal 17 5 5" xfId="5425"/>
    <cellStyle name="Normal 17 6" xfId="5426"/>
    <cellStyle name="Normal 17 6 2" xfId="5427"/>
    <cellStyle name="Normal 17 7" xfId="5428"/>
    <cellStyle name="Normal 17 8" xfId="5429"/>
    <cellStyle name="Normal 17 9" xfId="5430"/>
    <cellStyle name="Normal 17_Regulatory Template" xfId="2736"/>
    <cellStyle name="Normal 170" xfId="2737"/>
    <cellStyle name="Normal 171" xfId="2738"/>
    <cellStyle name="Normal 172" xfId="2739"/>
    <cellStyle name="Normal 177" xfId="2740"/>
    <cellStyle name="Normal 178" xfId="2741"/>
    <cellStyle name="Normal 179" xfId="2742"/>
    <cellStyle name="Normal 18" xfId="2743"/>
    <cellStyle name="Normal 18 2" xfId="2744"/>
    <cellStyle name="Normal 18 2 2" xfId="2745"/>
    <cellStyle name="Normal 18 2 2 2" xfId="5431"/>
    <cellStyle name="Normal 18 2 2 2 2" xfId="5432"/>
    <cellStyle name="Normal 18 2 2 3" xfId="5433"/>
    <cellStyle name="Normal 18 2 2 4" xfId="5434"/>
    <cellStyle name="Normal 18 2 2 5" xfId="5435"/>
    <cellStyle name="Normal 18 2 3" xfId="5436"/>
    <cellStyle name="Normal 18 2 3 2" xfId="5437"/>
    <cellStyle name="Normal 18 2 4" xfId="5438"/>
    <cellStyle name="Normal 18 2 5" xfId="5439"/>
    <cellStyle name="Normal 18 2 6" xfId="5440"/>
    <cellStyle name="Normal 18 2_Regulatory Template" xfId="2746"/>
    <cellStyle name="Normal 18 3" xfId="2747"/>
    <cellStyle name="Normal 18 3 2" xfId="2748"/>
    <cellStyle name="Normal 18 3 2 2" xfId="5441"/>
    <cellStyle name="Normal 18 3 2 2 2" xfId="5442"/>
    <cellStyle name="Normal 18 3 2 3" xfId="5443"/>
    <cellStyle name="Normal 18 3 2 4" xfId="5444"/>
    <cellStyle name="Normal 18 3 2 5" xfId="5445"/>
    <cellStyle name="Normal 18 3 3" xfId="5446"/>
    <cellStyle name="Normal 18 3 3 2" xfId="5447"/>
    <cellStyle name="Normal 18 3 4" xfId="5448"/>
    <cellStyle name="Normal 18 3 5" xfId="5449"/>
    <cellStyle name="Normal 18 3 6" xfId="5450"/>
    <cellStyle name="Normal 18 3_Regulatory Template" xfId="2749"/>
    <cellStyle name="Normal 18 4" xfId="2750"/>
    <cellStyle name="Normal 18 4 2" xfId="2751"/>
    <cellStyle name="Normal 18 4 2 2" xfId="5451"/>
    <cellStyle name="Normal 18 4 2 3" xfId="5452"/>
    <cellStyle name="Normal 18 4 2 4" xfId="5453"/>
    <cellStyle name="Normal 18 4 3" xfId="5454"/>
    <cellStyle name="Normal 18 4 3 2" xfId="5455"/>
    <cellStyle name="Normal 18 4 4" xfId="5456"/>
    <cellStyle name="Normal 18 4 5" xfId="5457"/>
    <cellStyle name="Normal 18 4 6" xfId="5458"/>
    <cellStyle name="Normal 18 4_Regulatory Template" xfId="2752"/>
    <cellStyle name="Normal 18 5" xfId="2753"/>
    <cellStyle name="Normal 18 5 2" xfId="5459"/>
    <cellStyle name="Normal 18 5 2 2" xfId="5460"/>
    <cellStyle name="Normal 18 5 3" xfId="5461"/>
    <cellStyle name="Normal 18 5 4" xfId="5462"/>
    <cellStyle name="Normal 18 5 5" xfId="5463"/>
    <cellStyle name="Normal 18 6" xfId="5464"/>
    <cellStyle name="Normal 18 6 2" xfId="5465"/>
    <cellStyle name="Normal 18 7" xfId="5466"/>
    <cellStyle name="Normal 18 8" xfId="5467"/>
    <cellStyle name="Normal 18 9" xfId="5468"/>
    <cellStyle name="Normal 18_Regulatory Template" xfId="2754"/>
    <cellStyle name="Normal 180" xfId="2755"/>
    <cellStyle name="Normal 181" xfId="2756"/>
    <cellStyle name="Normal 182" xfId="2757"/>
    <cellStyle name="Normal 183" xfId="2758"/>
    <cellStyle name="Normal 184" xfId="2759"/>
    <cellStyle name="Normal 185" xfId="2760"/>
    <cellStyle name="Normal 186" xfId="2761"/>
    <cellStyle name="Normal 187" xfId="2762"/>
    <cellStyle name="Normal 188" xfId="2763"/>
    <cellStyle name="Normal 189" xfId="2764"/>
    <cellStyle name="Normal 19" xfId="2765"/>
    <cellStyle name="Normal 19 2" xfId="2766"/>
    <cellStyle name="Normal 19 2 2" xfId="2767"/>
    <cellStyle name="Normal 19 2 2 2" xfId="5469"/>
    <cellStyle name="Normal 19 2 2 2 2" xfId="5470"/>
    <cellStyle name="Normal 19 2 2 3" xfId="5471"/>
    <cellStyle name="Normal 19 2 2 4" xfId="5472"/>
    <cellStyle name="Normal 19 2 2 5" xfId="5473"/>
    <cellStyle name="Normal 19 2 3" xfId="5474"/>
    <cellStyle name="Normal 19 2 3 2" xfId="5475"/>
    <cellStyle name="Normal 19 2 4" xfId="5476"/>
    <cellStyle name="Normal 19 2 5" xfId="5477"/>
    <cellStyle name="Normal 19 2 6" xfId="5478"/>
    <cellStyle name="Normal 19 2_Regulatory Template" xfId="2768"/>
    <cellStyle name="Normal 19 3" xfId="2769"/>
    <cellStyle name="Normal 19 3 2" xfId="2770"/>
    <cellStyle name="Normal 19 3 2 2" xfId="5479"/>
    <cellStyle name="Normal 19 3 2 2 2" xfId="5480"/>
    <cellStyle name="Normal 19 3 2 3" xfId="5481"/>
    <cellStyle name="Normal 19 3 2 4" xfId="5482"/>
    <cellStyle name="Normal 19 3 2 5" xfId="5483"/>
    <cellStyle name="Normal 19 3 3" xfId="5484"/>
    <cellStyle name="Normal 19 3 3 2" xfId="5485"/>
    <cellStyle name="Normal 19 3 4" xfId="5486"/>
    <cellStyle name="Normal 19 3 5" xfId="5487"/>
    <cellStyle name="Normal 19 3 6" xfId="5488"/>
    <cellStyle name="Normal 19 3_Regulatory Template" xfId="2771"/>
    <cellStyle name="Normal 19 4" xfId="2772"/>
    <cellStyle name="Normal 19 4 2" xfId="2773"/>
    <cellStyle name="Normal 19 4 2 2" xfId="5489"/>
    <cellStyle name="Normal 19 4 2 3" xfId="5490"/>
    <cellStyle name="Normal 19 4 2 4" xfId="5491"/>
    <cellStyle name="Normal 19 4 3" xfId="5492"/>
    <cellStyle name="Normal 19 4 3 2" xfId="5493"/>
    <cellStyle name="Normal 19 4 4" xfId="5494"/>
    <cellStyle name="Normal 19 4 5" xfId="5495"/>
    <cellStyle name="Normal 19 4 6" xfId="5496"/>
    <cellStyle name="Normal 19 4_Regulatory Template" xfId="2774"/>
    <cellStyle name="Normal 19 5" xfId="2775"/>
    <cellStyle name="Normal 19 5 2" xfId="5497"/>
    <cellStyle name="Normal 19 5 2 2" xfId="5498"/>
    <cellStyle name="Normal 19 5 3" xfId="5499"/>
    <cellStyle name="Normal 19 5 4" xfId="5500"/>
    <cellStyle name="Normal 19 5 5" xfId="5501"/>
    <cellStyle name="Normal 19 6" xfId="5502"/>
    <cellStyle name="Normal 19 6 2" xfId="5503"/>
    <cellStyle name="Normal 19 7" xfId="5504"/>
    <cellStyle name="Normal 19 8" xfId="5505"/>
    <cellStyle name="Normal 19 9" xfId="5506"/>
    <cellStyle name="Normal 19_Regulatory Template" xfId="2776"/>
    <cellStyle name="Normal 190" xfId="2777"/>
    <cellStyle name="Normal 192" xfId="2778"/>
    <cellStyle name="Normal 193" xfId="2779"/>
    <cellStyle name="Normal 196" xfId="2780"/>
    <cellStyle name="Normal 197" xfId="2781"/>
    <cellStyle name="Normal 198" xfId="2782"/>
    <cellStyle name="Normal 199" xfId="2783"/>
    <cellStyle name="Normal 2" xfId="10"/>
    <cellStyle name="Normal 2 10" xfId="2784"/>
    <cellStyle name="Normal 2 10 2" xfId="2785"/>
    <cellStyle name="Normal 2 11" xfId="2786"/>
    <cellStyle name="Normal 2 11 2" xfId="2787"/>
    <cellStyle name="Normal 2 12" xfId="2788"/>
    <cellStyle name="Normal 2 12 2" xfId="2789"/>
    <cellStyle name="Normal 2 13" xfId="2790"/>
    <cellStyle name="Normal 2 13 2" xfId="2791"/>
    <cellStyle name="Normal 2 13 2 2" xfId="5507"/>
    <cellStyle name="Normal 2 13 2 2 2" xfId="5508"/>
    <cellStyle name="Normal 2 13 2 3" xfId="5509"/>
    <cellStyle name="Normal 2 13 2 4" xfId="5510"/>
    <cellStyle name="Normal 2 13 2 5" xfId="5511"/>
    <cellStyle name="Normal 2 13 3" xfId="2792"/>
    <cellStyle name="Normal 2 13 3 2" xfId="5512"/>
    <cellStyle name="Normal 2 13 3 3" xfId="5513"/>
    <cellStyle name="Normal 2 13 4" xfId="5514"/>
    <cellStyle name="Normal 2 13 5" xfId="5515"/>
    <cellStyle name="Normal 2 13 6" xfId="5516"/>
    <cellStyle name="Normal 2 13_Regulatory Template" xfId="2793"/>
    <cellStyle name="Normal 2 14" xfId="2794"/>
    <cellStyle name="Normal 2 14 2" xfId="2795"/>
    <cellStyle name="Normal 2 14 2 2" xfId="5517"/>
    <cellStyle name="Normal 2 14 2 2 2" xfId="5518"/>
    <cellStyle name="Normal 2 14 2 3" xfId="5519"/>
    <cellStyle name="Normal 2 14 2 4" xfId="5520"/>
    <cellStyle name="Normal 2 14 2 5" xfId="5521"/>
    <cellStyle name="Normal 2 14 3" xfId="5522"/>
    <cellStyle name="Normal 2 14 3 2" xfId="5523"/>
    <cellStyle name="Normal 2 14 4" xfId="5524"/>
    <cellStyle name="Normal 2 14 5" xfId="5525"/>
    <cellStyle name="Normal 2 14 6" xfId="5526"/>
    <cellStyle name="Normal 2 14_Regulatory Template" xfId="2796"/>
    <cellStyle name="Normal 2 15" xfId="2797"/>
    <cellStyle name="Normal 2 15 2" xfId="2798"/>
    <cellStyle name="Normal 2 15 2 2" xfId="5527"/>
    <cellStyle name="Normal 2 15 2 3" xfId="5528"/>
    <cellStyle name="Normal 2 15 2 4" xfId="5529"/>
    <cellStyle name="Normal 2 15 3" xfId="5530"/>
    <cellStyle name="Normal 2 15 3 2" xfId="5531"/>
    <cellStyle name="Normal 2 15 4" xfId="5532"/>
    <cellStyle name="Normal 2 15 5" xfId="5533"/>
    <cellStyle name="Normal 2 15 6" xfId="5534"/>
    <cellStyle name="Normal 2 15_Regulatory Template" xfId="2799"/>
    <cellStyle name="Normal 2 16" xfId="2800"/>
    <cellStyle name="Normal 2 16 2" xfId="5031"/>
    <cellStyle name="Normal 2 16 3" xfId="5535"/>
    <cellStyle name="Normal 2 16 4" xfId="5536"/>
    <cellStyle name="Normal 2 16 5" xfId="5537"/>
    <cellStyle name="Normal 2 17" xfId="2801"/>
    <cellStyle name="Normal 2 17 2" xfId="5538"/>
    <cellStyle name="Normal 2 17 3" xfId="5539"/>
    <cellStyle name="Normal 2 18" xfId="2802"/>
    <cellStyle name="Normal 2 18 2" xfId="5968"/>
    <cellStyle name="Normal 2 19" xfId="5540"/>
    <cellStyle name="Normal 2 2" xfId="2803"/>
    <cellStyle name="Normal 2 2 2" xfId="2804"/>
    <cellStyle name="Normal 2 2 2 2" xfId="2805"/>
    <cellStyle name="Normal 2 2 2 3" xfId="2806"/>
    <cellStyle name="Normal 2 2 2 4" xfId="2807"/>
    <cellStyle name="Normal 2 2 2 5" xfId="2808"/>
    <cellStyle name="Normal 2 2 2_Regulatory Template" xfId="2809"/>
    <cellStyle name="Normal 2 2 3" xfId="2810"/>
    <cellStyle name="Normal 2 2 4" xfId="2811"/>
    <cellStyle name="Normal 2 2 5" xfId="2812"/>
    <cellStyle name="Normal 2 2 6" xfId="2813"/>
    <cellStyle name="Normal 2 2 7" xfId="2814"/>
    <cellStyle name="Normal 2 2 8" xfId="2815"/>
    <cellStyle name="Normal 2 2 9" xfId="2816"/>
    <cellStyle name="Normal 2 20" xfId="5541"/>
    <cellStyle name="Normal 2 3" xfId="2817"/>
    <cellStyle name="Normal 2 3 2" xfId="2818"/>
    <cellStyle name="Normal 2 3_29(d) - Gas extensions -tariffs" xfId="5969"/>
    <cellStyle name="Normal 2 4" xfId="2819"/>
    <cellStyle name="Normal 2 4 2" xfId="2820"/>
    <cellStyle name="Normal 2 5" xfId="2821"/>
    <cellStyle name="Normal 2 5 2" xfId="2822"/>
    <cellStyle name="Normal 2 5 3" xfId="2823"/>
    <cellStyle name="Normal 2 5_Regulatory Template" xfId="2824"/>
    <cellStyle name="Normal 2 6" xfId="2825"/>
    <cellStyle name="Normal 2 6 2" xfId="2826"/>
    <cellStyle name="Normal 2 6 3" xfId="2827"/>
    <cellStyle name="Normal 2 7" xfId="2828"/>
    <cellStyle name="Normal 2 8" xfId="2829"/>
    <cellStyle name="Normal 2 9" xfId="2830"/>
    <cellStyle name="Normal 2 9 2" xfId="2831"/>
    <cellStyle name="Normal 2_29(d) - Gas extensions -tariffs" xfId="5970"/>
    <cellStyle name="Normal 20" xfId="2832"/>
    <cellStyle name="Normal 20 2" xfId="2833"/>
    <cellStyle name="Normal 20 2 2" xfId="5542"/>
    <cellStyle name="Normal 20 2 3" xfId="5543"/>
    <cellStyle name="Normal 20 2 4" xfId="5544"/>
    <cellStyle name="Normal 20 3" xfId="2834"/>
    <cellStyle name="Normal 20 3 2" xfId="5545"/>
    <cellStyle name="Normal 20 3 3" xfId="5546"/>
    <cellStyle name="Normal 20 4" xfId="5547"/>
    <cellStyle name="Normal 20 5" xfId="5548"/>
    <cellStyle name="Normal 20 6" xfId="5549"/>
    <cellStyle name="Normal 20_Regulatory Template" xfId="2835"/>
    <cellStyle name="Normal 200" xfId="2836"/>
    <cellStyle name="Normal 201" xfId="2837"/>
    <cellStyle name="Normal 202" xfId="2838"/>
    <cellStyle name="Normal 203" xfId="2839"/>
    <cellStyle name="Normal 204" xfId="2840"/>
    <cellStyle name="Normal 205" xfId="2841"/>
    <cellStyle name="Normal 207" xfId="2842"/>
    <cellStyle name="Normal 208" xfId="2843"/>
    <cellStyle name="Normal 209" xfId="2844"/>
    <cellStyle name="Normal 21" xfId="2845"/>
    <cellStyle name="Normal 21 2" xfId="2846"/>
    <cellStyle name="Normal 21 2 2" xfId="5550"/>
    <cellStyle name="Normal 21 2 3" xfId="5551"/>
    <cellStyle name="Normal 21 3" xfId="5033"/>
    <cellStyle name="Normal 21 4" xfId="5552"/>
    <cellStyle name="Normal 21 5" xfId="6017"/>
    <cellStyle name="Normal 21_Regulatory Template" xfId="2847"/>
    <cellStyle name="Normal 210" xfId="2848"/>
    <cellStyle name="Normal 211" xfId="2849"/>
    <cellStyle name="Normal 212" xfId="2850"/>
    <cellStyle name="Normal 213" xfId="2851"/>
    <cellStyle name="Normal 214" xfId="2852"/>
    <cellStyle name="Normal 215" xfId="2853"/>
    <cellStyle name="Normal 216" xfId="2854"/>
    <cellStyle name="Normal 22" xfId="2855"/>
    <cellStyle name="Normal 22 2" xfId="2856"/>
    <cellStyle name="Normal 22 2 2" xfId="5553"/>
    <cellStyle name="Normal 22 3" xfId="5554"/>
    <cellStyle name="Normal 22 4" xfId="5555"/>
    <cellStyle name="Normal 22_Regulatory Template" xfId="2857"/>
    <cellStyle name="Normal 23" xfId="2858"/>
    <cellStyle name="Normal 23 2" xfId="5556"/>
    <cellStyle name="Normal 23 3" xfId="5557"/>
    <cellStyle name="Normal 24" xfId="2859"/>
    <cellStyle name="Normal 24 2" xfId="2860"/>
    <cellStyle name="Normal 24_Regulatory Template" xfId="2861"/>
    <cellStyle name="Normal 25" xfId="2862"/>
    <cellStyle name="Normal 26" xfId="2863"/>
    <cellStyle name="Normal 27" xfId="2864"/>
    <cellStyle name="Normal 28" xfId="2865"/>
    <cellStyle name="Normal 29" xfId="2866"/>
    <cellStyle name="Normal 3" xfId="2867"/>
    <cellStyle name="Normal 3 10" xfId="5971"/>
    <cellStyle name="Normal 3 11" xfId="5972"/>
    <cellStyle name="Normal 3 12" xfId="5973"/>
    <cellStyle name="Normal 3 13" xfId="5974"/>
    <cellStyle name="Normal 3 2" xfId="2868"/>
    <cellStyle name="Normal 3 2 2" xfId="5"/>
    <cellStyle name="Normal 3 2 2 2" xfId="5975"/>
    <cellStyle name="Normal 3 2 2 3" xfId="5976"/>
    <cellStyle name="Normal 3 2 3" xfId="5977"/>
    <cellStyle name="Normal 3 3" xfId="2869"/>
    <cellStyle name="Normal 3 3 2" xfId="2870"/>
    <cellStyle name="Normal 3 3 3" xfId="5978"/>
    <cellStyle name="Normal 3 3_Regulatory Template" xfId="2871"/>
    <cellStyle name="Normal 3 4" xfId="2872"/>
    <cellStyle name="Normal 3 4 2" xfId="2873"/>
    <cellStyle name="Normal 3 4_Regulatory Template" xfId="2874"/>
    <cellStyle name="Normal 3 5" xfId="2875"/>
    <cellStyle name="Normal 3 6" xfId="2876"/>
    <cellStyle name="Normal 3 7" xfId="2877"/>
    <cellStyle name="Normal 3 8" xfId="2878"/>
    <cellStyle name="Normal 3 9" xfId="5979"/>
    <cellStyle name="Normal 3_29(d) - Gas extensions -tariffs" xfId="5980"/>
    <cellStyle name="Normal 30" xfId="2879"/>
    <cellStyle name="Normal 31" xfId="2880"/>
    <cellStyle name="Normal 32" xfId="2881"/>
    <cellStyle name="Normal 33" xfId="2882"/>
    <cellStyle name="Normal 34" xfId="2883"/>
    <cellStyle name="Normal 35" xfId="2884"/>
    <cellStyle name="Normal 36" xfId="2885"/>
    <cellStyle name="Normal 37" xfId="2886"/>
    <cellStyle name="Normal 38" xfId="2887"/>
    <cellStyle name="Normal 38 2" xfId="5981"/>
    <cellStyle name="Normal 38_29(d) - Gas extensions -tariffs" xfId="5982"/>
    <cellStyle name="Normal 39" xfId="2888"/>
    <cellStyle name="Normal 4" xfId="2889"/>
    <cellStyle name="Normal 4 10" xfId="5983"/>
    <cellStyle name="Normal 4 11" xfId="5984"/>
    <cellStyle name="Normal 4 2" xfId="2890"/>
    <cellStyle name="Normal 4 2 2" xfId="2891"/>
    <cellStyle name="Normal 4 2 2 2" xfId="5558"/>
    <cellStyle name="Normal 4 2 2 2 2" xfId="5559"/>
    <cellStyle name="Normal 4 2 2 3" xfId="5560"/>
    <cellStyle name="Normal 4 2 2 4" xfId="5561"/>
    <cellStyle name="Normal 4 2 2 5" xfId="5562"/>
    <cellStyle name="Normal 4 2 3" xfId="2892"/>
    <cellStyle name="Normal 4 2 3 2" xfId="5563"/>
    <cellStyle name="Normal 4 2 3 3" xfId="5564"/>
    <cellStyle name="Normal 4 2 4" xfId="5565"/>
    <cellStyle name="Normal 4 2 5" xfId="5566"/>
    <cellStyle name="Normal 4 2 6" xfId="5567"/>
    <cellStyle name="Normal 4 2 7" xfId="5568"/>
    <cellStyle name="Normal 4 2_Regulatory Template" xfId="2893"/>
    <cellStyle name="Normal 4 3" xfId="2894"/>
    <cellStyle name="Normal 4 3 2" xfId="2895"/>
    <cellStyle name="Normal 4 3 2 2" xfId="5569"/>
    <cellStyle name="Normal 4 3 2 2 2" xfId="5570"/>
    <cellStyle name="Normal 4 3 2 3" xfId="5571"/>
    <cellStyle name="Normal 4 3 2 4" xfId="5572"/>
    <cellStyle name="Normal 4 3 2 5" xfId="5573"/>
    <cellStyle name="Normal 4 3 3" xfId="5574"/>
    <cellStyle name="Normal 4 3 3 2" xfId="5575"/>
    <cellStyle name="Normal 4 3 4" xfId="5576"/>
    <cellStyle name="Normal 4 3 5" xfId="5577"/>
    <cellStyle name="Normal 4 3 6" xfId="5578"/>
    <cellStyle name="Normal 4 3_Regulatory Template" xfId="2896"/>
    <cellStyle name="Normal 4 4" xfId="2897"/>
    <cellStyle name="Normal 4 4 2" xfId="2898"/>
    <cellStyle name="Normal 4 4 2 2" xfId="5579"/>
    <cellStyle name="Normal 4 4 2 3" xfId="5580"/>
    <cellStyle name="Normal 4 4 2 4" xfId="5581"/>
    <cellStyle name="Normal 4 4 3" xfId="5582"/>
    <cellStyle name="Normal 4 4 3 2" xfId="5583"/>
    <cellStyle name="Normal 4 4 4" xfId="5584"/>
    <cellStyle name="Normal 4 4 5" xfId="5585"/>
    <cellStyle name="Normal 4 4 6" xfId="5586"/>
    <cellStyle name="Normal 4 4_Regulatory Template" xfId="2899"/>
    <cellStyle name="Normal 4 5" xfId="2900"/>
    <cellStyle name="Normal 4 5 2" xfId="5587"/>
    <cellStyle name="Normal 4 5 2 2" xfId="5588"/>
    <cellStyle name="Normal 4 5 3" xfId="5589"/>
    <cellStyle name="Normal 4 5 4" xfId="5590"/>
    <cellStyle name="Normal 4 5 5" xfId="5591"/>
    <cellStyle name="Normal 4 6" xfId="2901"/>
    <cellStyle name="Normal 4 6 2" xfId="5592"/>
    <cellStyle name="Normal 4 7" xfId="5593"/>
    <cellStyle name="Normal 4 8" xfId="5594"/>
    <cellStyle name="Normal 4 9" xfId="5595"/>
    <cellStyle name="Normal 4_29(d) - Gas extensions -tariffs" xfId="5985"/>
    <cellStyle name="Normal 40" xfId="2902"/>
    <cellStyle name="Normal 40 2" xfId="5986"/>
    <cellStyle name="Normal 40_29(d) - Gas extensions -tariffs" xfId="5987"/>
    <cellStyle name="Normal 41" xfId="2903"/>
    <cellStyle name="Normal 42" xfId="2904"/>
    <cellStyle name="Normal 43" xfId="2905"/>
    <cellStyle name="Normal 44" xfId="2906"/>
    <cellStyle name="Normal 45" xfId="2907"/>
    <cellStyle name="Normal 46" xfId="2908"/>
    <cellStyle name="Normal 47" xfId="2909"/>
    <cellStyle name="Normal 48" xfId="2910"/>
    <cellStyle name="Normal 49" xfId="2911"/>
    <cellStyle name="Normal 5" xfId="2912"/>
    <cellStyle name="Normal 5 10" xfId="5596"/>
    <cellStyle name="Normal 5 2" xfId="2913"/>
    <cellStyle name="Normal 5 2 2" xfId="2914"/>
    <cellStyle name="Normal 5 2 2 2" xfId="5597"/>
    <cellStyle name="Normal 5 2 2 2 2" xfId="5598"/>
    <cellStyle name="Normal 5 2 2 3" xfId="5599"/>
    <cellStyle name="Normal 5 2 2 4" xfId="5600"/>
    <cellStyle name="Normal 5 2 2 5" xfId="5601"/>
    <cellStyle name="Normal 5 2 3" xfId="2915"/>
    <cellStyle name="Normal 5 2 3 2" xfId="5602"/>
    <cellStyle name="Normal 5 2 3 3" xfId="5603"/>
    <cellStyle name="Normal 5 2 4" xfId="5604"/>
    <cellStyle name="Normal 5 2 5" xfId="5605"/>
    <cellStyle name="Normal 5 2 6" xfId="5606"/>
    <cellStyle name="Normal 5 2_Regulatory Template" xfId="2916"/>
    <cellStyle name="Normal 5 3" xfId="2917"/>
    <cellStyle name="Normal 5 3 2" xfId="2918"/>
    <cellStyle name="Normal 5 3 2 2" xfId="5607"/>
    <cellStyle name="Normal 5 3 2 2 2" xfId="5608"/>
    <cellStyle name="Normal 5 3 2 3" xfId="5609"/>
    <cellStyle name="Normal 5 3 2 4" xfId="5610"/>
    <cellStyle name="Normal 5 3 2 5" xfId="5611"/>
    <cellStyle name="Normal 5 3 3" xfId="5612"/>
    <cellStyle name="Normal 5 3 3 2" xfId="5613"/>
    <cellStyle name="Normal 5 3 4" xfId="5614"/>
    <cellStyle name="Normal 5 3 5" xfId="5615"/>
    <cellStyle name="Normal 5 3 6" xfId="5616"/>
    <cellStyle name="Normal 5 3_Regulatory Template" xfId="2919"/>
    <cellStyle name="Normal 5 4" xfId="2920"/>
    <cellStyle name="Normal 5 4 2" xfId="2921"/>
    <cellStyle name="Normal 5 4 2 2" xfId="5617"/>
    <cellStyle name="Normal 5 4 2 3" xfId="5618"/>
    <cellStyle name="Normal 5 4 2 4" xfId="5619"/>
    <cellStyle name="Normal 5 4 3" xfId="5620"/>
    <cellStyle name="Normal 5 4 3 2" xfId="5621"/>
    <cellStyle name="Normal 5 4 4" xfId="5622"/>
    <cellStyle name="Normal 5 4 5" xfId="5623"/>
    <cellStyle name="Normal 5 4 6" xfId="5624"/>
    <cellStyle name="Normal 5 4_Regulatory Template" xfId="2922"/>
    <cellStyle name="Normal 5 5" xfId="2923"/>
    <cellStyle name="Normal 5 5 2" xfId="5625"/>
    <cellStyle name="Normal 5 5 2 2" xfId="5626"/>
    <cellStyle name="Normal 5 5 3" xfId="5627"/>
    <cellStyle name="Normal 5 5 4" xfId="5628"/>
    <cellStyle name="Normal 5 5 5" xfId="5629"/>
    <cellStyle name="Normal 5 6" xfId="5630"/>
    <cellStyle name="Normal 5 6 2" xfId="5631"/>
    <cellStyle name="Normal 5 7" xfId="5632"/>
    <cellStyle name="Normal 5 8" xfId="5633"/>
    <cellStyle name="Normal 5 9" xfId="5634"/>
    <cellStyle name="Normal 5_Regulatory Template" xfId="2924"/>
    <cellStyle name="Normal 50" xfId="2925"/>
    <cellStyle name="Normal 51" xfId="2926"/>
    <cellStyle name="Normal 52" xfId="2927"/>
    <cellStyle name="Normal 53" xfId="2928"/>
    <cellStyle name="Normal 54" xfId="2929"/>
    <cellStyle name="Normal 55" xfId="2930"/>
    <cellStyle name="Normal 56" xfId="2931"/>
    <cellStyle name="Normal 57" xfId="2932"/>
    <cellStyle name="Normal 58" xfId="2933"/>
    <cellStyle name="Normal 59" xfId="2934"/>
    <cellStyle name="Normal 6" xfId="2935"/>
    <cellStyle name="Normal 6 2" xfId="2936"/>
    <cellStyle name="Normal 6 2 2" xfId="2937"/>
    <cellStyle name="Normal 6 2 2 2" xfId="5635"/>
    <cellStyle name="Normal 6 2 2 2 2" xfId="5636"/>
    <cellStyle name="Normal 6 2 2 3" xfId="5637"/>
    <cellStyle name="Normal 6 2 2 4" xfId="5638"/>
    <cellStyle name="Normal 6 2 2 5" xfId="5639"/>
    <cellStyle name="Normal 6 2 3" xfId="2938"/>
    <cellStyle name="Normal 6 2 3 2" xfId="5640"/>
    <cellStyle name="Normal 6 2 3 3" xfId="5641"/>
    <cellStyle name="Normal 6 2 4" xfId="5642"/>
    <cellStyle name="Normal 6 2 5" xfId="5643"/>
    <cellStyle name="Normal 6 2 6" xfId="5644"/>
    <cellStyle name="Normal 6 3" xfId="2939"/>
    <cellStyle name="Normal 6 3 2" xfId="2940"/>
    <cellStyle name="Normal 6 3 2 2" xfId="5645"/>
    <cellStyle name="Normal 6 3 2 2 2" xfId="5646"/>
    <cellStyle name="Normal 6 3 2 3" xfId="5647"/>
    <cellStyle name="Normal 6 3 2 4" xfId="5648"/>
    <cellStyle name="Normal 6 3 2 5" xfId="5649"/>
    <cellStyle name="Normal 6 3 3" xfId="5650"/>
    <cellStyle name="Normal 6 3 3 2" xfId="5651"/>
    <cellStyle name="Normal 6 3 4" xfId="5652"/>
    <cellStyle name="Normal 6 3 5" xfId="5653"/>
    <cellStyle name="Normal 6 3 6" xfId="5654"/>
    <cellStyle name="Normal 6 3_Regulatory Template" xfId="2941"/>
    <cellStyle name="Normal 6 4" xfId="2942"/>
    <cellStyle name="Normal 6 4 2" xfId="2943"/>
    <cellStyle name="Normal 6 4 2 2" xfId="5655"/>
    <cellStyle name="Normal 6 4 2 3" xfId="5656"/>
    <cellStyle name="Normal 6 4 2 4" xfId="5657"/>
    <cellStyle name="Normal 6 4 3" xfId="5658"/>
    <cellStyle name="Normal 6 4 3 2" xfId="5659"/>
    <cellStyle name="Normal 6 4 4" xfId="5660"/>
    <cellStyle name="Normal 6 4 5" xfId="5661"/>
    <cellStyle name="Normal 6 4 6" xfId="5662"/>
    <cellStyle name="Normal 6 4_Regulatory Template" xfId="2944"/>
    <cellStyle name="Normal 6 5" xfId="2945"/>
    <cellStyle name="Normal 6 5 2" xfId="5663"/>
    <cellStyle name="Normal 6 5 2 2" xfId="5664"/>
    <cellStyle name="Normal 6 5 3" xfId="5665"/>
    <cellStyle name="Normal 6 5 4" xfId="5666"/>
    <cellStyle name="Normal 6 5 5" xfId="5667"/>
    <cellStyle name="Normal 6 6" xfId="5668"/>
    <cellStyle name="Normal 6 6 2" xfId="5669"/>
    <cellStyle name="Normal 6 7" xfId="5670"/>
    <cellStyle name="Normal 6 8" xfId="5671"/>
    <cellStyle name="Normal 6 9" xfId="5672"/>
    <cellStyle name="Normal 6_Regulatory Template" xfId="2946"/>
    <cellStyle name="Normal 60" xfId="2947"/>
    <cellStyle name="Normal 61" xfId="2948"/>
    <cellStyle name="Normal 62" xfId="2949"/>
    <cellStyle name="Normal 63" xfId="2950"/>
    <cellStyle name="Normal 64" xfId="2951"/>
    <cellStyle name="Normal 65" xfId="2952"/>
    <cellStyle name="Normal 66" xfId="2953"/>
    <cellStyle name="Normal 67" xfId="2954"/>
    <cellStyle name="Normal 68" xfId="2955"/>
    <cellStyle name="Normal 69" xfId="2956"/>
    <cellStyle name="Normal 7" xfId="2957"/>
    <cellStyle name="Normal 7 2" xfId="2958"/>
    <cellStyle name="Normal 7 2 2" xfId="2959"/>
    <cellStyle name="Normal 7 2 2 2" xfId="5673"/>
    <cellStyle name="Normal 7 2 2 2 2" xfId="5674"/>
    <cellStyle name="Normal 7 2 2 3" xfId="5675"/>
    <cellStyle name="Normal 7 2 2 4" xfId="5676"/>
    <cellStyle name="Normal 7 2 2 5" xfId="5677"/>
    <cellStyle name="Normal 7 2 3" xfId="2960"/>
    <cellStyle name="Normal 7 2 3 2" xfId="5678"/>
    <cellStyle name="Normal 7 2 3 3" xfId="5679"/>
    <cellStyle name="Normal 7 2 4" xfId="5680"/>
    <cellStyle name="Normal 7 2 5" xfId="5681"/>
    <cellStyle name="Normal 7 2 6" xfId="5682"/>
    <cellStyle name="Normal 7 2_Regulatory Template" xfId="2961"/>
    <cellStyle name="Normal 7 3" xfId="2962"/>
    <cellStyle name="Normal 7 3 2" xfId="2963"/>
    <cellStyle name="Normal 7 3 2 2" xfId="5683"/>
    <cellStyle name="Normal 7 3 2 2 2" xfId="5684"/>
    <cellStyle name="Normal 7 3 2 3" xfId="5685"/>
    <cellStyle name="Normal 7 3 2 4" xfId="5686"/>
    <cellStyle name="Normal 7 3 2 5" xfId="5687"/>
    <cellStyle name="Normal 7 3 3" xfId="5688"/>
    <cellStyle name="Normal 7 3 3 2" xfId="5689"/>
    <cellStyle name="Normal 7 3 4" xfId="5690"/>
    <cellStyle name="Normal 7 3 5" xfId="5691"/>
    <cellStyle name="Normal 7 3 6" xfId="5692"/>
    <cellStyle name="Normal 7 3_Regulatory Template" xfId="2964"/>
    <cellStyle name="Normal 7 4" xfId="2965"/>
    <cellStyle name="Normal 7 4 2" xfId="2966"/>
    <cellStyle name="Normal 7 4 2 2" xfId="5693"/>
    <cellStyle name="Normal 7 4 2 3" xfId="5694"/>
    <cellStyle name="Normal 7 4 2 4" xfId="5695"/>
    <cellStyle name="Normal 7 4 3" xfId="5696"/>
    <cellStyle name="Normal 7 4 3 2" xfId="5697"/>
    <cellStyle name="Normal 7 4 4" xfId="5698"/>
    <cellStyle name="Normal 7 4 5" xfId="5699"/>
    <cellStyle name="Normal 7 4 6" xfId="5700"/>
    <cellStyle name="Normal 7 4_Regulatory Template" xfId="2967"/>
    <cellStyle name="Normal 7 5" xfId="2968"/>
    <cellStyle name="Normal 7 5 2" xfId="5701"/>
    <cellStyle name="Normal 7 5 2 2" xfId="5702"/>
    <cellStyle name="Normal 7 5 3" xfId="5703"/>
    <cellStyle name="Normal 7 5 4" xfId="5704"/>
    <cellStyle name="Normal 7 5 5" xfId="5705"/>
    <cellStyle name="Normal 7 6" xfId="5706"/>
    <cellStyle name="Normal 7 6 2" xfId="5707"/>
    <cellStyle name="Normal 7 7" xfId="5708"/>
    <cellStyle name="Normal 7 8" xfId="5709"/>
    <cellStyle name="Normal 7 9" xfId="5710"/>
    <cellStyle name="Normal 7_Regulatory Template" xfId="2969"/>
    <cellStyle name="Normal 70" xfId="2970"/>
    <cellStyle name="Normal 71" xfId="2971"/>
    <cellStyle name="Normal 72" xfId="2972"/>
    <cellStyle name="Normal 73" xfId="2973"/>
    <cellStyle name="Normal 74" xfId="2974"/>
    <cellStyle name="Normal 75" xfId="2975"/>
    <cellStyle name="Normal 76" xfId="2976"/>
    <cellStyle name="Normal 77" xfId="2977"/>
    <cellStyle name="Normal 78" xfId="2978"/>
    <cellStyle name="Normal 79" xfId="2979"/>
    <cellStyle name="Normal 8" xfId="2980"/>
    <cellStyle name="Normal 8 2" xfId="2981"/>
    <cellStyle name="Normal 8 2 2" xfId="2982"/>
    <cellStyle name="Normal 8 2 2 2" xfId="5711"/>
    <cellStyle name="Normal 8 2 2 2 2" xfId="5712"/>
    <cellStyle name="Normal 8 2 2 3" xfId="5713"/>
    <cellStyle name="Normal 8 2 2 4" xfId="5714"/>
    <cellStyle name="Normal 8 2 2 5" xfId="5715"/>
    <cellStyle name="Normal 8 2 3" xfId="2983"/>
    <cellStyle name="Normal 8 2 3 2" xfId="5716"/>
    <cellStyle name="Normal 8 2 3 3" xfId="5717"/>
    <cellStyle name="Normal 8 2 4" xfId="5718"/>
    <cellStyle name="Normal 8 2 5" xfId="5719"/>
    <cellStyle name="Normal 8 2 6" xfId="5720"/>
    <cellStyle name="Normal 8 2_Regulatory Template" xfId="2984"/>
    <cellStyle name="Normal 8 3" xfId="2985"/>
    <cellStyle name="Normal 8 3 2" xfId="2986"/>
    <cellStyle name="Normal 8 3 2 2" xfId="5721"/>
    <cellStyle name="Normal 8 3 2 2 2" xfId="5722"/>
    <cellStyle name="Normal 8 3 2 3" xfId="5723"/>
    <cellStyle name="Normal 8 3 2 4" xfId="5724"/>
    <cellStyle name="Normal 8 3 2 5" xfId="5725"/>
    <cellStyle name="Normal 8 3 3" xfId="5726"/>
    <cellStyle name="Normal 8 3 3 2" xfId="5727"/>
    <cellStyle name="Normal 8 3 4" xfId="5728"/>
    <cellStyle name="Normal 8 3 5" xfId="5729"/>
    <cellStyle name="Normal 8 3 6" xfId="5730"/>
    <cellStyle name="Normal 8 3_Regulatory Template" xfId="2987"/>
    <cellStyle name="Normal 8 4" xfId="2988"/>
    <cellStyle name="Normal 8 4 2" xfId="2989"/>
    <cellStyle name="Normal 8 4 2 2" xfId="5731"/>
    <cellStyle name="Normal 8 4 2 3" xfId="5732"/>
    <cellStyle name="Normal 8 4 2 4" xfId="5733"/>
    <cellStyle name="Normal 8 4 3" xfId="5734"/>
    <cellStyle name="Normal 8 4 3 2" xfId="5735"/>
    <cellStyle name="Normal 8 4 4" xfId="5736"/>
    <cellStyle name="Normal 8 4 5" xfId="5737"/>
    <cellStyle name="Normal 8 4 6" xfId="5738"/>
    <cellStyle name="Normal 8 4_Regulatory Template" xfId="2990"/>
    <cellStyle name="Normal 8 5" xfId="2991"/>
    <cellStyle name="Normal 8 5 2" xfId="5739"/>
    <cellStyle name="Normal 8 5 2 2" xfId="5740"/>
    <cellStyle name="Normal 8 5 3" xfId="5741"/>
    <cellStyle name="Normal 8 5 4" xfId="5742"/>
    <cellStyle name="Normal 8 5 5" xfId="5743"/>
    <cellStyle name="Normal 8 6" xfId="2992"/>
    <cellStyle name="Normal 8 6 2" xfId="5744"/>
    <cellStyle name="Normal 8 6 3" xfId="5745"/>
    <cellStyle name="Normal 8 7" xfId="5746"/>
    <cellStyle name="Normal 8 8" xfId="5747"/>
    <cellStyle name="Normal 8 9" xfId="5748"/>
    <cellStyle name="Normal 8_Regulatory Template" xfId="2993"/>
    <cellStyle name="Normal 80" xfId="2994"/>
    <cellStyle name="Normal 81" xfId="2995"/>
    <cellStyle name="Normal 82" xfId="2996"/>
    <cellStyle name="Normal 83" xfId="2997"/>
    <cellStyle name="Normal 84" xfId="2998"/>
    <cellStyle name="Normal 85" xfId="2999"/>
    <cellStyle name="Normal 86" xfId="3000"/>
    <cellStyle name="Normal 87" xfId="3001"/>
    <cellStyle name="Normal 88" xfId="3002"/>
    <cellStyle name="Normal 89" xfId="3003"/>
    <cellStyle name="Normal 9" xfId="3004"/>
    <cellStyle name="Normal 9 2" xfId="3005"/>
    <cellStyle name="Normal 9 2 2" xfId="3006"/>
    <cellStyle name="Normal 9 2 2 2" xfId="3007"/>
    <cellStyle name="Normal 9 2 2 2 2" xfId="5749"/>
    <cellStyle name="Normal 9 2 2 3" xfId="5750"/>
    <cellStyle name="Normal 9 2 2 4" xfId="5751"/>
    <cellStyle name="Normal 9 2 2 5" xfId="5752"/>
    <cellStyle name="Normal 9 2 2_Regulatory Template" xfId="3008"/>
    <cellStyle name="Normal 9 2 3" xfId="3009"/>
    <cellStyle name="Normal 9 2 3 2" xfId="5753"/>
    <cellStyle name="Normal 9 2 4" xfId="5754"/>
    <cellStyle name="Normal 9 2 5" xfId="5755"/>
    <cellStyle name="Normal 9 2 6" xfId="5756"/>
    <cellStyle name="Normal 9 2_Regulatory Template" xfId="3010"/>
    <cellStyle name="Normal 9 3" xfId="3011"/>
    <cellStyle name="Normal 9 3 2" xfId="3012"/>
    <cellStyle name="Normal 9 3 2 2" xfId="5757"/>
    <cellStyle name="Normal 9 3 2 2 2" xfId="5758"/>
    <cellStyle name="Normal 9 3 2 3" xfId="5759"/>
    <cellStyle name="Normal 9 3 2 4" xfId="5760"/>
    <cellStyle name="Normal 9 3 2 5" xfId="5761"/>
    <cellStyle name="Normal 9 3 3" xfId="5762"/>
    <cellStyle name="Normal 9 3 3 2" xfId="5763"/>
    <cellStyle name="Normal 9 3 4" xfId="5764"/>
    <cellStyle name="Normal 9 3 5" xfId="5765"/>
    <cellStyle name="Normal 9 3 6" xfId="5766"/>
    <cellStyle name="Normal 9 3_Regulatory Template" xfId="3013"/>
    <cellStyle name="Normal 9 4" xfId="3014"/>
    <cellStyle name="Normal 9 4 2" xfId="3015"/>
    <cellStyle name="Normal 9 4 2 2" xfId="5767"/>
    <cellStyle name="Normal 9 4 2 3" xfId="5768"/>
    <cellStyle name="Normal 9 4 2 4" xfId="5769"/>
    <cellStyle name="Normal 9 4 3" xfId="5770"/>
    <cellStyle name="Normal 9 4 3 2" xfId="5771"/>
    <cellStyle name="Normal 9 4 4" xfId="5772"/>
    <cellStyle name="Normal 9 4 5" xfId="5773"/>
    <cellStyle name="Normal 9 4 6" xfId="5774"/>
    <cellStyle name="Normal 9 4_Regulatory Template" xfId="3016"/>
    <cellStyle name="Normal 9 5" xfId="3017"/>
    <cellStyle name="Normal 9 5 2" xfId="5775"/>
    <cellStyle name="Normal 9 5 2 2" xfId="5776"/>
    <cellStyle name="Normal 9 5 3" xfId="5777"/>
    <cellStyle name="Normal 9 5 4" xfId="5778"/>
    <cellStyle name="Normal 9 5 5" xfId="5779"/>
    <cellStyle name="Normal 9 6" xfId="3018"/>
    <cellStyle name="Normal 9 6 2" xfId="5780"/>
    <cellStyle name="Normal 9 6 3" xfId="5781"/>
    <cellStyle name="Normal 9 7" xfId="5782"/>
    <cellStyle name="Normal 9 8" xfId="5783"/>
    <cellStyle name="Normal 9 9" xfId="5784"/>
    <cellStyle name="Normal 9_Regulatory Template" xfId="3019"/>
    <cellStyle name="Normal 90" xfId="3020"/>
    <cellStyle name="Normal 91" xfId="3021"/>
    <cellStyle name="Normal 92" xfId="3022"/>
    <cellStyle name="Normal 93" xfId="3023"/>
    <cellStyle name="Normal 94" xfId="3024"/>
    <cellStyle name="Normal 95" xfId="3025"/>
    <cellStyle name="Normal 96" xfId="3026"/>
    <cellStyle name="Normal 97" xfId="3027"/>
    <cellStyle name="Normal 98" xfId="3028"/>
    <cellStyle name="Normal 99" xfId="3029"/>
    <cellStyle name="Normal 99 2" xfId="3030"/>
    <cellStyle name="Normal 99 2 2" xfId="3031"/>
    <cellStyle name="Normal 99 2 2 2" xfId="3032"/>
    <cellStyle name="Normal 99 2 2 2 2" xfId="3033"/>
    <cellStyle name="Normal 99 2_Regulatory Template" xfId="3034"/>
    <cellStyle name="Normal 99 3" xfId="3035"/>
    <cellStyle name="Normal 99 3 2" xfId="3036"/>
    <cellStyle name="Normal 99 3 2 2" xfId="3037"/>
    <cellStyle name="Normal 99 3 3" xfId="5988"/>
    <cellStyle name="Normal 99_Regulatory Template" xfId="3038"/>
    <cellStyle name="Note 10" xfId="3039"/>
    <cellStyle name="Note 11" xfId="3040"/>
    <cellStyle name="Note 12" xfId="3041"/>
    <cellStyle name="Note 13" xfId="5785"/>
    <cellStyle name="Note 2" xfId="3042"/>
    <cellStyle name="Note 2 10" xfId="3043"/>
    <cellStyle name="Note 2 11" xfId="5989"/>
    <cellStyle name="Note 2 2" xfId="3044"/>
    <cellStyle name="Note 2 2 2" xfId="3045"/>
    <cellStyle name="Note 2 2 2 2" xfId="3046"/>
    <cellStyle name="Note 2 2 2 2 2" xfId="3047"/>
    <cellStyle name="Note 2 2 2 2 3" xfId="3048"/>
    <cellStyle name="Note 2 2 2 3" xfId="3049"/>
    <cellStyle name="Note 2 2 2 3 2" xfId="3050"/>
    <cellStyle name="Note 2 2 2 3 3" xfId="3051"/>
    <cellStyle name="Note 2 2 2 4" xfId="3052"/>
    <cellStyle name="Note 2 2 2 5" xfId="3053"/>
    <cellStyle name="Note 2 2 3" xfId="3054"/>
    <cellStyle name="Note 2 2 3 2" xfId="3055"/>
    <cellStyle name="Note 2 2 3 3" xfId="3056"/>
    <cellStyle name="Note 2 2 4" xfId="3057"/>
    <cellStyle name="Note 2 2 4 2" xfId="3058"/>
    <cellStyle name="Note 2 2 4 3" xfId="3059"/>
    <cellStyle name="Note 2 2 5" xfId="3060"/>
    <cellStyle name="Note 2 2 6" xfId="3061"/>
    <cellStyle name="Note 2 3" xfId="3062"/>
    <cellStyle name="Note 2 3 2" xfId="3063"/>
    <cellStyle name="Note 2 3 2 2" xfId="3064"/>
    <cellStyle name="Note 2 3 2 2 2" xfId="3065"/>
    <cellStyle name="Note 2 3 2 2 3" xfId="3066"/>
    <cellStyle name="Note 2 3 2 3" xfId="3067"/>
    <cellStyle name="Note 2 3 2 3 2" xfId="3068"/>
    <cellStyle name="Note 2 3 2 3 3" xfId="3069"/>
    <cellStyle name="Note 2 3 2 4" xfId="3070"/>
    <cellStyle name="Note 2 3 2 5" xfId="3071"/>
    <cellStyle name="Note 2 3 3" xfId="3072"/>
    <cellStyle name="Note 2 3 3 2" xfId="3073"/>
    <cellStyle name="Note 2 3 3 3" xfId="3074"/>
    <cellStyle name="Note 2 3 4" xfId="3075"/>
    <cellStyle name="Note 2 3 4 2" xfId="3076"/>
    <cellStyle name="Note 2 3 4 3" xfId="3077"/>
    <cellStyle name="Note 2 3 5" xfId="3078"/>
    <cellStyle name="Note 2 3 6" xfId="3079"/>
    <cellStyle name="Note 2 4" xfId="3080"/>
    <cellStyle name="Note 2 4 2" xfId="3081"/>
    <cellStyle name="Note 2 4 2 2" xfId="3082"/>
    <cellStyle name="Note 2 4 2 2 2" xfId="3083"/>
    <cellStyle name="Note 2 4 2 2 3" xfId="3084"/>
    <cellStyle name="Note 2 4 2 3" xfId="3085"/>
    <cellStyle name="Note 2 4 2 3 2" xfId="3086"/>
    <cellStyle name="Note 2 4 2 3 3" xfId="3087"/>
    <cellStyle name="Note 2 4 2 4" xfId="3088"/>
    <cellStyle name="Note 2 4 2 5" xfId="3089"/>
    <cellStyle name="Note 2 4 3" xfId="3090"/>
    <cellStyle name="Note 2 4 3 2" xfId="3091"/>
    <cellStyle name="Note 2 4 3 3" xfId="3092"/>
    <cellStyle name="Note 2 4 4" xfId="3093"/>
    <cellStyle name="Note 2 4 4 2" xfId="3094"/>
    <cellStyle name="Note 2 4 4 3" xfId="3095"/>
    <cellStyle name="Note 2 4 5" xfId="3096"/>
    <cellStyle name="Note 2 4 6" xfId="3097"/>
    <cellStyle name="Note 2 5" xfId="3098"/>
    <cellStyle name="Note 2 5 2" xfId="3099"/>
    <cellStyle name="Note 2 5 2 2" xfId="3100"/>
    <cellStyle name="Note 2 5 2 2 2" xfId="3101"/>
    <cellStyle name="Note 2 5 2 2 3" xfId="3102"/>
    <cellStyle name="Note 2 5 2 3" xfId="3103"/>
    <cellStyle name="Note 2 5 2 3 2" xfId="3104"/>
    <cellStyle name="Note 2 5 2 3 3" xfId="3105"/>
    <cellStyle name="Note 2 5 2 4" xfId="3106"/>
    <cellStyle name="Note 2 5 2 5" xfId="3107"/>
    <cellStyle name="Note 2 5 3" xfId="3108"/>
    <cellStyle name="Note 2 5 3 2" xfId="3109"/>
    <cellStyle name="Note 2 5 3 3" xfId="3110"/>
    <cellStyle name="Note 2 5 4" xfId="3111"/>
    <cellStyle name="Note 2 5 4 2" xfId="3112"/>
    <cellStyle name="Note 2 5 4 3" xfId="3113"/>
    <cellStyle name="Note 2 5 5" xfId="3114"/>
    <cellStyle name="Note 2 5 6" xfId="3115"/>
    <cellStyle name="Note 2 6" xfId="3116"/>
    <cellStyle name="Note 2 6 2" xfId="3117"/>
    <cellStyle name="Note 2 6 2 2" xfId="3118"/>
    <cellStyle name="Note 2 6 2 2 2" xfId="3119"/>
    <cellStyle name="Note 2 6 2 2 3" xfId="3120"/>
    <cellStyle name="Note 2 6 2 3" xfId="3121"/>
    <cellStyle name="Note 2 6 2 3 2" xfId="3122"/>
    <cellStyle name="Note 2 6 2 3 3" xfId="3123"/>
    <cellStyle name="Note 2 6 2 4" xfId="3124"/>
    <cellStyle name="Note 2 6 2 5" xfId="3125"/>
    <cellStyle name="Note 2 6 3" xfId="3126"/>
    <cellStyle name="Note 2 6 3 2" xfId="3127"/>
    <cellStyle name="Note 2 6 3 3" xfId="3128"/>
    <cellStyle name="Note 2 6 4" xfId="3129"/>
    <cellStyle name="Note 2 6 4 2" xfId="3130"/>
    <cellStyle name="Note 2 6 4 3" xfId="3131"/>
    <cellStyle name="Note 2 6 5" xfId="3132"/>
    <cellStyle name="Note 2 6 6" xfId="3133"/>
    <cellStyle name="Note 2 7" xfId="3134"/>
    <cellStyle name="Note 2 7 2" xfId="3135"/>
    <cellStyle name="Note 2 7 3" xfId="3136"/>
    <cellStyle name="Note 2 8" xfId="3137"/>
    <cellStyle name="Note 2 8 2" xfId="3138"/>
    <cellStyle name="Note 2 8 3" xfId="3139"/>
    <cellStyle name="Note 2 9" xfId="3140"/>
    <cellStyle name="Note 2_Regulatory Template" xfId="3141"/>
    <cellStyle name="Note 3" xfId="3142"/>
    <cellStyle name="Note 3 2" xfId="3143"/>
    <cellStyle name="Note 3_Regulatory Template" xfId="3144"/>
    <cellStyle name="Note 4" xfId="3145"/>
    <cellStyle name="Note 4 2" xfId="3146"/>
    <cellStyle name="Note 4_Regulatory Template" xfId="3147"/>
    <cellStyle name="Note 5" xfId="3148"/>
    <cellStyle name="Note 5 2" xfId="3149"/>
    <cellStyle name="Note 5_Regulatory Template" xfId="3150"/>
    <cellStyle name="Note 6" xfId="3151"/>
    <cellStyle name="Note 7" xfId="3152"/>
    <cellStyle name="Note 8" xfId="3153"/>
    <cellStyle name="Note 9" xfId="3154"/>
    <cellStyle name="Notes" xfId="3155"/>
    <cellStyle name="Number." xfId="3156"/>
    <cellStyle name="Output 2" xfId="3157"/>
    <cellStyle name="Output 2 10" xfId="3158"/>
    <cellStyle name="Output 2 10 2" xfId="3159"/>
    <cellStyle name="Output 2 10 3" xfId="3160"/>
    <cellStyle name="Output 2 11" xfId="3161"/>
    <cellStyle name="Output 2 11 2" xfId="3162"/>
    <cellStyle name="Output 2 11 3" xfId="3163"/>
    <cellStyle name="Output 2 12" xfId="3164"/>
    <cellStyle name="Output 2 13" xfId="3165"/>
    <cellStyle name="Output 2 14" xfId="5990"/>
    <cellStyle name="Output 2 2" xfId="3166"/>
    <cellStyle name="Output 2 2 2" xfId="3167"/>
    <cellStyle name="Output 2 2 2 2" xfId="3168"/>
    <cellStyle name="Output 2 2 2 2 2" xfId="3169"/>
    <cellStyle name="Output 2 2 2 2 3" xfId="3170"/>
    <cellStyle name="Output 2 2 2 3" xfId="3171"/>
    <cellStyle name="Output 2 2 2 3 2" xfId="3172"/>
    <cellStyle name="Output 2 2 2 3 3" xfId="3173"/>
    <cellStyle name="Output 2 2 2 4" xfId="3174"/>
    <cellStyle name="Output 2 2 2 5" xfId="3175"/>
    <cellStyle name="Output 2 2 3" xfId="3176"/>
    <cellStyle name="Output 2 2 3 2" xfId="3177"/>
    <cellStyle name="Output 2 2 3 2 2" xfId="3178"/>
    <cellStyle name="Output 2 2 3 2 3" xfId="3179"/>
    <cellStyle name="Output 2 2 3 3" xfId="3180"/>
    <cellStyle name="Output 2 2 3 3 2" xfId="3181"/>
    <cellStyle name="Output 2 2 3 3 3" xfId="3182"/>
    <cellStyle name="Output 2 2 3 4" xfId="3183"/>
    <cellStyle name="Output 2 2 3 5" xfId="3184"/>
    <cellStyle name="Output 2 2 4" xfId="3185"/>
    <cellStyle name="Output 2 2 4 2" xfId="3186"/>
    <cellStyle name="Output 2 2 4 3" xfId="3187"/>
    <cellStyle name="Output 2 2 5" xfId="3188"/>
    <cellStyle name="Output 2 2 5 2" xfId="3189"/>
    <cellStyle name="Output 2 2 5 3" xfId="3190"/>
    <cellStyle name="Output 2 2 6" xfId="3191"/>
    <cellStyle name="Output 2 2 7" xfId="3192"/>
    <cellStyle name="Output 2 2_Regulatory Template" xfId="3193"/>
    <cellStyle name="Output 2 3" xfId="3194"/>
    <cellStyle name="Output 2 3 2" xfId="3195"/>
    <cellStyle name="Output 2 3 2 2" xfId="3196"/>
    <cellStyle name="Output 2 3 2 2 2" xfId="3197"/>
    <cellStyle name="Output 2 3 2 2 3" xfId="3198"/>
    <cellStyle name="Output 2 3 2 3" xfId="3199"/>
    <cellStyle name="Output 2 3 2 3 2" xfId="3200"/>
    <cellStyle name="Output 2 3 2 3 3" xfId="3201"/>
    <cellStyle name="Output 2 3 2 4" xfId="3202"/>
    <cellStyle name="Output 2 3 2 5" xfId="3203"/>
    <cellStyle name="Output 2 3 3" xfId="3204"/>
    <cellStyle name="Output 2 3 3 2" xfId="3205"/>
    <cellStyle name="Output 2 3 3 2 2" xfId="3206"/>
    <cellStyle name="Output 2 3 3 2 3" xfId="3207"/>
    <cellStyle name="Output 2 3 3 3" xfId="3208"/>
    <cellStyle name="Output 2 3 3 3 2" xfId="3209"/>
    <cellStyle name="Output 2 3 3 3 3" xfId="3210"/>
    <cellStyle name="Output 2 3 3 4" xfId="3211"/>
    <cellStyle name="Output 2 3 3 5" xfId="3212"/>
    <cellStyle name="Output 2 3 4" xfId="3213"/>
    <cellStyle name="Output 2 3 4 2" xfId="3214"/>
    <cellStyle name="Output 2 3 4 3" xfId="3215"/>
    <cellStyle name="Output 2 3 5" xfId="3216"/>
    <cellStyle name="Output 2 3 5 2" xfId="3217"/>
    <cellStyle name="Output 2 3 5 3" xfId="3218"/>
    <cellStyle name="Output 2 3 6" xfId="3219"/>
    <cellStyle name="Output 2 3 7" xfId="3220"/>
    <cellStyle name="Output 2 4" xfId="3221"/>
    <cellStyle name="Output 2 4 2" xfId="3222"/>
    <cellStyle name="Output 2 4 2 2" xfId="3223"/>
    <cellStyle name="Output 2 4 2 2 2" xfId="3224"/>
    <cellStyle name="Output 2 4 2 2 3" xfId="3225"/>
    <cellStyle name="Output 2 4 2 3" xfId="3226"/>
    <cellStyle name="Output 2 4 2 3 2" xfId="3227"/>
    <cellStyle name="Output 2 4 2 3 3" xfId="3228"/>
    <cellStyle name="Output 2 4 2 4" xfId="3229"/>
    <cellStyle name="Output 2 4 2 5" xfId="3230"/>
    <cellStyle name="Output 2 4 3" xfId="3231"/>
    <cellStyle name="Output 2 4 3 2" xfId="3232"/>
    <cellStyle name="Output 2 4 3 2 2" xfId="3233"/>
    <cellStyle name="Output 2 4 3 2 3" xfId="3234"/>
    <cellStyle name="Output 2 4 3 3" xfId="3235"/>
    <cellStyle name="Output 2 4 3 3 2" xfId="3236"/>
    <cellStyle name="Output 2 4 3 3 3" xfId="3237"/>
    <cellStyle name="Output 2 4 3 4" xfId="3238"/>
    <cellStyle name="Output 2 4 3 5" xfId="3239"/>
    <cellStyle name="Output 2 4 4" xfId="3240"/>
    <cellStyle name="Output 2 4 4 2" xfId="3241"/>
    <cellStyle name="Output 2 4 4 3" xfId="3242"/>
    <cellStyle name="Output 2 4 5" xfId="3243"/>
    <cellStyle name="Output 2 4 5 2" xfId="3244"/>
    <cellStyle name="Output 2 4 5 3" xfId="3245"/>
    <cellStyle name="Output 2 4 6" xfId="3246"/>
    <cellStyle name="Output 2 4 7" xfId="3247"/>
    <cellStyle name="Output 2 5" xfId="3248"/>
    <cellStyle name="Output 2 5 2" xfId="3249"/>
    <cellStyle name="Output 2 5 2 2" xfId="3250"/>
    <cellStyle name="Output 2 5 2 2 2" xfId="3251"/>
    <cellStyle name="Output 2 5 2 2 3" xfId="3252"/>
    <cellStyle name="Output 2 5 2 3" xfId="3253"/>
    <cellStyle name="Output 2 5 2 3 2" xfId="3254"/>
    <cellStyle name="Output 2 5 2 3 3" xfId="3255"/>
    <cellStyle name="Output 2 5 2 4" xfId="3256"/>
    <cellStyle name="Output 2 5 2 5" xfId="3257"/>
    <cellStyle name="Output 2 5 3" xfId="3258"/>
    <cellStyle name="Output 2 5 3 2" xfId="3259"/>
    <cellStyle name="Output 2 5 3 2 2" xfId="3260"/>
    <cellStyle name="Output 2 5 3 2 3" xfId="3261"/>
    <cellStyle name="Output 2 5 3 3" xfId="3262"/>
    <cellStyle name="Output 2 5 3 3 2" xfId="3263"/>
    <cellStyle name="Output 2 5 3 3 3" xfId="3264"/>
    <cellStyle name="Output 2 5 3 4" xfId="3265"/>
    <cellStyle name="Output 2 5 3 5" xfId="3266"/>
    <cellStyle name="Output 2 5 4" xfId="3267"/>
    <cellStyle name="Output 2 5 4 2" xfId="3268"/>
    <cellStyle name="Output 2 5 4 3" xfId="3269"/>
    <cellStyle name="Output 2 5 5" xfId="3270"/>
    <cellStyle name="Output 2 5 5 2" xfId="3271"/>
    <cellStyle name="Output 2 5 5 3" xfId="3272"/>
    <cellStyle name="Output 2 5 6" xfId="3273"/>
    <cellStyle name="Output 2 5 7" xfId="3274"/>
    <cellStyle name="Output 2 6" xfId="3275"/>
    <cellStyle name="Output 2 6 2" xfId="3276"/>
    <cellStyle name="Output 2 6 2 2" xfId="3277"/>
    <cellStyle name="Output 2 6 2 2 2" xfId="3278"/>
    <cellStyle name="Output 2 6 2 2 3" xfId="3279"/>
    <cellStyle name="Output 2 6 2 3" xfId="3280"/>
    <cellStyle name="Output 2 6 2 3 2" xfId="3281"/>
    <cellStyle name="Output 2 6 2 3 3" xfId="3282"/>
    <cellStyle name="Output 2 6 2 4" xfId="3283"/>
    <cellStyle name="Output 2 6 2 5" xfId="3284"/>
    <cellStyle name="Output 2 6 3" xfId="3285"/>
    <cellStyle name="Output 2 6 3 2" xfId="3286"/>
    <cellStyle name="Output 2 6 3 2 2" xfId="3287"/>
    <cellStyle name="Output 2 6 3 2 3" xfId="3288"/>
    <cellStyle name="Output 2 6 3 3" xfId="3289"/>
    <cellStyle name="Output 2 6 3 3 2" xfId="3290"/>
    <cellStyle name="Output 2 6 3 3 3" xfId="3291"/>
    <cellStyle name="Output 2 6 3 4" xfId="3292"/>
    <cellStyle name="Output 2 6 3 5" xfId="3293"/>
    <cellStyle name="Output 2 6 4" xfId="3294"/>
    <cellStyle name="Output 2 6 4 2" xfId="3295"/>
    <cellStyle name="Output 2 6 4 3" xfId="3296"/>
    <cellStyle name="Output 2 6 5" xfId="3297"/>
    <cellStyle name="Output 2 6 5 2" xfId="3298"/>
    <cellStyle name="Output 2 6 5 3" xfId="3299"/>
    <cellStyle name="Output 2 6 6" xfId="3300"/>
    <cellStyle name="Output 2 6 7" xfId="3301"/>
    <cellStyle name="Output 2 7" xfId="3302"/>
    <cellStyle name="Output 2 7 2" xfId="3303"/>
    <cellStyle name="Output 2 7 2 2" xfId="3304"/>
    <cellStyle name="Output 2 7 2 2 2" xfId="3305"/>
    <cellStyle name="Output 2 7 2 2 3" xfId="3306"/>
    <cellStyle name="Output 2 7 2 3" xfId="3307"/>
    <cellStyle name="Output 2 7 2 3 2" xfId="3308"/>
    <cellStyle name="Output 2 7 2 3 3" xfId="3309"/>
    <cellStyle name="Output 2 7 2 4" xfId="3310"/>
    <cellStyle name="Output 2 7 2 5" xfId="3311"/>
    <cellStyle name="Output 2 7 3" xfId="3312"/>
    <cellStyle name="Output 2 7 3 2" xfId="3313"/>
    <cellStyle name="Output 2 7 3 2 2" xfId="3314"/>
    <cellStyle name="Output 2 7 3 2 3" xfId="3315"/>
    <cellStyle name="Output 2 7 3 3" xfId="3316"/>
    <cellStyle name="Output 2 7 3 3 2" xfId="3317"/>
    <cellStyle name="Output 2 7 3 3 3" xfId="3318"/>
    <cellStyle name="Output 2 7 3 4" xfId="3319"/>
    <cellStyle name="Output 2 7 3 5" xfId="3320"/>
    <cellStyle name="Output 2 7 4" xfId="3321"/>
    <cellStyle name="Output 2 7 4 2" xfId="3322"/>
    <cellStyle name="Output 2 7 4 3" xfId="3323"/>
    <cellStyle name="Output 2 7 5" xfId="3324"/>
    <cellStyle name="Output 2 7 5 2" xfId="3325"/>
    <cellStyle name="Output 2 7 5 3" xfId="3326"/>
    <cellStyle name="Output 2 7 6" xfId="3327"/>
    <cellStyle name="Output 2 7 7" xfId="3328"/>
    <cellStyle name="Output 2 8" xfId="3329"/>
    <cellStyle name="Output 2 8 2" xfId="3330"/>
    <cellStyle name="Output 2 8 2 2" xfId="3331"/>
    <cellStyle name="Output 2 8 2 3" xfId="3332"/>
    <cellStyle name="Output 2 8 3" xfId="3333"/>
    <cellStyle name="Output 2 8 3 2" xfId="3334"/>
    <cellStyle name="Output 2 8 3 3" xfId="3335"/>
    <cellStyle name="Output 2 8 4" xfId="3336"/>
    <cellStyle name="Output 2 8 5" xfId="3337"/>
    <cellStyle name="Output 2 9" xfId="3338"/>
    <cellStyle name="Output 2 9 2" xfId="3339"/>
    <cellStyle name="Output 2 9 2 2" xfId="3340"/>
    <cellStyle name="Output 2 9 2 3" xfId="3341"/>
    <cellStyle name="Output 2 9 3" xfId="3342"/>
    <cellStyle name="Output 2 9 3 2" xfId="3343"/>
    <cellStyle name="Output 2 9 3 3" xfId="3344"/>
    <cellStyle name="Output 2 9 4" xfId="3345"/>
    <cellStyle name="Output 2 9 5" xfId="3346"/>
    <cellStyle name="Output 2_Regulatory Template" xfId="3347"/>
    <cellStyle name="Output 3" xfId="3348"/>
    <cellStyle name="Output 4" xfId="3349"/>
    <cellStyle name="Output 5" xfId="3350"/>
    <cellStyle name="Output 6" xfId="3351"/>
    <cellStyle name="Output 7" xfId="3352"/>
    <cellStyle name="Output 8" xfId="5786"/>
    <cellStyle name="Output Amounts" xfId="3353"/>
    <cellStyle name="Output Column Headings" xfId="3354"/>
    <cellStyle name="Output Line Items" xfId="3355"/>
    <cellStyle name="Output Line Items 2" xfId="3356"/>
    <cellStyle name="Output Line Items 3" xfId="3357"/>
    <cellStyle name="Output Line Items 4" xfId="3358"/>
    <cellStyle name="Output Report Heading" xfId="3359"/>
    <cellStyle name="Output Report Title" xfId="3360"/>
    <cellStyle name="Percent" xfId="2" builtinId="5"/>
    <cellStyle name="Percent [2]" xfId="3361"/>
    <cellStyle name="Percent [2] 2" xfId="5991"/>
    <cellStyle name="Percent [2]_29(d) - Gas extensions -tariffs" xfId="5992"/>
    <cellStyle name="Percent 10" xfId="3362"/>
    <cellStyle name="Percent 10 2" xfId="3363"/>
    <cellStyle name="Percent 10 2 2" xfId="3364"/>
    <cellStyle name="Percent 11" xfId="3365"/>
    <cellStyle name="Percent 11 2" xfId="3366"/>
    <cellStyle name="Percent 12" xfId="3367"/>
    <cellStyle name="Percent 13" xfId="5032"/>
    <cellStyle name="Percent 14" xfId="3368"/>
    <cellStyle name="Percent 15" xfId="5787"/>
    <cellStyle name="Percent 16" xfId="5788"/>
    <cellStyle name="Percent 17" xfId="5789"/>
    <cellStyle name="Percent 18" xfId="5790"/>
    <cellStyle name="Percent 19" xfId="5791"/>
    <cellStyle name="Percent 2" xfId="6"/>
    <cellStyle name="Percent 2 10" xfId="3369"/>
    <cellStyle name="Percent 2 100" xfId="3370"/>
    <cellStyle name="Percent 2 101" xfId="3371"/>
    <cellStyle name="Percent 2 102" xfId="3372"/>
    <cellStyle name="Percent 2 103" xfId="3373"/>
    <cellStyle name="Percent 2 104" xfId="3374"/>
    <cellStyle name="Percent 2 105" xfId="3375"/>
    <cellStyle name="Percent 2 106" xfId="3376"/>
    <cellStyle name="Percent 2 107" xfId="3377"/>
    <cellStyle name="Percent 2 108" xfId="3378"/>
    <cellStyle name="Percent 2 109" xfId="3379"/>
    <cellStyle name="Percent 2 11" xfId="3380"/>
    <cellStyle name="Percent 2 110" xfId="3381"/>
    <cellStyle name="Percent 2 111" xfId="3382"/>
    <cellStyle name="Percent 2 112" xfId="3383"/>
    <cellStyle name="Percent 2 113" xfId="3384"/>
    <cellStyle name="Percent 2 114" xfId="3385"/>
    <cellStyle name="Percent 2 115" xfId="3386"/>
    <cellStyle name="Percent 2 116" xfId="3387"/>
    <cellStyle name="Percent 2 117" xfId="3388"/>
    <cellStyle name="Percent 2 118" xfId="3389"/>
    <cellStyle name="Percent 2 119" xfId="3390"/>
    <cellStyle name="Percent 2 12" xfId="3391"/>
    <cellStyle name="Percent 2 120" xfId="3392"/>
    <cellStyle name="Percent 2 121" xfId="3393"/>
    <cellStyle name="Percent 2 122" xfId="3394"/>
    <cellStyle name="Percent 2 123" xfId="3395"/>
    <cellStyle name="Percent 2 124" xfId="3396"/>
    <cellStyle name="Percent 2 125" xfId="3397"/>
    <cellStyle name="Percent 2 126" xfId="3398"/>
    <cellStyle name="Percent 2 127" xfId="3399"/>
    <cellStyle name="Percent 2 128" xfId="3400"/>
    <cellStyle name="Percent 2 129" xfId="3401"/>
    <cellStyle name="Percent 2 13" xfId="3402"/>
    <cellStyle name="Percent 2 130" xfId="3403"/>
    <cellStyle name="Percent 2 131" xfId="3404"/>
    <cellStyle name="Percent 2 132" xfId="3405"/>
    <cellStyle name="Percent 2 133" xfId="3406"/>
    <cellStyle name="Percent 2 134" xfId="3407"/>
    <cellStyle name="Percent 2 135" xfId="3408"/>
    <cellStyle name="Percent 2 136" xfId="3409"/>
    <cellStyle name="Percent 2 137" xfId="3410"/>
    <cellStyle name="Percent 2 138" xfId="3411"/>
    <cellStyle name="Percent 2 139" xfId="3412"/>
    <cellStyle name="Percent 2 14" xfId="3413"/>
    <cellStyle name="Percent 2 140" xfId="3414"/>
    <cellStyle name="Percent 2 141" xfId="3415"/>
    <cellStyle name="Percent 2 142" xfId="3416"/>
    <cellStyle name="Percent 2 143" xfId="3417"/>
    <cellStyle name="Percent 2 144" xfId="3418"/>
    <cellStyle name="Percent 2 145" xfId="3419"/>
    <cellStyle name="Percent 2 146" xfId="3420"/>
    <cellStyle name="Percent 2 147" xfId="3421"/>
    <cellStyle name="Percent 2 148" xfId="3422"/>
    <cellStyle name="Percent 2 149" xfId="3423"/>
    <cellStyle name="Percent 2 15" xfId="3424"/>
    <cellStyle name="Percent 2 150" xfId="3425"/>
    <cellStyle name="Percent 2 151" xfId="3426"/>
    <cellStyle name="Percent 2 152" xfId="3427"/>
    <cellStyle name="Percent 2 153" xfId="3428"/>
    <cellStyle name="Percent 2 154" xfId="3429"/>
    <cellStyle name="Percent 2 155" xfId="3430"/>
    <cellStyle name="Percent 2 156" xfId="3431"/>
    <cellStyle name="Percent 2 157" xfId="3432"/>
    <cellStyle name="Percent 2 158" xfId="3433"/>
    <cellStyle name="Percent 2 159" xfId="3434"/>
    <cellStyle name="Percent 2 16" xfId="3435"/>
    <cellStyle name="Percent 2 160" xfId="3436"/>
    <cellStyle name="Percent 2 161" xfId="3437"/>
    <cellStyle name="Percent 2 162" xfId="3438"/>
    <cellStyle name="Percent 2 163" xfId="3439"/>
    <cellStyle name="Percent 2 164" xfId="3440"/>
    <cellStyle name="Percent 2 165" xfId="3441"/>
    <cellStyle name="Percent 2 166" xfId="3442"/>
    <cellStyle name="Percent 2 167" xfId="3443"/>
    <cellStyle name="Percent 2 168" xfId="3444"/>
    <cellStyle name="Percent 2 169" xfId="3445"/>
    <cellStyle name="Percent 2 17" xfId="3446"/>
    <cellStyle name="Percent 2 170" xfId="3447"/>
    <cellStyle name="Percent 2 171" xfId="3448"/>
    <cellStyle name="Percent 2 172" xfId="3449"/>
    <cellStyle name="Percent 2 173" xfId="3450"/>
    <cellStyle name="Percent 2 174" xfId="3451"/>
    <cellStyle name="Percent 2 175" xfId="3452"/>
    <cellStyle name="Percent 2 176" xfId="3453"/>
    <cellStyle name="Percent 2 177" xfId="3454"/>
    <cellStyle name="Percent 2 178" xfId="3455"/>
    <cellStyle name="Percent 2 179" xfId="3456"/>
    <cellStyle name="Percent 2 18" xfId="3457"/>
    <cellStyle name="Percent 2 180" xfId="3458"/>
    <cellStyle name="Percent 2 181" xfId="3459"/>
    <cellStyle name="Percent 2 182" xfId="3460"/>
    <cellStyle name="Percent 2 183" xfId="3461"/>
    <cellStyle name="Percent 2 184" xfId="3462"/>
    <cellStyle name="Percent 2 185" xfId="3463"/>
    <cellStyle name="Percent 2 186" xfId="3464"/>
    <cellStyle name="Percent 2 187" xfId="3465"/>
    <cellStyle name="Percent 2 188" xfId="3466"/>
    <cellStyle name="Percent 2 189" xfId="3467"/>
    <cellStyle name="Percent 2 19" xfId="3468"/>
    <cellStyle name="Percent 2 190" xfId="3469"/>
    <cellStyle name="Percent 2 191" xfId="3470"/>
    <cellStyle name="Percent 2 192" xfId="3471"/>
    <cellStyle name="Percent 2 193" xfId="3472"/>
    <cellStyle name="Percent 2 194" xfId="3473"/>
    <cellStyle name="Percent 2 195" xfId="3474"/>
    <cellStyle name="Percent 2 196" xfId="3475"/>
    <cellStyle name="Percent 2 197" xfId="3476"/>
    <cellStyle name="Percent 2 198" xfId="3477"/>
    <cellStyle name="Percent 2 199" xfId="3478"/>
    <cellStyle name="Percent 2 2" xfId="3479"/>
    <cellStyle name="Percent 2 2 10" xfId="3480"/>
    <cellStyle name="Percent 2 2 100" xfId="3481"/>
    <cellStyle name="Percent 2 2 101" xfId="3482"/>
    <cellStyle name="Percent 2 2 102" xfId="3483"/>
    <cellStyle name="Percent 2 2 103" xfId="3484"/>
    <cellStyle name="Percent 2 2 104" xfId="3485"/>
    <cellStyle name="Percent 2 2 105" xfId="3486"/>
    <cellStyle name="Percent 2 2 106" xfId="3487"/>
    <cellStyle name="Percent 2 2 107" xfId="3488"/>
    <cellStyle name="Percent 2 2 108" xfId="3489"/>
    <cellStyle name="Percent 2 2 109" xfId="3490"/>
    <cellStyle name="Percent 2 2 11" xfId="3491"/>
    <cellStyle name="Percent 2 2 110" xfId="3492"/>
    <cellStyle name="Percent 2 2 111" xfId="3493"/>
    <cellStyle name="Percent 2 2 112" xfId="3494"/>
    <cellStyle name="Percent 2 2 113" xfId="3495"/>
    <cellStyle name="Percent 2 2 114" xfId="3496"/>
    <cellStyle name="Percent 2 2 115" xfId="3497"/>
    <cellStyle name="Percent 2 2 116" xfId="3498"/>
    <cellStyle name="Percent 2 2 117" xfId="3499"/>
    <cellStyle name="Percent 2 2 118" xfId="3500"/>
    <cellStyle name="Percent 2 2 119" xfId="3501"/>
    <cellStyle name="Percent 2 2 12" xfId="3502"/>
    <cellStyle name="Percent 2 2 120" xfId="3503"/>
    <cellStyle name="Percent 2 2 121" xfId="3504"/>
    <cellStyle name="Percent 2 2 122" xfId="3505"/>
    <cellStyle name="Percent 2 2 123" xfId="3506"/>
    <cellStyle name="Percent 2 2 124" xfId="3507"/>
    <cellStyle name="Percent 2 2 125" xfId="3508"/>
    <cellStyle name="Percent 2 2 126" xfId="3509"/>
    <cellStyle name="Percent 2 2 127" xfId="3510"/>
    <cellStyle name="Percent 2 2 128" xfId="3511"/>
    <cellStyle name="Percent 2 2 129" xfId="3512"/>
    <cellStyle name="Percent 2 2 13" xfId="3513"/>
    <cellStyle name="Percent 2 2 130" xfId="3514"/>
    <cellStyle name="Percent 2 2 131" xfId="3515"/>
    <cellStyle name="Percent 2 2 132" xfId="3516"/>
    <cellStyle name="Percent 2 2 133" xfId="3517"/>
    <cellStyle name="Percent 2 2 134" xfId="3518"/>
    <cellStyle name="Percent 2 2 135" xfId="3519"/>
    <cellStyle name="Percent 2 2 136" xfId="3520"/>
    <cellStyle name="Percent 2 2 137" xfId="3521"/>
    <cellStyle name="Percent 2 2 138" xfId="3522"/>
    <cellStyle name="Percent 2 2 139" xfId="3523"/>
    <cellStyle name="Percent 2 2 14" xfId="3524"/>
    <cellStyle name="Percent 2 2 140" xfId="3525"/>
    <cellStyle name="Percent 2 2 141" xfId="3526"/>
    <cellStyle name="Percent 2 2 142" xfId="3527"/>
    <cellStyle name="Percent 2 2 143" xfId="3528"/>
    <cellStyle name="Percent 2 2 144" xfId="3529"/>
    <cellStyle name="Percent 2 2 145" xfId="3530"/>
    <cellStyle name="Percent 2 2 146" xfId="3531"/>
    <cellStyle name="Percent 2 2 147" xfId="3532"/>
    <cellStyle name="Percent 2 2 148" xfId="3533"/>
    <cellStyle name="Percent 2 2 149" xfId="3534"/>
    <cellStyle name="Percent 2 2 15" xfId="3535"/>
    <cellStyle name="Percent 2 2 150" xfId="3536"/>
    <cellStyle name="Percent 2 2 151" xfId="3537"/>
    <cellStyle name="Percent 2 2 152" xfId="3538"/>
    <cellStyle name="Percent 2 2 153" xfId="3539"/>
    <cellStyle name="Percent 2 2 154" xfId="3540"/>
    <cellStyle name="Percent 2 2 155" xfId="3541"/>
    <cellStyle name="Percent 2 2 156" xfId="3542"/>
    <cellStyle name="Percent 2 2 157" xfId="3543"/>
    <cellStyle name="Percent 2 2 158" xfId="3544"/>
    <cellStyle name="Percent 2 2 159" xfId="3545"/>
    <cellStyle name="Percent 2 2 16" xfId="3546"/>
    <cellStyle name="Percent 2 2 160" xfId="3547"/>
    <cellStyle name="Percent 2 2 161" xfId="3548"/>
    <cellStyle name="Percent 2 2 162" xfId="3549"/>
    <cellStyle name="Percent 2 2 163" xfId="3550"/>
    <cellStyle name="Percent 2 2 164" xfId="3551"/>
    <cellStyle name="Percent 2 2 165" xfId="3552"/>
    <cellStyle name="Percent 2 2 166" xfId="3553"/>
    <cellStyle name="Percent 2 2 167" xfId="3554"/>
    <cellStyle name="Percent 2 2 168" xfId="3555"/>
    <cellStyle name="Percent 2 2 169" xfId="3556"/>
    <cellStyle name="Percent 2 2 17" xfId="3557"/>
    <cellStyle name="Percent 2 2 170" xfId="3558"/>
    <cellStyle name="Percent 2 2 171" xfId="3559"/>
    <cellStyle name="Percent 2 2 172" xfId="3560"/>
    <cellStyle name="Percent 2 2 173" xfId="3561"/>
    <cellStyle name="Percent 2 2 174" xfId="3562"/>
    <cellStyle name="Percent 2 2 175" xfId="3563"/>
    <cellStyle name="Percent 2 2 176" xfId="3564"/>
    <cellStyle name="Percent 2 2 177" xfId="3565"/>
    <cellStyle name="Percent 2 2 178" xfId="3566"/>
    <cellStyle name="Percent 2 2 179" xfId="3567"/>
    <cellStyle name="Percent 2 2 18" xfId="3568"/>
    <cellStyle name="Percent 2 2 180" xfId="3569"/>
    <cellStyle name="Percent 2 2 181" xfId="3570"/>
    <cellStyle name="Percent 2 2 182" xfId="3571"/>
    <cellStyle name="Percent 2 2 183" xfId="3572"/>
    <cellStyle name="Percent 2 2 184" xfId="3573"/>
    <cellStyle name="Percent 2 2 185" xfId="3574"/>
    <cellStyle name="Percent 2 2 186" xfId="3575"/>
    <cellStyle name="Percent 2 2 187" xfId="3576"/>
    <cellStyle name="Percent 2 2 188" xfId="3577"/>
    <cellStyle name="Percent 2 2 189" xfId="3578"/>
    <cellStyle name="Percent 2 2 19" xfId="3579"/>
    <cellStyle name="Percent 2 2 190" xfId="3580"/>
    <cellStyle name="Percent 2 2 191" xfId="3581"/>
    <cellStyle name="Percent 2 2 192" xfId="3582"/>
    <cellStyle name="Percent 2 2 193" xfId="3583"/>
    <cellStyle name="Percent 2 2 194" xfId="3584"/>
    <cellStyle name="Percent 2 2 195" xfId="3585"/>
    <cellStyle name="Percent 2 2 196" xfId="3586"/>
    <cellStyle name="Percent 2 2 197" xfId="3587"/>
    <cellStyle name="Percent 2 2 198" xfId="3588"/>
    <cellStyle name="Percent 2 2 199" xfId="3589"/>
    <cellStyle name="Percent 2 2 2" xfId="3590"/>
    <cellStyle name="Percent 2 2 2 2" xfId="3591"/>
    <cellStyle name="Percent 2 2 2 2 2" xfId="5792"/>
    <cellStyle name="Percent 2 2 2 3" xfId="5793"/>
    <cellStyle name="Percent 2 2 2 4" xfId="5794"/>
    <cellStyle name="Percent 2 2 2 5" xfId="5795"/>
    <cellStyle name="Percent 2 2 20" xfId="3592"/>
    <cellStyle name="Percent 2 2 200" xfId="3593"/>
    <cellStyle name="Percent 2 2 201" xfId="3594"/>
    <cellStyle name="Percent 2 2 202" xfId="3595"/>
    <cellStyle name="Percent 2 2 203" xfId="3596"/>
    <cellStyle name="Percent 2 2 204" xfId="3597"/>
    <cellStyle name="Percent 2 2 205" xfId="3598"/>
    <cellStyle name="Percent 2 2 206" xfId="3599"/>
    <cellStyle name="Percent 2 2 207" xfId="3600"/>
    <cellStyle name="Percent 2 2 208" xfId="3601"/>
    <cellStyle name="Percent 2 2 209" xfId="3602"/>
    <cellStyle name="Percent 2 2 21" xfId="3603"/>
    <cellStyle name="Percent 2 2 210" xfId="3604"/>
    <cellStyle name="Percent 2 2 211" xfId="3605"/>
    <cellStyle name="Percent 2 2 212" xfId="3606"/>
    <cellStyle name="Percent 2 2 213" xfId="3607"/>
    <cellStyle name="Percent 2 2 214" xfId="3608"/>
    <cellStyle name="Percent 2 2 215" xfId="3609"/>
    <cellStyle name="Percent 2 2 216" xfId="3610"/>
    <cellStyle name="Percent 2 2 217" xfId="3611"/>
    <cellStyle name="Percent 2 2 218" xfId="3612"/>
    <cellStyle name="Percent 2 2 219" xfId="3613"/>
    <cellStyle name="Percent 2 2 22" xfId="3614"/>
    <cellStyle name="Percent 2 2 220" xfId="3615"/>
    <cellStyle name="Percent 2 2 221" xfId="3616"/>
    <cellStyle name="Percent 2 2 222" xfId="3617"/>
    <cellStyle name="Percent 2 2 223" xfId="3618"/>
    <cellStyle name="Percent 2 2 224" xfId="3619"/>
    <cellStyle name="Percent 2 2 225" xfId="3620"/>
    <cellStyle name="Percent 2 2 226" xfId="3621"/>
    <cellStyle name="Percent 2 2 227" xfId="3622"/>
    <cellStyle name="Percent 2 2 228" xfId="3623"/>
    <cellStyle name="Percent 2 2 229" xfId="3624"/>
    <cellStyle name="Percent 2 2 23" xfId="3625"/>
    <cellStyle name="Percent 2 2 230" xfId="3626"/>
    <cellStyle name="Percent 2 2 231" xfId="3627"/>
    <cellStyle name="Percent 2 2 232" xfId="3628"/>
    <cellStyle name="Percent 2 2 233" xfId="3629"/>
    <cellStyle name="Percent 2 2 234" xfId="3630"/>
    <cellStyle name="Percent 2 2 235" xfId="3631"/>
    <cellStyle name="Percent 2 2 236" xfId="3632"/>
    <cellStyle name="Percent 2 2 237" xfId="3633"/>
    <cellStyle name="Percent 2 2 238" xfId="3634"/>
    <cellStyle name="Percent 2 2 239" xfId="3635"/>
    <cellStyle name="Percent 2 2 24" xfId="3636"/>
    <cellStyle name="Percent 2 2 240" xfId="3637"/>
    <cellStyle name="Percent 2 2 241" xfId="3638"/>
    <cellStyle name="Percent 2 2 242" xfId="3639"/>
    <cellStyle name="Percent 2 2 243" xfId="3640"/>
    <cellStyle name="Percent 2 2 244" xfId="3641"/>
    <cellStyle name="Percent 2 2 245" xfId="3642"/>
    <cellStyle name="Percent 2 2 246" xfId="3643"/>
    <cellStyle name="Percent 2 2 247" xfId="3644"/>
    <cellStyle name="Percent 2 2 248" xfId="3645"/>
    <cellStyle name="Percent 2 2 249" xfId="3646"/>
    <cellStyle name="Percent 2 2 25" xfId="3647"/>
    <cellStyle name="Percent 2 2 250" xfId="3648"/>
    <cellStyle name="Percent 2 2 251" xfId="3649"/>
    <cellStyle name="Percent 2 2 252" xfId="3650"/>
    <cellStyle name="Percent 2 2 253" xfId="3651"/>
    <cellStyle name="Percent 2 2 254" xfId="3652"/>
    <cellStyle name="Percent 2 2 255" xfId="3653"/>
    <cellStyle name="Percent 2 2 256" xfId="3654"/>
    <cellStyle name="Percent 2 2 257" xfId="3655"/>
    <cellStyle name="Percent 2 2 258" xfId="3656"/>
    <cellStyle name="Percent 2 2 259" xfId="3657"/>
    <cellStyle name="Percent 2 2 26" xfId="3658"/>
    <cellStyle name="Percent 2 2 260" xfId="3659"/>
    <cellStyle name="Percent 2 2 261" xfId="3660"/>
    <cellStyle name="Percent 2 2 262" xfId="3661"/>
    <cellStyle name="Percent 2 2 263" xfId="3662"/>
    <cellStyle name="Percent 2 2 264" xfId="3663"/>
    <cellStyle name="Percent 2 2 265" xfId="3664"/>
    <cellStyle name="Percent 2 2 266" xfId="3665"/>
    <cellStyle name="Percent 2 2 267" xfId="3666"/>
    <cellStyle name="Percent 2 2 268" xfId="3667"/>
    <cellStyle name="Percent 2 2 269" xfId="3668"/>
    <cellStyle name="Percent 2 2 27" xfId="3669"/>
    <cellStyle name="Percent 2 2 270" xfId="3670"/>
    <cellStyle name="Percent 2 2 271" xfId="3671"/>
    <cellStyle name="Percent 2 2 272" xfId="3672"/>
    <cellStyle name="Percent 2 2 273" xfId="3673"/>
    <cellStyle name="Percent 2 2 274" xfId="3674"/>
    <cellStyle name="Percent 2 2 275" xfId="3675"/>
    <cellStyle name="Percent 2 2 276" xfId="3676"/>
    <cellStyle name="Percent 2 2 277" xfId="3677"/>
    <cellStyle name="Percent 2 2 278" xfId="3678"/>
    <cellStyle name="Percent 2 2 279" xfId="3679"/>
    <cellStyle name="Percent 2 2 28" xfId="3680"/>
    <cellStyle name="Percent 2 2 280" xfId="3681"/>
    <cellStyle name="Percent 2 2 281" xfId="3682"/>
    <cellStyle name="Percent 2 2 282" xfId="3683"/>
    <cellStyle name="Percent 2 2 283" xfId="3684"/>
    <cellStyle name="Percent 2 2 284" xfId="3685"/>
    <cellStyle name="Percent 2 2 285" xfId="3686"/>
    <cellStyle name="Percent 2 2 286" xfId="3687"/>
    <cellStyle name="Percent 2 2 287" xfId="3688"/>
    <cellStyle name="Percent 2 2 288" xfId="3689"/>
    <cellStyle name="Percent 2 2 289" xfId="3690"/>
    <cellStyle name="Percent 2 2 29" xfId="3691"/>
    <cellStyle name="Percent 2 2 290" xfId="3692"/>
    <cellStyle name="Percent 2 2 291" xfId="3693"/>
    <cellStyle name="Percent 2 2 292" xfId="3694"/>
    <cellStyle name="Percent 2 2 293" xfId="3695"/>
    <cellStyle name="Percent 2 2 294" xfId="3696"/>
    <cellStyle name="Percent 2 2 295" xfId="3697"/>
    <cellStyle name="Percent 2 2 296" xfId="3698"/>
    <cellStyle name="Percent 2 2 297" xfId="3699"/>
    <cellStyle name="Percent 2 2 298" xfId="3700"/>
    <cellStyle name="Percent 2 2 299" xfId="3701"/>
    <cellStyle name="Percent 2 2 3" xfId="3702"/>
    <cellStyle name="Percent 2 2 3 2" xfId="5796"/>
    <cellStyle name="Percent 2 2 3 3" xfId="5797"/>
    <cellStyle name="Percent 2 2 30" xfId="3703"/>
    <cellStyle name="Percent 2 2 300" xfId="3704"/>
    <cellStyle name="Percent 2 2 301" xfId="3705"/>
    <cellStyle name="Percent 2 2 302" xfId="3706"/>
    <cellStyle name="Percent 2 2 303" xfId="3707"/>
    <cellStyle name="Percent 2 2 304" xfId="3708"/>
    <cellStyle name="Percent 2 2 305" xfId="3709"/>
    <cellStyle name="Percent 2 2 306" xfId="3710"/>
    <cellStyle name="Percent 2 2 307" xfId="3711"/>
    <cellStyle name="Percent 2 2 308" xfId="3712"/>
    <cellStyle name="Percent 2 2 309" xfId="3713"/>
    <cellStyle name="Percent 2 2 31" xfId="3714"/>
    <cellStyle name="Percent 2 2 310" xfId="3715"/>
    <cellStyle name="Percent 2 2 311" xfId="3716"/>
    <cellStyle name="Percent 2 2 312" xfId="3717"/>
    <cellStyle name="Percent 2 2 313" xfId="3718"/>
    <cellStyle name="Percent 2 2 314" xfId="3719"/>
    <cellStyle name="Percent 2 2 315" xfId="3720"/>
    <cellStyle name="Percent 2 2 316" xfId="3721"/>
    <cellStyle name="Percent 2 2 317" xfId="3722"/>
    <cellStyle name="Percent 2 2 318" xfId="3723"/>
    <cellStyle name="Percent 2 2 319" xfId="3724"/>
    <cellStyle name="Percent 2 2 32" xfId="3725"/>
    <cellStyle name="Percent 2 2 320" xfId="3726"/>
    <cellStyle name="Percent 2 2 321" xfId="3727"/>
    <cellStyle name="Percent 2 2 322" xfId="3728"/>
    <cellStyle name="Percent 2 2 323" xfId="3729"/>
    <cellStyle name="Percent 2 2 324" xfId="3730"/>
    <cellStyle name="Percent 2 2 325" xfId="3731"/>
    <cellStyle name="Percent 2 2 326" xfId="3732"/>
    <cellStyle name="Percent 2 2 327" xfId="3733"/>
    <cellStyle name="Percent 2 2 328" xfId="3734"/>
    <cellStyle name="Percent 2 2 329" xfId="3735"/>
    <cellStyle name="Percent 2 2 33" xfId="3736"/>
    <cellStyle name="Percent 2 2 330" xfId="3737"/>
    <cellStyle name="Percent 2 2 331" xfId="3738"/>
    <cellStyle name="Percent 2 2 332" xfId="3739"/>
    <cellStyle name="Percent 2 2 333" xfId="3740"/>
    <cellStyle name="Percent 2 2 334" xfId="3741"/>
    <cellStyle name="Percent 2 2 335" xfId="3742"/>
    <cellStyle name="Percent 2 2 336" xfId="3743"/>
    <cellStyle name="Percent 2 2 337" xfId="3744"/>
    <cellStyle name="Percent 2 2 338" xfId="3745"/>
    <cellStyle name="Percent 2 2 339" xfId="3746"/>
    <cellStyle name="Percent 2 2 34" xfId="3747"/>
    <cellStyle name="Percent 2 2 340" xfId="3748"/>
    <cellStyle name="Percent 2 2 341" xfId="3749"/>
    <cellStyle name="Percent 2 2 342" xfId="3750"/>
    <cellStyle name="Percent 2 2 343" xfId="3751"/>
    <cellStyle name="Percent 2 2 344" xfId="3752"/>
    <cellStyle name="Percent 2 2 345" xfId="3753"/>
    <cellStyle name="Percent 2 2 346" xfId="3754"/>
    <cellStyle name="Percent 2 2 347" xfId="3755"/>
    <cellStyle name="Percent 2 2 348" xfId="3756"/>
    <cellStyle name="Percent 2 2 349" xfId="3757"/>
    <cellStyle name="Percent 2 2 35" xfId="3758"/>
    <cellStyle name="Percent 2 2 350" xfId="3759"/>
    <cellStyle name="Percent 2 2 351" xfId="3760"/>
    <cellStyle name="Percent 2 2 352" xfId="3761"/>
    <cellStyle name="Percent 2 2 353" xfId="3762"/>
    <cellStyle name="Percent 2 2 354" xfId="3763"/>
    <cellStyle name="Percent 2 2 355" xfId="3764"/>
    <cellStyle name="Percent 2 2 356" xfId="3765"/>
    <cellStyle name="Percent 2 2 357" xfId="3766"/>
    <cellStyle name="Percent 2 2 358" xfId="3767"/>
    <cellStyle name="Percent 2 2 359" xfId="3768"/>
    <cellStyle name="Percent 2 2 36" xfId="3769"/>
    <cellStyle name="Percent 2 2 360" xfId="3770"/>
    <cellStyle name="Percent 2 2 361" xfId="3771"/>
    <cellStyle name="Percent 2 2 362" xfId="3772"/>
    <cellStyle name="Percent 2 2 363" xfId="3773"/>
    <cellStyle name="Percent 2 2 364" xfId="3774"/>
    <cellStyle name="Percent 2 2 365" xfId="3775"/>
    <cellStyle name="Percent 2 2 366" xfId="3776"/>
    <cellStyle name="Percent 2 2 367" xfId="3777"/>
    <cellStyle name="Percent 2 2 368" xfId="3778"/>
    <cellStyle name="Percent 2 2 369" xfId="3779"/>
    <cellStyle name="Percent 2 2 37" xfId="3780"/>
    <cellStyle name="Percent 2 2 370" xfId="3781"/>
    <cellStyle name="Percent 2 2 371" xfId="3782"/>
    <cellStyle name="Percent 2 2 372" xfId="3783"/>
    <cellStyle name="Percent 2 2 373" xfId="3784"/>
    <cellStyle name="Percent 2 2 374" xfId="3785"/>
    <cellStyle name="Percent 2 2 375" xfId="3786"/>
    <cellStyle name="Percent 2 2 376" xfId="3787"/>
    <cellStyle name="Percent 2 2 377" xfId="3788"/>
    <cellStyle name="Percent 2 2 378" xfId="3789"/>
    <cellStyle name="Percent 2 2 379" xfId="3790"/>
    <cellStyle name="Percent 2 2 38" xfId="3791"/>
    <cellStyle name="Percent 2 2 380" xfId="3792"/>
    <cellStyle name="Percent 2 2 381" xfId="3793"/>
    <cellStyle name="Percent 2 2 382" xfId="3794"/>
    <cellStyle name="Percent 2 2 383" xfId="3795"/>
    <cellStyle name="Percent 2 2 384" xfId="3796"/>
    <cellStyle name="Percent 2 2 385" xfId="3797"/>
    <cellStyle name="Percent 2 2 386" xfId="3798"/>
    <cellStyle name="Percent 2 2 387" xfId="3799"/>
    <cellStyle name="Percent 2 2 388" xfId="3800"/>
    <cellStyle name="Percent 2 2 389" xfId="3801"/>
    <cellStyle name="Percent 2 2 39" xfId="3802"/>
    <cellStyle name="Percent 2 2 390" xfId="3803"/>
    <cellStyle name="Percent 2 2 391" xfId="3804"/>
    <cellStyle name="Percent 2 2 392" xfId="3805"/>
    <cellStyle name="Percent 2 2 393" xfId="3806"/>
    <cellStyle name="Percent 2 2 394" xfId="3807"/>
    <cellStyle name="Percent 2 2 395" xfId="3808"/>
    <cellStyle name="Percent 2 2 396" xfId="3809"/>
    <cellStyle name="Percent 2 2 397" xfId="3810"/>
    <cellStyle name="Percent 2 2 398" xfId="3811"/>
    <cellStyle name="Percent 2 2 399" xfId="3812"/>
    <cellStyle name="Percent 2 2 4" xfId="3813"/>
    <cellStyle name="Percent 2 2 40" xfId="3814"/>
    <cellStyle name="Percent 2 2 400" xfId="3815"/>
    <cellStyle name="Percent 2 2 401" xfId="3816"/>
    <cellStyle name="Percent 2 2 402" xfId="3817"/>
    <cellStyle name="Percent 2 2 403" xfId="3818"/>
    <cellStyle name="Percent 2 2 404" xfId="3819"/>
    <cellStyle name="Percent 2 2 405" xfId="3820"/>
    <cellStyle name="Percent 2 2 406" xfId="3821"/>
    <cellStyle name="Percent 2 2 407" xfId="3822"/>
    <cellStyle name="Percent 2 2 408" xfId="3823"/>
    <cellStyle name="Percent 2 2 409" xfId="3824"/>
    <cellStyle name="Percent 2 2 41" xfId="3825"/>
    <cellStyle name="Percent 2 2 410" xfId="3826"/>
    <cellStyle name="Percent 2 2 411" xfId="3827"/>
    <cellStyle name="Percent 2 2 412" xfId="3828"/>
    <cellStyle name="Percent 2 2 413" xfId="3829"/>
    <cellStyle name="Percent 2 2 414" xfId="3830"/>
    <cellStyle name="Percent 2 2 415" xfId="3831"/>
    <cellStyle name="Percent 2 2 416" xfId="3832"/>
    <cellStyle name="Percent 2 2 417" xfId="3833"/>
    <cellStyle name="Percent 2 2 418" xfId="3834"/>
    <cellStyle name="Percent 2 2 419" xfId="3835"/>
    <cellStyle name="Percent 2 2 42" xfId="3836"/>
    <cellStyle name="Percent 2 2 420" xfId="3837"/>
    <cellStyle name="Percent 2 2 421" xfId="3838"/>
    <cellStyle name="Percent 2 2 422" xfId="3839"/>
    <cellStyle name="Percent 2 2 423" xfId="3840"/>
    <cellStyle name="Percent 2 2 424" xfId="3841"/>
    <cellStyle name="Percent 2 2 425" xfId="3842"/>
    <cellStyle name="Percent 2 2 426" xfId="3843"/>
    <cellStyle name="Percent 2 2 427" xfId="3844"/>
    <cellStyle name="Percent 2 2 428" xfId="3845"/>
    <cellStyle name="Percent 2 2 429" xfId="3846"/>
    <cellStyle name="Percent 2 2 43" xfId="3847"/>
    <cellStyle name="Percent 2 2 430" xfId="3848"/>
    <cellStyle name="Percent 2 2 431" xfId="3849"/>
    <cellStyle name="Percent 2 2 432" xfId="3850"/>
    <cellStyle name="Percent 2 2 433" xfId="3851"/>
    <cellStyle name="Percent 2 2 434" xfId="3852"/>
    <cellStyle name="Percent 2 2 435" xfId="3853"/>
    <cellStyle name="Percent 2 2 436" xfId="3854"/>
    <cellStyle name="Percent 2 2 437" xfId="3855"/>
    <cellStyle name="Percent 2 2 438" xfId="3856"/>
    <cellStyle name="Percent 2 2 439" xfId="3857"/>
    <cellStyle name="Percent 2 2 44" xfId="3858"/>
    <cellStyle name="Percent 2 2 440" xfId="3859"/>
    <cellStyle name="Percent 2 2 441" xfId="3860"/>
    <cellStyle name="Percent 2 2 442" xfId="3861"/>
    <cellStyle name="Percent 2 2 443" xfId="3862"/>
    <cellStyle name="Percent 2 2 444" xfId="3863"/>
    <cellStyle name="Percent 2 2 445" xfId="3864"/>
    <cellStyle name="Percent 2 2 446" xfId="3865"/>
    <cellStyle name="Percent 2 2 447" xfId="3866"/>
    <cellStyle name="Percent 2 2 448" xfId="3867"/>
    <cellStyle name="Percent 2 2 449" xfId="3868"/>
    <cellStyle name="Percent 2 2 45" xfId="3869"/>
    <cellStyle name="Percent 2 2 450" xfId="3870"/>
    <cellStyle name="Percent 2 2 451" xfId="3871"/>
    <cellStyle name="Percent 2 2 452" xfId="3872"/>
    <cellStyle name="Percent 2 2 453" xfId="3873"/>
    <cellStyle name="Percent 2 2 454" xfId="3874"/>
    <cellStyle name="Percent 2 2 455" xfId="3875"/>
    <cellStyle name="Percent 2 2 456" xfId="3876"/>
    <cellStyle name="Percent 2 2 457" xfId="3877"/>
    <cellStyle name="Percent 2 2 458" xfId="3878"/>
    <cellStyle name="Percent 2 2 459" xfId="3879"/>
    <cellStyle name="Percent 2 2 46" xfId="3880"/>
    <cellStyle name="Percent 2 2 460" xfId="3881"/>
    <cellStyle name="Percent 2 2 461" xfId="3882"/>
    <cellStyle name="Percent 2 2 462" xfId="3883"/>
    <cellStyle name="Percent 2 2 463" xfId="3884"/>
    <cellStyle name="Percent 2 2 464" xfId="3885"/>
    <cellStyle name="Percent 2 2 465" xfId="3886"/>
    <cellStyle name="Percent 2 2 466" xfId="3887"/>
    <cellStyle name="Percent 2 2 467" xfId="3888"/>
    <cellStyle name="Percent 2 2 468" xfId="3889"/>
    <cellStyle name="Percent 2 2 469" xfId="3890"/>
    <cellStyle name="Percent 2 2 47" xfId="3891"/>
    <cellStyle name="Percent 2 2 470" xfId="3892"/>
    <cellStyle name="Percent 2 2 471" xfId="3893"/>
    <cellStyle name="Percent 2 2 472" xfId="3894"/>
    <cellStyle name="Percent 2 2 473" xfId="3895"/>
    <cellStyle name="Percent 2 2 474" xfId="3896"/>
    <cellStyle name="Percent 2 2 475" xfId="3897"/>
    <cellStyle name="Percent 2 2 476" xfId="3898"/>
    <cellStyle name="Percent 2 2 477" xfId="3899"/>
    <cellStyle name="Percent 2 2 478" xfId="3900"/>
    <cellStyle name="Percent 2 2 479" xfId="3901"/>
    <cellStyle name="Percent 2 2 48" xfId="3902"/>
    <cellStyle name="Percent 2 2 480" xfId="3903"/>
    <cellStyle name="Percent 2 2 481" xfId="3904"/>
    <cellStyle name="Percent 2 2 482" xfId="3905"/>
    <cellStyle name="Percent 2 2 483" xfId="3906"/>
    <cellStyle name="Percent 2 2 484" xfId="3907"/>
    <cellStyle name="Percent 2 2 485" xfId="3908"/>
    <cellStyle name="Percent 2 2 486" xfId="3909"/>
    <cellStyle name="Percent 2 2 487" xfId="3910"/>
    <cellStyle name="Percent 2 2 488" xfId="3911"/>
    <cellStyle name="Percent 2 2 489" xfId="3912"/>
    <cellStyle name="Percent 2 2 49" xfId="3913"/>
    <cellStyle name="Percent 2 2 490" xfId="3914"/>
    <cellStyle name="Percent 2 2 491" xfId="3915"/>
    <cellStyle name="Percent 2 2 492" xfId="3916"/>
    <cellStyle name="Percent 2 2 493" xfId="3917"/>
    <cellStyle name="Percent 2 2 494" xfId="3918"/>
    <cellStyle name="Percent 2 2 495" xfId="3919"/>
    <cellStyle name="Percent 2 2 496" xfId="3920"/>
    <cellStyle name="Percent 2 2 497" xfId="3921"/>
    <cellStyle name="Percent 2 2 498" xfId="3922"/>
    <cellStyle name="Percent 2 2 499" xfId="3923"/>
    <cellStyle name="Percent 2 2 5" xfId="3924"/>
    <cellStyle name="Percent 2 2 50" xfId="3925"/>
    <cellStyle name="Percent 2 2 500" xfId="3926"/>
    <cellStyle name="Percent 2 2 501" xfId="3927"/>
    <cellStyle name="Percent 2 2 502" xfId="3928"/>
    <cellStyle name="Percent 2 2 503" xfId="3929"/>
    <cellStyle name="Percent 2 2 504" xfId="3930"/>
    <cellStyle name="Percent 2 2 505" xfId="3931"/>
    <cellStyle name="Percent 2 2 506" xfId="3932"/>
    <cellStyle name="Percent 2 2 507" xfId="3933"/>
    <cellStyle name="Percent 2 2 508" xfId="3934"/>
    <cellStyle name="Percent 2 2 509" xfId="3935"/>
    <cellStyle name="Percent 2 2 51" xfId="3936"/>
    <cellStyle name="Percent 2 2 510" xfId="3937"/>
    <cellStyle name="Percent 2 2 511" xfId="3938"/>
    <cellStyle name="Percent 2 2 512" xfId="3939"/>
    <cellStyle name="Percent 2 2 513" xfId="3940"/>
    <cellStyle name="Percent 2 2 514" xfId="3941"/>
    <cellStyle name="Percent 2 2 515" xfId="3942"/>
    <cellStyle name="Percent 2 2 516" xfId="3943"/>
    <cellStyle name="Percent 2 2 517" xfId="3944"/>
    <cellStyle name="Percent 2 2 518" xfId="3945"/>
    <cellStyle name="Percent 2 2 519" xfId="3946"/>
    <cellStyle name="Percent 2 2 52" xfId="3947"/>
    <cellStyle name="Percent 2 2 520" xfId="3948"/>
    <cellStyle name="Percent 2 2 521" xfId="3949"/>
    <cellStyle name="Percent 2 2 522" xfId="3950"/>
    <cellStyle name="Percent 2 2 523" xfId="3951"/>
    <cellStyle name="Percent 2 2 524" xfId="3952"/>
    <cellStyle name="Percent 2 2 525" xfId="3953"/>
    <cellStyle name="Percent 2 2 526" xfId="3954"/>
    <cellStyle name="Percent 2 2 527" xfId="3955"/>
    <cellStyle name="Percent 2 2 528" xfId="3956"/>
    <cellStyle name="Percent 2 2 529" xfId="3957"/>
    <cellStyle name="Percent 2 2 53" xfId="3958"/>
    <cellStyle name="Percent 2 2 530" xfId="3959"/>
    <cellStyle name="Percent 2 2 531" xfId="3960"/>
    <cellStyle name="Percent 2 2 532" xfId="3961"/>
    <cellStyle name="Percent 2 2 533" xfId="3962"/>
    <cellStyle name="Percent 2 2 534" xfId="3963"/>
    <cellStyle name="Percent 2 2 535" xfId="3964"/>
    <cellStyle name="Percent 2 2 536" xfId="3965"/>
    <cellStyle name="Percent 2 2 537" xfId="3966"/>
    <cellStyle name="Percent 2 2 538" xfId="3967"/>
    <cellStyle name="Percent 2 2 539" xfId="3968"/>
    <cellStyle name="Percent 2 2 54" xfId="3969"/>
    <cellStyle name="Percent 2 2 540" xfId="3970"/>
    <cellStyle name="Percent 2 2 541" xfId="3971"/>
    <cellStyle name="Percent 2 2 542" xfId="3972"/>
    <cellStyle name="Percent 2 2 543" xfId="3973"/>
    <cellStyle name="Percent 2 2 544" xfId="3974"/>
    <cellStyle name="Percent 2 2 545" xfId="3975"/>
    <cellStyle name="Percent 2 2 546" xfId="3976"/>
    <cellStyle name="Percent 2 2 547" xfId="3977"/>
    <cellStyle name="Percent 2 2 548" xfId="3978"/>
    <cellStyle name="Percent 2 2 549" xfId="3979"/>
    <cellStyle name="Percent 2 2 55" xfId="3980"/>
    <cellStyle name="Percent 2 2 550" xfId="3981"/>
    <cellStyle name="Percent 2 2 551" xfId="3982"/>
    <cellStyle name="Percent 2 2 552" xfId="3983"/>
    <cellStyle name="Percent 2 2 553" xfId="3984"/>
    <cellStyle name="Percent 2 2 554" xfId="3985"/>
    <cellStyle name="Percent 2 2 555" xfId="3986"/>
    <cellStyle name="Percent 2 2 556" xfId="3987"/>
    <cellStyle name="Percent 2 2 557" xfId="3988"/>
    <cellStyle name="Percent 2 2 558" xfId="3989"/>
    <cellStyle name="Percent 2 2 559" xfId="3990"/>
    <cellStyle name="Percent 2 2 56" xfId="3991"/>
    <cellStyle name="Percent 2 2 560" xfId="3992"/>
    <cellStyle name="Percent 2 2 561" xfId="3993"/>
    <cellStyle name="Percent 2 2 562" xfId="3994"/>
    <cellStyle name="Percent 2 2 563" xfId="3995"/>
    <cellStyle name="Percent 2 2 564" xfId="3996"/>
    <cellStyle name="Percent 2 2 565" xfId="3997"/>
    <cellStyle name="Percent 2 2 566" xfId="3998"/>
    <cellStyle name="Percent 2 2 567" xfId="3999"/>
    <cellStyle name="Percent 2 2 568" xfId="4000"/>
    <cellStyle name="Percent 2 2 569" xfId="4001"/>
    <cellStyle name="Percent 2 2 57" xfId="4002"/>
    <cellStyle name="Percent 2 2 570" xfId="4003"/>
    <cellStyle name="Percent 2 2 571" xfId="4004"/>
    <cellStyle name="Percent 2 2 572" xfId="4005"/>
    <cellStyle name="Percent 2 2 573" xfId="4006"/>
    <cellStyle name="Percent 2 2 574" xfId="4007"/>
    <cellStyle name="Percent 2 2 575" xfId="4008"/>
    <cellStyle name="Percent 2 2 576" xfId="4009"/>
    <cellStyle name="Percent 2 2 577" xfId="4010"/>
    <cellStyle name="Percent 2 2 578" xfId="4011"/>
    <cellStyle name="Percent 2 2 579" xfId="4012"/>
    <cellStyle name="Percent 2 2 58" xfId="4013"/>
    <cellStyle name="Percent 2 2 580" xfId="4014"/>
    <cellStyle name="Percent 2 2 581" xfId="4015"/>
    <cellStyle name="Percent 2 2 582" xfId="4016"/>
    <cellStyle name="Percent 2 2 583" xfId="4017"/>
    <cellStyle name="Percent 2 2 584" xfId="4018"/>
    <cellStyle name="Percent 2 2 585" xfId="4019"/>
    <cellStyle name="Percent 2 2 586" xfId="4020"/>
    <cellStyle name="Percent 2 2 587" xfId="4021"/>
    <cellStyle name="Percent 2 2 588" xfId="4022"/>
    <cellStyle name="Percent 2 2 589" xfId="4023"/>
    <cellStyle name="Percent 2 2 59" xfId="4024"/>
    <cellStyle name="Percent 2 2 590" xfId="4025"/>
    <cellStyle name="Percent 2 2 591" xfId="4026"/>
    <cellStyle name="Percent 2 2 592" xfId="4027"/>
    <cellStyle name="Percent 2 2 593" xfId="4028"/>
    <cellStyle name="Percent 2 2 594" xfId="4029"/>
    <cellStyle name="Percent 2 2 595" xfId="4030"/>
    <cellStyle name="Percent 2 2 596" xfId="4031"/>
    <cellStyle name="Percent 2 2 597" xfId="4032"/>
    <cellStyle name="Percent 2 2 598" xfId="4033"/>
    <cellStyle name="Percent 2 2 599" xfId="4034"/>
    <cellStyle name="Percent 2 2 6" xfId="4035"/>
    <cellStyle name="Percent 2 2 60" xfId="4036"/>
    <cellStyle name="Percent 2 2 600" xfId="4037"/>
    <cellStyle name="Percent 2 2 601" xfId="4038"/>
    <cellStyle name="Percent 2 2 602" xfId="4039"/>
    <cellStyle name="Percent 2 2 603" xfId="4040"/>
    <cellStyle name="Percent 2 2 604" xfId="4041"/>
    <cellStyle name="Percent 2 2 605" xfId="4042"/>
    <cellStyle name="Percent 2 2 606" xfId="4043"/>
    <cellStyle name="Percent 2 2 607" xfId="4044"/>
    <cellStyle name="Percent 2 2 608" xfId="4045"/>
    <cellStyle name="Percent 2 2 609" xfId="4046"/>
    <cellStyle name="Percent 2 2 61" xfId="4047"/>
    <cellStyle name="Percent 2 2 610" xfId="4048"/>
    <cellStyle name="Percent 2 2 611" xfId="4049"/>
    <cellStyle name="Percent 2 2 612" xfId="4050"/>
    <cellStyle name="Percent 2 2 613" xfId="4051"/>
    <cellStyle name="Percent 2 2 614" xfId="4052"/>
    <cellStyle name="Percent 2 2 615" xfId="4053"/>
    <cellStyle name="Percent 2 2 616" xfId="4054"/>
    <cellStyle name="Percent 2 2 617" xfId="4055"/>
    <cellStyle name="Percent 2 2 618" xfId="4056"/>
    <cellStyle name="Percent 2 2 619" xfId="4057"/>
    <cellStyle name="Percent 2 2 62" xfId="4058"/>
    <cellStyle name="Percent 2 2 620" xfId="4059"/>
    <cellStyle name="Percent 2 2 621" xfId="4060"/>
    <cellStyle name="Percent 2 2 622" xfId="4061"/>
    <cellStyle name="Percent 2 2 623" xfId="4062"/>
    <cellStyle name="Percent 2 2 624" xfId="4063"/>
    <cellStyle name="Percent 2 2 625" xfId="4064"/>
    <cellStyle name="Percent 2 2 626" xfId="4065"/>
    <cellStyle name="Percent 2 2 627" xfId="4066"/>
    <cellStyle name="Percent 2 2 628" xfId="4067"/>
    <cellStyle name="Percent 2 2 629" xfId="4068"/>
    <cellStyle name="Percent 2 2 63" xfId="4069"/>
    <cellStyle name="Percent 2 2 630" xfId="4070"/>
    <cellStyle name="Percent 2 2 631" xfId="4071"/>
    <cellStyle name="Percent 2 2 632" xfId="4072"/>
    <cellStyle name="Percent 2 2 633" xfId="4073"/>
    <cellStyle name="Percent 2 2 634" xfId="4074"/>
    <cellStyle name="Percent 2 2 635" xfId="4075"/>
    <cellStyle name="Percent 2 2 636" xfId="4076"/>
    <cellStyle name="Percent 2 2 637" xfId="4077"/>
    <cellStyle name="Percent 2 2 638" xfId="4078"/>
    <cellStyle name="Percent 2 2 639" xfId="4079"/>
    <cellStyle name="Percent 2 2 64" xfId="4080"/>
    <cellStyle name="Percent 2 2 640" xfId="4081"/>
    <cellStyle name="Percent 2 2 641" xfId="4082"/>
    <cellStyle name="Percent 2 2 642" xfId="4083"/>
    <cellStyle name="Percent 2 2 643" xfId="4084"/>
    <cellStyle name="Percent 2 2 644" xfId="4085"/>
    <cellStyle name="Percent 2 2 645" xfId="4086"/>
    <cellStyle name="Percent 2 2 646" xfId="4087"/>
    <cellStyle name="Percent 2 2 647" xfId="4088"/>
    <cellStyle name="Percent 2 2 648" xfId="4089"/>
    <cellStyle name="Percent 2 2 649" xfId="4090"/>
    <cellStyle name="Percent 2 2 65" xfId="4091"/>
    <cellStyle name="Percent 2 2 650" xfId="4092"/>
    <cellStyle name="Percent 2 2 651" xfId="4093"/>
    <cellStyle name="Percent 2 2 652" xfId="4094"/>
    <cellStyle name="Percent 2 2 653" xfId="4095"/>
    <cellStyle name="Percent 2 2 654" xfId="4096"/>
    <cellStyle name="Percent 2 2 655" xfId="4097"/>
    <cellStyle name="Percent 2 2 656" xfId="4098"/>
    <cellStyle name="Percent 2 2 657" xfId="4099"/>
    <cellStyle name="Percent 2 2 658" xfId="4100"/>
    <cellStyle name="Percent 2 2 659" xfId="4101"/>
    <cellStyle name="Percent 2 2 66" xfId="4102"/>
    <cellStyle name="Percent 2 2 660" xfId="4103"/>
    <cellStyle name="Percent 2 2 661" xfId="4104"/>
    <cellStyle name="Percent 2 2 662" xfId="4105"/>
    <cellStyle name="Percent 2 2 663" xfId="4106"/>
    <cellStyle name="Percent 2 2 664" xfId="4107"/>
    <cellStyle name="Percent 2 2 665" xfId="4108"/>
    <cellStyle name="Percent 2 2 666" xfId="4109"/>
    <cellStyle name="Percent 2 2 667" xfId="4110"/>
    <cellStyle name="Percent 2 2 668" xfId="4111"/>
    <cellStyle name="Percent 2 2 669" xfId="4112"/>
    <cellStyle name="Percent 2 2 67" xfId="4113"/>
    <cellStyle name="Percent 2 2 670" xfId="4114"/>
    <cellStyle name="Percent 2 2 671" xfId="4115"/>
    <cellStyle name="Percent 2 2 672" xfId="4116"/>
    <cellStyle name="Percent 2 2 673" xfId="4117"/>
    <cellStyle name="Percent 2 2 674" xfId="4118"/>
    <cellStyle name="Percent 2 2 675" xfId="4119"/>
    <cellStyle name="Percent 2 2 676" xfId="4120"/>
    <cellStyle name="Percent 2 2 677" xfId="4121"/>
    <cellStyle name="Percent 2 2 678" xfId="4122"/>
    <cellStyle name="Percent 2 2 679" xfId="4123"/>
    <cellStyle name="Percent 2 2 68" xfId="4124"/>
    <cellStyle name="Percent 2 2 680" xfId="4125"/>
    <cellStyle name="Percent 2 2 681" xfId="4126"/>
    <cellStyle name="Percent 2 2 682" xfId="4127"/>
    <cellStyle name="Percent 2 2 683" xfId="4128"/>
    <cellStyle name="Percent 2 2 684" xfId="4129"/>
    <cellStyle name="Percent 2 2 685" xfId="4130"/>
    <cellStyle name="Percent 2 2 686" xfId="4131"/>
    <cellStyle name="Percent 2 2 687" xfId="4132"/>
    <cellStyle name="Percent 2 2 688" xfId="4133"/>
    <cellStyle name="Percent 2 2 689" xfId="4134"/>
    <cellStyle name="Percent 2 2 69" xfId="4135"/>
    <cellStyle name="Percent 2 2 690" xfId="4136"/>
    <cellStyle name="Percent 2 2 691" xfId="4137"/>
    <cellStyle name="Percent 2 2 692" xfId="4138"/>
    <cellStyle name="Percent 2 2 693" xfId="4139"/>
    <cellStyle name="Percent 2 2 694" xfId="4140"/>
    <cellStyle name="Percent 2 2 695" xfId="4141"/>
    <cellStyle name="Percent 2 2 696" xfId="4142"/>
    <cellStyle name="Percent 2 2 697" xfId="4143"/>
    <cellStyle name="Percent 2 2 698" xfId="4144"/>
    <cellStyle name="Percent 2 2 699" xfId="4145"/>
    <cellStyle name="Percent 2 2 7" xfId="4146"/>
    <cellStyle name="Percent 2 2 70" xfId="4147"/>
    <cellStyle name="Percent 2 2 700" xfId="4148"/>
    <cellStyle name="Percent 2 2 701" xfId="4149"/>
    <cellStyle name="Percent 2 2 702" xfId="4150"/>
    <cellStyle name="Percent 2 2 703" xfId="4151"/>
    <cellStyle name="Percent 2 2 704" xfId="4152"/>
    <cellStyle name="Percent 2 2 705" xfId="4153"/>
    <cellStyle name="Percent 2 2 706" xfId="4154"/>
    <cellStyle name="Percent 2 2 707" xfId="4155"/>
    <cellStyle name="Percent 2 2 708" xfId="4156"/>
    <cellStyle name="Percent 2 2 709" xfId="4157"/>
    <cellStyle name="Percent 2 2 71" xfId="4158"/>
    <cellStyle name="Percent 2 2 710" xfId="4159"/>
    <cellStyle name="Percent 2 2 711" xfId="4160"/>
    <cellStyle name="Percent 2 2 712" xfId="4161"/>
    <cellStyle name="Percent 2 2 713" xfId="4162"/>
    <cellStyle name="Percent 2 2 714" xfId="4163"/>
    <cellStyle name="Percent 2 2 715" xfId="4164"/>
    <cellStyle name="Percent 2 2 716" xfId="4165"/>
    <cellStyle name="Percent 2 2 717" xfId="4166"/>
    <cellStyle name="Percent 2 2 718" xfId="4167"/>
    <cellStyle name="Percent 2 2 719" xfId="4168"/>
    <cellStyle name="Percent 2 2 72" xfId="4169"/>
    <cellStyle name="Percent 2 2 720" xfId="4170"/>
    <cellStyle name="Percent 2 2 721" xfId="4171"/>
    <cellStyle name="Percent 2 2 722" xfId="4172"/>
    <cellStyle name="Percent 2 2 723" xfId="4173"/>
    <cellStyle name="Percent 2 2 724" xfId="4174"/>
    <cellStyle name="Percent 2 2 725" xfId="4175"/>
    <cellStyle name="Percent 2 2 726" xfId="4176"/>
    <cellStyle name="Percent 2 2 727" xfId="4177"/>
    <cellStyle name="Percent 2 2 728" xfId="4178"/>
    <cellStyle name="Percent 2 2 729" xfId="4179"/>
    <cellStyle name="Percent 2 2 73" xfId="4180"/>
    <cellStyle name="Percent 2 2 730" xfId="4181"/>
    <cellStyle name="Percent 2 2 731" xfId="4182"/>
    <cellStyle name="Percent 2 2 732" xfId="4183"/>
    <cellStyle name="Percent 2 2 733" xfId="4184"/>
    <cellStyle name="Percent 2 2 734" xfId="4185"/>
    <cellStyle name="Percent 2 2 735" xfId="4186"/>
    <cellStyle name="Percent 2 2 736" xfId="4187"/>
    <cellStyle name="Percent 2 2 737" xfId="4188"/>
    <cellStyle name="Percent 2 2 738" xfId="4189"/>
    <cellStyle name="Percent 2 2 739" xfId="4190"/>
    <cellStyle name="Percent 2 2 74" xfId="4191"/>
    <cellStyle name="Percent 2 2 740" xfId="4192"/>
    <cellStyle name="Percent 2 2 741" xfId="4193"/>
    <cellStyle name="Percent 2 2 742" xfId="4194"/>
    <cellStyle name="Percent 2 2 743" xfId="4195"/>
    <cellStyle name="Percent 2 2 744" xfId="4196"/>
    <cellStyle name="Percent 2 2 745" xfId="4197"/>
    <cellStyle name="Percent 2 2 746" xfId="4198"/>
    <cellStyle name="Percent 2 2 747" xfId="4199"/>
    <cellStyle name="Percent 2 2 748" xfId="4200"/>
    <cellStyle name="Percent 2 2 749" xfId="4201"/>
    <cellStyle name="Percent 2 2 75" xfId="4202"/>
    <cellStyle name="Percent 2 2 750" xfId="4203"/>
    <cellStyle name="Percent 2 2 751" xfId="4204"/>
    <cellStyle name="Percent 2 2 752" xfId="4205"/>
    <cellStyle name="Percent 2 2 753" xfId="4206"/>
    <cellStyle name="Percent 2 2 754" xfId="4207"/>
    <cellStyle name="Percent 2 2 755" xfId="4208"/>
    <cellStyle name="Percent 2 2 756" xfId="4209"/>
    <cellStyle name="Percent 2 2 757" xfId="4210"/>
    <cellStyle name="Percent 2 2 758" xfId="4211"/>
    <cellStyle name="Percent 2 2 759" xfId="4212"/>
    <cellStyle name="Percent 2 2 76" xfId="4213"/>
    <cellStyle name="Percent 2 2 760" xfId="4214"/>
    <cellStyle name="Percent 2 2 761" xfId="4215"/>
    <cellStyle name="Percent 2 2 762" xfId="4216"/>
    <cellStyle name="Percent 2 2 763" xfId="4217"/>
    <cellStyle name="Percent 2 2 764" xfId="4218"/>
    <cellStyle name="Percent 2 2 765" xfId="4219"/>
    <cellStyle name="Percent 2 2 766" xfId="4220"/>
    <cellStyle name="Percent 2 2 767" xfId="4221"/>
    <cellStyle name="Percent 2 2 768" xfId="4222"/>
    <cellStyle name="Percent 2 2 769" xfId="4223"/>
    <cellStyle name="Percent 2 2 77" xfId="4224"/>
    <cellStyle name="Percent 2 2 770" xfId="4225"/>
    <cellStyle name="Percent 2 2 771" xfId="4226"/>
    <cellStyle name="Percent 2 2 772" xfId="4227"/>
    <cellStyle name="Percent 2 2 773" xfId="4228"/>
    <cellStyle name="Percent 2 2 774" xfId="4229"/>
    <cellStyle name="Percent 2 2 775" xfId="4230"/>
    <cellStyle name="Percent 2 2 776" xfId="4231"/>
    <cellStyle name="Percent 2 2 777" xfId="4232"/>
    <cellStyle name="Percent 2 2 778" xfId="4233"/>
    <cellStyle name="Percent 2 2 779" xfId="4234"/>
    <cellStyle name="Percent 2 2 78" xfId="4235"/>
    <cellStyle name="Percent 2 2 780" xfId="4236"/>
    <cellStyle name="Percent 2 2 781" xfId="4237"/>
    <cellStyle name="Percent 2 2 782" xfId="4238"/>
    <cellStyle name="Percent 2 2 783" xfId="4239"/>
    <cellStyle name="Percent 2 2 784" xfId="4240"/>
    <cellStyle name="Percent 2 2 785" xfId="4241"/>
    <cellStyle name="Percent 2 2 786" xfId="4242"/>
    <cellStyle name="Percent 2 2 787" xfId="4243"/>
    <cellStyle name="Percent 2 2 788" xfId="4244"/>
    <cellStyle name="Percent 2 2 789" xfId="4245"/>
    <cellStyle name="Percent 2 2 79" xfId="4246"/>
    <cellStyle name="Percent 2 2 790" xfId="4247"/>
    <cellStyle name="Percent 2 2 791" xfId="4248"/>
    <cellStyle name="Percent 2 2 792" xfId="4249"/>
    <cellStyle name="Percent 2 2 793" xfId="4250"/>
    <cellStyle name="Percent 2 2 794" xfId="4251"/>
    <cellStyle name="Percent 2 2 795" xfId="4252"/>
    <cellStyle name="Percent 2 2 796" xfId="4253"/>
    <cellStyle name="Percent 2 2 797" xfId="4254"/>
    <cellStyle name="Percent 2 2 798" xfId="4255"/>
    <cellStyle name="Percent 2 2 799" xfId="4256"/>
    <cellStyle name="Percent 2 2 8" xfId="4257"/>
    <cellStyle name="Percent 2 2 80" xfId="4258"/>
    <cellStyle name="Percent 2 2 800" xfId="4259"/>
    <cellStyle name="Percent 2 2 801" xfId="4260"/>
    <cellStyle name="Percent 2 2 802" xfId="4261"/>
    <cellStyle name="Percent 2 2 803" xfId="4262"/>
    <cellStyle name="Percent 2 2 804" xfId="4263"/>
    <cellStyle name="Percent 2 2 805" xfId="4264"/>
    <cellStyle name="Percent 2 2 806" xfId="4265"/>
    <cellStyle name="Percent 2 2 807" xfId="4266"/>
    <cellStyle name="Percent 2 2 808" xfId="4267"/>
    <cellStyle name="Percent 2 2 809" xfId="4268"/>
    <cellStyle name="Percent 2 2 81" xfId="4269"/>
    <cellStyle name="Percent 2 2 810" xfId="4270"/>
    <cellStyle name="Percent 2 2 811" xfId="4271"/>
    <cellStyle name="Percent 2 2 812" xfId="4272"/>
    <cellStyle name="Percent 2 2 813" xfId="4273"/>
    <cellStyle name="Percent 2 2 814" xfId="4274"/>
    <cellStyle name="Percent 2 2 815" xfId="4275"/>
    <cellStyle name="Percent 2 2 816" xfId="4276"/>
    <cellStyle name="Percent 2 2 817" xfId="4277"/>
    <cellStyle name="Percent 2 2 818" xfId="4278"/>
    <cellStyle name="Percent 2 2 819" xfId="4279"/>
    <cellStyle name="Percent 2 2 82" xfId="4280"/>
    <cellStyle name="Percent 2 2 820" xfId="4281"/>
    <cellStyle name="Percent 2 2 821" xfId="4282"/>
    <cellStyle name="Percent 2 2 822" xfId="4283"/>
    <cellStyle name="Percent 2 2 823" xfId="4284"/>
    <cellStyle name="Percent 2 2 824" xfId="4285"/>
    <cellStyle name="Percent 2 2 825" xfId="4286"/>
    <cellStyle name="Percent 2 2 826" xfId="4287"/>
    <cellStyle name="Percent 2 2 827" xfId="4288"/>
    <cellStyle name="Percent 2 2 828" xfId="4289"/>
    <cellStyle name="Percent 2 2 829" xfId="4290"/>
    <cellStyle name="Percent 2 2 83" xfId="4291"/>
    <cellStyle name="Percent 2 2 830" xfId="4292"/>
    <cellStyle name="Percent 2 2 831" xfId="4293"/>
    <cellStyle name="Percent 2 2 832" xfId="4294"/>
    <cellStyle name="Percent 2 2 833" xfId="4295"/>
    <cellStyle name="Percent 2 2 834" xfId="4296"/>
    <cellStyle name="Percent 2 2 835" xfId="4297"/>
    <cellStyle name="Percent 2 2 836" xfId="4298"/>
    <cellStyle name="Percent 2 2 837" xfId="4299"/>
    <cellStyle name="Percent 2 2 838" xfId="4300"/>
    <cellStyle name="Percent 2 2 839" xfId="4301"/>
    <cellStyle name="Percent 2 2 84" xfId="4302"/>
    <cellStyle name="Percent 2 2 840" xfId="4303"/>
    <cellStyle name="Percent 2 2 841" xfId="4304"/>
    <cellStyle name="Percent 2 2 842" xfId="4305"/>
    <cellStyle name="Percent 2 2 843" xfId="4306"/>
    <cellStyle name="Percent 2 2 844" xfId="5798"/>
    <cellStyle name="Percent 2 2 845" xfId="5799"/>
    <cellStyle name="Percent 2 2 846" xfId="5800"/>
    <cellStyle name="Percent 2 2 85" xfId="4307"/>
    <cellStyle name="Percent 2 2 86" xfId="4308"/>
    <cellStyle name="Percent 2 2 87" xfId="4309"/>
    <cellStyle name="Percent 2 2 88" xfId="4310"/>
    <cellStyle name="Percent 2 2 89" xfId="4311"/>
    <cellStyle name="Percent 2 2 9" xfId="4312"/>
    <cellStyle name="Percent 2 2 90" xfId="4313"/>
    <cellStyle name="Percent 2 2 91" xfId="4314"/>
    <cellStyle name="Percent 2 2 92" xfId="4315"/>
    <cellStyle name="Percent 2 2 93" xfId="4316"/>
    <cellStyle name="Percent 2 2 94" xfId="4317"/>
    <cellStyle name="Percent 2 2 95" xfId="4318"/>
    <cellStyle name="Percent 2 2 96" xfId="4319"/>
    <cellStyle name="Percent 2 2 97" xfId="4320"/>
    <cellStyle name="Percent 2 2 98" xfId="4321"/>
    <cellStyle name="Percent 2 2 99" xfId="4322"/>
    <cellStyle name="Percent 2 20" xfId="4323"/>
    <cellStyle name="Percent 2 200" xfId="4324"/>
    <cellStyle name="Percent 2 201" xfId="4325"/>
    <cellStyle name="Percent 2 202" xfId="4326"/>
    <cellStyle name="Percent 2 203" xfId="4327"/>
    <cellStyle name="Percent 2 204" xfId="4328"/>
    <cellStyle name="Percent 2 205" xfId="4329"/>
    <cellStyle name="Percent 2 206" xfId="4330"/>
    <cellStyle name="Percent 2 207" xfId="4331"/>
    <cellStyle name="Percent 2 208" xfId="4332"/>
    <cellStyle name="Percent 2 209" xfId="4333"/>
    <cellStyle name="Percent 2 21" xfId="4334"/>
    <cellStyle name="Percent 2 210" xfId="4335"/>
    <cellStyle name="Percent 2 211" xfId="4336"/>
    <cellStyle name="Percent 2 212" xfId="4337"/>
    <cellStyle name="Percent 2 213" xfId="4338"/>
    <cellStyle name="Percent 2 214" xfId="4339"/>
    <cellStyle name="Percent 2 215" xfId="4340"/>
    <cellStyle name="Percent 2 216" xfId="4341"/>
    <cellStyle name="Percent 2 217" xfId="4342"/>
    <cellStyle name="Percent 2 218" xfId="4343"/>
    <cellStyle name="Percent 2 219" xfId="4344"/>
    <cellStyle name="Percent 2 22" xfId="4345"/>
    <cellStyle name="Percent 2 220" xfId="4346"/>
    <cellStyle name="Percent 2 221" xfId="4347"/>
    <cellStyle name="Percent 2 222" xfId="4348"/>
    <cellStyle name="Percent 2 223" xfId="4349"/>
    <cellStyle name="Percent 2 224" xfId="4350"/>
    <cellStyle name="Percent 2 225" xfId="4351"/>
    <cellStyle name="Percent 2 226" xfId="4352"/>
    <cellStyle name="Percent 2 227" xfId="4353"/>
    <cellStyle name="Percent 2 228" xfId="4354"/>
    <cellStyle name="Percent 2 229" xfId="4355"/>
    <cellStyle name="Percent 2 23" xfId="4356"/>
    <cellStyle name="Percent 2 230" xfId="4357"/>
    <cellStyle name="Percent 2 231" xfId="4358"/>
    <cellStyle name="Percent 2 232" xfId="4359"/>
    <cellStyle name="Percent 2 233" xfId="4360"/>
    <cellStyle name="Percent 2 234" xfId="4361"/>
    <cellStyle name="Percent 2 235" xfId="4362"/>
    <cellStyle name="Percent 2 236" xfId="4363"/>
    <cellStyle name="Percent 2 237" xfId="4364"/>
    <cellStyle name="Percent 2 238" xfId="4365"/>
    <cellStyle name="Percent 2 239" xfId="4366"/>
    <cellStyle name="Percent 2 24" xfId="4367"/>
    <cellStyle name="Percent 2 240" xfId="4368"/>
    <cellStyle name="Percent 2 241" xfId="4369"/>
    <cellStyle name="Percent 2 242" xfId="4370"/>
    <cellStyle name="Percent 2 243" xfId="4371"/>
    <cellStyle name="Percent 2 244" xfId="4372"/>
    <cellStyle name="Percent 2 245" xfId="4373"/>
    <cellStyle name="Percent 2 246" xfId="4374"/>
    <cellStyle name="Percent 2 247" xfId="4375"/>
    <cellStyle name="Percent 2 248" xfId="4376"/>
    <cellStyle name="Percent 2 249" xfId="4377"/>
    <cellStyle name="Percent 2 25" xfId="4378"/>
    <cellStyle name="Percent 2 250" xfId="4379"/>
    <cellStyle name="Percent 2 251" xfId="4380"/>
    <cellStyle name="Percent 2 252" xfId="4381"/>
    <cellStyle name="Percent 2 253" xfId="4382"/>
    <cellStyle name="Percent 2 254" xfId="4383"/>
    <cellStyle name="Percent 2 255" xfId="4384"/>
    <cellStyle name="Percent 2 256" xfId="4385"/>
    <cellStyle name="Percent 2 257" xfId="4386"/>
    <cellStyle name="Percent 2 258" xfId="4387"/>
    <cellStyle name="Percent 2 259" xfId="4388"/>
    <cellStyle name="Percent 2 26" xfId="4389"/>
    <cellStyle name="Percent 2 260" xfId="4390"/>
    <cellStyle name="Percent 2 261" xfId="4391"/>
    <cellStyle name="Percent 2 262" xfId="4392"/>
    <cellStyle name="Percent 2 263" xfId="4393"/>
    <cellStyle name="Percent 2 264" xfId="4394"/>
    <cellStyle name="Percent 2 265" xfId="4395"/>
    <cellStyle name="Percent 2 266" xfId="4396"/>
    <cellStyle name="Percent 2 267" xfId="4397"/>
    <cellStyle name="Percent 2 268" xfId="4398"/>
    <cellStyle name="Percent 2 269" xfId="4399"/>
    <cellStyle name="Percent 2 27" xfId="4400"/>
    <cellStyle name="Percent 2 270" xfId="4401"/>
    <cellStyle name="Percent 2 271" xfId="4402"/>
    <cellStyle name="Percent 2 272" xfId="4403"/>
    <cellStyle name="Percent 2 273" xfId="4404"/>
    <cellStyle name="Percent 2 274" xfId="4405"/>
    <cellStyle name="Percent 2 275" xfId="4406"/>
    <cellStyle name="Percent 2 276" xfId="4407"/>
    <cellStyle name="Percent 2 277" xfId="4408"/>
    <cellStyle name="Percent 2 278" xfId="4409"/>
    <cellStyle name="Percent 2 279" xfId="4410"/>
    <cellStyle name="Percent 2 28" xfId="4411"/>
    <cellStyle name="Percent 2 280" xfId="4412"/>
    <cellStyle name="Percent 2 281" xfId="4413"/>
    <cellStyle name="Percent 2 282" xfId="4414"/>
    <cellStyle name="Percent 2 283" xfId="4415"/>
    <cellStyle name="Percent 2 284" xfId="4416"/>
    <cellStyle name="Percent 2 285" xfId="4417"/>
    <cellStyle name="Percent 2 286" xfId="4418"/>
    <cellStyle name="Percent 2 287" xfId="4419"/>
    <cellStyle name="Percent 2 288" xfId="4420"/>
    <cellStyle name="Percent 2 289" xfId="4421"/>
    <cellStyle name="Percent 2 29" xfId="4422"/>
    <cellStyle name="Percent 2 290" xfId="4423"/>
    <cellStyle name="Percent 2 291" xfId="4424"/>
    <cellStyle name="Percent 2 292" xfId="4425"/>
    <cellStyle name="Percent 2 293" xfId="4426"/>
    <cellStyle name="Percent 2 294" xfId="4427"/>
    <cellStyle name="Percent 2 295" xfId="4428"/>
    <cellStyle name="Percent 2 296" xfId="4429"/>
    <cellStyle name="Percent 2 297" xfId="4430"/>
    <cellStyle name="Percent 2 298" xfId="4431"/>
    <cellStyle name="Percent 2 299" xfId="4432"/>
    <cellStyle name="Percent 2 3" xfId="4433"/>
    <cellStyle name="Percent 2 3 2" xfId="4434"/>
    <cellStyle name="Percent 2 3 2 2" xfId="5801"/>
    <cellStyle name="Percent 2 3 2 2 2" xfId="5802"/>
    <cellStyle name="Percent 2 3 2 3" xfId="5803"/>
    <cellStyle name="Percent 2 3 2 4" xfId="5804"/>
    <cellStyle name="Percent 2 3 2 5" xfId="5805"/>
    <cellStyle name="Percent 2 3 3" xfId="4435"/>
    <cellStyle name="Percent 2 3 3 2" xfId="5806"/>
    <cellStyle name="Percent 2 3 3 3" xfId="5807"/>
    <cellStyle name="Percent 2 3 4" xfId="5808"/>
    <cellStyle name="Percent 2 3 5" xfId="5809"/>
    <cellStyle name="Percent 2 3 6" xfId="5810"/>
    <cellStyle name="Percent 2 30" xfId="4436"/>
    <cellStyle name="Percent 2 300" xfId="4437"/>
    <cellStyle name="Percent 2 301" xfId="4438"/>
    <cellStyle name="Percent 2 302" xfId="4439"/>
    <cellStyle name="Percent 2 303" xfId="4440"/>
    <cellStyle name="Percent 2 304" xfId="4441"/>
    <cellStyle name="Percent 2 305" xfId="4442"/>
    <cellStyle name="Percent 2 306" xfId="4443"/>
    <cellStyle name="Percent 2 307" xfId="4444"/>
    <cellStyle name="Percent 2 308" xfId="4445"/>
    <cellStyle name="Percent 2 309" xfId="4446"/>
    <cellStyle name="Percent 2 31" xfId="4447"/>
    <cellStyle name="Percent 2 310" xfId="4448"/>
    <cellStyle name="Percent 2 311" xfId="4449"/>
    <cellStyle name="Percent 2 312" xfId="4450"/>
    <cellStyle name="Percent 2 313" xfId="4451"/>
    <cellStyle name="Percent 2 314" xfId="4452"/>
    <cellStyle name="Percent 2 315" xfId="4453"/>
    <cellStyle name="Percent 2 316" xfId="4454"/>
    <cellStyle name="Percent 2 317" xfId="4455"/>
    <cellStyle name="Percent 2 318" xfId="4456"/>
    <cellStyle name="Percent 2 319" xfId="4457"/>
    <cellStyle name="Percent 2 32" xfId="4458"/>
    <cellStyle name="Percent 2 320" xfId="4459"/>
    <cellStyle name="Percent 2 321" xfId="4460"/>
    <cellStyle name="Percent 2 322" xfId="4461"/>
    <cellStyle name="Percent 2 323" xfId="4462"/>
    <cellStyle name="Percent 2 324" xfId="4463"/>
    <cellStyle name="Percent 2 325" xfId="4464"/>
    <cellStyle name="Percent 2 326" xfId="4465"/>
    <cellStyle name="Percent 2 327" xfId="4466"/>
    <cellStyle name="Percent 2 328" xfId="4467"/>
    <cellStyle name="Percent 2 329" xfId="4468"/>
    <cellStyle name="Percent 2 33" xfId="4469"/>
    <cellStyle name="Percent 2 330" xfId="4470"/>
    <cellStyle name="Percent 2 331" xfId="4471"/>
    <cellStyle name="Percent 2 332" xfId="4472"/>
    <cellStyle name="Percent 2 333" xfId="4473"/>
    <cellStyle name="Percent 2 334" xfId="4474"/>
    <cellStyle name="Percent 2 335" xfId="4475"/>
    <cellStyle name="Percent 2 336" xfId="4476"/>
    <cellStyle name="Percent 2 337" xfId="4477"/>
    <cellStyle name="Percent 2 338" xfId="4478"/>
    <cellStyle name="Percent 2 339" xfId="4479"/>
    <cellStyle name="Percent 2 34" xfId="4480"/>
    <cellStyle name="Percent 2 340" xfId="4481"/>
    <cellStyle name="Percent 2 341" xfId="4482"/>
    <cellStyle name="Percent 2 342" xfId="4483"/>
    <cellStyle name="Percent 2 343" xfId="4484"/>
    <cellStyle name="Percent 2 344" xfId="4485"/>
    <cellStyle name="Percent 2 345" xfId="4486"/>
    <cellStyle name="Percent 2 346" xfId="4487"/>
    <cellStyle name="Percent 2 347" xfId="4488"/>
    <cellStyle name="Percent 2 348" xfId="4489"/>
    <cellStyle name="Percent 2 349" xfId="4490"/>
    <cellStyle name="Percent 2 35" xfId="4491"/>
    <cellStyle name="Percent 2 350" xfId="4492"/>
    <cellStyle name="Percent 2 351" xfId="4493"/>
    <cellStyle name="Percent 2 352" xfId="4494"/>
    <cellStyle name="Percent 2 353" xfId="4495"/>
    <cellStyle name="Percent 2 354" xfId="4496"/>
    <cellStyle name="Percent 2 355" xfId="4497"/>
    <cellStyle name="Percent 2 356" xfId="4498"/>
    <cellStyle name="Percent 2 357" xfId="4499"/>
    <cellStyle name="Percent 2 358" xfId="4500"/>
    <cellStyle name="Percent 2 359" xfId="4501"/>
    <cellStyle name="Percent 2 36" xfId="4502"/>
    <cellStyle name="Percent 2 360" xfId="4503"/>
    <cellStyle name="Percent 2 361" xfId="4504"/>
    <cellStyle name="Percent 2 362" xfId="4505"/>
    <cellStyle name="Percent 2 363" xfId="4506"/>
    <cellStyle name="Percent 2 364" xfId="4507"/>
    <cellStyle name="Percent 2 365" xfId="4508"/>
    <cellStyle name="Percent 2 366" xfId="4509"/>
    <cellStyle name="Percent 2 367" xfId="4510"/>
    <cellStyle name="Percent 2 368" xfId="4511"/>
    <cellStyle name="Percent 2 369" xfId="4512"/>
    <cellStyle name="Percent 2 37" xfId="4513"/>
    <cellStyle name="Percent 2 370" xfId="4514"/>
    <cellStyle name="Percent 2 371" xfId="4515"/>
    <cellStyle name="Percent 2 372" xfId="4516"/>
    <cellStyle name="Percent 2 373" xfId="4517"/>
    <cellStyle name="Percent 2 374" xfId="4518"/>
    <cellStyle name="Percent 2 375" xfId="4519"/>
    <cellStyle name="Percent 2 376" xfId="4520"/>
    <cellStyle name="Percent 2 377" xfId="4521"/>
    <cellStyle name="Percent 2 378" xfId="4522"/>
    <cellStyle name="Percent 2 379" xfId="4523"/>
    <cellStyle name="Percent 2 38" xfId="4524"/>
    <cellStyle name="Percent 2 380" xfId="4525"/>
    <cellStyle name="Percent 2 381" xfId="4526"/>
    <cellStyle name="Percent 2 382" xfId="4527"/>
    <cellStyle name="Percent 2 383" xfId="4528"/>
    <cellStyle name="Percent 2 384" xfId="4529"/>
    <cellStyle name="Percent 2 385" xfId="4530"/>
    <cellStyle name="Percent 2 386" xfId="4531"/>
    <cellStyle name="Percent 2 387" xfId="4532"/>
    <cellStyle name="Percent 2 388" xfId="4533"/>
    <cellStyle name="Percent 2 389" xfId="4534"/>
    <cellStyle name="Percent 2 39" xfId="4535"/>
    <cellStyle name="Percent 2 390" xfId="4536"/>
    <cellStyle name="Percent 2 391" xfId="4537"/>
    <cellStyle name="Percent 2 392" xfId="4538"/>
    <cellStyle name="Percent 2 393" xfId="4539"/>
    <cellStyle name="Percent 2 394" xfId="4540"/>
    <cellStyle name="Percent 2 395" xfId="4541"/>
    <cellStyle name="Percent 2 396" xfId="4542"/>
    <cellStyle name="Percent 2 397" xfId="4543"/>
    <cellStyle name="Percent 2 398" xfId="4544"/>
    <cellStyle name="Percent 2 399" xfId="4545"/>
    <cellStyle name="Percent 2 4" xfId="4546"/>
    <cellStyle name="Percent 2 4 2" xfId="4547"/>
    <cellStyle name="Percent 2 4 2 2" xfId="5811"/>
    <cellStyle name="Percent 2 4 2 3" xfId="5812"/>
    <cellStyle name="Percent 2 4 2 4" xfId="5813"/>
    <cellStyle name="Percent 2 4 3" xfId="4548"/>
    <cellStyle name="Percent 2 4 3 2" xfId="5814"/>
    <cellStyle name="Percent 2 4 3 3" xfId="5815"/>
    <cellStyle name="Percent 2 4 4" xfId="5816"/>
    <cellStyle name="Percent 2 4 5" xfId="5817"/>
    <cellStyle name="Percent 2 4 6" xfId="5818"/>
    <cellStyle name="Percent 2 40" xfId="4549"/>
    <cellStyle name="Percent 2 400" xfId="4550"/>
    <cellStyle name="Percent 2 401" xfId="4551"/>
    <cellStyle name="Percent 2 402" xfId="4552"/>
    <cellStyle name="Percent 2 403" xfId="4553"/>
    <cellStyle name="Percent 2 404" xfId="4554"/>
    <cellStyle name="Percent 2 405" xfId="4555"/>
    <cellStyle name="Percent 2 406" xfId="4556"/>
    <cellStyle name="Percent 2 407" xfId="4557"/>
    <cellStyle name="Percent 2 408" xfId="4558"/>
    <cellStyle name="Percent 2 409" xfId="4559"/>
    <cellStyle name="Percent 2 41" xfId="4560"/>
    <cellStyle name="Percent 2 410" xfId="4561"/>
    <cellStyle name="Percent 2 411" xfId="4562"/>
    <cellStyle name="Percent 2 412" xfId="4563"/>
    <cellStyle name="Percent 2 413" xfId="4564"/>
    <cellStyle name="Percent 2 414" xfId="4565"/>
    <cellStyle name="Percent 2 415" xfId="4566"/>
    <cellStyle name="Percent 2 416" xfId="4567"/>
    <cellStyle name="Percent 2 417" xfId="4568"/>
    <cellStyle name="Percent 2 418" xfId="4569"/>
    <cellStyle name="Percent 2 419" xfId="4570"/>
    <cellStyle name="Percent 2 42" xfId="4571"/>
    <cellStyle name="Percent 2 420" xfId="4572"/>
    <cellStyle name="Percent 2 421" xfId="4573"/>
    <cellStyle name="Percent 2 422" xfId="4574"/>
    <cellStyle name="Percent 2 423" xfId="4575"/>
    <cellStyle name="Percent 2 424" xfId="4576"/>
    <cellStyle name="Percent 2 425" xfId="4577"/>
    <cellStyle name="Percent 2 426" xfId="4578"/>
    <cellStyle name="Percent 2 427" xfId="4579"/>
    <cellStyle name="Percent 2 428" xfId="4580"/>
    <cellStyle name="Percent 2 429" xfId="4581"/>
    <cellStyle name="Percent 2 43" xfId="4582"/>
    <cellStyle name="Percent 2 430" xfId="4583"/>
    <cellStyle name="Percent 2 431" xfId="4584"/>
    <cellStyle name="Percent 2 432" xfId="4585"/>
    <cellStyle name="Percent 2 433" xfId="4586"/>
    <cellStyle name="Percent 2 434" xfId="4587"/>
    <cellStyle name="Percent 2 435" xfId="4588"/>
    <cellStyle name="Percent 2 436" xfId="4589"/>
    <cellStyle name="Percent 2 437" xfId="4590"/>
    <cellStyle name="Percent 2 438" xfId="4591"/>
    <cellStyle name="Percent 2 439" xfId="4592"/>
    <cellStyle name="Percent 2 44" xfId="4593"/>
    <cellStyle name="Percent 2 440" xfId="4594"/>
    <cellStyle name="Percent 2 441" xfId="4595"/>
    <cellStyle name="Percent 2 442" xfId="4596"/>
    <cellStyle name="Percent 2 443" xfId="4597"/>
    <cellStyle name="Percent 2 444" xfId="4598"/>
    <cellStyle name="Percent 2 445" xfId="4599"/>
    <cellStyle name="Percent 2 446" xfId="4600"/>
    <cellStyle name="Percent 2 447" xfId="4601"/>
    <cellStyle name="Percent 2 448" xfId="4602"/>
    <cellStyle name="Percent 2 449" xfId="4603"/>
    <cellStyle name="Percent 2 45" xfId="4604"/>
    <cellStyle name="Percent 2 450" xfId="4605"/>
    <cellStyle name="Percent 2 451" xfId="4606"/>
    <cellStyle name="Percent 2 452" xfId="4607"/>
    <cellStyle name="Percent 2 453" xfId="4608"/>
    <cellStyle name="Percent 2 454" xfId="4609"/>
    <cellStyle name="Percent 2 455" xfId="4610"/>
    <cellStyle name="Percent 2 456" xfId="4611"/>
    <cellStyle name="Percent 2 457" xfId="4612"/>
    <cellStyle name="Percent 2 458" xfId="4613"/>
    <cellStyle name="Percent 2 459" xfId="4614"/>
    <cellStyle name="Percent 2 46" xfId="4615"/>
    <cellStyle name="Percent 2 460" xfId="4616"/>
    <cellStyle name="Percent 2 461" xfId="4617"/>
    <cellStyle name="Percent 2 462" xfId="4618"/>
    <cellStyle name="Percent 2 463" xfId="4619"/>
    <cellStyle name="Percent 2 464" xfId="4620"/>
    <cellStyle name="Percent 2 465" xfId="4621"/>
    <cellStyle name="Percent 2 466" xfId="4622"/>
    <cellStyle name="Percent 2 467" xfId="4623"/>
    <cellStyle name="Percent 2 468" xfId="4624"/>
    <cellStyle name="Percent 2 469" xfId="4625"/>
    <cellStyle name="Percent 2 47" xfId="4626"/>
    <cellStyle name="Percent 2 470" xfId="4627"/>
    <cellStyle name="Percent 2 471" xfId="4628"/>
    <cellStyle name="Percent 2 472" xfId="4629"/>
    <cellStyle name="Percent 2 473" xfId="4630"/>
    <cellStyle name="Percent 2 474" xfId="4631"/>
    <cellStyle name="Percent 2 475" xfId="4632"/>
    <cellStyle name="Percent 2 476" xfId="4633"/>
    <cellStyle name="Percent 2 477" xfId="4634"/>
    <cellStyle name="Percent 2 478" xfId="4635"/>
    <cellStyle name="Percent 2 479" xfId="4636"/>
    <cellStyle name="Percent 2 48" xfId="4637"/>
    <cellStyle name="Percent 2 480" xfId="4638"/>
    <cellStyle name="Percent 2 481" xfId="4639"/>
    <cellStyle name="Percent 2 482" xfId="4640"/>
    <cellStyle name="Percent 2 483" xfId="4641"/>
    <cellStyle name="Percent 2 484" xfId="4642"/>
    <cellStyle name="Percent 2 485" xfId="4643"/>
    <cellStyle name="Percent 2 486" xfId="4644"/>
    <cellStyle name="Percent 2 487" xfId="4645"/>
    <cellStyle name="Percent 2 488" xfId="4646"/>
    <cellStyle name="Percent 2 489" xfId="4647"/>
    <cellStyle name="Percent 2 49" xfId="4648"/>
    <cellStyle name="Percent 2 490" xfId="4649"/>
    <cellStyle name="Percent 2 491" xfId="4650"/>
    <cellStyle name="Percent 2 492" xfId="4651"/>
    <cellStyle name="Percent 2 493" xfId="4652"/>
    <cellStyle name="Percent 2 494" xfId="4653"/>
    <cellStyle name="Percent 2 495" xfId="4654"/>
    <cellStyle name="Percent 2 496" xfId="4655"/>
    <cellStyle name="Percent 2 497" xfId="4656"/>
    <cellStyle name="Percent 2 498" xfId="4657"/>
    <cellStyle name="Percent 2 499" xfId="4658"/>
    <cellStyle name="Percent 2 5" xfId="4659"/>
    <cellStyle name="Percent 2 5 2" xfId="4660"/>
    <cellStyle name="Percent 2 5 2 2" xfId="5819"/>
    <cellStyle name="Percent 2 5 2 3" xfId="5820"/>
    <cellStyle name="Percent 2 5 3" xfId="5821"/>
    <cellStyle name="Percent 2 5 4" xfId="5822"/>
    <cellStyle name="Percent 2 5 5" xfId="5823"/>
    <cellStyle name="Percent 2 50" xfId="4661"/>
    <cellStyle name="Percent 2 500" xfId="4662"/>
    <cellStyle name="Percent 2 501" xfId="4663"/>
    <cellStyle name="Percent 2 502" xfId="4664"/>
    <cellStyle name="Percent 2 503" xfId="4665"/>
    <cellStyle name="Percent 2 504" xfId="4666"/>
    <cellStyle name="Percent 2 505" xfId="4667"/>
    <cellStyle name="Percent 2 506" xfId="4668"/>
    <cellStyle name="Percent 2 507" xfId="4669"/>
    <cellStyle name="Percent 2 508" xfId="4670"/>
    <cellStyle name="Percent 2 509" xfId="4671"/>
    <cellStyle name="Percent 2 51" xfId="4672"/>
    <cellStyle name="Percent 2 510" xfId="4673"/>
    <cellStyle name="Percent 2 511" xfId="4674"/>
    <cellStyle name="Percent 2 512" xfId="5824"/>
    <cellStyle name="Percent 2 513" xfId="5825"/>
    <cellStyle name="Percent 2 514" xfId="5826"/>
    <cellStyle name="Percent 2 52" xfId="4675"/>
    <cellStyle name="Percent 2 53" xfId="4676"/>
    <cellStyle name="Percent 2 54" xfId="4677"/>
    <cellStyle name="Percent 2 55" xfId="4678"/>
    <cellStyle name="Percent 2 56" xfId="4679"/>
    <cellStyle name="Percent 2 57" xfId="4680"/>
    <cellStyle name="Percent 2 58" xfId="4681"/>
    <cellStyle name="Percent 2 59" xfId="4682"/>
    <cellStyle name="Percent 2 6" xfId="4683"/>
    <cellStyle name="Percent 2 6 2" xfId="5827"/>
    <cellStyle name="Percent 2 6 3" xfId="5828"/>
    <cellStyle name="Percent 2 60" xfId="4684"/>
    <cellStyle name="Percent 2 61" xfId="4685"/>
    <cellStyle name="Percent 2 62" xfId="4686"/>
    <cellStyle name="Percent 2 63" xfId="4687"/>
    <cellStyle name="Percent 2 64" xfId="4688"/>
    <cellStyle name="Percent 2 65" xfId="4689"/>
    <cellStyle name="Percent 2 66" xfId="4690"/>
    <cellStyle name="Percent 2 67" xfId="4691"/>
    <cellStyle name="Percent 2 68" xfId="4692"/>
    <cellStyle name="Percent 2 69" xfId="4693"/>
    <cellStyle name="Percent 2 7" xfId="4694"/>
    <cellStyle name="Percent 2 70" xfId="4695"/>
    <cellStyle name="Percent 2 71" xfId="4696"/>
    <cellStyle name="Percent 2 72" xfId="4697"/>
    <cellStyle name="Percent 2 73" xfId="4698"/>
    <cellStyle name="Percent 2 74" xfId="4699"/>
    <cellStyle name="Percent 2 75" xfId="4700"/>
    <cellStyle name="Percent 2 76" xfId="4701"/>
    <cellStyle name="Percent 2 77" xfId="4702"/>
    <cellStyle name="Percent 2 78" xfId="4703"/>
    <cellStyle name="Percent 2 79" xfId="4704"/>
    <cellStyle name="Percent 2 8" xfId="4705"/>
    <cellStyle name="Percent 2 80" xfId="4706"/>
    <cellStyle name="Percent 2 81" xfId="4707"/>
    <cellStyle name="Percent 2 82" xfId="4708"/>
    <cellStyle name="Percent 2 83" xfId="4709"/>
    <cellStyle name="Percent 2 84" xfId="4710"/>
    <cellStyle name="Percent 2 85" xfId="4711"/>
    <cellStyle name="Percent 2 86" xfId="4712"/>
    <cellStyle name="Percent 2 87" xfId="4713"/>
    <cellStyle name="Percent 2 88" xfId="4714"/>
    <cellStyle name="Percent 2 89" xfId="4715"/>
    <cellStyle name="Percent 2 9" xfId="4716"/>
    <cellStyle name="Percent 2 90" xfId="4717"/>
    <cellStyle name="Percent 2 91" xfId="4718"/>
    <cellStyle name="Percent 2 92" xfId="4719"/>
    <cellStyle name="Percent 2 93" xfId="4720"/>
    <cellStyle name="Percent 2 94" xfId="4721"/>
    <cellStyle name="Percent 2 95" xfId="4722"/>
    <cellStyle name="Percent 2 96" xfId="4723"/>
    <cellStyle name="Percent 2 97" xfId="4724"/>
    <cellStyle name="Percent 2 98" xfId="4725"/>
    <cellStyle name="Percent 2 99" xfId="4726"/>
    <cellStyle name="Percent 20" xfId="5829"/>
    <cellStyle name="Percent 21" xfId="5830"/>
    <cellStyle name="Percent 22" xfId="5831"/>
    <cellStyle name="Percent 23" xfId="5832"/>
    <cellStyle name="Percent 24" xfId="5833"/>
    <cellStyle name="Percent 25" xfId="5834"/>
    <cellStyle name="Percent 26" xfId="5835"/>
    <cellStyle name="Percent 27" xfId="5836"/>
    <cellStyle name="Percent 28" xfId="5837"/>
    <cellStyle name="Percent 29" xfId="5838"/>
    <cellStyle name="Percent 3" xfId="4727"/>
    <cellStyle name="Percent 3 2" xfId="4728"/>
    <cellStyle name="Percent 3 2 2" xfId="5839"/>
    <cellStyle name="Percent 3 2 3" xfId="5840"/>
    <cellStyle name="Percent 3 2 4" xfId="5841"/>
    <cellStyle name="Percent 3 3" xfId="5842"/>
    <cellStyle name="Percent 3 3 2" xfId="5843"/>
    <cellStyle name="Percent 3 4" xfId="5844"/>
    <cellStyle name="Percent 3 5" xfId="5845"/>
    <cellStyle name="Percent 3 6" xfId="5846"/>
    <cellStyle name="Percent 3 7" xfId="5847"/>
    <cellStyle name="Percent 30" xfId="5848"/>
    <cellStyle name="Percent 31" xfId="5849"/>
    <cellStyle name="Percent 32" xfId="5850"/>
    <cellStyle name="Percent 33" xfId="5851"/>
    <cellStyle name="Percent 34" xfId="5852"/>
    <cellStyle name="Percent 35" xfId="5853"/>
    <cellStyle name="Percent 36" xfId="5854"/>
    <cellStyle name="Percent 37" xfId="5855"/>
    <cellStyle name="Percent 38" xfId="5856"/>
    <cellStyle name="Percent 39" xfId="5857"/>
    <cellStyle name="Percent 4" xfId="4729"/>
    <cellStyle name="Percent 4 2" xfId="4730"/>
    <cellStyle name="Percent 4 2 2" xfId="5858"/>
    <cellStyle name="Percent 4 3" xfId="5034"/>
    <cellStyle name="Percent 4 4" xfId="5859"/>
    <cellStyle name="Percent 4 5" xfId="5860"/>
    <cellStyle name="Percent 4 6" xfId="5861"/>
    <cellStyle name="Percent 4 7" xfId="6016"/>
    <cellStyle name="Percent 40" xfId="5862"/>
    <cellStyle name="Percent 41" xfId="5863"/>
    <cellStyle name="Percent 42" xfId="5864"/>
    <cellStyle name="Percent 43" xfId="5865"/>
    <cellStyle name="Percent 44" xfId="5866"/>
    <cellStyle name="Percent 45" xfId="5867"/>
    <cellStyle name="Percent 46" xfId="5868"/>
    <cellStyle name="Percent 47" xfId="5869"/>
    <cellStyle name="Percent 5" xfId="4731"/>
    <cellStyle name="Percent 6" xfId="4732"/>
    <cellStyle name="Percent 6 2" xfId="5870"/>
    <cellStyle name="Percent 6 3" xfId="5871"/>
    <cellStyle name="Percent 7" xfId="4733"/>
    <cellStyle name="Percent 8" xfId="4734"/>
    <cellStyle name="Percent 9" xfId="4735"/>
    <cellStyle name="Percentage" xfId="4736"/>
    <cellStyle name="Percentage." xfId="4737"/>
    <cellStyle name="Period Title" xfId="4738"/>
    <cellStyle name="Period Title." xfId="4739"/>
    <cellStyle name="Presentation Currency." xfId="4740"/>
    <cellStyle name="Presentation Date." xfId="4741"/>
    <cellStyle name="Presentation Heading 1." xfId="4742"/>
    <cellStyle name="Presentation Heading 2." xfId="4743"/>
    <cellStyle name="Presentation Heading 3." xfId="4744"/>
    <cellStyle name="Presentation Heading 4." xfId="4745"/>
    <cellStyle name="Presentation Hyperlink Arrow." xfId="4746"/>
    <cellStyle name="Presentation Hyperlink Check." xfId="4747"/>
    <cellStyle name="Presentation Hyperlink Text." xfId="4748"/>
    <cellStyle name="Presentation Model Name." xfId="4749"/>
    <cellStyle name="Presentation Multiple." xfId="4750"/>
    <cellStyle name="Presentation Normal." xfId="4751"/>
    <cellStyle name="Presentation Number." xfId="4752"/>
    <cellStyle name="Presentation Percentage." xfId="4753"/>
    <cellStyle name="Presentation Period Title." xfId="4754"/>
    <cellStyle name="Presentation Section Number." xfId="4755"/>
    <cellStyle name="Presentation Sheet Title." xfId="4756"/>
    <cellStyle name="Presentation Sub Total." xfId="4757"/>
    <cellStyle name="Presentation TOC 1." xfId="4758"/>
    <cellStyle name="Presentation TOC 2." xfId="4759"/>
    <cellStyle name="Presentation TOC 3." xfId="4760"/>
    <cellStyle name="Presentation TOC 4." xfId="4761"/>
    <cellStyle name="Presentation Year." xfId="4762"/>
    <cellStyle name="PSChar" xfId="4763"/>
    <cellStyle name="PSDate" xfId="4764"/>
    <cellStyle name="PSDec" xfId="4765"/>
    <cellStyle name="PSDetail" xfId="4766"/>
    <cellStyle name="PSDetail 2" xfId="4767"/>
    <cellStyle name="PSHeading" xfId="4768"/>
    <cellStyle name="PSHeading 2" xfId="4769"/>
    <cellStyle name="PSHeading 2 2" xfId="4770"/>
    <cellStyle name="PSHeading 3" xfId="4771"/>
    <cellStyle name="PSInt" xfId="4772"/>
    <cellStyle name="PSSpacer" xfId="4773"/>
    <cellStyle name="Ratio" xfId="4774"/>
    <cellStyle name="Ratio 2" xfId="5993"/>
    <cellStyle name="Ratio_29(d) - Gas extensions -tariffs" xfId="5994"/>
    <cellStyle name="Right Date" xfId="4775"/>
    <cellStyle name="Right Number" xfId="4776"/>
    <cellStyle name="Right Year" xfId="4777"/>
    <cellStyle name="Row - Heading" xfId="4778"/>
    <cellStyle name="Row - Major Heading" xfId="4779"/>
    <cellStyle name="Row - SubHeading" xfId="4780"/>
    <cellStyle name="SAPError" xfId="4781"/>
    <cellStyle name="SAPError 2" xfId="5995"/>
    <cellStyle name="SAPKey" xfId="4782"/>
    <cellStyle name="SAPKey 2" xfId="5996"/>
    <cellStyle name="SAPLocked" xfId="4783"/>
    <cellStyle name="SAPLocked 2" xfId="5997"/>
    <cellStyle name="SAPOutput" xfId="4784"/>
    <cellStyle name="SAPOutput 2" xfId="5998"/>
    <cellStyle name="SAPSpace" xfId="4785"/>
    <cellStyle name="SAPSpace 2" xfId="5999"/>
    <cellStyle name="SAPText" xfId="4786"/>
    <cellStyle name="SAPText 2" xfId="6000"/>
    <cellStyle name="SAPUnLocked" xfId="4787"/>
    <cellStyle name="SAPUnLocked 2" xfId="6001"/>
    <cellStyle name="Section Number." xfId="4788"/>
    <cellStyle name="Sheet Title" xfId="4789"/>
    <cellStyle name="Sheet Title." xfId="9"/>
    <cellStyle name="StatusReleased" xfId="4790"/>
    <cellStyle name="Style 1" xfId="4791"/>
    <cellStyle name="Style 1 2" xfId="4792"/>
    <cellStyle name="Style 1_29(d) - Gas extensions -tariffs" xfId="6002"/>
    <cellStyle name="STYLE1" xfId="4793"/>
    <cellStyle name="Style2" xfId="4794"/>
    <cellStyle name="Style3" xfId="4795"/>
    <cellStyle name="Style4" xfId="4796"/>
    <cellStyle name="Style4 2" xfId="6003"/>
    <cellStyle name="Style4_29(d) - Gas extensions -tariffs" xfId="6004"/>
    <cellStyle name="Style5" xfId="4797"/>
    <cellStyle name="Style5 2" xfId="6005"/>
    <cellStyle name="Style5_29(d) - Gas extensions -tariffs" xfId="6006"/>
    <cellStyle name="Sub Total." xfId="4798"/>
    <cellStyle name="Table Head Green" xfId="4799"/>
    <cellStyle name="Table Head Green 2" xfId="4800"/>
    <cellStyle name="Table Head Green 2 2" xfId="4801"/>
    <cellStyle name="Table Head Green 3" xfId="4802"/>
    <cellStyle name="Table Head_pldt" xfId="4803"/>
    <cellStyle name="Table Source" xfId="4804"/>
    <cellStyle name="Table Units" xfId="4805"/>
    <cellStyle name="Table Units 2" xfId="4806"/>
    <cellStyle name="Text" xfId="4807"/>
    <cellStyle name="Text 2" xfId="4808"/>
    <cellStyle name="Text 3" xfId="6007"/>
    <cellStyle name="Text Head 1" xfId="4809"/>
    <cellStyle name="Text Head 2" xfId="4810"/>
    <cellStyle name="Text Indent 2" xfId="4811"/>
    <cellStyle name="Theirs" xfId="4812"/>
    <cellStyle name="Title 1" xfId="4813"/>
    <cellStyle name="Title 2" xfId="4814"/>
    <cellStyle name="Title 2 2" xfId="5872"/>
    <cellStyle name="Title 2 2 2" xfId="6008"/>
    <cellStyle name="Title 3" xfId="4815"/>
    <cellStyle name="Title 3 2" xfId="4816"/>
    <cellStyle name="Title 3 3" xfId="4817"/>
    <cellStyle name="Title 3 4" xfId="4818"/>
    <cellStyle name="Title 4" xfId="4819"/>
    <cellStyle name="Title 5" xfId="4820"/>
    <cellStyle name="Title 6" xfId="4821"/>
    <cellStyle name="Title 7" xfId="4822"/>
    <cellStyle name="Title 8" xfId="4823"/>
    <cellStyle name="Title 9" xfId="5873"/>
    <cellStyle name="TOC 1" xfId="4824"/>
    <cellStyle name="TOC 2" xfId="4825"/>
    <cellStyle name="TOC 3" xfId="4826"/>
    <cellStyle name="Total 2" xfId="4827"/>
    <cellStyle name="Total 2 10" xfId="4828"/>
    <cellStyle name="Total 2 10 2" xfId="4829"/>
    <cellStyle name="Total 2 10 3" xfId="4830"/>
    <cellStyle name="Total 2 11" xfId="4831"/>
    <cellStyle name="Total 2 11 2" xfId="4832"/>
    <cellStyle name="Total 2 11 3" xfId="4833"/>
    <cellStyle name="Total 2 12" xfId="4834"/>
    <cellStyle name="Total 2 13" xfId="4835"/>
    <cellStyle name="Total 2 14" xfId="6009"/>
    <cellStyle name="Total 2 2" xfId="4836"/>
    <cellStyle name="Total 2 2 2" xfId="4837"/>
    <cellStyle name="Total 2 2 2 2" xfId="4838"/>
    <cellStyle name="Total 2 2 2 2 2" xfId="4839"/>
    <cellStyle name="Total 2 2 2 2 3" xfId="4840"/>
    <cellStyle name="Total 2 2 2 3" xfId="4841"/>
    <cellStyle name="Total 2 2 2 3 2" xfId="4842"/>
    <cellStyle name="Total 2 2 2 3 3" xfId="4843"/>
    <cellStyle name="Total 2 2 2 4" xfId="4844"/>
    <cellStyle name="Total 2 2 2 5" xfId="4845"/>
    <cellStyle name="Total 2 2 3" xfId="4846"/>
    <cellStyle name="Total 2 2 3 2" xfId="4847"/>
    <cellStyle name="Total 2 2 3 2 2" xfId="4848"/>
    <cellStyle name="Total 2 2 3 2 3" xfId="4849"/>
    <cellStyle name="Total 2 2 3 3" xfId="4850"/>
    <cellStyle name="Total 2 2 3 3 2" xfId="4851"/>
    <cellStyle name="Total 2 2 3 3 3" xfId="4852"/>
    <cellStyle name="Total 2 2 3 4" xfId="4853"/>
    <cellStyle name="Total 2 2 3 5" xfId="4854"/>
    <cellStyle name="Total 2 2 4" xfId="4855"/>
    <cellStyle name="Total 2 2 4 2" xfId="4856"/>
    <cellStyle name="Total 2 2 4 3" xfId="4857"/>
    <cellStyle name="Total 2 2 5" xfId="4858"/>
    <cellStyle name="Total 2 2 5 2" xfId="4859"/>
    <cellStyle name="Total 2 2 5 3" xfId="4860"/>
    <cellStyle name="Total 2 2 6" xfId="4861"/>
    <cellStyle name="Total 2 2 7" xfId="4862"/>
    <cellStyle name="Total 2 2 8" xfId="6010"/>
    <cellStyle name="Total 2 2_Regulatory Template" xfId="4863"/>
    <cellStyle name="Total 2 3" xfId="4864"/>
    <cellStyle name="Total 2 3 2" xfId="4865"/>
    <cellStyle name="Total 2 3 2 2" xfId="4866"/>
    <cellStyle name="Total 2 3 2 2 2" xfId="4867"/>
    <cellStyle name="Total 2 3 2 2 3" xfId="4868"/>
    <cellStyle name="Total 2 3 2 3" xfId="4869"/>
    <cellStyle name="Total 2 3 2 3 2" xfId="4870"/>
    <cellStyle name="Total 2 3 2 3 3" xfId="4871"/>
    <cellStyle name="Total 2 3 2 4" xfId="4872"/>
    <cellStyle name="Total 2 3 2 5" xfId="4873"/>
    <cellStyle name="Total 2 3 3" xfId="4874"/>
    <cellStyle name="Total 2 3 3 2" xfId="4875"/>
    <cellStyle name="Total 2 3 3 2 2" xfId="4876"/>
    <cellStyle name="Total 2 3 3 2 3" xfId="4877"/>
    <cellStyle name="Total 2 3 3 3" xfId="4878"/>
    <cellStyle name="Total 2 3 3 3 2" xfId="4879"/>
    <cellStyle name="Total 2 3 3 3 3" xfId="4880"/>
    <cellStyle name="Total 2 3 3 4" xfId="4881"/>
    <cellStyle name="Total 2 3 3 5" xfId="4882"/>
    <cellStyle name="Total 2 3 4" xfId="4883"/>
    <cellStyle name="Total 2 3 4 2" xfId="4884"/>
    <cellStyle name="Total 2 3 4 3" xfId="4885"/>
    <cellStyle name="Total 2 3 5" xfId="4886"/>
    <cellStyle name="Total 2 3 5 2" xfId="4887"/>
    <cellStyle name="Total 2 3 5 3" xfId="4888"/>
    <cellStyle name="Total 2 3 6" xfId="4889"/>
    <cellStyle name="Total 2 3 7" xfId="4890"/>
    <cellStyle name="Total 2 4" xfId="4891"/>
    <cellStyle name="Total 2 4 2" xfId="4892"/>
    <cellStyle name="Total 2 4 2 2" xfId="4893"/>
    <cellStyle name="Total 2 4 2 2 2" xfId="4894"/>
    <cellStyle name="Total 2 4 2 2 3" xfId="4895"/>
    <cellStyle name="Total 2 4 2 3" xfId="4896"/>
    <cellStyle name="Total 2 4 2 3 2" xfId="4897"/>
    <cellStyle name="Total 2 4 2 3 3" xfId="4898"/>
    <cellStyle name="Total 2 4 2 4" xfId="4899"/>
    <cellStyle name="Total 2 4 2 5" xfId="4900"/>
    <cellStyle name="Total 2 4 3" xfId="4901"/>
    <cellStyle name="Total 2 4 3 2" xfId="4902"/>
    <cellStyle name="Total 2 4 3 2 2" xfId="4903"/>
    <cellStyle name="Total 2 4 3 2 3" xfId="4904"/>
    <cellStyle name="Total 2 4 3 3" xfId="4905"/>
    <cellStyle name="Total 2 4 3 3 2" xfId="4906"/>
    <cellStyle name="Total 2 4 3 3 3" xfId="4907"/>
    <cellStyle name="Total 2 4 3 4" xfId="4908"/>
    <cellStyle name="Total 2 4 3 5" xfId="4909"/>
    <cellStyle name="Total 2 4 4" xfId="4910"/>
    <cellStyle name="Total 2 4 4 2" xfId="4911"/>
    <cellStyle name="Total 2 4 4 3" xfId="4912"/>
    <cellStyle name="Total 2 4 5" xfId="4913"/>
    <cellStyle name="Total 2 4 5 2" xfId="4914"/>
    <cellStyle name="Total 2 4 5 3" xfId="4915"/>
    <cellStyle name="Total 2 4 6" xfId="4916"/>
    <cellStyle name="Total 2 4 7" xfId="4917"/>
    <cellStyle name="Total 2 5" xfId="4918"/>
    <cellStyle name="Total 2 5 2" xfId="4919"/>
    <cellStyle name="Total 2 5 2 2" xfId="4920"/>
    <cellStyle name="Total 2 5 2 2 2" xfId="4921"/>
    <cellStyle name="Total 2 5 2 2 3" xfId="4922"/>
    <cellStyle name="Total 2 5 2 3" xfId="4923"/>
    <cellStyle name="Total 2 5 2 3 2" xfId="4924"/>
    <cellStyle name="Total 2 5 2 3 3" xfId="4925"/>
    <cellStyle name="Total 2 5 2 4" xfId="4926"/>
    <cellStyle name="Total 2 5 2 5" xfId="4927"/>
    <cellStyle name="Total 2 5 3" xfId="4928"/>
    <cellStyle name="Total 2 5 3 2" xfId="4929"/>
    <cellStyle name="Total 2 5 3 2 2" xfId="4930"/>
    <cellStyle name="Total 2 5 3 2 3" xfId="4931"/>
    <cellStyle name="Total 2 5 3 3" xfId="4932"/>
    <cellStyle name="Total 2 5 3 3 2" xfId="4933"/>
    <cellStyle name="Total 2 5 3 3 3" xfId="4934"/>
    <cellStyle name="Total 2 5 3 4" xfId="4935"/>
    <cellStyle name="Total 2 5 3 5" xfId="4936"/>
    <cellStyle name="Total 2 5 4" xfId="4937"/>
    <cellStyle name="Total 2 5 4 2" xfId="4938"/>
    <cellStyle name="Total 2 5 4 3" xfId="4939"/>
    <cellStyle name="Total 2 5 5" xfId="4940"/>
    <cellStyle name="Total 2 5 5 2" xfId="4941"/>
    <cellStyle name="Total 2 5 5 3" xfId="4942"/>
    <cellStyle name="Total 2 5 6" xfId="4943"/>
    <cellStyle name="Total 2 5 7" xfId="4944"/>
    <cellStyle name="Total 2 6" xfId="4945"/>
    <cellStyle name="Total 2 6 2" xfId="4946"/>
    <cellStyle name="Total 2 6 2 2" xfId="4947"/>
    <cellStyle name="Total 2 6 2 2 2" xfId="4948"/>
    <cellStyle name="Total 2 6 2 2 3" xfId="4949"/>
    <cellStyle name="Total 2 6 2 3" xfId="4950"/>
    <cellStyle name="Total 2 6 2 3 2" xfId="4951"/>
    <cellStyle name="Total 2 6 2 3 3" xfId="4952"/>
    <cellStyle name="Total 2 6 2 4" xfId="4953"/>
    <cellStyle name="Total 2 6 2 5" xfId="4954"/>
    <cellStyle name="Total 2 6 3" xfId="4955"/>
    <cellStyle name="Total 2 6 3 2" xfId="4956"/>
    <cellStyle name="Total 2 6 3 2 2" xfId="4957"/>
    <cellStyle name="Total 2 6 3 2 3" xfId="4958"/>
    <cellStyle name="Total 2 6 3 3" xfId="4959"/>
    <cellStyle name="Total 2 6 3 3 2" xfId="4960"/>
    <cellStyle name="Total 2 6 3 3 3" xfId="4961"/>
    <cellStyle name="Total 2 6 3 4" xfId="4962"/>
    <cellStyle name="Total 2 6 3 5" xfId="4963"/>
    <cellStyle name="Total 2 6 4" xfId="4964"/>
    <cellStyle name="Total 2 6 4 2" xfId="4965"/>
    <cellStyle name="Total 2 6 4 3" xfId="4966"/>
    <cellStyle name="Total 2 6 5" xfId="4967"/>
    <cellStyle name="Total 2 6 5 2" xfId="4968"/>
    <cellStyle name="Total 2 6 5 3" xfId="4969"/>
    <cellStyle name="Total 2 6 6" xfId="4970"/>
    <cellStyle name="Total 2 6 7" xfId="4971"/>
    <cellStyle name="Total 2 7" xfId="4972"/>
    <cellStyle name="Total 2 7 2" xfId="4973"/>
    <cellStyle name="Total 2 7 2 2" xfId="4974"/>
    <cellStyle name="Total 2 7 2 2 2" xfId="4975"/>
    <cellStyle name="Total 2 7 2 2 3" xfId="4976"/>
    <cellStyle name="Total 2 7 2 3" xfId="4977"/>
    <cellStyle name="Total 2 7 2 3 2" xfId="4978"/>
    <cellStyle name="Total 2 7 2 3 3" xfId="4979"/>
    <cellStyle name="Total 2 7 2 4" xfId="4980"/>
    <cellStyle name="Total 2 7 2 5" xfId="4981"/>
    <cellStyle name="Total 2 7 3" xfId="4982"/>
    <cellStyle name="Total 2 7 3 2" xfId="4983"/>
    <cellStyle name="Total 2 7 3 2 2" xfId="4984"/>
    <cellStyle name="Total 2 7 3 2 3" xfId="4985"/>
    <cellStyle name="Total 2 7 3 3" xfId="4986"/>
    <cellStyle name="Total 2 7 3 3 2" xfId="4987"/>
    <cellStyle name="Total 2 7 3 3 3" xfId="4988"/>
    <cellStyle name="Total 2 7 3 4" xfId="4989"/>
    <cellStyle name="Total 2 7 3 5" xfId="4990"/>
    <cellStyle name="Total 2 7 4" xfId="4991"/>
    <cellStyle name="Total 2 7 4 2" xfId="4992"/>
    <cellStyle name="Total 2 7 4 3" xfId="4993"/>
    <cellStyle name="Total 2 7 5" xfId="4994"/>
    <cellStyle name="Total 2 7 5 2" xfId="4995"/>
    <cellStyle name="Total 2 7 5 3" xfId="4996"/>
    <cellStyle name="Total 2 7 6" xfId="4997"/>
    <cellStyle name="Total 2 7 7" xfId="4998"/>
    <cellStyle name="Total 2 8" xfId="4999"/>
    <cellStyle name="Total 2 8 2" xfId="5000"/>
    <cellStyle name="Total 2 8 2 2" xfId="5001"/>
    <cellStyle name="Total 2 8 2 3" xfId="5002"/>
    <cellStyle name="Total 2 8 3" xfId="5003"/>
    <cellStyle name="Total 2 8 3 2" xfId="5004"/>
    <cellStyle name="Total 2 8 3 3" xfId="5005"/>
    <cellStyle name="Total 2 8 4" xfId="5006"/>
    <cellStyle name="Total 2 8 5" xfId="5007"/>
    <cellStyle name="Total 2 9" xfId="5008"/>
    <cellStyle name="Total 2 9 2" xfId="5009"/>
    <cellStyle name="Total 2 9 2 2" xfId="5010"/>
    <cellStyle name="Total 2 9 2 3" xfId="5011"/>
    <cellStyle name="Total 2 9 3" xfId="5012"/>
    <cellStyle name="Total 2 9 3 2" xfId="5013"/>
    <cellStyle name="Total 2 9 3 3" xfId="5014"/>
    <cellStyle name="Total 2 9 4" xfId="5015"/>
    <cellStyle name="Total 2 9 5" xfId="5016"/>
    <cellStyle name="Total 2_Regulatory Template" xfId="5017"/>
    <cellStyle name="Total 3" xfId="5018"/>
    <cellStyle name="Total 4" xfId="5019"/>
    <cellStyle name="Total 5" xfId="5020"/>
    <cellStyle name="Total 6" xfId="5021"/>
    <cellStyle name="Total 7" xfId="5022"/>
    <cellStyle name="Warning Text 2" xfId="5023"/>
    <cellStyle name="Warning Text 2 2" xfId="6011"/>
    <cellStyle name="Warning Text 3" xfId="6012"/>
    <cellStyle name="Warning Text 4" xfId="6013"/>
    <cellStyle name="year" xfId="5024"/>
    <cellStyle name="year 2" xfId="5025"/>
    <cellStyle name="year 2 2" xfId="5026"/>
    <cellStyle name="year 3" xfId="5027"/>
    <cellStyle name="Year." xfId="5028"/>
    <cellStyle name="year_29(d) - Gas extensions -tariffs" xfId="6014"/>
    <cellStyle name="표준_KZ-DRAWING-NO" xfId="50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FC\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%20Reports\Electricity%20Networks\2005-2006\Network%20Sales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STATEFC\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Private%20Clients\EnergyAustralia\EnergyAust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ECA\WD4-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Projection"/>
      <sheetName val="Network Charts"/>
      <sheetName val="Network Sales Budget Comp"/>
      <sheetName val="Network Sales Year Comp"/>
      <sheetName val="Temperature Analysis"/>
      <sheetName val="Degree Days"/>
      <sheetName val="Data Temperature"/>
      <sheetName val="Data Table Daily"/>
      <sheetName val="Network Sales Data"/>
      <sheetName val="Chart Daily"/>
      <sheetName val="Data"/>
      <sheetName val="Charts"/>
      <sheetName val="Network Sales"/>
      <sheetName val="Network Sales (2)"/>
      <sheetName val="Charts (2)"/>
      <sheetName val="Sheet1"/>
      <sheetName val="List"/>
      <sheetName val="List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B14">
            <v>38869</v>
          </cell>
          <cell r="G14">
            <v>11.05</v>
          </cell>
          <cell r="I14">
            <v>10.923333333333334</v>
          </cell>
          <cell r="K14">
            <v>0.12666666666666693</v>
          </cell>
          <cell r="L14">
            <v>0.12666666666666693</v>
          </cell>
        </row>
        <row r="15">
          <cell r="B15">
            <v>38870</v>
          </cell>
          <cell r="G15">
            <v>10.199999999999999</v>
          </cell>
          <cell r="I15">
            <v>10.923333333333334</v>
          </cell>
          <cell r="K15">
            <v>-0.72333333333333449</v>
          </cell>
          <cell r="L15">
            <v>-0.59666666666666757</v>
          </cell>
        </row>
        <row r="16">
          <cell r="B16">
            <v>38871</v>
          </cell>
          <cell r="G16">
            <v>8.8000000000000007</v>
          </cell>
          <cell r="I16">
            <v>10.923333333333334</v>
          </cell>
          <cell r="K16">
            <v>-2.1233333333333331</v>
          </cell>
          <cell r="L16">
            <v>-2.7200000000000024</v>
          </cell>
        </row>
        <row r="17">
          <cell r="B17">
            <v>38872</v>
          </cell>
          <cell r="G17">
            <v>11.05</v>
          </cell>
          <cell r="I17">
            <v>10.923333333333334</v>
          </cell>
          <cell r="K17">
            <v>0.12666666666666693</v>
          </cell>
          <cell r="L17">
            <v>-2.5933333333333337</v>
          </cell>
        </row>
        <row r="18">
          <cell r="B18">
            <v>38873</v>
          </cell>
          <cell r="G18">
            <v>11.45</v>
          </cell>
          <cell r="I18">
            <v>10.923333333333334</v>
          </cell>
          <cell r="K18">
            <v>0.52666666666666551</v>
          </cell>
          <cell r="L18">
            <v>-2.06666666666667</v>
          </cell>
        </row>
        <row r="19">
          <cell r="B19">
            <v>38874</v>
          </cell>
          <cell r="G19">
            <v>11.3</v>
          </cell>
          <cell r="I19">
            <v>10.923333333333334</v>
          </cell>
          <cell r="K19">
            <v>0.37666666666666693</v>
          </cell>
          <cell r="L19">
            <v>-1.6900000000000119</v>
          </cell>
        </row>
        <row r="20">
          <cell r="B20">
            <v>38875</v>
          </cell>
          <cell r="G20">
            <v>10.25</v>
          </cell>
          <cell r="I20">
            <v>10.923333333333334</v>
          </cell>
          <cell r="K20">
            <v>-0.67333333333333378</v>
          </cell>
          <cell r="L20">
            <v>-2.3633333333333439</v>
          </cell>
        </row>
        <row r="21">
          <cell r="B21">
            <v>38876</v>
          </cell>
          <cell r="G21">
            <v>9.6</v>
          </cell>
          <cell r="I21">
            <v>10.923333333333334</v>
          </cell>
          <cell r="K21">
            <v>-1.3233333333333341</v>
          </cell>
          <cell r="L21">
            <v>-3.6866666666666816</v>
          </cell>
        </row>
        <row r="22">
          <cell r="B22">
            <v>38877</v>
          </cell>
          <cell r="G22">
            <v>18</v>
          </cell>
          <cell r="I22">
            <v>10.923333333333334</v>
          </cell>
          <cell r="K22">
            <v>7.0766666666666662</v>
          </cell>
          <cell r="L22">
            <v>3.3899999999999864</v>
          </cell>
          <cell r="P22">
            <v>399</v>
          </cell>
          <cell r="Q22">
            <v>381.5</v>
          </cell>
        </row>
        <row r="23">
          <cell r="B23">
            <v>38878</v>
          </cell>
          <cell r="G23">
            <v>18</v>
          </cell>
          <cell r="I23">
            <v>10.923333333333334</v>
          </cell>
          <cell r="K23">
            <v>7.0766666666666662</v>
          </cell>
          <cell r="L23">
            <v>10.466666666666654</v>
          </cell>
          <cell r="P23">
            <v>362.5</v>
          </cell>
          <cell r="Q23">
            <v>288</v>
          </cell>
        </row>
        <row r="24">
          <cell r="B24">
            <v>38879</v>
          </cell>
          <cell r="G24">
            <v>18</v>
          </cell>
          <cell r="I24">
            <v>10.923333333333334</v>
          </cell>
          <cell r="K24">
            <v>7.0766666666666662</v>
          </cell>
          <cell r="L24">
            <v>17.543333333333322</v>
          </cell>
          <cell r="P24">
            <v>235</v>
          </cell>
          <cell r="Q24">
            <v>191.7</v>
          </cell>
        </row>
        <row r="25">
          <cell r="B25">
            <v>38880</v>
          </cell>
          <cell r="G25">
            <v>18</v>
          </cell>
          <cell r="I25">
            <v>10.923333333333334</v>
          </cell>
          <cell r="K25">
            <v>7.0766666666666662</v>
          </cell>
          <cell r="L25">
            <v>24.619999999999976</v>
          </cell>
          <cell r="P25">
            <v>159</v>
          </cell>
          <cell r="Q25">
            <v>191.5</v>
          </cell>
        </row>
        <row r="26">
          <cell r="B26">
            <v>38881</v>
          </cell>
          <cell r="G26">
            <v>18</v>
          </cell>
          <cell r="I26">
            <v>10.923333333333334</v>
          </cell>
          <cell r="K26">
            <v>7.0766666666666662</v>
          </cell>
          <cell r="L26">
            <v>31.69666666666663</v>
          </cell>
          <cell r="P26">
            <v>45</v>
          </cell>
          <cell r="Q26">
            <v>108.5</v>
          </cell>
        </row>
        <row r="27">
          <cell r="B27">
            <v>38882</v>
          </cell>
          <cell r="G27">
            <v>18</v>
          </cell>
          <cell r="I27">
            <v>10.923333333333334</v>
          </cell>
          <cell r="K27">
            <v>7.0766666666666662</v>
          </cell>
          <cell r="L27">
            <v>38.773333333333284</v>
          </cell>
          <cell r="P27">
            <v>4</v>
          </cell>
          <cell r="Q27">
            <v>19.5</v>
          </cell>
        </row>
        <row r="28">
          <cell r="B28">
            <v>38883</v>
          </cell>
          <cell r="G28">
            <v>18</v>
          </cell>
          <cell r="I28">
            <v>10.923333333333334</v>
          </cell>
          <cell r="K28">
            <v>7.0766666666666662</v>
          </cell>
          <cell r="L28">
            <v>45.849999999999937</v>
          </cell>
          <cell r="P28">
            <v>3.5</v>
          </cell>
          <cell r="Q28">
            <v>0</v>
          </cell>
        </row>
        <row r="29">
          <cell r="B29">
            <v>38884</v>
          </cell>
          <cell r="G29">
            <v>18</v>
          </cell>
          <cell r="I29">
            <v>10.923333333333334</v>
          </cell>
          <cell r="K29">
            <v>7.0766666666666662</v>
          </cell>
          <cell r="L29">
            <v>52.926666666666591</v>
          </cell>
          <cell r="P29">
            <v>6</v>
          </cell>
          <cell r="Q29">
            <v>0</v>
          </cell>
        </row>
        <row r="30">
          <cell r="B30">
            <v>38885</v>
          </cell>
          <cell r="G30">
            <v>18</v>
          </cell>
          <cell r="I30">
            <v>10.923333333333334</v>
          </cell>
          <cell r="K30">
            <v>7.0766666666666662</v>
          </cell>
          <cell r="L30">
            <v>60.003333333333245</v>
          </cell>
          <cell r="P30">
            <v>25.5</v>
          </cell>
          <cell r="Q30">
            <v>36.5</v>
          </cell>
        </row>
        <row r="31">
          <cell r="B31">
            <v>38886</v>
          </cell>
          <cell r="G31">
            <v>18</v>
          </cell>
          <cell r="I31">
            <v>10.923333333333334</v>
          </cell>
          <cell r="K31">
            <v>7.0766666666666662</v>
          </cell>
          <cell r="L31">
            <v>67.079999999999899</v>
          </cell>
          <cell r="P31">
            <v>99.5</v>
          </cell>
          <cell r="Q31">
            <v>175.5</v>
          </cell>
        </row>
        <row r="32">
          <cell r="B32">
            <v>38887</v>
          </cell>
          <cell r="G32">
            <v>18</v>
          </cell>
          <cell r="I32">
            <v>10.923333333333334</v>
          </cell>
          <cell r="K32">
            <v>7.0766666666666662</v>
          </cell>
          <cell r="L32">
            <v>74.156666666666553</v>
          </cell>
          <cell r="P32">
            <v>234</v>
          </cell>
          <cell r="Q32">
            <v>246.5</v>
          </cell>
        </row>
        <row r="33">
          <cell r="B33">
            <v>38888</v>
          </cell>
          <cell r="G33">
            <v>18</v>
          </cell>
          <cell r="I33">
            <v>10.923333333333334</v>
          </cell>
          <cell r="K33">
            <v>7.0766666666666662</v>
          </cell>
          <cell r="L33">
            <v>81.233333333333206</v>
          </cell>
          <cell r="P33">
            <v>327</v>
          </cell>
          <cell r="Q33">
            <v>345</v>
          </cell>
        </row>
        <row r="34">
          <cell r="B34">
            <v>38889</v>
          </cell>
          <cell r="G34">
            <v>18</v>
          </cell>
          <cell r="I34">
            <v>10.923333333333334</v>
          </cell>
          <cell r="K34">
            <v>7.0766666666666662</v>
          </cell>
          <cell r="L34">
            <v>88.30999999999986</v>
          </cell>
        </row>
        <row r="35">
          <cell r="B35">
            <v>38890</v>
          </cell>
          <cell r="G35">
            <v>18</v>
          </cell>
          <cell r="I35">
            <v>10.923333333333334</v>
          </cell>
          <cell r="K35">
            <v>7.0766666666666662</v>
          </cell>
          <cell r="L35">
            <v>95.386666666666514</v>
          </cell>
        </row>
        <row r="36">
          <cell r="B36">
            <v>38891</v>
          </cell>
          <cell r="G36">
            <v>18</v>
          </cell>
          <cell r="I36">
            <v>10.923333333333334</v>
          </cell>
          <cell r="K36">
            <v>7.0766666666666662</v>
          </cell>
          <cell r="L36">
            <v>102.46333333333317</v>
          </cell>
        </row>
        <row r="37">
          <cell r="B37">
            <v>38892</v>
          </cell>
          <cell r="G37">
            <v>18</v>
          </cell>
          <cell r="I37">
            <v>10.923333333333334</v>
          </cell>
          <cell r="K37">
            <v>7.0766666666666662</v>
          </cell>
          <cell r="L37">
            <v>109.53999999999985</v>
          </cell>
        </row>
        <row r="38">
          <cell r="B38">
            <v>38893</v>
          </cell>
          <cell r="G38">
            <v>18</v>
          </cell>
          <cell r="I38">
            <v>10.923333333333334</v>
          </cell>
          <cell r="K38">
            <v>7.0766666666666662</v>
          </cell>
          <cell r="L38">
            <v>116.6166666666665</v>
          </cell>
        </row>
        <row r="39">
          <cell r="B39">
            <v>38894</v>
          </cell>
          <cell r="G39">
            <v>18</v>
          </cell>
          <cell r="I39">
            <v>10.923333333333334</v>
          </cell>
          <cell r="K39">
            <v>7.0766666666666662</v>
          </cell>
          <cell r="L39">
            <v>123.69333333333316</v>
          </cell>
        </row>
        <row r="40">
          <cell r="B40">
            <v>38895</v>
          </cell>
          <cell r="G40">
            <v>18</v>
          </cell>
          <cell r="I40">
            <v>10.923333333333334</v>
          </cell>
          <cell r="K40">
            <v>7.0766666666666662</v>
          </cell>
          <cell r="L40">
            <v>130.76999999999981</v>
          </cell>
        </row>
        <row r="41">
          <cell r="B41">
            <v>38896</v>
          </cell>
          <cell r="G41">
            <v>18</v>
          </cell>
          <cell r="I41">
            <v>10.923333333333334</v>
          </cell>
          <cell r="K41">
            <v>7.0766666666666662</v>
          </cell>
          <cell r="L41">
            <v>137.84666666666647</v>
          </cell>
        </row>
        <row r="42">
          <cell r="B42">
            <v>38897</v>
          </cell>
          <cell r="G42">
            <v>18</v>
          </cell>
          <cell r="I42">
            <v>10.923333333333334</v>
          </cell>
          <cell r="K42">
            <v>7.0766666666666662</v>
          </cell>
          <cell r="L42">
            <v>144.92333333333312</v>
          </cell>
        </row>
        <row r="43">
          <cell r="B43">
            <v>38898</v>
          </cell>
          <cell r="G43">
            <v>18</v>
          </cell>
          <cell r="I43">
            <v>10.923333333333334</v>
          </cell>
          <cell r="K43">
            <v>7.0766666666666662</v>
          </cell>
          <cell r="L43">
            <v>151.99999999999977</v>
          </cell>
        </row>
        <row r="44">
          <cell r="B44">
            <v>38868</v>
          </cell>
          <cell r="G44">
            <v>18</v>
          </cell>
          <cell r="I44">
            <v>8.3354838709677406</v>
          </cell>
          <cell r="K44">
            <v>9.6645161290322594</v>
          </cell>
          <cell r="L44">
            <v>22.799999999999955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</sheetNames>
    <sheetDataSet>
      <sheetData sheetId="0" refreshError="1"/>
      <sheetData sheetId="1" refreshError="1"/>
      <sheetData sheetId="2" refreshError="1"/>
      <sheetData sheetId="3">
        <row r="5">
          <cell r="A5">
            <v>1981</v>
          </cell>
          <cell r="F5">
            <v>629.86400000000003</v>
          </cell>
          <cell r="R5">
            <v>13530.587720648982</v>
          </cell>
          <cell r="AZ5">
            <v>154.4174591441124</v>
          </cell>
          <cell r="BC5">
            <v>1684</v>
          </cell>
          <cell r="BE5">
            <v>1218.5450174802509</v>
          </cell>
          <cell r="BG5">
            <v>4164.7314990211689</v>
          </cell>
        </row>
        <row r="6">
          <cell r="A6">
            <v>1982</v>
          </cell>
          <cell r="C6">
            <v>-11.578560360798795</v>
          </cell>
          <cell r="F6">
            <v>698.26</v>
          </cell>
          <cell r="G6">
            <v>10.858852069653114</v>
          </cell>
          <cell r="N6">
            <v>3544.8620000000001</v>
          </cell>
          <cell r="P6">
            <v>5263.7425020620003</v>
          </cell>
          <cell r="R6">
            <v>13689.153502062001</v>
          </cell>
          <cell r="S6">
            <v>1.1719060892752875</v>
          </cell>
          <cell r="X6">
            <v>-12.06182702222079</v>
          </cell>
          <cell r="AG6">
            <v>2451.6180331674373</v>
          </cell>
          <cell r="AZ6">
            <v>158.65015894930411</v>
          </cell>
          <cell r="BA6">
            <v>2.7410759305665611</v>
          </cell>
          <cell r="BC6">
            <v>1436</v>
          </cell>
          <cell r="BD6">
            <v>-14.726840855106893</v>
          </cell>
          <cell r="BE6">
            <v>1093.2439668325628</v>
          </cell>
          <cell r="BG6">
            <v>4679.8871892913703</v>
          </cell>
        </row>
        <row r="7">
          <cell r="A7">
            <v>1983</v>
          </cell>
          <cell r="C7">
            <v>-5.8612879215185876</v>
          </cell>
          <cell r="F7">
            <v>633.72699999999998</v>
          </cell>
          <cell r="G7">
            <v>-9.2419729040758458</v>
          </cell>
          <cell r="N7">
            <v>2846.777</v>
          </cell>
          <cell r="P7">
            <v>4717.646900978375</v>
          </cell>
          <cell r="R7">
            <v>12135.303900978375</v>
          </cell>
          <cell r="S7">
            <v>-11.350954614173691</v>
          </cell>
          <cell r="U7">
            <v>6190.7929604656465</v>
          </cell>
          <cell r="X7">
            <v>-8.2448839431933081</v>
          </cell>
          <cell r="AG7">
            <v>1943.3726868093468</v>
          </cell>
          <cell r="AZ7">
            <v>245.25851168718191</v>
          </cell>
          <cell r="BA7">
            <v>54.590775900547996</v>
          </cell>
          <cell r="BC7">
            <v>2949</v>
          </cell>
          <cell r="BD7">
            <v>105.36211699164343</v>
          </cell>
          <cell r="BE7">
            <v>903.40431319065328</v>
          </cell>
          <cell r="BG7">
            <v>4307.6151566096551</v>
          </cell>
        </row>
        <row r="8">
          <cell r="A8">
            <v>1984</v>
          </cell>
          <cell r="C8">
            <v>28.082170035048136</v>
          </cell>
          <cell r="F8">
            <v>616.33799999999997</v>
          </cell>
          <cell r="G8">
            <v>-2.7439260123049869</v>
          </cell>
          <cell r="N8">
            <v>3370.1060000000002</v>
          </cell>
          <cell r="P8">
            <v>3893.9610598008799</v>
          </cell>
          <cell r="R8">
            <v>12923.196059800879</v>
          </cell>
          <cell r="S8">
            <v>6.4925622403158911</v>
          </cell>
          <cell r="U8">
            <v>6373.7397563760951</v>
          </cell>
          <cell r="V8">
            <v>2.9551431792137928</v>
          </cell>
          <cell r="X8">
            <v>29.39350582920488</v>
          </cell>
          <cell r="AG8">
            <v>1990.1432498001839</v>
          </cell>
          <cell r="AZ8">
            <v>265.71929005685888</v>
          </cell>
          <cell r="BA8">
            <v>8.3425354858933218</v>
          </cell>
          <cell r="BC8">
            <v>2503</v>
          </cell>
          <cell r="BD8">
            <v>-15.123770769752454</v>
          </cell>
          <cell r="BE8">
            <v>1379.9627501998164</v>
          </cell>
          <cell r="BG8">
            <v>3434.8178822776317</v>
          </cell>
        </row>
        <row r="9">
          <cell r="A9">
            <v>1985</v>
          </cell>
          <cell r="B9">
            <v>5825.7879999999986</v>
          </cell>
          <cell r="C9">
            <v>15.527056346376433</v>
          </cell>
          <cell r="D9">
            <v>40293</v>
          </cell>
          <cell r="F9">
            <v>767.25700000000006</v>
          </cell>
          <cell r="G9">
            <v>24.486401941791701</v>
          </cell>
          <cell r="N9">
            <v>3817.0929999999998</v>
          </cell>
          <cell r="P9">
            <v>4366.224988670132</v>
          </cell>
          <cell r="R9">
            <v>14776.362988670131</v>
          </cell>
          <cell r="S9">
            <v>14.339849989846897</v>
          </cell>
          <cell r="U9">
            <v>6943.2198564489081</v>
          </cell>
          <cell r="V9">
            <v>8.934787453521654</v>
          </cell>
          <cell r="W9">
            <v>5632.3370142651393</v>
          </cell>
          <cell r="X9">
            <v>17.903547533980369</v>
          </cell>
          <cell r="AA9">
            <v>6393.9779934761864</v>
          </cell>
          <cell r="AB9">
            <v>18.593987855882709</v>
          </cell>
          <cell r="AG9">
            <v>2653.8482653192946</v>
          </cell>
          <cell r="AN9">
            <v>926.54219697918154</v>
          </cell>
          <cell r="AZ9">
            <v>193.45098573485939</v>
          </cell>
          <cell r="BA9">
            <v>-27.197236717942253</v>
          </cell>
          <cell r="BC9">
            <v>2629</v>
          </cell>
          <cell r="BD9">
            <v>5.0339592489013096</v>
          </cell>
          <cell r="BE9">
            <v>1163.2447346807053</v>
          </cell>
          <cell r="BG9">
            <v>3439.6827916909506</v>
          </cell>
        </row>
        <row r="10">
          <cell r="A10">
            <v>1986</v>
          </cell>
          <cell r="B10">
            <v>5713.277000000001</v>
          </cell>
          <cell r="C10">
            <v>-1.9312580547043212</v>
          </cell>
          <cell r="D10">
            <v>35877</v>
          </cell>
          <cell r="F10">
            <v>887.9559999999999</v>
          </cell>
          <cell r="G10">
            <v>15.731234775309954</v>
          </cell>
          <cell r="N10">
            <v>4168.7029999999995</v>
          </cell>
          <cell r="P10">
            <v>3882.6249761343024</v>
          </cell>
          <cell r="R10">
            <v>14652.560976134304</v>
          </cell>
          <cell r="S10">
            <v>-0.83783819219082067</v>
          </cell>
          <cell r="U10">
            <v>7615.8837557798624</v>
          </cell>
          <cell r="V10">
            <v>9.6880685508781603</v>
          </cell>
          <cell r="W10">
            <v>5516.6363134775702</v>
          </cell>
          <cell r="X10">
            <v>-2.0542219063690874</v>
          </cell>
          <cell r="AA10">
            <v>6399.0804637864094</v>
          </cell>
          <cell r="AB10">
            <v>7.9801186607597607E-2</v>
          </cell>
          <cell r="AG10">
            <v>3223.7511129307927</v>
          </cell>
          <cell r="AN10">
            <v>715.18377945322777</v>
          </cell>
          <cell r="AU10">
            <v>5347</v>
          </cell>
          <cell r="AV10" t="e">
            <v>#DIV/0!</v>
          </cell>
          <cell r="AW10">
            <v>353</v>
          </cell>
          <cell r="AX10">
            <v>5628</v>
          </cell>
          <cell r="AZ10">
            <v>196.64068652243077</v>
          </cell>
          <cell r="BA10">
            <v>1.6488418373546754</v>
          </cell>
          <cell r="BC10">
            <v>2202</v>
          </cell>
          <cell r="BD10">
            <v>-16.241917078737167</v>
          </cell>
          <cell r="BE10">
            <v>944.9518870692068</v>
          </cell>
          <cell r="BG10">
            <v>3167.4411966810749</v>
          </cell>
          <cell r="BI10">
            <v>3438.4543800361262</v>
          </cell>
          <cell r="BO10">
            <v>7530</v>
          </cell>
        </row>
        <row r="11">
          <cell r="A11">
            <v>1987</v>
          </cell>
          <cell r="B11">
            <v>5242.0380000000005</v>
          </cell>
          <cell r="C11">
            <v>-8.2481385026491836</v>
          </cell>
          <cell r="D11">
            <v>32536</v>
          </cell>
          <cell r="F11">
            <v>939.08999999999992</v>
          </cell>
          <cell r="G11">
            <v>5.7586186702944797</v>
          </cell>
          <cell r="N11">
            <v>4536.1820000000007</v>
          </cell>
          <cell r="P11">
            <v>3811.408888485219</v>
          </cell>
          <cell r="R11">
            <v>14528.71888848522</v>
          </cell>
          <cell r="S11">
            <v>-0.84519073389828225</v>
          </cell>
          <cell r="U11">
            <v>7329.2198344763456</v>
          </cell>
          <cell r="V11">
            <v>-3.7640270058738934</v>
          </cell>
          <cell r="W11">
            <v>5021.7078717083168</v>
          </cell>
          <cell r="X11">
            <v>-8.9715619019529118</v>
          </cell>
          <cell r="AA11">
            <v>5956.1732038386881</v>
          </cell>
          <cell r="AB11">
            <v>-6.9214203892921216</v>
          </cell>
          <cell r="AF11">
            <v>-4.646575342465753</v>
          </cell>
          <cell r="AG11">
            <v>3368.2177408801899</v>
          </cell>
          <cell r="AN11">
            <v>900.58546102224932</v>
          </cell>
          <cell r="AU11">
            <v>5707</v>
          </cell>
          <cell r="AV11">
            <v>6.73274733495417</v>
          </cell>
          <cell r="AW11">
            <v>386</v>
          </cell>
          <cell r="AX11">
            <v>5995</v>
          </cell>
          <cell r="AY11">
            <v>6.5209665955934693</v>
          </cell>
          <cell r="AZ11">
            <v>220.33012829168365</v>
          </cell>
          <cell r="BA11">
            <v>12.047070312964259</v>
          </cell>
          <cell r="BC11">
            <v>2172</v>
          </cell>
          <cell r="BD11">
            <v>-1.3623978201634857</v>
          </cell>
          <cell r="BE11">
            <v>1167.9642591198108</v>
          </cell>
          <cell r="BG11">
            <v>2910.8234274629694</v>
          </cell>
          <cell r="BI11">
            <v>3060.2575172559073</v>
          </cell>
          <cell r="BO11">
            <v>7101</v>
          </cell>
        </row>
        <row r="12">
          <cell r="A12">
            <v>1988</v>
          </cell>
          <cell r="B12">
            <v>5338.3419999999996</v>
          </cell>
          <cell r="C12">
            <v>1.8371480710364763</v>
          </cell>
          <cell r="D12">
            <v>31852</v>
          </cell>
          <cell r="F12">
            <v>1042.479</v>
          </cell>
          <cell r="G12">
            <v>11.009487908507175</v>
          </cell>
          <cell r="N12">
            <v>5041.3530000000001</v>
          </cell>
          <cell r="P12">
            <v>3606.4259165950466</v>
          </cell>
          <cell r="R12">
            <v>15028.599916595047</v>
          </cell>
          <cell r="S12">
            <v>3.4406407884043366</v>
          </cell>
          <cell r="U12">
            <v>7734.9695781934024</v>
          </cell>
          <cell r="V12">
            <v>5.5360564000062729</v>
          </cell>
          <cell r="W12">
            <v>5169.8375935294234</v>
          </cell>
          <cell r="X12">
            <v>2.9497877137706716</v>
          </cell>
          <cell r="AA12">
            <v>6207.4608687852142</v>
          </cell>
          <cell r="AB12">
            <v>4.2189448887177017</v>
          </cell>
          <cell r="AF12">
            <v>1.8043902999655304</v>
          </cell>
          <cell r="AG12">
            <v>3893.9788616751443</v>
          </cell>
          <cell r="AN12">
            <v>900.640200855942</v>
          </cell>
          <cell r="AU12">
            <v>6303</v>
          </cell>
          <cell r="AV12">
            <v>10.443315226914308</v>
          </cell>
          <cell r="AW12">
            <v>631</v>
          </cell>
          <cell r="AX12">
            <v>6788</v>
          </cell>
          <cell r="AY12">
            <v>13.22768974145121</v>
          </cell>
          <cell r="AZ12">
            <v>168.50440647057621</v>
          </cell>
          <cell r="BA12">
            <v>-23.521849791009085</v>
          </cell>
          <cell r="BC12">
            <v>1812</v>
          </cell>
          <cell r="BD12">
            <v>-16.574585635359117</v>
          </cell>
          <cell r="BE12">
            <v>1147.3741383248557</v>
          </cell>
          <cell r="BG12">
            <v>2705.7857157391045</v>
          </cell>
          <cell r="BI12">
            <v>2930.4800147212554</v>
          </cell>
          <cell r="BO12">
            <v>6461</v>
          </cell>
        </row>
        <row r="13">
          <cell r="A13">
            <v>1989</v>
          </cell>
          <cell r="B13">
            <v>6339.5789999999988</v>
          </cell>
          <cell r="C13">
            <v>18.755579916011357</v>
          </cell>
          <cell r="D13">
            <v>38635</v>
          </cell>
          <cell r="F13">
            <v>1143.992</v>
          </cell>
          <cell r="G13">
            <v>9.7376541877582046</v>
          </cell>
          <cell r="N13">
            <v>6237.8190000000004</v>
          </cell>
          <cell r="P13">
            <v>3581.7941597626441</v>
          </cell>
          <cell r="R13">
            <v>17303.184159762644</v>
          </cell>
          <cell r="S13">
            <v>15.13503756697876</v>
          </cell>
          <cell r="U13">
            <v>8522.756149963463</v>
          </cell>
          <cell r="V13">
            <v>10.184740402741932</v>
          </cell>
          <cell r="W13">
            <v>6152.5817201442824</v>
          </cell>
          <cell r="X13">
            <v>19.009187597012005</v>
          </cell>
          <cell r="AA13">
            <v>7293.0556063357526</v>
          </cell>
          <cell r="AB13">
            <v>17.488547418954358</v>
          </cell>
          <cell r="AF13">
            <v>9.189433280650249</v>
          </cell>
          <cell r="AG13">
            <v>5018.1882613511525</v>
          </cell>
          <cell r="AN13">
            <v>968.72258591164018</v>
          </cell>
          <cell r="AU13">
            <v>7759</v>
          </cell>
          <cell r="AV13">
            <v>23.100111058226247</v>
          </cell>
          <cell r="AW13">
            <v>1086</v>
          </cell>
          <cell r="AX13">
            <v>8612</v>
          </cell>
          <cell r="AY13">
            <v>26.870948733058331</v>
          </cell>
          <cell r="AZ13">
            <v>186.99727985571644</v>
          </cell>
          <cell r="BA13">
            <v>10.974712040168155</v>
          </cell>
          <cell r="BC13">
            <v>1597</v>
          </cell>
          <cell r="BD13">
            <v>-11.865342163355407</v>
          </cell>
          <cell r="BE13">
            <v>1219.6307386488479</v>
          </cell>
          <cell r="BG13">
            <v>2613.0715738510039</v>
          </cell>
          <cell r="BI13">
            <v>3482.7822938359018</v>
          </cell>
          <cell r="BO13">
            <v>6529</v>
          </cell>
        </row>
        <row r="14">
          <cell r="A14">
            <v>1990</v>
          </cell>
          <cell r="B14">
            <v>5698.630000000001</v>
          </cell>
          <cell r="C14">
            <v>-10.110277038901128</v>
          </cell>
          <cell r="D14">
            <v>30016</v>
          </cell>
          <cell r="F14">
            <v>1218.3110000000001</v>
          </cell>
          <cell r="G14">
            <v>6.4964615137169002</v>
          </cell>
          <cell r="N14">
            <v>6932.14</v>
          </cell>
          <cell r="P14">
            <v>4378.8895916662368</v>
          </cell>
          <cell r="R14">
            <v>18227.970591666235</v>
          </cell>
          <cell r="S14">
            <v>5.3446026081957587</v>
          </cell>
          <cell r="U14">
            <v>9054</v>
          </cell>
          <cell r="V14">
            <v>6.2332400539092614</v>
          </cell>
          <cell r="W14">
            <v>5491.9152708311822</v>
          </cell>
          <cell r="X14">
            <v>-10.738036150743028</v>
          </cell>
          <cell r="AA14">
            <v>6709.5353054115076</v>
          </cell>
          <cell r="AB14">
            <v>-8.0010400636095333</v>
          </cell>
          <cell r="AF14">
            <v>-5.8416046319272112</v>
          </cell>
          <cell r="AG14">
            <v>5552.3696449467852</v>
          </cell>
          <cell r="AN14">
            <v>863.68726900709555</v>
          </cell>
          <cell r="AU14">
            <v>8346</v>
          </cell>
          <cell r="AV14">
            <v>7.5654079133909091</v>
          </cell>
          <cell r="AW14">
            <v>719</v>
          </cell>
          <cell r="AX14">
            <v>8998</v>
          </cell>
          <cell r="AY14">
            <v>4.482117974918709</v>
          </cell>
          <cell r="AZ14">
            <v>206.71472916881885</v>
          </cell>
          <cell r="BA14">
            <v>10.544243920722284</v>
          </cell>
          <cell r="BC14">
            <v>1699</v>
          </cell>
          <cell r="BD14">
            <v>6.3869755792110183</v>
          </cell>
          <cell r="BE14">
            <v>1379.7703550532151</v>
          </cell>
          <cell r="BG14">
            <v>3515.2023226591414</v>
          </cell>
          <cell r="BI14">
            <v>3312.6216276991486</v>
          </cell>
          <cell r="BO14">
            <v>7906</v>
          </cell>
        </row>
        <row r="15">
          <cell r="A15">
            <v>1991</v>
          </cell>
          <cell r="B15">
            <v>4218.2980000000007</v>
          </cell>
          <cell r="C15">
            <v>-25.976980432138951</v>
          </cell>
          <cell r="D15">
            <v>23580</v>
          </cell>
          <cell r="F15">
            <v>1020.3820000000001</v>
          </cell>
          <cell r="G15">
            <v>-16.246180162536504</v>
          </cell>
          <cell r="N15">
            <v>5614.5930000000008</v>
          </cell>
          <cell r="P15">
            <v>4100.6313961444757</v>
          </cell>
          <cell r="R15">
            <v>14953.904396144477</v>
          </cell>
          <cell r="S15">
            <v>-17.961770231397288</v>
          </cell>
          <cell r="U15">
            <v>8115</v>
          </cell>
          <cell r="V15">
            <v>-10.371106693174292</v>
          </cell>
          <cell r="W15">
            <v>4023.1256410601563</v>
          </cell>
          <cell r="X15">
            <v>-26.744579210318548</v>
          </cell>
          <cell r="AA15">
            <v>5040.2540328793593</v>
          </cell>
          <cell r="AB15">
            <v>-24.879238226614685</v>
          </cell>
          <cell r="AF15">
            <v>-21.126605907543649</v>
          </cell>
          <cell r="AG15">
            <v>4071.3439783249059</v>
          </cell>
          <cell r="AN15">
            <v>748.4961033149101</v>
          </cell>
          <cell r="AU15">
            <v>6337</v>
          </cell>
          <cell r="AV15">
            <v>-24.071411454589018</v>
          </cell>
          <cell r="AW15">
            <v>153</v>
          </cell>
          <cell r="AX15">
            <v>6532</v>
          </cell>
          <cell r="AY15">
            <v>-27.406090242276061</v>
          </cell>
          <cell r="AZ15">
            <v>195.17235893984434</v>
          </cell>
          <cell r="BA15">
            <v>-5.5837193002092</v>
          </cell>
          <cell r="BC15">
            <v>1665</v>
          </cell>
          <cell r="BD15">
            <v>-2.0011771630370823</v>
          </cell>
          <cell r="BE15">
            <v>1543.2490216750948</v>
          </cell>
          <cell r="BG15">
            <v>3352.1352928295655</v>
          </cell>
          <cell r="BI15">
            <v>1881.1897183746978</v>
          </cell>
          <cell r="BO15">
            <v>6871</v>
          </cell>
        </row>
        <row r="16">
          <cell r="A16">
            <v>1992</v>
          </cell>
          <cell r="B16">
            <v>3941.4169999999999</v>
          </cell>
          <cell r="C16">
            <v>-6.563808436483165</v>
          </cell>
          <cell r="D16">
            <v>25421</v>
          </cell>
          <cell r="F16">
            <v>998.42700000000013</v>
          </cell>
          <cell r="G16">
            <v>-2.1516451681821036</v>
          </cell>
          <cell r="N16">
            <v>4142.9529999999995</v>
          </cell>
          <cell r="P16">
            <v>3312.0865455401358</v>
          </cell>
          <cell r="R16">
            <v>12394.883545540135</v>
          </cell>
          <cell r="S16">
            <v>-17.11272710332512</v>
          </cell>
          <cell r="U16">
            <v>7403</v>
          </cell>
          <cell r="V16">
            <v>-8.7738755391250756</v>
          </cell>
          <cell r="W16">
            <v>3785.0193690557599</v>
          </cell>
          <cell r="X16">
            <v>-5.9184398710861981</v>
          </cell>
          <cell r="AA16">
            <v>4782.1835754988851</v>
          </cell>
          <cell r="AB16">
            <v>-5.1201875083475841</v>
          </cell>
          <cell r="AF16">
            <v>-5.1232075734372824</v>
          </cell>
          <cell r="AG16">
            <v>2901.2919682058705</v>
          </cell>
          <cell r="AN16">
            <v>609.01783985118891</v>
          </cell>
          <cell r="AU16">
            <v>4783</v>
          </cell>
          <cell r="AV16">
            <v>-24.522644784598391</v>
          </cell>
          <cell r="AW16">
            <v>220</v>
          </cell>
          <cell r="AX16">
            <v>4993</v>
          </cell>
          <cell r="AY16">
            <v>-23.560930802204528</v>
          </cell>
          <cell r="AZ16">
            <v>156.39763094424006</v>
          </cell>
          <cell r="BA16">
            <v>-19.866915687356812</v>
          </cell>
          <cell r="BC16">
            <v>1707</v>
          </cell>
          <cell r="BD16">
            <v>2.522522522522519</v>
          </cell>
          <cell r="BE16">
            <v>1241.661031794129</v>
          </cell>
          <cell r="BG16">
            <v>2703.0687056889469</v>
          </cell>
          <cell r="BI16">
            <v>2815.6098380158078</v>
          </cell>
          <cell r="BO16">
            <v>6847</v>
          </cell>
        </row>
        <row r="17">
          <cell r="A17">
            <v>1993</v>
          </cell>
          <cell r="B17">
            <v>4586.3249999999998</v>
          </cell>
          <cell r="C17">
            <v>16.362338722342741</v>
          </cell>
          <cell r="D17">
            <v>28154</v>
          </cell>
          <cell r="F17">
            <v>1069.501</v>
          </cell>
          <cell r="G17">
            <v>7.1185975539523438</v>
          </cell>
          <cell r="N17">
            <v>3649.0570000000002</v>
          </cell>
          <cell r="P17">
            <v>3598.0125843597916</v>
          </cell>
          <cell r="R17">
            <v>12902.895584359791</v>
          </cell>
          <cell r="S17">
            <v>4.0985624185428282</v>
          </cell>
          <cell r="U17">
            <v>7709</v>
          </cell>
          <cell r="V17">
            <v>4.1334594083479725</v>
          </cell>
          <cell r="W17">
            <v>4421.4520257097074</v>
          </cell>
          <cell r="X17">
            <v>16.814515187348089</v>
          </cell>
          <cell r="AA17">
            <v>5490.2332443333562</v>
          </cell>
          <cell r="AB17">
            <v>14.805990979980432</v>
          </cell>
          <cell r="AF17">
            <v>15.539251650770369</v>
          </cell>
          <cell r="AG17">
            <v>2737.6982149305218</v>
          </cell>
          <cell r="AN17">
            <v>708.31849909859181</v>
          </cell>
          <cell r="AU17">
            <v>4730</v>
          </cell>
          <cell r="AV17">
            <v>-1.1080911561781259</v>
          </cell>
          <cell r="AW17">
            <v>1192</v>
          </cell>
          <cell r="AX17">
            <v>5617</v>
          </cell>
          <cell r="AY17">
            <v>12.497496495093131</v>
          </cell>
          <cell r="AZ17">
            <v>164.8729742902924</v>
          </cell>
          <cell r="BA17">
            <v>5.4190995700401867</v>
          </cell>
          <cell r="BC17">
            <v>1367</v>
          </cell>
          <cell r="BD17">
            <v>-19.917984768599883</v>
          </cell>
          <cell r="BE17">
            <v>911.35878506947847</v>
          </cell>
          <cell r="BG17">
            <v>2889.6940852611997</v>
          </cell>
          <cell r="BI17">
            <v>3185.3543740026789</v>
          </cell>
          <cell r="BO17">
            <v>5911</v>
          </cell>
        </row>
        <row r="18">
          <cell r="A18">
            <v>1994</v>
          </cell>
          <cell r="B18">
            <v>5094.8490000000002</v>
          </cell>
          <cell r="C18">
            <v>11.087831760723454</v>
          </cell>
          <cell r="D18">
            <v>31466</v>
          </cell>
          <cell r="F18">
            <v>1183.434</v>
          </cell>
          <cell r="G18">
            <v>10.6529119654867</v>
          </cell>
          <cell r="N18">
            <v>3456.6080000000002</v>
          </cell>
          <cell r="P18">
            <v>4001.2069750889095</v>
          </cell>
          <cell r="R18">
            <v>13736.097975088909</v>
          </cell>
          <cell r="S18">
            <v>6.4574837894455506</v>
          </cell>
          <cell r="U18">
            <v>8273</v>
          </cell>
          <cell r="V18">
            <v>7.3161240108963632</v>
          </cell>
          <cell r="W18">
            <v>4922.413062991599</v>
          </cell>
          <cell r="X18">
            <v>11.330237993512551</v>
          </cell>
          <cell r="AA18">
            <v>6103.3565070767563</v>
          </cell>
          <cell r="AB18">
            <v>11.167526687071527</v>
          </cell>
          <cell r="AF18">
            <v>15.798831597663199</v>
          </cell>
          <cell r="AG18">
            <v>2482.5461838219871</v>
          </cell>
          <cell r="AN18">
            <v>1049.5792577532623</v>
          </cell>
          <cell r="AU18">
            <v>4770</v>
          </cell>
          <cell r="AV18">
            <v>0.84566596194504129</v>
          </cell>
          <cell r="AW18">
            <v>440</v>
          </cell>
          <cell r="AX18">
            <v>5146</v>
          </cell>
          <cell r="AY18">
            <v>-8.3852590350721012</v>
          </cell>
          <cell r="AZ18">
            <v>172.4359370084012</v>
          </cell>
          <cell r="BA18">
            <v>4.5871451950594722</v>
          </cell>
          <cell r="BC18">
            <v>1366</v>
          </cell>
          <cell r="BD18">
            <v>-7.3152889539140897E-2</v>
          </cell>
          <cell r="BE18">
            <v>974.06181617801303</v>
          </cell>
          <cell r="BG18">
            <v>2951.6277173356475</v>
          </cell>
          <cell r="BI18">
            <v>2850.3839735630963</v>
          </cell>
          <cell r="BO18">
            <v>6677</v>
          </cell>
        </row>
        <row r="19">
          <cell r="A19">
            <v>1995</v>
          </cell>
          <cell r="B19">
            <v>5095.6489999999994</v>
          </cell>
          <cell r="C19">
            <v>1.5702133664796669E-2</v>
          </cell>
          <cell r="D19">
            <v>29459</v>
          </cell>
          <cell r="F19">
            <v>1253.444</v>
          </cell>
          <cell r="G19">
            <v>5.9158347656058652</v>
          </cell>
          <cell r="N19">
            <v>4058.2969999999996</v>
          </cell>
          <cell r="P19">
            <v>4065.543855464874</v>
          </cell>
          <cell r="R19">
            <v>14472.933855464873</v>
          </cell>
          <cell r="S19">
            <v>5.3642299415179728</v>
          </cell>
          <cell r="U19">
            <v>8666</v>
          </cell>
          <cell r="V19">
            <v>4.7503928441919419</v>
          </cell>
          <cell r="W19">
            <v>4959.6073055320876</v>
          </cell>
          <cell r="X19">
            <v>0.75560994302017825</v>
          </cell>
          <cell r="AA19">
            <v>6203.9809457639331</v>
          </cell>
          <cell r="AB19">
            <v>1.648673784179322</v>
          </cell>
          <cell r="AF19">
            <v>-1.0089932002632196</v>
          </cell>
          <cell r="AG19">
            <v>2798.8878334697083</v>
          </cell>
          <cell r="AN19">
            <v>719.40577910896945</v>
          </cell>
          <cell r="AU19">
            <v>5351</v>
          </cell>
          <cell r="AV19">
            <v>12.180293501048212</v>
          </cell>
          <cell r="AW19">
            <v>-342</v>
          </cell>
          <cell r="AX19">
            <v>5174</v>
          </cell>
          <cell r="AY19">
            <v>0.54411193159735749</v>
          </cell>
          <cell r="AZ19">
            <v>136.04169446791184</v>
          </cell>
          <cell r="BA19">
            <v>-21.10594993821746</v>
          </cell>
          <cell r="BC19">
            <v>1043</v>
          </cell>
          <cell r="BD19">
            <v>-23.645680819912151</v>
          </cell>
          <cell r="BE19">
            <v>1259.4091665302913</v>
          </cell>
          <cell r="BG19">
            <v>3346.1380763559046</v>
          </cell>
          <cell r="BI19">
            <v>2225.3407028777383</v>
          </cell>
          <cell r="BO19">
            <v>7521</v>
          </cell>
        </row>
        <row r="20">
          <cell r="A20">
            <v>1996</v>
          </cell>
          <cell r="B20">
            <v>4469.6409999999996</v>
          </cell>
          <cell r="C20">
            <v>-12.285147583752332</v>
          </cell>
          <cell r="D20">
            <v>23675</v>
          </cell>
          <cell r="F20">
            <v>1216.08</v>
          </cell>
          <cell r="G20">
            <v>-2.9809070050197728</v>
          </cell>
          <cell r="N20">
            <v>4827.0169999999998</v>
          </cell>
          <cell r="P20">
            <v>3878.414667096929</v>
          </cell>
          <cell r="R20">
            <v>14391.152667096929</v>
          </cell>
          <cell r="S20">
            <v>-0.56506295948464125</v>
          </cell>
          <cell r="U20">
            <v>8660</v>
          </cell>
          <cell r="V20">
            <v>-6.9236095084235227E-2</v>
          </cell>
          <cell r="W20">
            <v>4274.8390319215478</v>
          </cell>
          <cell r="X20">
            <v>-13.806905091996494</v>
          </cell>
          <cell r="AA20">
            <v>5433.2287927686602</v>
          </cell>
          <cell r="AB20">
            <v>-12.423509352032113</v>
          </cell>
          <cell r="AF20">
            <v>-6.8136494571238604</v>
          </cell>
          <cell r="AG20">
            <v>3548.1825011202027</v>
          </cell>
          <cell r="AN20">
            <v>953.94722360944945</v>
          </cell>
          <cell r="AU20">
            <v>6742</v>
          </cell>
          <cell r="AV20">
            <v>25.995141095122399</v>
          </cell>
          <cell r="AW20">
            <v>393</v>
          </cell>
          <cell r="AX20">
            <v>7071</v>
          </cell>
          <cell r="AY20">
            <v>36.664089679165059</v>
          </cell>
          <cell r="AZ20">
            <v>194.80196807845186</v>
          </cell>
          <cell r="BA20">
            <v>43.192841606658902</v>
          </cell>
          <cell r="BC20">
            <v>1531</v>
          </cell>
          <cell r="BD20">
            <v>46.788111217641415</v>
          </cell>
          <cell r="BE20">
            <v>1278.8344988797971</v>
          </cell>
          <cell r="BG20">
            <v>2924.4674434874796</v>
          </cell>
          <cell r="BI20">
            <v>2443.2058504013839</v>
          </cell>
          <cell r="BO20">
            <v>6697</v>
          </cell>
        </row>
        <row r="21">
          <cell r="A21">
            <v>1997</v>
          </cell>
          <cell r="B21">
            <v>4515.8810000000003</v>
          </cell>
          <cell r="C21">
            <v>1.0345349883805088</v>
          </cell>
          <cell r="D21">
            <v>24699</v>
          </cell>
          <cell r="F21">
            <v>1341.7339999999999</v>
          </cell>
          <cell r="G21">
            <v>10.332708374449041</v>
          </cell>
          <cell r="N21">
            <v>5323.3849999999993</v>
          </cell>
          <cell r="P21">
            <v>4044.9775911534211</v>
          </cell>
          <cell r="R21">
            <v>15225.97759115342</v>
          </cell>
          <cell r="S21">
            <v>5.8009594044901247</v>
          </cell>
          <cell r="U21">
            <v>9102</v>
          </cell>
          <cell r="V21">
            <v>5.1039260969976796</v>
          </cell>
          <cell r="W21">
            <v>4372.9426795488616</v>
          </cell>
          <cell r="X21">
            <v>2.2949085777205536</v>
          </cell>
          <cell r="AA21">
            <v>5651.1417632634621</v>
          </cell>
          <cell r="AB21">
            <v>4.0107453377415725</v>
          </cell>
          <cell r="AF21">
            <v>7.454523837831406</v>
          </cell>
          <cell r="AG21">
            <v>4179.3158396361669</v>
          </cell>
          <cell r="AN21">
            <v>1560.4077535961655</v>
          </cell>
          <cell r="AU21">
            <v>8599</v>
          </cell>
          <cell r="AV21">
            <v>27.543755562147719</v>
          </cell>
          <cell r="AW21">
            <v>774</v>
          </cell>
          <cell r="AX21">
            <v>9196</v>
          </cell>
          <cell r="AY21">
            <v>30.052326403620413</v>
          </cell>
          <cell r="AZ21">
            <v>142.93832045113868</v>
          </cell>
          <cell r="BA21">
            <v>-26.623780108025564</v>
          </cell>
          <cell r="BC21">
            <v>668</v>
          </cell>
          <cell r="BD21">
            <v>-56.368386675375568</v>
          </cell>
          <cell r="BE21">
            <v>1144.0691603638325</v>
          </cell>
          <cell r="BG21">
            <v>2484.5698375572556</v>
          </cell>
          <cell r="BI21">
            <v>2221.8877653423742</v>
          </cell>
          <cell r="BO21">
            <v>4944</v>
          </cell>
        </row>
        <row r="22">
          <cell r="A22">
            <v>1998</v>
          </cell>
          <cell r="B22">
            <v>6113.8830000000007</v>
          </cell>
          <cell r="C22">
            <v>35.386273464690497</v>
          </cell>
          <cell r="D22">
            <v>33602</v>
          </cell>
          <cell r="F22">
            <v>1566.51</v>
          </cell>
          <cell r="G22">
            <v>16.752649929121578</v>
          </cell>
          <cell r="N22">
            <v>4728.2510000000002</v>
          </cell>
          <cell r="P22">
            <v>5086.9387661292312</v>
          </cell>
          <cell r="R22">
            <v>17495.582766129231</v>
          </cell>
          <cell r="S22">
            <v>14.906137628197325</v>
          </cell>
          <cell r="U22">
            <v>10221</v>
          </cell>
          <cell r="V22">
            <v>12.294001318391556</v>
          </cell>
          <cell r="W22">
            <v>6013.203547007457</v>
          </cell>
          <cell r="X22">
            <v>37.509315526354307</v>
          </cell>
          <cell r="AA22">
            <v>7493.4496134168185</v>
          </cell>
          <cell r="AB22">
            <v>32.600630586365732</v>
          </cell>
          <cell r="AF22">
            <v>28.070369550785568</v>
          </cell>
          <cell r="AG22">
            <v>3577.9162177456324</v>
          </cell>
          <cell r="AN22">
            <v>2499.4194153051571</v>
          </cell>
          <cell r="AU22">
            <v>8529</v>
          </cell>
          <cell r="AV22">
            <v>-0.81404814513315049</v>
          </cell>
          <cell r="AW22">
            <v>339</v>
          </cell>
          <cell r="AX22">
            <v>8813</v>
          </cell>
          <cell r="AY22">
            <v>-4.1648542844715086</v>
          </cell>
          <cell r="AZ22">
            <v>100.6794529925437</v>
          </cell>
          <cell r="BA22">
            <v>-29.564407448764264</v>
          </cell>
          <cell r="BC22">
            <v>841</v>
          </cell>
          <cell r="BD22">
            <v>25.898203592814362</v>
          </cell>
          <cell r="BE22">
            <v>1150.3347822543678</v>
          </cell>
          <cell r="BG22">
            <v>2587.5193508240741</v>
          </cell>
          <cell r="BI22">
            <v>2270.2024803383752</v>
          </cell>
          <cell r="BO22">
            <v>5993</v>
          </cell>
        </row>
        <row r="23">
          <cell r="A23">
            <v>1999</v>
          </cell>
          <cell r="B23">
            <v>7229.692</v>
          </cell>
          <cell r="C23">
            <v>18.250414671003679</v>
          </cell>
          <cell r="D23">
            <v>37472</v>
          </cell>
          <cell r="F23">
            <v>1683.354</v>
          </cell>
          <cell r="G23">
            <v>7.4588735469291567</v>
          </cell>
          <cell r="N23">
            <v>5501.9550000000008</v>
          </cell>
          <cell r="P23">
            <v>6237.7456781055507</v>
          </cell>
          <cell r="R23">
            <v>20652.746678105552</v>
          </cell>
          <cell r="S23">
            <v>18.045491563095961</v>
          </cell>
          <cell r="U23">
            <v>11222</v>
          </cell>
          <cell r="V23">
            <v>9.7935622737501227</v>
          </cell>
          <cell r="W23">
            <v>7072.5012602140869</v>
          </cell>
          <cell r="X23">
            <v>17.616195841795545</v>
          </cell>
          <cell r="AA23">
            <v>8683.6165158330186</v>
          </cell>
          <cell r="AB23">
            <v>15.882763797934118</v>
          </cell>
          <cell r="AF23">
            <v>8.4319654427645894</v>
          </cell>
          <cell r="AG23">
            <v>4231.6404381087505</v>
          </cell>
          <cell r="AN23">
            <v>3462.8632651679491</v>
          </cell>
          <cell r="AU23">
            <v>10910</v>
          </cell>
          <cell r="AV23">
            <v>27.916520107867271</v>
          </cell>
          <cell r="AW23">
            <v>700</v>
          </cell>
          <cell r="AX23">
            <v>11449</v>
          </cell>
          <cell r="AY23">
            <v>29.910359695903786</v>
          </cell>
          <cell r="AZ23">
            <v>157.19073978591314</v>
          </cell>
          <cell r="BA23">
            <v>56.129910437191846</v>
          </cell>
          <cell r="BC23">
            <v>1082</v>
          </cell>
          <cell r="BD23">
            <v>28.656361474435201</v>
          </cell>
          <cell r="BE23">
            <v>1270.3145618912504</v>
          </cell>
          <cell r="BG23">
            <v>2774.8824129376017</v>
          </cell>
          <cell r="BI23">
            <v>3406.3735410041663</v>
          </cell>
          <cell r="BO23">
            <v>7441</v>
          </cell>
        </row>
        <row r="24">
          <cell r="A24">
            <v>2000</v>
          </cell>
          <cell r="B24">
            <v>9136.5529999999999</v>
          </cell>
          <cell r="C24">
            <v>26.375411289996855</v>
          </cell>
          <cell r="D24">
            <v>46441</v>
          </cell>
          <cell r="F24">
            <v>1996.2069999999999</v>
          </cell>
          <cell r="G24">
            <v>18.585098559185997</v>
          </cell>
          <cell r="N24">
            <v>5121.2389999999996</v>
          </cell>
          <cell r="P24">
            <v>5343.7153072028395</v>
          </cell>
          <cell r="R24">
            <v>21597.714307202841</v>
          </cell>
          <cell r="S24">
            <v>4.5755058338030619</v>
          </cell>
          <cell r="U24">
            <v>11994</v>
          </cell>
          <cell r="V24">
            <v>6.8793441454286119</v>
          </cell>
          <cell r="W24">
            <v>9027.6651338090851</v>
          </cell>
          <cell r="X24">
            <v>27.644588550215609</v>
          </cell>
          <cell r="AA24">
            <v>10955.038223080648</v>
          </cell>
          <cell r="AB24">
            <v>26.15755432205118</v>
          </cell>
          <cell r="AF24">
            <v>20.165723846705454</v>
          </cell>
          <cell r="AG24">
            <v>3980.3907630226377</v>
          </cell>
          <cell r="AN24">
            <v>2746.6186465130299</v>
          </cell>
          <cell r="AU24">
            <v>10240</v>
          </cell>
          <cell r="AV24">
            <v>-6.1411549037580171</v>
          </cell>
          <cell r="AW24">
            <v>-68</v>
          </cell>
          <cell r="AX24">
            <v>10245</v>
          </cell>
          <cell r="AY24">
            <v>-10.51620228840947</v>
          </cell>
          <cell r="AZ24">
            <v>108.88786619091479</v>
          </cell>
          <cell r="BA24">
            <v>-30.728828976048295</v>
          </cell>
          <cell r="BC24">
            <v>670</v>
          </cell>
          <cell r="BD24">
            <v>-38.077634011090581</v>
          </cell>
          <cell r="BE24">
            <v>1140.8482369773619</v>
          </cell>
          <cell r="BG24">
            <v>2597.0966606898096</v>
          </cell>
          <cell r="BI24">
            <v>3013.3333254134764</v>
          </cell>
          <cell r="BO24">
            <v>7480</v>
          </cell>
        </row>
        <row r="25">
          <cell r="A25">
            <v>2001</v>
          </cell>
          <cell r="B25">
            <v>7450.0839999999998</v>
          </cell>
          <cell r="C25">
            <v>-18.458482099321259</v>
          </cell>
          <cell r="D25">
            <v>33688</v>
          </cell>
          <cell r="F25">
            <v>1644.0450000000001</v>
          </cell>
          <cell r="G25">
            <v>-17.641557213254934</v>
          </cell>
          <cell r="N25">
            <v>5046.8770000000004</v>
          </cell>
          <cell r="P25">
            <v>4820.2288420568193</v>
          </cell>
          <cell r="R25">
            <v>18961.23484205682</v>
          </cell>
          <cell r="S25">
            <v>-12.207215206410782</v>
          </cell>
          <cell r="U25">
            <v>10411</v>
          </cell>
          <cell r="V25">
            <v>-13.198265799566455</v>
          </cell>
          <cell r="W25">
            <v>7379.7703365567841</v>
          </cell>
          <cell r="X25">
            <v>-18.253831669950269</v>
          </cell>
          <cell r="AA25">
            <v>8922.1875720514945</v>
          </cell>
          <cell r="AB25">
            <v>-18.556308153688018</v>
          </cell>
          <cell r="AF25">
            <v>-14.149317066702027</v>
          </cell>
          <cell r="AG25">
            <v>3826.5179722032394</v>
          </cell>
          <cell r="AN25">
            <v>2488.2132293301834</v>
          </cell>
          <cell r="AU25">
            <v>9439</v>
          </cell>
          <cell r="AV25">
            <v>-7.8222656250000018</v>
          </cell>
          <cell r="AW25">
            <v>44</v>
          </cell>
          <cell r="AX25">
            <v>9528</v>
          </cell>
          <cell r="AY25">
            <v>-6.9985358711566636</v>
          </cell>
          <cell r="AZ25">
            <v>70.313663443215773</v>
          </cell>
          <cell r="BA25">
            <v>-35.425620959516522</v>
          </cell>
          <cell r="BC25">
            <v>394</v>
          </cell>
          <cell r="BD25">
            <v>-41.194029850746276</v>
          </cell>
          <cell r="BE25">
            <v>1220.359027796761</v>
          </cell>
          <cell r="BG25">
            <v>2332.0156127266359</v>
          </cell>
          <cell r="BI25">
            <v>2458.6839315280963</v>
          </cell>
          <cell r="BO25">
            <v>6861</v>
          </cell>
        </row>
        <row r="26">
          <cell r="A26">
            <v>2002</v>
          </cell>
          <cell r="B26">
            <v>8917.4793441658421</v>
          </cell>
          <cell r="C26">
            <v>19.69635972112318</v>
          </cell>
          <cell r="D26">
            <v>46331</v>
          </cell>
          <cell r="F26">
            <v>1918.326</v>
          </cell>
          <cell r="G26">
            <v>16.683302464348593</v>
          </cell>
          <cell r="N26">
            <v>5459.1009999999997</v>
          </cell>
          <cell r="P26">
            <v>4991.528258872795</v>
          </cell>
          <cell r="R26">
            <v>21286.434603038637</v>
          </cell>
          <cell r="S26">
            <v>12.262913150700649</v>
          </cell>
          <cell r="U26">
            <v>11799</v>
          </cell>
          <cell r="V26">
            <v>13.332052636634328</v>
          </cell>
          <cell r="W26">
            <v>8807.351021921766</v>
          </cell>
          <cell r="X26">
            <v>19.344513721426395</v>
          </cell>
          <cell r="AA26">
            <v>10609.035681781474</v>
          </cell>
          <cell r="AB26">
            <v>18.906216621291215</v>
          </cell>
          <cell r="AF26">
            <v>17.701575532900836</v>
          </cell>
          <cell r="AG26">
            <v>4175.8444869594778</v>
          </cell>
          <cell r="AN26">
            <v>2812.8402408490556</v>
          </cell>
          <cell r="AU26">
            <v>10400</v>
          </cell>
          <cell r="AV26">
            <v>10.181163258819792</v>
          </cell>
          <cell r="AW26">
            <v>-510</v>
          </cell>
          <cell r="AX26">
            <v>10084</v>
          </cell>
          <cell r="AY26">
            <v>5.8354324097397159</v>
          </cell>
          <cell r="AZ26">
            <v>110.12832224407612</v>
          </cell>
          <cell r="BA26">
            <v>56.624355567839316</v>
          </cell>
          <cell r="BC26">
            <v>775</v>
          </cell>
          <cell r="BD26">
            <v>96.700507614213208</v>
          </cell>
          <cell r="BE26">
            <v>1283.2565130405219</v>
          </cell>
          <cell r="BG26">
            <v>2178.6880180237395</v>
          </cell>
          <cell r="BI26">
            <v>2786.285806551371</v>
          </cell>
          <cell r="BO26">
            <v>7738</v>
          </cell>
        </row>
      </sheetData>
      <sheetData sheetId="4" refreshError="1"/>
      <sheetData sheetId="5">
        <row r="10">
          <cell r="BI10">
            <v>1008.0963195073548</v>
          </cell>
        </row>
        <row r="11">
          <cell r="BI11">
            <v>781.75553613588124</v>
          </cell>
          <cell r="BJ11">
            <v>-22.45229736401415</v>
          </cell>
        </row>
        <row r="12">
          <cell r="BI12">
            <v>733.40739377597561</v>
          </cell>
          <cell r="BJ12">
            <v>-6.1845602781253621</v>
          </cell>
        </row>
        <row r="13">
          <cell r="BI13">
            <v>993.97561241128778</v>
          </cell>
          <cell r="BJ13">
            <v>35.528441742830942</v>
          </cell>
        </row>
        <row r="14">
          <cell r="BI14">
            <v>1321.0456408609441</v>
          </cell>
          <cell r="BJ14">
            <v>32.905236744814736</v>
          </cell>
        </row>
        <row r="15">
          <cell r="BI15">
            <v>1284.9500493786841</v>
          </cell>
          <cell r="BJ15">
            <v>-2.7323500692024605</v>
          </cell>
        </row>
        <row r="16">
          <cell r="BI16">
            <v>1415.4290612447821</v>
          </cell>
          <cell r="BJ16">
            <v>10.154403428303604</v>
          </cell>
        </row>
        <row r="17">
          <cell r="BI17">
            <v>1045.4643482783581</v>
          </cell>
          <cell r="BJ17">
            <v>-26.137990457894301</v>
          </cell>
        </row>
        <row r="18">
          <cell r="BI18">
            <v>864.31658868733689</v>
          </cell>
          <cell r="BJ18">
            <v>-17.32701453563006</v>
          </cell>
        </row>
        <row r="19">
          <cell r="BI19">
            <v>1090.2801724119893</v>
          </cell>
          <cell r="BJ19">
            <v>26.143612963373752</v>
          </cell>
        </row>
        <row r="20">
          <cell r="BI20">
            <v>1141.780442139546</v>
          </cell>
          <cell r="BJ20">
            <v>4.7235812436746905</v>
          </cell>
        </row>
        <row r="21">
          <cell r="BI21">
            <v>1165.9729827112164</v>
          </cell>
          <cell r="BJ21">
            <v>2.1188434902893238</v>
          </cell>
        </row>
        <row r="22">
          <cell r="BI22">
            <v>1104.9525974474959</v>
          </cell>
          <cell r="BJ22">
            <v>-5.2334304626708299</v>
          </cell>
        </row>
        <row r="23">
          <cell r="BI23">
            <v>887.67458822728122</v>
          </cell>
          <cell r="BJ23">
            <v>-19.664011806672921</v>
          </cell>
        </row>
        <row r="24">
          <cell r="BI24">
            <v>1369.9430897281341</v>
          </cell>
          <cell r="BJ24">
            <v>54.329425207942549</v>
          </cell>
        </row>
        <row r="25">
          <cell r="BI25">
            <v>1079.7845979064109</v>
          </cell>
          <cell r="BJ25">
            <v>-21.180331796067907</v>
          </cell>
        </row>
        <row r="26">
          <cell r="BI26">
            <v>779.10633648538806</v>
          </cell>
          <cell r="BJ26">
            <v>-27.846133571825938</v>
          </cell>
        </row>
      </sheetData>
      <sheetData sheetId="6">
        <row r="9">
          <cell r="A9">
            <v>1985</v>
          </cell>
          <cell r="BI9">
            <v>-2416.2352513224432</v>
          </cell>
        </row>
        <row r="10">
          <cell r="A10">
            <v>1986</v>
          </cell>
          <cell r="BI10">
            <v>356.59289069653209</v>
          </cell>
        </row>
        <row r="11">
          <cell r="A11">
            <v>1987</v>
          </cell>
          <cell r="BI11">
            <v>542.04504635527837</v>
          </cell>
          <cell r="BJ11">
            <v>52.006688999464636</v>
          </cell>
        </row>
        <row r="12">
          <cell r="A12">
            <v>1988</v>
          </cell>
          <cell r="BI12">
            <v>397.51051413148411</v>
          </cell>
          <cell r="BJ12">
            <v>-26.664671727128088</v>
          </cell>
        </row>
        <row r="13">
          <cell r="A13">
            <v>1989</v>
          </cell>
          <cell r="BI13">
            <v>699.99864901491878</v>
          </cell>
          <cell r="BJ13">
            <v>76.095631217286751</v>
          </cell>
        </row>
        <row r="14">
          <cell r="A14">
            <v>1990</v>
          </cell>
          <cell r="BI14">
            <v>1044.1746626763997</v>
          </cell>
          <cell r="BJ14">
            <v>49.16809684501915</v>
          </cell>
        </row>
        <row r="15">
          <cell r="A15">
            <v>1991</v>
          </cell>
          <cell r="BI15">
            <v>689.1593514239903</v>
          </cell>
          <cell r="BJ15">
            <v>-33.999609829876931</v>
          </cell>
        </row>
        <row r="16">
          <cell r="A16">
            <v>1992</v>
          </cell>
          <cell r="BI16">
            <v>659.27637037137447</v>
          </cell>
          <cell r="BJ16">
            <v>-4.3361496859716802</v>
          </cell>
        </row>
        <row r="17">
          <cell r="A17">
            <v>1993</v>
          </cell>
          <cell r="BI17">
            <v>577.21707891307437</v>
          </cell>
          <cell r="BJ17">
            <v>-12.446872836057443</v>
          </cell>
        </row>
        <row r="18">
          <cell r="A18">
            <v>1994</v>
          </cell>
          <cell r="BI18">
            <v>395.82150617127809</v>
          </cell>
          <cell r="BJ18">
            <v>-31.42588453608689</v>
          </cell>
        </row>
        <row r="19">
          <cell r="A19">
            <v>1995</v>
          </cell>
          <cell r="BI19">
            <v>892.17635597060939</v>
          </cell>
          <cell r="BJ19">
            <v>125.39865622777731</v>
          </cell>
        </row>
        <row r="20">
          <cell r="A20">
            <v>1996</v>
          </cell>
          <cell r="BI20">
            <v>721.47800958723792</v>
          </cell>
          <cell r="BJ20">
            <v>-19.132803199841209</v>
          </cell>
        </row>
        <row r="21">
          <cell r="A21">
            <v>1997</v>
          </cell>
          <cell r="BI21">
            <v>956.86985074375252</v>
          </cell>
          <cell r="BJ21">
            <v>32.626336219337261</v>
          </cell>
        </row>
        <row r="22">
          <cell r="A22">
            <v>1998</v>
          </cell>
          <cell r="BI22">
            <v>2742.5933511005755</v>
          </cell>
          <cell r="BJ22">
            <v>186.62135701828439</v>
          </cell>
        </row>
        <row r="23">
          <cell r="A23">
            <v>1999</v>
          </cell>
          <cell r="BI23">
            <v>1232.7837550552767</v>
          </cell>
          <cell r="BJ23">
            <v>-55.050435947400921</v>
          </cell>
        </row>
        <row r="24">
          <cell r="A24">
            <v>2000</v>
          </cell>
          <cell r="BI24">
            <v>1196.3451693738289</v>
          </cell>
          <cell r="BJ24">
            <v>-2.9557970351267282</v>
          </cell>
        </row>
        <row r="25">
          <cell r="A25">
            <v>2001</v>
          </cell>
          <cell r="BI25">
            <v>1497.9353815538748</v>
          </cell>
          <cell r="BJ25">
            <v>25.209297441966449</v>
          </cell>
        </row>
        <row r="26">
          <cell r="A26">
            <v>2002</v>
          </cell>
          <cell r="BI26">
            <v>984.24728012040805</v>
          </cell>
          <cell r="BJ26">
            <v>-34.293074838822172</v>
          </cell>
        </row>
      </sheetData>
      <sheetData sheetId="7">
        <row r="5">
          <cell r="AG5">
            <v>279.40425506756753</v>
          </cell>
          <cell r="AN5">
            <v>162.54368484597708</v>
          </cell>
        </row>
        <row r="6">
          <cell r="AG6">
            <v>227.26064918414917</v>
          </cell>
          <cell r="AN6">
            <v>68.844617378849719</v>
          </cell>
        </row>
        <row r="7">
          <cell r="AG7">
            <v>134.73437189054727</v>
          </cell>
          <cell r="AN7">
            <v>20.114764818088144</v>
          </cell>
        </row>
        <row r="8">
          <cell r="AG8">
            <v>105.73145817727841</v>
          </cell>
          <cell r="AN8">
            <v>4.3044672892804394</v>
          </cell>
        </row>
        <row r="9">
          <cell r="AG9">
            <v>138.9541474669424</v>
          </cell>
          <cell r="AN9">
            <v>44.071869644494662</v>
          </cell>
        </row>
        <row r="10">
          <cell r="AG10">
            <v>249.37059413975271</v>
          </cell>
          <cell r="AN10">
            <v>87.436261437855435</v>
          </cell>
          <cell r="AU10">
            <v>462</v>
          </cell>
          <cell r="AW10">
            <v>30</v>
          </cell>
          <cell r="AX10">
            <v>487</v>
          </cell>
        </row>
        <row r="11">
          <cell r="AG11">
            <v>274.73195691014189</v>
          </cell>
          <cell r="AN11">
            <v>90.948934703685893</v>
          </cell>
          <cell r="AU11">
            <v>493</v>
          </cell>
          <cell r="AW11">
            <v>7</v>
          </cell>
          <cell r="AX11">
            <v>499</v>
          </cell>
        </row>
        <row r="12">
          <cell r="AG12">
            <v>251.41488038257825</v>
          </cell>
          <cell r="AN12">
            <v>71.184274291615381</v>
          </cell>
          <cell r="AU12">
            <v>427</v>
          </cell>
          <cell r="AW12">
            <v>17</v>
          </cell>
          <cell r="AX12">
            <v>445</v>
          </cell>
        </row>
        <row r="13">
          <cell r="AG13">
            <v>265.13135389712841</v>
          </cell>
          <cell r="AN13">
            <v>122.70356716154645</v>
          </cell>
          <cell r="AU13">
            <v>510</v>
          </cell>
          <cell r="AW13">
            <v>29</v>
          </cell>
          <cell r="AX13">
            <v>536</v>
          </cell>
        </row>
        <row r="14">
          <cell r="AG14">
            <v>281.39666017862879</v>
          </cell>
          <cell r="AN14">
            <v>74.132997042624211</v>
          </cell>
          <cell r="AU14">
            <v>469</v>
          </cell>
          <cell r="AW14">
            <v>61</v>
          </cell>
          <cell r="AX14">
            <v>531</v>
          </cell>
        </row>
        <row r="15">
          <cell r="AG15">
            <v>165.26964905386481</v>
          </cell>
          <cell r="AN15">
            <v>53.855344945625177</v>
          </cell>
          <cell r="AU15">
            <v>292</v>
          </cell>
          <cell r="AW15">
            <v>-20</v>
          </cell>
          <cell r="AX15">
            <v>275</v>
          </cell>
        </row>
        <row r="16">
          <cell r="AG16">
            <v>197.94790976554035</v>
          </cell>
          <cell r="AN16">
            <v>183.7579096505707</v>
          </cell>
          <cell r="AU16">
            <v>544</v>
          </cell>
          <cell r="AW16">
            <v>35</v>
          </cell>
          <cell r="AX16">
            <v>564</v>
          </cell>
        </row>
        <row r="17">
          <cell r="AG17">
            <v>148.03541325516957</v>
          </cell>
          <cell r="AN17">
            <v>111.1981011358791</v>
          </cell>
          <cell r="AU17">
            <v>368</v>
          </cell>
          <cell r="AW17">
            <v>12</v>
          </cell>
          <cell r="AX17">
            <v>374</v>
          </cell>
        </row>
        <row r="18">
          <cell r="AG18">
            <v>141.56881776451689</v>
          </cell>
          <cell r="AN18">
            <v>52.462089047538356</v>
          </cell>
          <cell r="AU18">
            <v>267</v>
          </cell>
          <cell r="AW18">
            <v>44</v>
          </cell>
          <cell r="AX18">
            <v>308</v>
          </cell>
        </row>
        <row r="19">
          <cell r="AG19">
            <v>178.5900966283221</v>
          </cell>
          <cell r="AN19">
            <v>43.218810229475658</v>
          </cell>
          <cell r="AU19">
            <v>342</v>
          </cell>
          <cell r="AW19">
            <v>45</v>
          </cell>
          <cell r="AX19">
            <v>383</v>
          </cell>
        </row>
        <row r="20">
          <cell r="AG20">
            <v>223.60413972555006</v>
          </cell>
          <cell r="AN20">
            <v>86.94720055023123</v>
          </cell>
          <cell r="AU20">
            <v>466</v>
          </cell>
          <cell r="AW20">
            <v>33</v>
          </cell>
          <cell r="AX20">
            <v>496</v>
          </cell>
        </row>
        <row r="21">
          <cell r="AG21">
            <v>250.63155896269669</v>
          </cell>
          <cell r="AN21">
            <v>75.385697234710904</v>
          </cell>
          <cell r="AU21">
            <v>475</v>
          </cell>
          <cell r="AW21">
            <v>30</v>
          </cell>
          <cell r="AX21">
            <v>506</v>
          </cell>
        </row>
        <row r="22">
          <cell r="AG22">
            <v>190.16533806714546</v>
          </cell>
          <cell r="AN22">
            <v>93.119568850809856</v>
          </cell>
          <cell r="AU22">
            <v>412</v>
          </cell>
          <cell r="AW22">
            <v>38</v>
          </cell>
          <cell r="AX22">
            <v>447</v>
          </cell>
        </row>
        <row r="23">
          <cell r="AG23">
            <v>180.73008851304846</v>
          </cell>
          <cell r="AN23">
            <v>74.596580596835125</v>
          </cell>
          <cell r="AU23">
            <v>391</v>
          </cell>
          <cell r="AW23">
            <v>53</v>
          </cell>
          <cell r="AX23">
            <v>442</v>
          </cell>
        </row>
        <row r="24">
          <cell r="AG24">
            <v>214.09375495961973</v>
          </cell>
          <cell r="AN24">
            <v>43.611908863443347</v>
          </cell>
          <cell r="AU24">
            <v>418</v>
          </cell>
          <cell r="AW24">
            <v>43</v>
          </cell>
          <cell r="AX24">
            <v>461</v>
          </cell>
        </row>
        <row r="25">
          <cell r="AG25">
            <v>159.87478483081892</v>
          </cell>
          <cell r="AN25">
            <v>28.525334987092393</v>
          </cell>
          <cell r="AU25">
            <v>297</v>
          </cell>
          <cell r="AW25">
            <v>39</v>
          </cell>
          <cell r="AX25">
            <v>336</v>
          </cell>
        </row>
        <row r="26">
          <cell r="AG26">
            <v>183.33757141844097</v>
          </cell>
          <cell r="AN26">
            <v>343.58478968013736</v>
          </cell>
          <cell r="AU26">
            <v>813</v>
          </cell>
          <cell r="AW26">
            <v>35</v>
          </cell>
          <cell r="AX26">
            <v>837</v>
          </cell>
        </row>
      </sheetData>
      <sheetData sheetId="8" refreshError="1"/>
      <sheetData sheetId="9">
        <row r="5">
          <cell r="J5">
            <v>0</v>
          </cell>
          <cell r="L5">
            <v>527.47299999999996</v>
          </cell>
          <cell r="P5">
            <v>99.780663633700513</v>
          </cell>
          <cell r="R5">
            <v>882.33266363370058</v>
          </cell>
        </row>
        <row r="6">
          <cell r="J6">
            <v>0</v>
          </cell>
          <cell r="L6">
            <v>526.59399999999994</v>
          </cell>
          <cell r="P6">
            <v>68.480564908594175</v>
          </cell>
          <cell r="R6">
            <v>885.3575649085941</v>
          </cell>
        </row>
        <row r="7">
          <cell r="J7">
            <v>0</v>
          </cell>
          <cell r="L7">
            <v>382.64299999999997</v>
          </cell>
          <cell r="P7">
            <v>59.520148085190961</v>
          </cell>
          <cell r="R7">
            <v>850.25014808519086</v>
          </cell>
          <cell r="BA7">
            <v>41.484879972539581</v>
          </cell>
          <cell r="BB7">
            <v>0.2935416666666697</v>
          </cell>
          <cell r="BD7">
            <v>40.625</v>
          </cell>
        </row>
        <row r="8">
          <cell r="J8">
            <v>0</v>
          </cell>
          <cell r="L8">
            <v>453.06499999999994</v>
          </cell>
          <cell r="P8">
            <v>124.9935303364734</v>
          </cell>
          <cell r="R8">
            <v>1211.5275303364733</v>
          </cell>
          <cell r="BA8">
            <v>20.876406636997658</v>
          </cell>
          <cell r="BB8">
            <v>4.7371762737642626</v>
          </cell>
          <cell r="BD8">
            <v>47.037037037037031</v>
          </cell>
        </row>
        <row r="9">
          <cell r="J9">
            <v>0</v>
          </cell>
          <cell r="L9">
            <v>639.91</v>
          </cell>
          <cell r="P9">
            <v>247.60373744223153</v>
          </cell>
          <cell r="R9">
            <v>1717.5347374422315</v>
          </cell>
          <cell r="BA9">
            <v>34.270807723817583</v>
          </cell>
          <cell r="BB9">
            <v>6.2642597581174329</v>
          </cell>
          <cell r="BD9">
            <v>24.685138539042818</v>
          </cell>
        </row>
        <row r="10">
          <cell r="J10">
            <v>345.19596763691516</v>
          </cell>
          <cell r="L10">
            <v>1080.4209676369151</v>
          </cell>
          <cell r="P10">
            <v>362.43504226570417</v>
          </cell>
          <cell r="R10">
            <v>2135.6630422657045</v>
          </cell>
          <cell r="BA10">
            <v>111.08754647555608</v>
          </cell>
          <cell r="BB10">
            <v>3.3219172968624378</v>
          </cell>
          <cell r="BD10">
            <v>28.080808080808083</v>
          </cell>
        </row>
        <row r="11">
          <cell r="J11">
            <v>284.02972898124267</v>
          </cell>
          <cell r="L11">
            <v>858.52972898124256</v>
          </cell>
          <cell r="P11">
            <v>395.60224895897045</v>
          </cell>
          <cell r="R11">
            <v>2422.1862489589703</v>
          </cell>
          <cell r="BA11">
            <v>-23.076438052512348</v>
          </cell>
          <cell r="BB11">
            <v>5.4530315061658001</v>
          </cell>
          <cell r="BD11">
            <v>-21.135646687697161</v>
          </cell>
        </row>
        <row r="12">
          <cell r="A12">
            <v>1988</v>
          </cell>
          <cell r="J12">
            <v>237.79295642140244</v>
          </cell>
          <cell r="L12">
            <v>739.47795642140238</v>
          </cell>
          <cell r="N12">
            <v>1405.0360000000001</v>
          </cell>
          <cell r="P12">
            <v>289.82323962337608</v>
          </cell>
          <cell r="R12">
            <v>2196.5442396233761</v>
          </cell>
          <cell r="BA12">
            <v>-33.984480563698462</v>
          </cell>
          <cell r="BB12">
            <v>10.614908635794734</v>
          </cell>
          <cell r="BD12">
            <v>-19.799999999999997</v>
          </cell>
        </row>
        <row r="13">
          <cell r="A13">
            <v>1989</v>
          </cell>
          <cell r="J13">
            <v>228.71273210608888</v>
          </cell>
          <cell r="L13">
            <v>842.55373210608889</v>
          </cell>
          <cell r="N13">
            <v>905.9079999999999</v>
          </cell>
          <cell r="P13">
            <v>255.10782200073515</v>
          </cell>
          <cell r="R13">
            <v>1774.8568220007351</v>
          </cell>
          <cell r="BA13">
            <v>-7.4083492007314344</v>
          </cell>
          <cell r="BB13">
            <v>12.60696349858847</v>
          </cell>
          <cell r="BD13">
            <v>-66.832917705735667</v>
          </cell>
        </row>
        <row r="14">
          <cell r="A14">
            <v>1990</v>
          </cell>
          <cell r="J14">
            <v>139.84419501600166</v>
          </cell>
          <cell r="L14">
            <v>773.58819501600158</v>
          </cell>
          <cell r="N14">
            <v>794.02</v>
          </cell>
          <cell r="P14">
            <v>289.64866398702935</v>
          </cell>
          <cell r="R14">
            <v>1717.4126639870292</v>
          </cell>
          <cell r="BA14">
            <v>-55.28431631710977</v>
          </cell>
          <cell r="BB14">
            <v>13.701312792475548</v>
          </cell>
          <cell r="BD14">
            <v>7.5187969924812137</v>
          </cell>
        </row>
        <row r="15">
          <cell r="A15">
            <v>1991</v>
          </cell>
          <cell r="J15">
            <v>111.89507015129493</v>
          </cell>
          <cell r="L15">
            <v>703.54707015129486</v>
          </cell>
          <cell r="N15">
            <v>780.68899999999996</v>
          </cell>
          <cell r="P15">
            <v>245.15827843928398</v>
          </cell>
          <cell r="R15">
            <v>1617.4992784392839</v>
          </cell>
          <cell r="BA15">
            <v>18.790264582962514</v>
          </cell>
          <cell r="BB15">
            <v>7.5475848490069239</v>
          </cell>
          <cell r="BD15">
            <v>10.489510489510479</v>
          </cell>
        </row>
        <row r="16">
          <cell r="A16">
            <v>1992</v>
          </cell>
          <cell r="J16">
            <v>142.58097580409947</v>
          </cell>
          <cell r="L16">
            <v>890.38397580409935</v>
          </cell>
          <cell r="N16">
            <v>607.53</v>
          </cell>
          <cell r="P16">
            <v>289.43655240745147</v>
          </cell>
          <cell r="R16">
            <v>1644.7695524074513</v>
          </cell>
          <cell r="BA16">
            <v>-45.231411604937144</v>
          </cell>
          <cell r="BB16">
            <v>7.1444247140544377</v>
          </cell>
          <cell r="BD16">
            <v>-20.253164556962023</v>
          </cell>
        </row>
        <row r="17">
          <cell r="A17">
            <v>1993</v>
          </cell>
          <cell r="J17">
            <v>168.83514055427042</v>
          </cell>
          <cell r="L17">
            <v>978.15114055427046</v>
          </cell>
          <cell r="N17">
            <v>470.274</v>
          </cell>
          <cell r="P17">
            <v>323.22338696828956</v>
          </cell>
          <cell r="R17">
            <v>1602.8133869682897</v>
          </cell>
          <cell r="BA17">
            <v>52.242055327138303</v>
          </cell>
          <cell r="BB17">
            <v>8.4725553054281448</v>
          </cell>
          <cell r="BD17">
            <v>21.42857142857142</v>
          </cell>
        </row>
        <row r="18">
          <cell r="A18">
            <v>1994</v>
          </cell>
          <cell r="J18">
            <v>206.44116305329669</v>
          </cell>
          <cell r="L18">
            <v>990.56616305329669</v>
          </cell>
          <cell r="N18">
            <v>469.39</v>
          </cell>
          <cell r="P18">
            <v>287.38358117548466</v>
          </cell>
          <cell r="R18">
            <v>1540.8985811754847</v>
          </cell>
          <cell r="BA18">
            <v>-26.288221784769817</v>
          </cell>
          <cell r="BB18">
            <v>0.58649237447033897</v>
          </cell>
          <cell r="BD18">
            <v>-22.875816993464049</v>
          </cell>
        </row>
        <row r="19">
          <cell r="A19">
            <v>1995</v>
          </cell>
          <cell r="J19">
            <v>185.58674028254291</v>
          </cell>
          <cell r="L19">
            <v>904.87174028254299</v>
          </cell>
          <cell r="N19">
            <v>525.721</v>
          </cell>
          <cell r="P19">
            <v>301.06755685331154</v>
          </cell>
          <cell r="R19">
            <v>1546.0735568533116</v>
          </cell>
          <cell r="BA19">
            <v>-1.7158793422948349</v>
          </cell>
          <cell r="BB19">
            <v>2.1662614718614606</v>
          </cell>
          <cell r="BD19">
            <v>12.711864406779672</v>
          </cell>
        </row>
        <row r="20">
          <cell r="A20">
            <v>1996</v>
          </cell>
          <cell r="J20">
            <v>186.9557187660937</v>
          </cell>
          <cell r="L20">
            <v>724.44471876609362</v>
          </cell>
          <cell r="N20">
            <v>538.45600000000002</v>
          </cell>
          <cell r="P20">
            <v>231.79187734826078</v>
          </cell>
          <cell r="R20">
            <v>1307.7368773482608</v>
          </cell>
          <cell r="BA20">
            <v>-8.9815536819582871</v>
          </cell>
          <cell r="BB20">
            <v>5.1498359658020689</v>
          </cell>
          <cell r="BD20">
            <v>-4.5112781954887211</v>
          </cell>
        </row>
        <row r="21">
          <cell r="A21">
            <v>1997</v>
          </cell>
          <cell r="J21">
            <v>341.77109926989851</v>
          </cell>
          <cell r="L21">
            <v>821.55309926989855</v>
          </cell>
          <cell r="N21">
            <v>664.53700000000003</v>
          </cell>
          <cell r="P21">
            <v>221.78365721045617</v>
          </cell>
          <cell r="R21">
            <v>1366.1026572104563</v>
          </cell>
          <cell r="BA21">
            <v>-11.521755441384119</v>
          </cell>
          <cell r="BB21">
            <v>10.905237906488978</v>
          </cell>
          <cell r="BD21">
            <v>-53.543307086614163</v>
          </cell>
        </row>
        <row r="22">
          <cell r="A22">
            <v>1998</v>
          </cell>
          <cell r="J22">
            <v>313.99254147364672</v>
          </cell>
          <cell r="L22">
            <v>715.75954147364678</v>
          </cell>
          <cell r="N22">
            <v>625.63700000000006</v>
          </cell>
          <cell r="P22">
            <v>243.46494653137228</v>
          </cell>
          <cell r="R22">
            <v>1270.8689465313723</v>
          </cell>
          <cell r="BA22">
            <v>-108.01988467173074</v>
          </cell>
          <cell r="BB22">
            <v>2.7738853684325591</v>
          </cell>
          <cell r="BD22">
            <v>-83.050847457627114</v>
          </cell>
        </row>
        <row r="23">
          <cell r="A23">
            <v>1999</v>
          </cell>
          <cell r="J23">
            <v>346.73657269589859</v>
          </cell>
          <cell r="L23">
            <v>846.97757269589852</v>
          </cell>
          <cell r="N23">
            <v>607.15</v>
          </cell>
          <cell r="P23">
            <v>274.44892677808753</v>
          </cell>
          <cell r="R23">
            <v>1381.8399267780874</v>
          </cell>
          <cell r="BA23">
            <v>-286.4796282308763</v>
          </cell>
          <cell r="BB23">
            <v>8.6027971919364177E-2</v>
          </cell>
          <cell r="BD23">
            <v>580</v>
          </cell>
        </row>
        <row r="24">
          <cell r="A24">
            <v>2000</v>
          </cell>
          <cell r="J24">
            <v>359.30822949338722</v>
          </cell>
          <cell r="L24">
            <v>1059.7362294933873</v>
          </cell>
          <cell r="N24">
            <v>422.06799999999998</v>
          </cell>
          <cell r="P24">
            <v>423.75708394950811</v>
          </cell>
          <cell r="R24">
            <v>1546.2530839495082</v>
          </cell>
          <cell r="BA24">
            <v>625.13444676562972</v>
          </cell>
          <cell r="BB24">
            <v>7.0199871238361027</v>
          </cell>
          <cell r="BD24">
            <v>17.647058823529417</v>
          </cell>
        </row>
        <row r="25">
          <cell r="A25">
            <v>2001</v>
          </cell>
          <cell r="J25">
            <v>239.14647930016645</v>
          </cell>
          <cell r="L25">
            <v>693.84647930016649</v>
          </cell>
          <cell r="N25">
            <v>445.35399999999998</v>
          </cell>
          <cell r="P25">
            <v>313.52343161198945</v>
          </cell>
          <cell r="R25">
            <v>1213.5774316119894</v>
          </cell>
          <cell r="BA25">
            <v>-61.407532954702447</v>
          </cell>
          <cell r="BB25">
            <v>0.5530429838442501</v>
          </cell>
          <cell r="BD25">
            <v>37.5</v>
          </cell>
        </row>
        <row r="26">
          <cell r="A26">
            <v>2002</v>
          </cell>
          <cell r="J26">
            <v>361.33089731382074</v>
          </cell>
          <cell r="L26">
            <v>946.6243601056799</v>
          </cell>
          <cell r="N26">
            <v>449.46699999999998</v>
          </cell>
          <cell r="P26">
            <v>295.15314739071664</v>
          </cell>
          <cell r="R26">
            <v>1329.9136101825757</v>
          </cell>
          <cell r="BA26">
            <v>405.4151439551456</v>
          </cell>
          <cell r="BB26">
            <v>0.87053132736620853</v>
          </cell>
          <cell r="BD26">
            <v>-27.27272727272727</v>
          </cell>
        </row>
        <row r="27">
          <cell r="A27">
            <v>2003</v>
          </cell>
          <cell r="L27">
            <v>1100.6006022605488</v>
          </cell>
          <cell r="N27">
            <v>502.31999999999994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</sheetNames>
    <sheetDataSet>
      <sheetData sheetId="0">
        <row r="19">
          <cell r="N19">
            <v>102.84399812785576</v>
          </cell>
        </row>
      </sheetData>
      <sheetData sheetId="1"/>
      <sheetData sheetId="2"/>
      <sheetData sheetId="3"/>
      <sheetData sheetId="4">
        <row r="19">
          <cell r="N19">
            <v>792.82318225485358</v>
          </cell>
        </row>
      </sheetData>
      <sheetData sheetId="5">
        <row r="19">
          <cell r="N19">
            <v>895.66718038270938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J65"/>
  <sheetViews>
    <sheetView showGridLines="0" zoomScale="90" zoomScaleNormal="90" workbookViewId="0">
      <selection activeCell="C63" sqref="C63:I63"/>
    </sheetView>
  </sheetViews>
  <sheetFormatPr defaultRowHeight="15"/>
  <cols>
    <col min="1" max="1" width="8" style="67" customWidth="1"/>
    <col min="2" max="2" width="21.42578125" style="67" customWidth="1"/>
    <col min="3" max="9" width="11.7109375" style="67" customWidth="1"/>
    <col min="10" max="10" width="9.140625" style="68"/>
    <col min="11" max="12" width="9.140625" style="67"/>
    <col min="13" max="14" width="8.140625" style="67" bestFit="1" customWidth="1"/>
    <col min="15" max="20" width="8.42578125" style="67" bestFit="1" customWidth="1"/>
    <col min="21" max="16384" width="9.140625" style="67"/>
  </cols>
  <sheetData>
    <row r="2" spans="2:10" ht="21">
      <c r="B2" s="66" t="s">
        <v>123</v>
      </c>
    </row>
    <row r="3" spans="2:10" ht="15" customHeight="1"/>
    <row r="4" spans="2:10" ht="15" customHeight="1">
      <c r="B4" s="67" t="s">
        <v>124</v>
      </c>
      <c r="C4" s="69">
        <v>43003</v>
      </c>
    </row>
    <row r="5" spans="2:10" ht="15" customHeight="1"/>
    <row r="6" spans="2:10" ht="15" customHeight="1">
      <c r="B6" s="67" t="s">
        <v>125</v>
      </c>
    </row>
    <row r="7" spans="2:10" ht="15" customHeight="1"/>
    <row r="9" spans="2:10">
      <c r="B9" s="62" t="s">
        <v>126</v>
      </c>
    </row>
    <row r="11" spans="2:10" ht="18" customHeight="1">
      <c r="B11" s="202" t="s">
        <v>65</v>
      </c>
      <c r="C11" s="204" t="s">
        <v>66</v>
      </c>
      <c r="D11" s="205"/>
      <c r="E11" s="205"/>
      <c r="F11" s="205"/>
      <c r="G11" s="205"/>
      <c r="H11" s="205"/>
      <c r="I11" s="206"/>
    </row>
    <row r="12" spans="2:10" ht="18" customHeight="1">
      <c r="B12" s="203"/>
      <c r="C12" s="70">
        <v>43252</v>
      </c>
      <c r="D12" s="70">
        <v>43617</v>
      </c>
      <c r="E12" s="70">
        <v>43983</v>
      </c>
      <c r="F12" s="70">
        <v>44348</v>
      </c>
      <c r="G12" s="70">
        <v>44713</v>
      </c>
      <c r="H12" s="70">
        <v>45078</v>
      </c>
      <c r="I12" s="70">
        <v>45444</v>
      </c>
    </row>
    <row r="13" spans="2:10">
      <c r="B13" s="71" t="s">
        <v>67</v>
      </c>
      <c r="C13" s="72">
        <v>2174.7162089797071</v>
      </c>
      <c r="D13" s="72">
        <v>2236.1969564796968</v>
      </c>
      <c r="E13" s="72">
        <v>2146.4599241199448</v>
      </c>
      <c r="F13" s="72">
        <v>2108.705093333409</v>
      </c>
      <c r="G13" s="72">
        <v>2066.5987724289344</v>
      </c>
      <c r="H13" s="72">
        <v>2032.511596366777</v>
      </c>
      <c r="I13" s="72">
        <v>2175.7903751517906</v>
      </c>
      <c r="J13" s="68" t="s">
        <v>112</v>
      </c>
    </row>
    <row r="14" spans="2:10">
      <c r="B14" s="71" t="s">
        <v>68</v>
      </c>
      <c r="C14" s="72">
        <v>6617.2960287734422</v>
      </c>
      <c r="D14" s="72">
        <v>6952.8522156005347</v>
      </c>
      <c r="E14" s="72">
        <v>6936.3324501322668</v>
      </c>
      <c r="F14" s="72">
        <v>6903.3592564274595</v>
      </c>
      <c r="G14" s="72">
        <v>6614.2953075504765</v>
      </c>
      <c r="H14" s="72">
        <v>6367.3146988105382</v>
      </c>
      <c r="I14" s="72">
        <v>6678.9487264635927</v>
      </c>
      <c r="J14" s="68" t="s">
        <v>112</v>
      </c>
    </row>
    <row r="15" spans="2:10">
      <c r="B15" s="71" t="s">
        <v>69</v>
      </c>
      <c r="C15" s="73">
        <v>594.23726730697911</v>
      </c>
      <c r="D15" s="73">
        <v>578.27282646869094</v>
      </c>
      <c r="E15" s="73">
        <v>564.158767931846</v>
      </c>
      <c r="F15" s="73">
        <v>570.9339841282972</v>
      </c>
      <c r="G15" s="73">
        <v>587.4156892783343</v>
      </c>
      <c r="H15" s="73">
        <v>606.22204510138181</v>
      </c>
      <c r="I15" s="73">
        <v>613.28348555064292</v>
      </c>
      <c r="J15" s="68" t="s">
        <v>113</v>
      </c>
    </row>
    <row r="16" spans="2:10">
      <c r="B16" s="71" t="s">
        <v>70</v>
      </c>
      <c r="C16" s="72">
        <v>64.977622702740277</v>
      </c>
      <c r="D16" s="72">
        <v>68.919042157731681</v>
      </c>
      <c r="E16" s="72">
        <v>69.478737686848987</v>
      </c>
      <c r="F16" s="72">
        <v>69.467276538180315</v>
      </c>
      <c r="G16" s="72">
        <v>66.59174480513839</v>
      </c>
      <c r="H16" s="72">
        <v>64.136207558090447</v>
      </c>
      <c r="I16" s="72">
        <v>67.30675786487835</v>
      </c>
      <c r="J16" s="68" t="s">
        <v>112</v>
      </c>
    </row>
    <row r="19" spans="2:10">
      <c r="B19" s="62" t="s">
        <v>127</v>
      </c>
    </row>
    <row r="21" spans="2:10" ht="18" customHeight="1">
      <c r="B21" s="202" t="s">
        <v>65</v>
      </c>
      <c r="C21" s="204" t="s">
        <v>71</v>
      </c>
      <c r="D21" s="205"/>
      <c r="E21" s="205"/>
      <c r="F21" s="205"/>
      <c r="G21" s="205"/>
      <c r="H21" s="205"/>
      <c r="I21" s="206"/>
    </row>
    <row r="22" spans="2:10" ht="18" customHeight="1">
      <c r="B22" s="203"/>
      <c r="C22" s="70">
        <f>C12</f>
        <v>43252</v>
      </c>
      <c r="D22" s="70">
        <f t="shared" ref="D22:I22" si="0">D12</f>
        <v>43617</v>
      </c>
      <c r="E22" s="70">
        <f t="shared" si="0"/>
        <v>43983</v>
      </c>
      <c r="F22" s="70">
        <f t="shared" si="0"/>
        <v>44348</v>
      </c>
      <c r="G22" s="70">
        <f t="shared" si="0"/>
        <v>44713</v>
      </c>
      <c r="H22" s="70">
        <f t="shared" si="0"/>
        <v>45078</v>
      </c>
      <c r="I22" s="70">
        <f t="shared" si="0"/>
        <v>45444</v>
      </c>
    </row>
    <row r="23" spans="2:10">
      <c r="B23" s="71" t="s">
        <v>72</v>
      </c>
      <c r="C23" s="60">
        <f t="shared" ref="C23:I24" si="1">1+C36</f>
        <v>0.9905127800900303</v>
      </c>
      <c r="D23" s="60">
        <f t="shared" si="1"/>
        <v>0.99460135129809113</v>
      </c>
      <c r="E23" s="60">
        <f t="shared" si="1"/>
        <v>0.982480325753462</v>
      </c>
      <c r="F23" s="60">
        <f t="shared" si="1"/>
        <v>0.99107363289590211</v>
      </c>
      <c r="G23" s="60">
        <f t="shared" si="1"/>
        <v>0.9865386893724557</v>
      </c>
      <c r="H23" s="60">
        <f t="shared" si="1"/>
        <v>0.98781866150631403</v>
      </c>
      <c r="I23" s="60">
        <f t="shared" si="1"/>
        <v>1.0022224370765747</v>
      </c>
      <c r="J23" s="74" t="s">
        <v>114</v>
      </c>
    </row>
    <row r="24" spans="2:10">
      <c r="B24" s="71" t="s">
        <v>73</v>
      </c>
      <c r="C24" s="60">
        <f t="shared" si="1"/>
        <v>1.0010935045052163</v>
      </c>
      <c r="D24" s="60">
        <f t="shared" si="1"/>
        <v>1.0010935045052163</v>
      </c>
      <c r="E24" s="60">
        <f t="shared" si="1"/>
        <v>1.0010935045052163</v>
      </c>
      <c r="F24" s="60">
        <f t="shared" si="1"/>
        <v>1.0010935045052163</v>
      </c>
      <c r="G24" s="60">
        <f t="shared" si="1"/>
        <v>1.0010935045052163</v>
      </c>
      <c r="H24" s="60">
        <f t="shared" si="1"/>
        <v>1.0010935045052163</v>
      </c>
      <c r="I24" s="60">
        <f t="shared" si="1"/>
        <v>1.0010935045052163</v>
      </c>
      <c r="J24" s="74" t="s">
        <v>115</v>
      </c>
    </row>
    <row r="25" spans="2:10">
      <c r="B25" s="71" t="s">
        <v>62</v>
      </c>
      <c r="C25" s="60">
        <v>1</v>
      </c>
      <c r="D25" s="60">
        <v>1</v>
      </c>
      <c r="E25" s="60">
        <v>1</v>
      </c>
      <c r="F25" s="60">
        <v>1</v>
      </c>
      <c r="G25" s="60">
        <v>1</v>
      </c>
      <c r="H25" s="60">
        <v>1</v>
      </c>
      <c r="I25" s="60">
        <v>1</v>
      </c>
      <c r="J25" s="74" t="s">
        <v>74</v>
      </c>
    </row>
    <row r="28" spans="2:10" hidden="1">
      <c r="B28" s="62" t="s">
        <v>128</v>
      </c>
    </row>
    <row r="29" spans="2:10" hidden="1"/>
    <row r="30" spans="2:10" ht="18" hidden="1" customHeight="1">
      <c r="B30" s="202" t="s">
        <v>65</v>
      </c>
      <c r="C30" s="204" t="s">
        <v>75</v>
      </c>
      <c r="D30" s="205"/>
      <c r="E30" s="205"/>
      <c r="F30" s="205"/>
      <c r="G30" s="205"/>
      <c r="H30" s="205"/>
      <c r="I30" s="206"/>
    </row>
    <row r="31" spans="2:10" ht="18" hidden="1" customHeight="1">
      <c r="B31" s="203"/>
      <c r="C31" s="75">
        <f>C12</f>
        <v>43252</v>
      </c>
      <c r="D31" s="75">
        <f t="shared" ref="D31:I31" si="2">D12</f>
        <v>43617</v>
      </c>
      <c r="E31" s="75">
        <f t="shared" si="2"/>
        <v>43983</v>
      </c>
      <c r="F31" s="75">
        <f t="shared" si="2"/>
        <v>44348</v>
      </c>
      <c r="G31" s="75">
        <f t="shared" si="2"/>
        <v>44713</v>
      </c>
      <c r="H31" s="75">
        <f t="shared" si="2"/>
        <v>45078</v>
      </c>
      <c r="I31" s="75">
        <f t="shared" si="2"/>
        <v>45444</v>
      </c>
    </row>
    <row r="32" spans="2:10" hidden="1">
      <c r="B32" s="76" t="s">
        <v>67</v>
      </c>
      <c r="C32" s="77">
        <v>1.8815711003016201E-2</v>
      </c>
      <c r="D32" s="77">
        <v>2.8270699066906834E-2</v>
      </c>
      <c r="E32" s="77">
        <v>-4.0129306186436869E-2</v>
      </c>
      <c r="F32" s="77">
        <v>-1.7589348099296787E-2</v>
      </c>
      <c r="G32" s="77">
        <v>-1.9967856594832606E-2</v>
      </c>
      <c r="H32" s="77">
        <v>-1.6494336741569679E-2</v>
      </c>
      <c r="I32" s="77">
        <v>7.0493461902570248E-2</v>
      </c>
    </row>
    <row r="33" spans="2:10" hidden="1">
      <c r="B33" s="76" t="s">
        <v>68</v>
      </c>
      <c r="C33" s="77">
        <v>1.7380229960508232E-2</v>
      </c>
      <c r="D33" s="77">
        <v>5.0708958065049707E-2</v>
      </c>
      <c r="E33" s="77">
        <v>-2.3759695957871088E-3</v>
      </c>
      <c r="F33" s="77">
        <v>-4.7536928112750015E-3</v>
      </c>
      <c r="G33" s="77">
        <v>-4.1872940135318372E-2</v>
      </c>
      <c r="H33" s="77">
        <v>-3.7340426644997288E-2</v>
      </c>
      <c r="I33" s="77">
        <v>4.8942771387013445E-2</v>
      </c>
    </row>
    <row r="34" spans="2:10" hidden="1">
      <c r="B34" s="76" t="s">
        <v>69</v>
      </c>
      <c r="C34" s="77">
        <v>4.2583092492360763E-3</v>
      </c>
      <c r="D34" s="77">
        <v>-2.6865431901700276E-2</v>
      </c>
      <c r="E34" s="77">
        <v>-2.4407265724441064E-2</v>
      </c>
      <c r="F34" s="77">
        <v>1.2009413983387259E-2</v>
      </c>
      <c r="G34" s="77">
        <v>2.8867970042458266E-2</v>
      </c>
      <c r="H34" s="77">
        <v>3.2015412877636845E-2</v>
      </c>
      <c r="I34" s="77">
        <v>1.1648273939097949E-2</v>
      </c>
    </row>
    <row r="35" spans="2:10" hidden="1">
      <c r="B35" s="76" t="s">
        <v>70</v>
      </c>
      <c r="C35" s="77">
        <v>7.6251995254326035E-2</v>
      </c>
      <c r="D35" s="77">
        <v>6.065810491440439E-2</v>
      </c>
      <c r="E35" s="77">
        <v>8.1210578614304869E-3</v>
      </c>
      <c r="F35" s="77">
        <v>-1.6495908029201325E-4</v>
      </c>
      <c r="G35" s="77">
        <v>-4.1394047331933144E-2</v>
      </c>
      <c r="H35" s="77">
        <v>-3.687449929767371E-2</v>
      </c>
      <c r="I35" s="77">
        <v>4.9434639613142421E-2</v>
      </c>
    </row>
    <row r="36" spans="2:10" hidden="1">
      <c r="B36" s="71" t="s">
        <v>72</v>
      </c>
      <c r="C36" s="77">
        <v>-9.4872199099697244E-3</v>
      </c>
      <c r="D36" s="77">
        <v>-5.3986487019088191E-3</v>
      </c>
      <c r="E36" s="77">
        <v>-1.7519674246538015E-2</v>
      </c>
      <c r="F36" s="77">
        <v>-8.9263671040979171E-3</v>
      </c>
      <c r="G36" s="77">
        <v>-1.346131062754433E-2</v>
      </c>
      <c r="H36" s="77">
        <v>-1.218133849368601E-2</v>
      </c>
      <c r="I36" s="77">
        <v>2.222437076574661E-3</v>
      </c>
    </row>
    <row r="37" spans="2:10" hidden="1">
      <c r="B37" s="76" t="s">
        <v>73</v>
      </c>
      <c r="C37" s="77">
        <v>1.0935045052162806E-3</v>
      </c>
      <c r="D37" s="77">
        <v>1.0935045052162806E-3</v>
      </c>
      <c r="E37" s="77">
        <v>1.0935045052162806E-3</v>
      </c>
      <c r="F37" s="77">
        <v>1.0935045052162806E-3</v>
      </c>
      <c r="G37" s="77">
        <v>1.0935045052162806E-3</v>
      </c>
      <c r="H37" s="77">
        <v>1.0935045052162806E-3</v>
      </c>
      <c r="I37" s="77">
        <v>1.0935045052162806E-3</v>
      </c>
    </row>
    <row r="38" spans="2:10" hidden="1">
      <c r="B38" s="76" t="s">
        <v>62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4" t="s">
        <v>74</v>
      </c>
    </row>
    <row r="39" spans="2:10" hidden="1">
      <c r="B39" s="79"/>
      <c r="C39" s="80"/>
      <c r="D39" s="81"/>
      <c r="E39" s="81"/>
      <c r="F39" s="81"/>
      <c r="G39" s="81"/>
      <c r="H39" s="81"/>
      <c r="I39" s="81"/>
    </row>
    <row r="40" spans="2:10" hidden="1"/>
    <row r="41" spans="2:10">
      <c r="B41" s="62" t="s">
        <v>129</v>
      </c>
    </row>
    <row r="42" spans="2:10" hidden="1">
      <c r="B42" s="82" t="s">
        <v>130</v>
      </c>
    </row>
    <row r="43" spans="2:10" hidden="1"/>
    <row r="44" spans="2:10" hidden="1">
      <c r="B44" s="199" t="s">
        <v>65</v>
      </c>
      <c r="C44" s="201" t="s">
        <v>131</v>
      </c>
      <c r="D44" s="201"/>
      <c r="E44" s="201"/>
      <c r="F44" s="201"/>
      <c r="G44" s="201"/>
      <c r="H44" s="201"/>
      <c r="I44" s="201"/>
    </row>
    <row r="45" spans="2:10" hidden="1">
      <c r="B45" s="200"/>
      <c r="C45" s="83">
        <v>41426</v>
      </c>
      <c r="D45" s="83">
        <v>41791</v>
      </c>
      <c r="E45" s="83">
        <v>42156</v>
      </c>
      <c r="F45" s="83">
        <v>42522</v>
      </c>
      <c r="G45" s="83">
        <v>42887</v>
      </c>
      <c r="H45" s="83">
        <v>43252</v>
      </c>
      <c r="I45" s="83">
        <v>43617</v>
      </c>
    </row>
    <row r="46" spans="2:10" hidden="1">
      <c r="B46" s="84" t="s">
        <v>67</v>
      </c>
      <c r="C46" s="85"/>
      <c r="D46" s="86">
        <v>-1.3538749163066743E-4</v>
      </c>
      <c r="E46" s="86">
        <v>3.6525754352773498E-2</v>
      </c>
      <c r="F46" s="86">
        <v>6.0672856368721551E-2</v>
      </c>
      <c r="G46" s="86">
        <v>5.213878420476048E-2</v>
      </c>
      <c r="H46" s="86">
        <v>4.4687921180091239E-2</v>
      </c>
      <c r="I46" s="86">
        <v>3.8844343663275716E-2</v>
      </c>
      <c r="J46" s="68" t="s">
        <v>132</v>
      </c>
    </row>
    <row r="47" spans="2:10" hidden="1">
      <c r="B47" s="84" t="s">
        <v>68</v>
      </c>
      <c r="C47" s="85"/>
      <c r="D47" s="86">
        <v>-7.8679887821462291E-3</v>
      </c>
      <c r="E47" s="86">
        <v>-9.0859392894001578E-3</v>
      </c>
      <c r="F47" s="86">
        <v>1.1369550786106242E-2</v>
      </c>
      <c r="G47" s="86">
        <v>3.1233783197681664E-3</v>
      </c>
      <c r="H47" s="86">
        <v>-3.2932344092462262E-3</v>
      </c>
      <c r="I47" s="86">
        <v>-7.294742070286242E-3</v>
      </c>
      <c r="J47" s="68" t="s">
        <v>132</v>
      </c>
    </row>
    <row r="48" spans="2:10" hidden="1">
      <c r="B48" s="84" t="s">
        <v>69</v>
      </c>
      <c r="C48" s="85"/>
      <c r="D48" s="86">
        <v>-2.7047435845251044E-5</v>
      </c>
      <c r="E48" s="86">
        <v>3.9561284866480584E-3</v>
      </c>
      <c r="F48" s="86">
        <v>3.2847683753959744E-2</v>
      </c>
      <c r="G48" s="86">
        <v>7.6327345608362407E-3</v>
      </c>
      <c r="H48" s="86">
        <v>4.2944545478236229E-3</v>
      </c>
      <c r="I48" s="86">
        <v>4.0351803036653422E-4</v>
      </c>
      <c r="J48" s="68" t="s">
        <v>132</v>
      </c>
    </row>
    <row r="49" spans="2:10" hidden="1">
      <c r="B49" s="84" t="s">
        <v>70</v>
      </c>
      <c r="C49" s="85"/>
      <c r="D49" s="86">
        <v>0.18809380244826701</v>
      </c>
      <c r="E49" s="86">
        <v>-5.3075936821276315E-3</v>
      </c>
      <c r="F49" s="86">
        <v>2.8314678515969582E-2</v>
      </c>
      <c r="G49" s="86">
        <v>2.5656413347989071E-2</v>
      </c>
      <c r="H49" s="86">
        <v>2.1371551292979962E-2</v>
      </c>
      <c r="I49" s="86">
        <v>1.7513364834503165E-2</v>
      </c>
      <c r="J49" s="74"/>
    </row>
    <row r="50" spans="2:10" hidden="1">
      <c r="B50" s="85" t="s">
        <v>72</v>
      </c>
      <c r="C50" s="85"/>
      <c r="D50" s="86">
        <v>4.7716771904973143E-3</v>
      </c>
      <c r="E50" s="86">
        <v>4.8431513558770956E-3</v>
      </c>
      <c r="F50" s="86">
        <v>7.475319782275669E-3</v>
      </c>
      <c r="G50" s="86">
        <v>4.5105616377265623E-3</v>
      </c>
      <c r="H50" s="86">
        <v>4.0236366012049718E-3</v>
      </c>
      <c r="I50" s="86">
        <v>6.4509381948885114E-4</v>
      </c>
      <c r="J50" s="74"/>
    </row>
    <row r="51" spans="2:10" hidden="1">
      <c r="B51" s="84" t="s">
        <v>73</v>
      </c>
      <c r="C51" s="85"/>
      <c r="D51" s="86">
        <v>-9.7868924244637334E-3</v>
      </c>
      <c r="E51" s="86">
        <v>0</v>
      </c>
      <c r="F51" s="86">
        <v>0</v>
      </c>
      <c r="G51" s="86">
        <v>0</v>
      </c>
      <c r="H51" s="86">
        <v>0</v>
      </c>
      <c r="I51" s="86">
        <v>0</v>
      </c>
    </row>
    <row r="52" spans="2:10" hidden="1">
      <c r="B52" s="84" t="s">
        <v>62</v>
      </c>
      <c r="C52" s="85"/>
      <c r="D52" s="86">
        <v>0</v>
      </c>
      <c r="E52" s="86">
        <v>0</v>
      </c>
      <c r="F52" s="86">
        <v>0</v>
      </c>
      <c r="G52" s="86">
        <v>0</v>
      </c>
      <c r="H52" s="86">
        <v>0</v>
      </c>
      <c r="I52" s="86">
        <v>0</v>
      </c>
    </row>
    <row r="53" spans="2:10" hidden="1"/>
    <row r="54" spans="2:10" hidden="1"/>
    <row r="55" spans="2:10" hidden="1">
      <c r="B55" s="82" t="s">
        <v>133</v>
      </c>
    </row>
    <row r="57" spans="2:10" ht="18" customHeight="1">
      <c r="B57" s="199" t="s">
        <v>65</v>
      </c>
      <c r="C57" s="201" t="s">
        <v>116</v>
      </c>
      <c r="D57" s="201"/>
      <c r="E57" s="201"/>
      <c r="F57" s="201"/>
      <c r="G57" s="201"/>
      <c r="H57" s="201"/>
      <c r="I57" s="201"/>
    </row>
    <row r="58" spans="2:10" ht="18" customHeight="1">
      <c r="B58" s="200"/>
      <c r="C58" s="75">
        <f t="shared" ref="C58:I58" si="3">C12</f>
        <v>43252</v>
      </c>
      <c r="D58" s="75">
        <f t="shared" si="3"/>
        <v>43617</v>
      </c>
      <c r="E58" s="75">
        <f t="shared" si="3"/>
        <v>43983</v>
      </c>
      <c r="F58" s="75">
        <f t="shared" si="3"/>
        <v>44348</v>
      </c>
      <c r="G58" s="75">
        <f t="shared" si="3"/>
        <v>44713</v>
      </c>
      <c r="H58" s="75">
        <f t="shared" si="3"/>
        <v>45078</v>
      </c>
      <c r="I58" s="75">
        <f t="shared" si="3"/>
        <v>45444</v>
      </c>
    </row>
    <row r="59" spans="2:10">
      <c r="B59" s="84" t="s">
        <v>67</v>
      </c>
      <c r="C59" s="78">
        <f t="shared" ref="C59:I65" si="4">C32</f>
        <v>1.8815711003016201E-2</v>
      </c>
      <c r="D59" s="78">
        <f t="shared" si="4"/>
        <v>2.8270699066906834E-2</v>
      </c>
      <c r="E59" s="78">
        <f t="shared" si="4"/>
        <v>-4.0129306186436869E-2</v>
      </c>
      <c r="F59" s="78">
        <f t="shared" si="4"/>
        <v>-1.7589348099296787E-2</v>
      </c>
      <c r="G59" s="78">
        <f t="shared" si="4"/>
        <v>-1.9967856594832606E-2</v>
      </c>
      <c r="H59" s="78">
        <f t="shared" si="4"/>
        <v>-1.6494336741569679E-2</v>
      </c>
      <c r="I59" s="78">
        <f t="shared" si="4"/>
        <v>7.0493461902570248E-2</v>
      </c>
    </row>
    <row r="60" spans="2:10">
      <c r="B60" s="84" t="s">
        <v>68</v>
      </c>
      <c r="C60" s="78">
        <f t="shared" si="4"/>
        <v>1.7380229960508232E-2</v>
      </c>
      <c r="D60" s="78">
        <f t="shared" si="4"/>
        <v>5.0708958065049707E-2</v>
      </c>
      <c r="E60" s="78">
        <f t="shared" si="4"/>
        <v>-2.3759695957871088E-3</v>
      </c>
      <c r="F60" s="78">
        <f t="shared" si="4"/>
        <v>-4.7536928112750015E-3</v>
      </c>
      <c r="G60" s="78">
        <f t="shared" si="4"/>
        <v>-4.1872940135318372E-2</v>
      </c>
      <c r="H60" s="78">
        <f t="shared" si="4"/>
        <v>-3.7340426644997288E-2</v>
      </c>
      <c r="I60" s="78">
        <f t="shared" si="4"/>
        <v>4.8942771387013445E-2</v>
      </c>
    </row>
    <row r="61" spans="2:10">
      <c r="B61" s="84" t="s">
        <v>69</v>
      </c>
      <c r="C61" s="78">
        <f t="shared" si="4"/>
        <v>4.2583092492360763E-3</v>
      </c>
      <c r="D61" s="78">
        <f t="shared" si="4"/>
        <v>-2.6865431901700276E-2</v>
      </c>
      <c r="E61" s="78">
        <f t="shared" si="4"/>
        <v>-2.4407265724441064E-2</v>
      </c>
      <c r="F61" s="78">
        <f t="shared" si="4"/>
        <v>1.2009413983387259E-2</v>
      </c>
      <c r="G61" s="78">
        <f t="shared" si="4"/>
        <v>2.8867970042458266E-2</v>
      </c>
      <c r="H61" s="78">
        <f t="shared" si="4"/>
        <v>3.2015412877636845E-2</v>
      </c>
      <c r="I61" s="78">
        <f t="shared" si="4"/>
        <v>1.1648273939097949E-2</v>
      </c>
    </row>
    <row r="62" spans="2:10">
      <c r="B62" s="84" t="s">
        <v>70</v>
      </c>
      <c r="C62" s="78">
        <f t="shared" si="4"/>
        <v>7.6251995254326035E-2</v>
      </c>
      <c r="D62" s="78">
        <f t="shared" si="4"/>
        <v>6.065810491440439E-2</v>
      </c>
      <c r="E62" s="78">
        <f t="shared" si="4"/>
        <v>8.1210578614304869E-3</v>
      </c>
      <c r="F62" s="78">
        <f t="shared" si="4"/>
        <v>-1.6495908029201325E-4</v>
      </c>
      <c r="G62" s="78">
        <f t="shared" si="4"/>
        <v>-4.1394047331933144E-2</v>
      </c>
      <c r="H62" s="78">
        <f t="shared" si="4"/>
        <v>-3.687449929767371E-2</v>
      </c>
      <c r="I62" s="78">
        <f t="shared" si="4"/>
        <v>4.9434639613142421E-2</v>
      </c>
      <c r="J62" s="74"/>
    </row>
    <row r="63" spans="2:10">
      <c r="B63" s="85" t="s">
        <v>72</v>
      </c>
      <c r="C63" s="78">
        <f t="shared" si="4"/>
        <v>-9.4872199099697244E-3</v>
      </c>
      <c r="D63" s="78">
        <f t="shared" si="4"/>
        <v>-5.3986487019088191E-3</v>
      </c>
      <c r="E63" s="78">
        <f t="shared" si="4"/>
        <v>-1.7519674246538015E-2</v>
      </c>
      <c r="F63" s="78">
        <f t="shared" si="4"/>
        <v>-8.9263671040979171E-3</v>
      </c>
      <c r="G63" s="78">
        <f t="shared" si="4"/>
        <v>-1.346131062754433E-2</v>
      </c>
      <c r="H63" s="78">
        <f t="shared" si="4"/>
        <v>-1.218133849368601E-2</v>
      </c>
      <c r="I63" s="78">
        <f t="shared" si="4"/>
        <v>2.222437076574661E-3</v>
      </c>
      <c r="J63" s="74"/>
    </row>
    <row r="64" spans="2:10">
      <c r="B64" s="84" t="s">
        <v>73</v>
      </c>
      <c r="C64" s="78">
        <f t="shared" si="4"/>
        <v>1.0935045052162806E-3</v>
      </c>
      <c r="D64" s="78">
        <f t="shared" si="4"/>
        <v>1.0935045052162806E-3</v>
      </c>
      <c r="E64" s="78">
        <f t="shared" si="4"/>
        <v>1.0935045052162806E-3</v>
      </c>
      <c r="F64" s="78">
        <f t="shared" si="4"/>
        <v>1.0935045052162806E-3</v>
      </c>
      <c r="G64" s="78">
        <f t="shared" si="4"/>
        <v>1.0935045052162806E-3</v>
      </c>
      <c r="H64" s="78">
        <f t="shared" si="4"/>
        <v>1.0935045052162806E-3</v>
      </c>
      <c r="I64" s="78">
        <f t="shared" si="4"/>
        <v>1.0935045052162806E-3</v>
      </c>
    </row>
    <row r="65" spans="2:10">
      <c r="B65" s="84" t="s">
        <v>62</v>
      </c>
      <c r="C65" s="78">
        <f t="shared" si="4"/>
        <v>0</v>
      </c>
      <c r="D65" s="78">
        <f t="shared" si="4"/>
        <v>0</v>
      </c>
      <c r="E65" s="78">
        <f t="shared" si="4"/>
        <v>0</v>
      </c>
      <c r="F65" s="78">
        <f t="shared" si="4"/>
        <v>0</v>
      </c>
      <c r="G65" s="78">
        <f t="shared" si="4"/>
        <v>0</v>
      </c>
      <c r="H65" s="78">
        <f t="shared" si="4"/>
        <v>0</v>
      </c>
      <c r="I65" s="78">
        <f t="shared" si="4"/>
        <v>0</v>
      </c>
      <c r="J65" s="74" t="s">
        <v>74</v>
      </c>
    </row>
  </sheetData>
  <mergeCells count="10">
    <mergeCell ref="B44:B45"/>
    <mergeCell ref="C44:I44"/>
    <mergeCell ref="B57:B58"/>
    <mergeCell ref="C57:I57"/>
    <mergeCell ref="B11:B12"/>
    <mergeCell ref="C11:I11"/>
    <mergeCell ref="B21:B22"/>
    <mergeCell ref="C21:I21"/>
    <mergeCell ref="B30:B31"/>
    <mergeCell ref="C30:I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H20"/>
  <sheetViews>
    <sheetView showGridLines="0" zoomScale="90" zoomScaleNormal="90" workbookViewId="0">
      <selection activeCell="C57" sqref="C57:I58"/>
    </sheetView>
  </sheetViews>
  <sheetFormatPr defaultRowHeight="15"/>
  <cols>
    <col min="1" max="1" width="8" style="88" customWidth="1"/>
    <col min="2" max="2" width="49.42578125" style="88" customWidth="1"/>
    <col min="3" max="8" width="9" style="88" customWidth="1"/>
    <col min="9" max="10" width="9.140625" style="88"/>
    <col min="11" max="11" width="30.140625" style="88" customWidth="1"/>
    <col min="12" max="12" width="9.140625" style="88"/>
    <col min="13" max="14" width="8.140625" style="88" bestFit="1" customWidth="1"/>
    <col min="15" max="20" width="8.42578125" style="88" bestFit="1" customWidth="1"/>
    <col min="21" max="16384" width="9.140625" style="88"/>
  </cols>
  <sheetData>
    <row r="1" spans="2:8">
      <c r="B1" s="87"/>
    </row>
    <row r="2" spans="2:8" ht="18.75">
      <c r="B2" s="89" t="s">
        <v>134</v>
      </c>
    </row>
    <row r="3" spans="2:8">
      <c r="B3" s="90"/>
    </row>
    <row r="4" spans="2:8" ht="18" customHeight="1">
      <c r="B4" s="207" t="s">
        <v>0</v>
      </c>
      <c r="C4" s="204" t="s">
        <v>16</v>
      </c>
      <c r="D4" s="205"/>
      <c r="E4" s="205"/>
      <c r="F4" s="205"/>
      <c r="G4" s="205"/>
      <c r="H4" s="206"/>
    </row>
    <row r="5" spans="2:8" ht="18" customHeight="1">
      <c r="B5" s="207"/>
      <c r="C5" s="91">
        <v>43617</v>
      </c>
      <c r="D5" s="91">
        <v>43983</v>
      </c>
      <c r="E5" s="91">
        <v>44348</v>
      </c>
      <c r="F5" s="91">
        <v>44713</v>
      </c>
      <c r="G5" s="91">
        <v>45078</v>
      </c>
      <c r="H5" s="91">
        <v>45444</v>
      </c>
    </row>
    <row r="6" spans="2:8">
      <c r="B6" s="92" t="s">
        <v>1</v>
      </c>
      <c r="C6" s="93">
        <v>1.0007209320371249</v>
      </c>
      <c r="D6" s="93">
        <v>0.98464478587329962</v>
      </c>
      <c r="E6" s="93">
        <v>1.0016884838387621</v>
      </c>
      <c r="F6" s="93">
        <v>1.0037288528698838</v>
      </c>
      <c r="G6" s="93">
        <v>1.0057749624649495</v>
      </c>
      <c r="H6" s="93">
        <v>1.0215584535438422</v>
      </c>
    </row>
    <row r="7" spans="2:8">
      <c r="B7" s="94" t="s">
        <v>117</v>
      </c>
      <c r="C7" s="95">
        <v>1.0273504676225675</v>
      </c>
      <c r="D7" s="95">
        <v>1.0028359843113461</v>
      </c>
      <c r="E7" s="95">
        <v>1.0040855431161846</v>
      </c>
      <c r="F7" s="95">
        <v>0.98769318774319159</v>
      </c>
      <c r="G7" s="95">
        <v>0.98995882974157789</v>
      </c>
      <c r="H7" s="95">
        <v>1.0285114830284672</v>
      </c>
    </row>
    <row r="8" spans="2:8">
      <c r="B8" s="94" t="s">
        <v>3</v>
      </c>
      <c r="C8" s="95">
        <v>1.0127189769406342</v>
      </c>
      <c r="D8" s="95">
        <v>0.99666879237769568</v>
      </c>
      <c r="E8" s="95">
        <v>1.0098399433268492</v>
      </c>
      <c r="F8" s="95">
        <v>1.0095887796568719</v>
      </c>
      <c r="G8" s="95">
        <v>1.0115733664581292</v>
      </c>
      <c r="H8" s="95">
        <v>1.0294520482308347</v>
      </c>
    </row>
    <row r="9" spans="2:8">
      <c r="B9" s="94" t="s">
        <v>118</v>
      </c>
      <c r="C9" s="95">
        <v>1.0220956401466383</v>
      </c>
      <c r="D9" s="95">
        <v>0.99864879915730076</v>
      </c>
      <c r="E9" s="95">
        <v>1.004522382981264</v>
      </c>
      <c r="F9" s="95">
        <v>0.99819539974624849</v>
      </c>
      <c r="G9" s="95">
        <v>0.99983831374839738</v>
      </c>
      <c r="H9" s="95">
        <v>1.0318794523932673</v>
      </c>
    </row>
    <row r="10" spans="2:8">
      <c r="B10" s="94" t="s">
        <v>5</v>
      </c>
      <c r="C10" s="95">
        <v>1.0165883199076888</v>
      </c>
      <c r="D10" s="95">
        <v>1.0058871251081754</v>
      </c>
      <c r="E10" s="95">
        <v>1.0115291371137598</v>
      </c>
      <c r="F10" s="95">
        <v>1.0079601239064775</v>
      </c>
      <c r="G10" s="95">
        <v>1.0092844968023593</v>
      </c>
      <c r="H10" s="95">
        <v>1.0235238896864678</v>
      </c>
    </row>
    <row r="11" spans="2:8">
      <c r="B11" s="94" t="s">
        <v>13</v>
      </c>
      <c r="C11" s="95">
        <v>1.015499440748499</v>
      </c>
      <c r="D11" s="95">
        <v>0.9987117842960983</v>
      </c>
      <c r="E11" s="95">
        <v>1.0090035760160483</v>
      </c>
      <c r="F11" s="95">
        <v>1.0051455306236941</v>
      </c>
      <c r="G11" s="95">
        <v>1.0071849494702731</v>
      </c>
      <c r="H11" s="95">
        <v>1.0280511782943351</v>
      </c>
    </row>
    <row r="12" spans="2:8">
      <c r="B12" s="94" t="s">
        <v>15</v>
      </c>
      <c r="C12" s="95">
        <v>1.0300975835170512</v>
      </c>
      <c r="D12" s="95">
        <v>1.0239443518670157</v>
      </c>
      <c r="E12" s="95">
        <v>1.0241369188676137</v>
      </c>
      <c r="F12" s="95">
        <v>1.0194061893045003</v>
      </c>
      <c r="G12" s="95">
        <v>1.0200885427976913</v>
      </c>
      <c r="H12" s="95">
        <v>1.0306969384615772</v>
      </c>
    </row>
    <row r="13" spans="2:8">
      <c r="B13" s="94" t="s">
        <v>6</v>
      </c>
      <c r="C13" s="95">
        <v>0.99460135129809113</v>
      </c>
      <c r="D13" s="95">
        <v>0.982480325753462</v>
      </c>
      <c r="E13" s="95">
        <v>0.99107363289590211</v>
      </c>
      <c r="F13" s="95">
        <v>0.9865386893724557</v>
      </c>
      <c r="G13" s="95">
        <v>0.98781866150631403</v>
      </c>
      <c r="H13" s="95">
        <v>1.0022224370765747</v>
      </c>
    </row>
    <row r="14" spans="2:8">
      <c r="B14" s="94" t="s">
        <v>7</v>
      </c>
      <c r="C14" s="95">
        <v>1.0203481347073149</v>
      </c>
      <c r="D14" s="95">
        <v>1.0096469399078012</v>
      </c>
      <c r="E14" s="95">
        <v>1.0152889519133859</v>
      </c>
      <c r="F14" s="95">
        <v>1.0117199387061033</v>
      </c>
      <c r="G14" s="95">
        <v>1.0130443116019852</v>
      </c>
      <c r="H14" s="95">
        <v>1.0272837044860936</v>
      </c>
    </row>
    <row r="15" spans="2:8">
      <c r="B15" s="94" t="s">
        <v>8</v>
      </c>
      <c r="C15" s="95">
        <v>1.0300975835170512</v>
      </c>
      <c r="D15" s="95">
        <v>1.0239443518670157</v>
      </c>
      <c r="E15" s="95">
        <v>1.0241369188676137</v>
      </c>
      <c r="F15" s="95">
        <v>1.0194061893045003</v>
      </c>
      <c r="G15" s="95">
        <v>1.0200885427976913</v>
      </c>
      <c r="H15" s="95">
        <v>1.0306969384615772</v>
      </c>
    </row>
    <row r="16" spans="2:8">
      <c r="B16" s="94" t="s">
        <v>14</v>
      </c>
      <c r="C16" s="95">
        <v>1.0300975835170512</v>
      </c>
      <c r="D16" s="95">
        <v>1.0239443518670157</v>
      </c>
      <c r="E16" s="95">
        <v>1.0241369188676137</v>
      </c>
      <c r="F16" s="95">
        <v>1.0194061893045003</v>
      </c>
      <c r="G16" s="95">
        <v>1.0200885427976913</v>
      </c>
      <c r="H16" s="95">
        <v>1.0306969384615772</v>
      </c>
    </row>
    <row r="17" spans="2:8">
      <c r="B17" s="94" t="s">
        <v>10</v>
      </c>
      <c r="C17" s="96">
        <v>1.0224196837509612</v>
      </c>
      <c r="D17" s="96">
        <v>1.0249999999999999</v>
      </c>
      <c r="E17" s="96">
        <v>1.0249999999999999</v>
      </c>
      <c r="F17" s="96">
        <v>1.0249999999999999</v>
      </c>
      <c r="G17" s="96">
        <v>1.0249999999999999</v>
      </c>
      <c r="H17" s="96">
        <v>1.0249999999999999</v>
      </c>
    </row>
    <row r="18" spans="2:8">
      <c r="B18" s="94" t="s">
        <v>9</v>
      </c>
      <c r="C18" s="96">
        <v>1</v>
      </c>
      <c r="D18" s="96">
        <v>1</v>
      </c>
      <c r="E18" s="96">
        <v>1</v>
      </c>
      <c r="F18" s="96">
        <v>1</v>
      </c>
      <c r="G18" s="96">
        <v>1</v>
      </c>
      <c r="H18" s="96">
        <v>1</v>
      </c>
    </row>
    <row r="19" spans="2:8">
      <c r="B19" s="94" t="s">
        <v>12</v>
      </c>
      <c r="C19" s="96">
        <v>1</v>
      </c>
      <c r="D19" s="96">
        <v>1</v>
      </c>
      <c r="E19" s="96">
        <v>1</v>
      </c>
      <c r="F19" s="96">
        <v>1</v>
      </c>
      <c r="G19" s="96">
        <v>1</v>
      </c>
      <c r="H19" s="96">
        <v>1</v>
      </c>
    </row>
    <row r="20" spans="2:8">
      <c r="B20" s="97" t="s">
        <v>11</v>
      </c>
      <c r="C20" s="98">
        <v>1</v>
      </c>
      <c r="D20" s="98">
        <v>1</v>
      </c>
      <c r="E20" s="98">
        <v>1</v>
      </c>
      <c r="F20" s="98">
        <v>1</v>
      </c>
      <c r="G20" s="98">
        <v>1</v>
      </c>
      <c r="H20" s="98">
        <v>1</v>
      </c>
    </row>
  </sheetData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2:J11"/>
  <sheetViews>
    <sheetView showGridLines="0" zoomScale="90" zoomScaleNormal="90" workbookViewId="0">
      <selection activeCell="C57" sqref="C57:I58"/>
    </sheetView>
  </sheetViews>
  <sheetFormatPr defaultRowHeight="15"/>
  <cols>
    <col min="1" max="1" width="8" style="100" customWidth="1"/>
    <col min="2" max="2" width="27.140625" style="100" customWidth="1"/>
    <col min="3" max="8" width="9.5703125" style="100" customWidth="1"/>
    <col min="9" max="9" width="7.7109375" style="100" customWidth="1"/>
    <col min="10" max="10" width="15.140625" style="100" customWidth="1"/>
    <col min="11" max="11" width="15.28515625" style="100" customWidth="1"/>
    <col min="12" max="12" width="15" style="100" bestFit="1" customWidth="1"/>
    <col min="13" max="13" width="1.5703125" style="100" customWidth="1"/>
    <col min="14" max="14" width="14.5703125" style="100" customWidth="1"/>
    <col min="15" max="15" width="14.5703125" style="100" bestFit="1" customWidth="1"/>
    <col min="16" max="16" width="15" style="100" bestFit="1" customWidth="1"/>
    <col min="17" max="16384" width="9.140625" style="100"/>
  </cols>
  <sheetData>
    <row r="2" spans="2:10" s="99" customFormat="1" ht="18.75">
      <c r="B2" s="61" t="s">
        <v>119</v>
      </c>
      <c r="C2" s="62"/>
      <c r="D2" s="62"/>
      <c r="E2" s="62"/>
      <c r="F2" s="62"/>
      <c r="G2" s="62"/>
      <c r="H2" s="62"/>
      <c r="I2" s="62"/>
      <c r="J2" s="62"/>
    </row>
    <row r="4" spans="2:10">
      <c r="B4" s="208" t="s">
        <v>76</v>
      </c>
      <c r="C4" s="209" t="s">
        <v>75</v>
      </c>
      <c r="D4" s="209"/>
      <c r="E4" s="209"/>
      <c r="F4" s="209"/>
      <c r="G4" s="209"/>
      <c r="H4" s="209"/>
    </row>
    <row r="5" spans="2:10">
      <c r="B5" s="208"/>
      <c r="C5" s="70">
        <v>43617</v>
      </c>
      <c r="D5" s="70">
        <v>43983</v>
      </c>
      <c r="E5" s="70">
        <v>44348</v>
      </c>
      <c r="F5" s="70">
        <v>44713</v>
      </c>
      <c r="G5" s="70">
        <v>45078</v>
      </c>
      <c r="H5" s="70">
        <v>45444</v>
      </c>
    </row>
    <row r="6" spans="2:10">
      <c r="B6" s="101" t="s">
        <v>77</v>
      </c>
      <c r="C6" s="63">
        <v>7.3823666320130509E-3</v>
      </c>
      <c r="D6" s="63">
        <v>5.6672232726015983E-3</v>
      </c>
      <c r="E6" s="63">
        <v>1.1131535994233922E-2</v>
      </c>
      <c r="F6" s="63">
        <v>1.5481462452597078E-2</v>
      </c>
      <c r="G6" s="63">
        <v>1.4924737175464315E-2</v>
      </c>
      <c r="H6" s="63">
        <v>1.2490564634845174E-2</v>
      </c>
      <c r="I6" s="64" t="s">
        <v>120</v>
      </c>
    </row>
    <row r="7" spans="2:10">
      <c r="B7" s="101" t="s">
        <v>78</v>
      </c>
      <c r="C7" s="63">
        <v>9.4582530009248433E-3</v>
      </c>
      <c r="D7" s="63">
        <v>7.7853281615944073E-3</v>
      </c>
      <c r="E7" s="63">
        <v>1.2675486683792059E-2</v>
      </c>
      <c r="F7" s="63">
        <v>1.6366246123192506E-2</v>
      </c>
      <c r="G7" s="63">
        <v>1.7281254285431612E-2</v>
      </c>
      <c r="H7" s="63">
        <v>1.4327650113112789E-2</v>
      </c>
      <c r="I7" s="64" t="s">
        <v>121</v>
      </c>
    </row>
    <row r="8" spans="2:10">
      <c r="B8" s="101" t="s">
        <v>79</v>
      </c>
      <c r="C8" s="63">
        <v>3.2732678790630132E-3</v>
      </c>
      <c r="D8" s="63">
        <v>9.4136087757248357E-4</v>
      </c>
      <c r="E8" s="63">
        <v>7.7014515963222067E-3</v>
      </c>
      <c r="F8" s="63">
        <v>1.208612147578938E-2</v>
      </c>
      <c r="G8" s="63">
        <v>1.2696587326902176E-2</v>
      </c>
      <c r="H8" s="63">
        <v>8.7988143767637975E-3</v>
      </c>
      <c r="I8" s="64" t="s">
        <v>122</v>
      </c>
    </row>
    <row r="11" spans="2:10">
      <c r="C11" s="65"/>
      <c r="D11" s="65"/>
      <c r="E11" s="65"/>
      <c r="F11" s="65"/>
      <c r="G11" s="65"/>
      <c r="H11" s="65"/>
    </row>
  </sheetData>
  <mergeCells count="2">
    <mergeCell ref="B4:B5"/>
    <mergeCell ref="C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B2:G289"/>
  <sheetViews>
    <sheetView showGridLines="0" zoomScale="90" zoomScaleNormal="90" workbookViewId="0">
      <selection activeCell="C8" sqref="C8"/>
    </sheetView>
  </sheetViews>
  <sheetFormatPr defaultRowHeight="15"/>
  <cols>
    <col min="1" max="1" width="8" style="88" customWidth="1"/>
    <col min="2" max="2" width="39.85546875" style="88" customWidth="1"/>
    <col min="3" max="7" width="12.7109375" style="88" customWidth="1"/>
    <col min="8" max="8" width="1.85546875" style="88" customWidth="1"/>
    <col min="9" max="16384" width="9.140625" style="88"/>
  </cols>
  <sheetData>
    <row r="2" spans="2:7" ht="18.75">
      <c r="B2" s="89" t="s">
        <v>80</v>
      </c>
    </row>
    <row r="4" spans="2:7" ht="18" customHeight="1">
      <c r="B4" s="210" t="s">
        <v>135</v>
      </c>
      <c r="C4" s="211" t="s">
        <v>81</v>
      </c>
      <c r="D4" s="211" t="s">
        <v>82</v>
      </c>
      <c r="E4" s="211"/>
      <c r="F4" s="211"/>
      <c r="G4" s="211" t="s">
        <v>136</v>
      </c>
    </row>
    <row r="5" spans="2:7" ht="36" customHeight="1">
      <c r="B5" s="210"/>
      <c r="C5" s="211"/>
      <c r="D5" s="102" t="s">
        <v>77</v>
      </c>
      <c r="E5" s="102" t="s">
        <v>78</v>
      </c>
      <c r="F5" s="102" t="s">
        <v>79</v>
      </c>
      <c r="G5" s="211"/>
    </row>
    <row r="6" spans="2:7">
      <c r="B6" s="103" t="s">
        <v>1</v>
      </c>
      <c r="C6" s="104">
        <v>0.70451874799700887</v>
      </c>
      <c r="D6" s="104">
        <v>0</v>
      </c>
      <c r="E6" s="104">
        <v>0.29548125200299113</v>
      </c>
      <c r="F6" s="104">
        <v>0</v>
      </c>
      <c r="G6" s="104">
        <f>SUM(C6:F6)</f>
        <v>1</v>
      </c>
    </row>
    <row r="7" spans="2:7">
      <c r="B7" s="105" t="s">
        <v>2</v>
      </c>
      <c r="C7" s="106">
        <v>0.38</v>
      </c>
      <c r="D7" s="106">
        <v>0.1</v>
      </c>
      <c r="E7" s="106">
        <v>0.32</v>
      </c>
      <c r="F7" s="106">
        <v>0.2</v>
      </c>
      <c r="G7" s="106">
        <f t="shared" ref="G7:G20" si="0">SUM(C7:F7)</f>
        <v>1</v>
      </c>
    </row>
    <row r="8" spans="2:7">
      <c r="B8" s="105" t="s">
        <v>3</v>
      </c>
      <c r="C8" s="106">
        <v>0.17276081851727609</v>
      </c>
      <c r="D8" s="106">
        <v>0</v>
      </c>
      <c r="E8" s="106">
        <v>0.79595773230459577</v>
      </c>
      <c r="F8" s="106">
        <v>3.1281449178128147E-2</v>
      </c>
      <c r="G8" s="106">
        <f t="shared" si="0"/>
        <v>1</v>
      </c>
    </row>
    <row r="9" spans="2:7">
      <c r="B9" s="105" t="s">
        <v>4</v>
      </c>
      <c r="C9" s="106">
        <v>0.1570281124497992</v>
      </c>
      <c r="D9" s="106">
        <v>0</v>
      </c>
      <c r="E9" s="106">
        <v>0.81169043837207266</v>
      </c>
      <c r="F9" s="106">
        <v>3.1281449178128147E-2</v>
      </c>
      <c r="G9" s="106">
        <f t="shared" si="0"/>
        <v>1</v>
      </c>
    </row>
    <row r="10" spans="2:7">
      <c r="B10" s="105" t="s">
        <v>5</v>
      </c>
      <c r="C10" s="106">
        <v>0.7</v>
      </c>
      <c r="D10" s="106">
        <v>0</v>
      </c>
      <c r="E10" s="106">
        <v>0.3</v>
      </c>
      <c r="F10" s="106">
        <v>0</v>
      </c>
      <c r="G10" s="106">
        <f t="shared" si="0"/>
        <v>1</v>
      </c>
    </row>
    <row r="11" spans="2:7">
      <c r="B11" s="105" t="s">
        <v>6</v>
      </c>
      <c r="C11" s="106">
        <v>0.79</v>
      </c>
      <c r="D11" s="106">
        <v>0</v>
      </c>
      <c r="E11" s="106">
        <v>0.09</v>
      </c>
      <c r="F11" s="106">
        <v>0.12</v>
      </c>
      <c r="G11" s="106">
        <f t="shared" si="0"/>
        <v>1</v>
      </c>
    </row>
    <row r="12" spans="2:7">
      <c r="B12" s="105" t="s">
        <v>7</v>
      </c>
      <c r="C12" s="106">
        <v>0.67121393005852725</v>
      </c>
      <c r="D12" s="106">
        <v>0</v>
      </c>
      <c r="E12" s="106">
        <v>0.29750462076334461</v>
      </c>
      <c r="F12" s="106">
        <v>3.1281449178128147E-2</v>
      </c>
      <c r="G12" s="106">
        <f t="shared" si="0"/>
        <v>1</v>
      </c>
    </row>
    <row r="13" spans="2:7">
      <c r="B13" s="105" t="s">
        <v>8</v>
      </c>
      <c r="C13" s="106">
        <v>0.39589442815249265</v>
      </c>
      <c r="D13" s="106">
        <v>0</v>
      </c>
      <c r="E13" s="106">
        <v>0.60410557184750735</v>
      </c>
      <c r="F13" s="106">
        <v>0</v>
      </c>
      <c r="G13" s="106">
        <f>SUM(C13:F13)</f>
        <v>1</v>
      </c>
    </row>
    <row r="14" spans="2:7">
      <c r="B14" s="105" t="s">
        <v>9</v>
      </c>
      <c r="C14" s="106">
        <v>1</v>
      </c>
      <c r="D14" s="106">
        <v>0</v>
      </c>
      <c r="E14" s="106">
        <v>0</v>
      </c>
      <c r="F14" s="106">
        <v>0</v>
      </c>
      <c r="G14" s="106">
        <f t="shared" si="0"/>
        <v>1</v>
      </c>
    </row>
    <row r="15" spans="2:7">
      <c r="B15" s="105" t="s">
        <v>10</v>
      </c>
      <c r="C15" s="106">
        <v>0.48772307767632006</v>
      </c>
      <c r="D15" s="106">
        <v>0.24402066146050086</v>
      </c>
      <c r="E15" s="106">
        <v>0</v>
      </c>
      <c r="F15" s="106">
        <v>0.268256260863179</v>
      </c>
      <c r="G15" s="106">
        <v>0.99999999999999989</v>
      </c>
    </row>
    <row r="16" spans="2:7">
      <c r="B16" s="105" t="s">
        <v>11</v>
      </c>
      <c r="C16" s="106">
        <v>1</v>
      </c>
      <c r="D16" s="106">
        <v>0</v>
      </c>
      <c r="E16" s="106">
        <v>0</v>
      </c>
      <c r="F16" s="106">
        <v>0</v>
      </c>
      <c r="G16" s="106">
        <f t="shared" si="0"/>
        <v>1</v>
      </c>
    </row>
    <row r="17" spans="2:7">
      <c r="B17" s="105" t="s">
        <v>12</v>
      </c>
      <c r="C17" s="106">
        <v>1</v>
      </c>
      <c r="D17" s="106">
        <v>0</v>
      </c>
      <c r="E17" s="106">
        <v>0</v>
      </c>
      <c r="F17" s="106">
        <v>0</v>
      </c>
      <c r="G17" s="106">
        <f t="shared" si="0"/>
        <v>1</v>
      </c>
    </row>
    <row r="18" spans="2:7">
      <c r="B18" s="105" t="s">
        <v>13</v>
      </c>
      <c r="C18" s="106">
        <v>0.95</v>
      </c>
      <c r="D18" s="106">
        <v>0</v>
      </c>
      <c r="E18" s="106">
        <v>0.05</v>
      </c>
      <c r="F18" s="106">
        <v>0</v>
      </c>
      <c r="G18" s="106">
        <f t="shared" si="0"/>
        <v>1</v>
      </c>
    </row>
    <row r="19" spans="2:7">
      <c r="B19" s="105" t="s">
        <v>14</v>
      </c>
      <c r="C19" s="106">
        <v>0.23076923076923078</v>
      </c>
      <c r="D19" s="106">
        <v>0</v>
      </c>
      <c r="E19" s="106">
        <v>0.73794932005264102</v>
      </c>
      <c r="F19" s="106">
        <v>3.1281449178128147E-2</v>
      </c>
      <c r="G19" s="106">
        <f t="shared" si="0"/>
        <v>1</v>
      </c>
    </row>
    <row r="20" spans="2:7">
      <c r="B20" s="107" t="s">
        <v>15</v>
      </c>
      <c r="C20" s="108">
        <v>0.77</v>
      </c>
      <c r="D20" s="108">
        <v>0</v>
      </c>
      <c r="E20" s="108">
        <v>0.23</v>
      </c>
      <c r="F20" s="108">
        <v>0</v>
      </c>
      <c r="G20" s="108">
        <f t="shared" si="0"/>
        <v>1</v>
      </c>
    </row>
    <row r="22" spans="2:7">
      <c r="B22" s="109"/>
      <c r="C22" s="109"/>
      <c r="D22" s="109"/>
      <c r="E22" s="109"/>
      <c r="F22" s="109"/>
      <c r="G22" s="109"/>
    </row>
    <row r="23" spans="2:7">
      <c r="B23" s="109"/>
      <c r="C23" s="109"/>
      <c r="D23" s="109"/>
      <c r="E23" s="109"/>
      <c r="F23" s="109"/>
      <c r="G23" s="109"/>
    </row>
    <row r="24" spans="2:7">
      <c r="B24" s="109"/>
      <c r="C24" s="109"/>
      <c r="D24" s="109"/>
      <c r="E24" s="109"/>
      <c r="F24" s="109"/>
      <c r="G24" s="109"/>
    </row>
    <row r="25" spans="2:7">
      <c r="B25" s="109"/>
      <c r="C25" s="109"/>
      <c r="D25" s="109"/>
      <c r="E25" s="109"/>
      <c r="F25" s="109"/>
      <c r="G25" s="109"/>
    </row>
    <row r="26" spans="2:7">
      <c r="B26" s="109"/>
      <c r="C26" s="109"/>
      <c r="D26" s="109"/>
      <c r="E26" s="109"/>
      <c r="F26" s="109"/>
      <c r="G26" s="109"/>
    </row>
    <row r="27" spans="2:7">
      <c r="B27" s="109"/>
      <c r="C27" s="109"/>
      <c r="D27" s="109"/>
      <c r="E27" s="109"/>
      <c r="F27" s="109"/>
      <c r="G27" s="110"/>
    </row>
    <row r="28" spans="2:7">
      <c r="B28" s="109"/>
      <c r="C28" s="109"/>
      <c r="D28" s="109"/>
      <c r="E28" s="109"/>
      <c r="F28" s="109"/>
      <c r="G28" s="109"/>
    </row>
    <row r="29" spans="2:7">
      <c r="B29" s="109"/>
      <c r="C29" s="109"/>
      <c r="D29" s="109"/>
      <c r="E29" s="109"/>
      <c r="F29" s="109"/>
      <c r="G29" s="109"/>
    </row>
    <row r="30" spans="2:7">
      <c r="B30" s="109"/>
      <c r="C30" s="109"/>
      <c r="D30" s="109"/>
      <c r="E30" s="109"/>
      <c r="F30" s="109"/>
      <c r="G30" s="109"/>
    </row>
    <row r="31" spans="2:7">
      <c r="B31" s="109"/>
      <c r="C31" s="109"/>
      <c r="D31" s="109"/>
      <c r="E31" s="109"/>
      <c r="F31" s="109"/>
      <c r="G31" s="109"/>
    </row>
    <row r="32" spans="2:7">
      <c r="B32" s="109"/>
      <c r="C32" s="109"/>
      <c r="D32" s="109"/>
      <c r="E32" s="109"/>
      <c r="F32" s="109"/>
      <c r="G32" s="109"/>
    </row>
    <row r="33" spans="2:7">
      <c r="B33" s="109"/>
      <c r="C33" s="109"/>
      <c r="D33" s="109"/>
      <c r="E33" s="109"/>
      <c r="F33" s="109"/>
      <c r="G33" s="109"/>
    </row>
    <row r="34" spans="2:7">
      <c r="B34" s="109"/>
      <c r="C34" s="109"/>
      <c r="D34" s="109"/>
      <c r="E34" s="109"/>
      <c r="F34" s="109"/>
      <c r="G34" s="109"/>
    </row>
    <row r="35" spans="2:7">
      <c r="B35" s="109"/>
      <c r="C35" s="109"/>
      <c r="D35" s="109"/>
      <c r="E35" s="109"/>
      <c r="F35" s="109"/>
      <c r="G35" s="109"/>
    </row>
    <row r="36" spans="2:7">
      <c r="B36" s="109"/>
      <c r="C36" s="109"/>
      <c r="D36" s="109"/>
      <c r="E36" s="109"/>
      <c r="F36" s="109"/>
      <c r="G36" s="109"/>
    </row>
    <row r="37" spans="2:7">
      <c r="B37" s="109"/>
      <c r="C37" s="109"/>
      <c r="D37" s="109"/>
      <c r="E37" s="109"/>
      <c r="F37" s="109"/>
      <c r="G37" s="109"/>
    </row>
    <row r="38" spans="2:7">
      <c r="B38" s="109"/>
      <c r="C38" s="109"/>
      <c r="D38" s="109"/>
      <c r="E38" s="109"/>
      <c r="F38" s="109"/>
      <c r="G38" s="109"/>
    </row>
    <row r="39" spans="2:7">
      <c r="B39" s="109"/>
      <c r="C39" s="109"/>
      <c r="D39" s="109"/>
      <c r="E39" s="109"/>
      <c r="F39" s="109"/>
      <c r="G39" s="109"/>
    </row>
    <row r="40" spans="2:7">
      <c r="B40" s="109"/>
      <c r="C40" s="109"/>
      <c r="D40" s="109"/>
      <c r="E40" s="109"/>
      <c r="F40" s="109"/>
      <c r="G40" s="109"/>
    </row>
    <row r="41" spans="2:7">
      <c r="B41" s="109"/>
      <c r="C41" s="109"/>
      <c r="D41" s="109"/>
      <c r="E41" s="109"/>
      <c r="F41" s="109"/>
      <c r="G41" s="109"/>
    </row>
    <row r="42" spans="2:7">
      <c r="B42" s="109"/>
      <c r="C42" s="109"/>
      <c r="D42" s="109"/>
      <c r="E42" s="109"/>
      <c r="F42" s="109"/>
      <c r="G42" s="109"/>
    </row>
    <row r="43" spans="2:7">
      <c r="B43" s="109"/>
      <c r="C43" s="109"/>
      <c r="D43" s="109"/>
      <c r="E43" s="109"/>
      <c r="F43" s="109"/>
      <c r="G43" s="109"/>
    </row>
    <row r="44" spans="2:7">
      <c r="B44" s="109"/>
      <c r="C44" s="109"/>
      <c r="D44" s="109"/>
      <c r="E44" s="109"/>
      <c r="F44" s="109"/>
      <c r="G44" s="109"/>
    </row>
    <row r="45" spans="2:7">
      <c r="B45" s="109"/>
      <c r="C45" s="109"/>
      <c r="D45" s="109"/>
      <c r="E45" s="109"/>
      <c r="F45" s="109"/>
      <c r="G45" s="109"/>
    </row>
    <row r="46" spans="2:7">
      <c r="B46" s="109"/>
      <c r="C46" s="109"/>
      <c r="D46" s="109"/>
      <c r="E46" s="109"/>
      <c r="F46" s="109"/>
      <c r="G46" s="109"/>
    </row>
    <row r="47" spans="2:7">
      <c r="B47" s="109"/>
      <c r="C47" s="109"/>
      <c r="D47" s="109"/>
      <c r="E47" s="109"/>
      <c r="F47" s="109"/>
      <c r="G47" s="109"/>
    </row>
    <row r="48" spans="2:7">
      <c r="B48" s="109"/>
      <c r="C48" s="109"/>
      <c r="D48" s="109"/>
      <c r="E48" s="109"/>
      <c r="F48" s="109"/>
      <c r="G48" s="109"/>
    </row>
    <row r="49" spans="2:7">
      <c r="B49" s="109"/>
      <c r="C49" s="109"/>
      <c r="D49" s="109"/>
      <c r="E49" s="109"/>
      <c r="F49" s="109"/>
      <c r="G49" s="109"/>
    </row>
    <row r="50" spans="2:7">
      <c r="B50" s="109"/>
      <c r="C50" s="109"/>
      <c r="D50" s="109"/>
      <c r="E50" s="109"/>
      <c r="F50" s="109"/>
      <c r="G50" s="109"/>
    </row>
    <row r="51" spans="2:7">
      <c r="B51" s="109"/>
      <c r="C51" s="109"/>
      <c r="D51" s="109"/>
      <c r="E51" s="109"/>
      <c r="F51" s="109"/>
      <c r="G51" s="109"/>
    </row>
    <row r="52" spans="2:7">
      <c r="B52" s="109"/>
      <c r="C52" s="109"/>
      <c r="D52" s="109"/>
      <c r="E52" s="109"/>
      <c r="F52" s="109"/>
      <c r="G52" s="109"/>
    </row>
    <row r="53" spans="2:7">
      <c r="B53" s="109"/>
      <c r="C53" s="109"/>
      <c r="D53" s="109"/>
      <c r="E53" s="109"/>
      <c r="F53" s="109"/>
      <c r="G53" s="109"/>
    </row>
    <row r="54" spans="2:7">
      <c r="B54" s="109"/>
      <c r="C54" s="109"/>
      <c r="D54" s="109"/>
      <c r="E54" s="109"/>
      <c r="F54" s="109"/>
      <c r="G54" s="109"/>
    </row>
    <row r="55" spans="2:7">
      <c r="B55" s="109"/>
      <c r="C55" s="109"/>
      <c r="D55" s="109"/>
      <c r="E55" s="109"/>
      <c r="F55" s="109"/>
      <c r="G55" s="109"/>
    </row>
    <row r="56" spans="2:7">
      <c r="B56" s="109"/>
      <c r="C56" s="109"/>
      <c r="D56" s="109"/>
      <c r="E56" s="109"/>
      <c r="F56" s="109"/>
      <c r="G56" s="109"/>
    </row>
    <row r="57" spans="2:7">
      <c r="B57" s="109"/>
      <c r="C57" s="109"/>
      <c r="D57" s="109"/>
      <c r="E57" s="109"/>
      <c r="F57" s="109"/>
      <c r="G57" s="109"/>
    </row>
    <row r="58" spans="2:7">
      <c r="B58" s="109"/>
      <c r="C58" s="109"/>
      <c r="D58" s="109"/>
      <c r="E58" s="109"/>
      <c r="F58" s="109"/>
      <c r="G58" s="109"/>
    </row>
    <row r="59" spans="2:7">
      <c r="B59" s="109"/>
      <c r="C59" s="109"/>
      <c r="D59" s="109"/>
      <c r="E59" s="109"/>
      <c r="F59" s="109"/>
      <c r="G59" s="109"/>
    </row>
    <row r="60" spans="2:7">
      <c r="B60" s="109"/>
      <c r="C60" s="109"/>
      <c r="D60" s="109"/>
      <c r="E60" s="109"/>
      <c r="F60" s="109"/>
      <c r="G60" s="109"/>
    </row>
    <row r="61" spans="2:7">
      <c r="B61" s="109"/>
      <c r="C61" s="109"/>
      <c r="D61" s="109"/>
      <c r="E61" s="109"/>
      <c r="F61" s="109"/>
      <c r="G61" s="109"/>
    </row>
    <row r="62" spans="2:7">
      <c r="B62" s="111"/>
      <c r="C62" s="109"/>
      <c r="D62" s="109"/>
      <c r="E62" s="109"/>
      <c r="F62" s="109"/>
      <c r="G62" s="109"/>
    </row>
    <row r="63" spans="2:7">
      <c r="B63" s="111"/>
      <c r="C63" s="109"/>
      <c r="D63" s="109"/>
      <c r="E63" s="109"/>
      <c r="F63" s="109"/>
      <c r="G63" s="109"/>
    </row>
    <row r="64" spans="2:7">
      <c r="B64" s="109"/>
      <c r="C64" s="109"/>
      <c r="D64" s="109"/>
      <c r="E64" s="109"/>
      <c r="F64" s="109"/>
      <c r="G64" s="109"/>
    </row>
    <row r="65" spans="2:7">
      <c r="B65" s="109"/>
      <c r="C65" s="109"/>
      <c r="D65" s="109"/>
      <c r="E65" s="109"/>
      <c r="F65" s="109"/>
      <c r="G65" s="109"/>
    </row>
    <row r="66" spans="2:7">
      <c r="B66" s="109"/>
      <c r="C66" s="109"/>
      <c r="D66" s="109"/>
      <c r="E66" s="109"/>
      <c r="F66" s="109"/>
      <c r="G66" s="109"/>
    </row>
    <row r="67" spans="2:7">
      <c r="B67" s="109"/>
      <c r="C67" s="109"/>
      <c r="D67" s="109"/>
      <c r="E67" s="109"/>
      <c r="F67" s="109"/>
      <c r="G67" s="109"/>
    </row>
    <row r="68" spans="2:7">
      <c r="B68" s="109"/>
      <c r="C68" s="109"/>
      <c r="D68" s="109"/>
      <c r="E68" s="109"/>
      <c r="F68" s="109"/>
      <c r="G68" s="109"/>
    </row>
    <row r="69" spans="2:7">
      <c r="B69" s="109"/>
      <c r="C69" s="109"/>
      <c r="D69" s="109"/>
      <c r="E69" s="109"/>
      <c r="F69" s="109"/>
      <c r="G69" s="109"/>
    </row>
    <row r="70" spans="2:7">
      <c r="B70" s="109"/>
      <c r="C70" s="109"/>
      <c r="D70" s="109"/>
      <c r="E70" s="109"/>
      <c r="F70" s="109"/>
      <c r="G70" s="109"/>
    </row>
    <row r="71" spans="2:7">
      <c r="B71" s="109"/>
      <c r="C71" s="109"/>
      <c r="D71" s="109"/>
      <c r="E71" s="109"/>
      <c r="F71" s="109"/>
      <c r="G71" s="109"/>
    </row>
    <row r="72" spans="2:7">
      <c r="B72" s="109"/>
      <c r="C72" s="109"/>
      <c r="D72" s="109"/>
      <c r="E72" s="109"/>
      <c r="F72" s="109"/>
      <c r="G72" s="109"/>
    </row>
    <row r="73" spans="2:7">
      <c r="B73" s="109"/>
      <c r="C73" s="109"/>
      <c r="D73" s="109"/>
      <c r="E73" s="109"/>
      <c r="F73" s="109"/>
      <c r="G73" s="109"/>
    </row>
    <row r="74" spans="2:7">
      <c r="B74" s="109"/>
      <c r="C74" s="109"/>
      <c r="D74" s="109"/>
      <c r="E74" s="109"/>
      <c r="F74" s="109"/>
      <c r="G74" s="109"/>
    </row>
    <row r="75" spans="2:7">
      <c r="B75" s="109"/>
      <c r="C75" s="109"/>
      <c r="D75" s="109"/>
      <c r="E75" s="109"/>
      <c r="F75" s="109"/>
      <c r="G75" s="109"/>
    </row>
    <row r="76" spans="2:7">
      <c r="B76" s="109"/>
      <c r="C76" s="109"/>
      <c r="D76" s="109"/>
      <c r="E76" s="109"/>
      <c r="F76" s="109"/>
      <c r="G76" s="109"/>
    </row>
    <row r="77" spans="2:7">
      <c r="B77" s="109"/>
      <c r="C77" s="109"/>
      <c r="D77" s="109"/>
      <c r="E77" s="109"/>
      <c r="F77" s="109"/>
      <c r="G77" s="109"/>
    </row>
    <row r="78" spans="2:7">
      <c r="B78" s="109"/>
      <c r="C78" s="109"/>
      <c r="D78" s="109"/>
      <c r="E78" s="109"/>
      <c r="F78" s="109"/>
      <c r="G78" s="109"/>
    </row>
    <row r="79" spans="2:7">
      <c r="B79" s="109"/>
      <c r="C79" s="109"/>
      <c r="D79" s="109"/>
      <c r="E79" s="109"/>
      <c r="F79" s="109"/>
      <c r="G79" s="109"/>
    </row>
    <row r="80" spans="2:7">
      <c r="B80" s="109"/>
      <c r="C80" s="109"/>
      <c r="D80" s="109"/>
      <c r="E80" s="109"/>
      <c r="F80" s="109"/>
      <c r="G80" s="109"/>
    </row>
    <row r="81" spans="2:7">
      <c r="B81" s="109"/>
      <c r="C81" s="109"/>
      <c r="D81" s="109"/>
      <c r="E81" s="109"/>
      <c r="F81" s="109"/>
      <c r="G81" s="109"/>
    </row>
    <row r="82" spans="2:7">
      <c r="B82" s="109"/>
      <c r="C82" s="109"/>
      <c r="D82" s="109"/>
      <c r="E82" s="109"/>
      <c r="F82" s="109"/>
      <c r="G82" s="109"/>
    </row>
    <row r="83" spans="2:7">
      <c r="B83" s="109"/>
      <c r="C83" s="109"/>
      <c r="D83" s="109"/>
      <c r="E83" s="109"/>
      <c r="F83" s="109"/>
      <c r="G83" s="109"/>
    </row>
    <row r="84" spans="2:7">
      <c r="B84" s="109"/>
      <c r="C84" s="109"/>
      <c r="D84" s="109"/>
      <c r="E84" s="109"/>
      <c r="F84" s="109"/>
      <c r="G84" s="109"/>
    </row>
    <row r="85" spans="2:7">
      <c r="B85" s="109"/>
      <c r="C85" s="109"/>
      <c r="D85" s="109"/>
      <c r="E85" s="109"/>
      <c r="F85" s="109"/>
      <c r="G85" s="109"/>
    </row>
    <row r="86" spans="2:7">
      <c r="B86" s="109"/>
      <c r="C86" s="109"/>
      <c r="D86" s="109"/>
      <c r="E86" s="109"/>
      <c r="F86" s="109"/>
      <c r="G86" s="109"/>
    </row>
    <row r="87" spans="2:7">
      <c r="B87" s="109"/>
      <c r="C87" s="109"/>
      <c r="D87" s="109"/>
      <c r="E87" s="109"/>
      <c r="F87" s="109"/>
      <c r="G87" s="109"/>
    </row>
    <row r="88" spans="2:7">
      <c r="B88" s="109"/>
      <c r="C88" s="109"/>
      <c r="D88" s="109"/>
      <c r="E88" s="109"/>
      <c r="F88" s="109"/>
      <c r="G88" s="109"/>
    </row>
    <row r="89" spans="2:7">
      <c r="B89" s="109"/>
      <c r="C89" s="109"/>
      <c r="D89" s="109"/>
      <c r="E89" s="109"/>
      <c r="F89" s="109"/>
      <c r="G89" s="109"/>
    </row>
    <row r="90" spans="2:7">
      <c r="B90" s="109"/>
      <c r="C90" s="109"/>
      <c r="D90" s="109"/>
      <c r="E90" s="109"/>
      <c r="F90" s="109"/>
      <c r="G90" s="109"/>
    </row>
    <row r="91" spans="2:7">
      <c r="B91" s="109"/>
      <c r="C91" s="109"/>
      <c r="D91" s="109"/>
      <c r="E91" s="109"/>
      <c r="F91" s="109"/>
      <c r="G91" s="109"/>
    </row>
    <row r="92" spans="2:7">
      <c r="B92" s="109"/>
      <c r="C92" s="109"/>
      <c r="D92" s="109"/>
      <c r="E92" s="109"/>
      <c r="F92" s="109"/>
      <c r="G92" s="109"/>
    </row>
    <row r="93" spans="2:7">
      <c r="B93" s="109"/>
      <c r="C93" s="109"/>
      <c r="D93" s="109"/>
      <c r="E93" s="109"/>
      <c r="F93" s="109"/>
      <c r="G93" s="109"/>
    </row>
    <row r="94" spans="2:7">
      <c r="B94" s="109"/>
      <c r="C94" s="109"/>
      <c r="D94" s="109"/>
      <c r="E94" s="109"/>
      <c r="F94" s="109"/>
      <c r="G94" s="109"/>
    </row>
    <row r="95" spans="2:7">
      <c r="B95" s="109"/>
      <c r="C95" s="109"/>
      <c r="D95" s="109"/>
      <c r="E95" s="109"/>
      <c r="F95" s="109"/>
      <c r="G95" s="109"/>
    </row>
    <row r="96" spans="2:7">
      <c r="B96" s="109"/>
      <c r="C96" s="109"/>
      <c r="D96" s="109"/>
      <c r="E96" s="109"/>
      <c r="F96" s="109"/>
      <c r="G96" s="109"/>
    </row>
    <row r="97" spans="2:7">
      <c r="B97" s="109"/>
      <c r="C97" s="109"/>
      <c r="D97" s="109"/>
      <c r="E97" s="109"/>
      <c r="F97" s="109"/>
      <c r="G97" s="109"/>
    </row>
    <row r="98" spans="2:7">
      <c r="B98" s="109"/>
      <c r="C98" s="109"/>
      <c r="D98" s="109"/>
      <c r="E98" s="109"/>
      <c r="F98" s="109"/>
      <c r="G98" s="109"/>
    </row>
    <row r="99" spans="2:7">
      <c r="B99" s="109"/>
      <c r="C99" s="109"/>
      <c r="D99" s="109"/>
      <c r="E99" s="109"/>
      <c r="F99" s="109"/>
      <c r="G99" s="109"/>
    </row>
    <row r="100" spans="2:7">
      <c r="B100" s="109"/>
      <c r="C100" s="109"/>
      <c r="D100" s="109"/>
      <c r="E100" s="109"/>
      <c r="F100" s="109"/>
      <c r="G100" s="109"/>
    </row>
    <row r="101" spans="2:7">
      <c r="B101" s="109"/>
      <c r="C101" s="109"/>
      <c r="D101" s="109"/>
      <c r="E101" s="109"/>
      <c r="F101" s="109"/>
      <c r="G101" s="109"/>
    </row>
    <row r="102" spans="2:7">
      <c r="B102" s="109"/>
      <c r="C102" s="109"/>
      <c r="D102" s="109"/>
      <c r="E102" s="109"/>
      <c r="F102" s="109"/>
      <c r="G102" s="109"/>
    </row>
    <row r="103" spans="2:7">
      <c r="B103" s="109"/>
      <c r="C103" s="109"/>
      <c r="D103" s="109"/>
      <c r="E103" s="109"/>
      <c r="F103" s="109"/>
      <c r="G103" s="109"/>
    </row>
    <row r="104" spans="2:7">
      <c r="B104" s="109"/>
      <c r="C104" s="109"/>
      <c r="D104" s="109"/>
      <c r="E104" s="109"/>
      <c r="F104" s="109"/>
      <c r="G104" s="109"/>
    </row>
    <row r="105" spans="2:7">
      <c r="B105" s="109"/>
      <c r="C105" s="109"/>
      <c r="D105" s="109"/>
      <c r="E105" s="109"/>
      <c r="F105" s="109"/>
      <c r="G105" s="109"/>
    </row>
    <row r="106" spans="2:7">
      <c r="B106" s="109"/>
      <c r="C106" s="109"/>
      <c r="D106" s="109"/>
      <c r="E106" s="109"/>
      <c r="F106" s="109"/>
      <c r="G106" s="109"/>
    </row>
    <row r="107" spans="2:7">
      <c r="B107" s="109"/>
      <c r="C107" s="109"/>
      <c r="D107" s="109"/>
      <c r="E107" s="109"/>
      <c r="F107" s="109"/>
      <c r="G107" s="109"/>
    </row>
    <row r="108" spans="2:7">
      <c r="B108" s="109"/>
      <c r="C108" s="109"/>
      <c r="D108" s="109"/>
      <c r="E108" s="109"/>
      <c r="F108" s="109"/>
      <c r="G108" s="109"/>
    </row>
    <row r="109" spans="2:7">
      <c r="B109" s="109"/>
      <c r="C109" s="109"/>
      <c r="D109" s="109"/>
      <c r="E109" s="109"/>
      <c r="F109" s="109"/>
      <c r="G109" s="109"/>
    </row>
    <row r="110" spans="2:7">
      <c r="B110" s="109"/>
      <c r="C110" s="109"/>
      <c r="D110" s="109"/>
      <c r="E110" s="109"/>
      <c r="F110" s="109"/>
      <c r="G110" s="109"/>
    </row>
    <row r="111" spans="2:7">
      <c r="B111" s="109"/>
      <c r="C111" s="109"/>
      <c r="D111" s="109"/>
      <c r="E111" s="109"/>
      <c r="F111" s="109"/>
      <c r="G111" s="109"/>
    </row>
    <row r="112" spans="2:7">
      <c r="B112" s="109"/>
      <c r="C112" s="109"/>
      <c r="D112" s="109"/>
      <c r="E112" s="109"/>
      <c r="F112" s="109"/>
      <c r="G112" s="109"/>
    </row>
    <row r="113" spans="2:7">
      <c r="B113" s="109"/>
      <c r="C113" s="109"/>
      <c r="D113" s="109"/>
      <c r="E113" s="109"/>
      <c r="F113" s="109"/>
      <c r="G113" s="109"/>
    </row>
    <row r="114" spans="2:7">
      <c r="B114" s="109"/>
      <c r="C114" s="109"/>
      <c r="D114" s="109"/>
      <c r="E114" s="109"/>
      <c r="F114" s="109"/>
      <c r="G114" s="109"/>
    </row>
    <row r="115" spans="2:7">
      <c r="B115" s="109"/>
      <c r="C115" s="109"/>
      <c r="D115" s="109"/>
      <c r="E115" s="109"/>
      <c r="F115" s="109"/>
      <c r="G115" s="109"/>
    </row>
    <row r="116" spans="2:7">
      <c r="B116" s="109"/>
      <c r="C116" s="109"/>
      <c r="D116" s="109"/>
      <c r="E116" s="109"/>
      <c r="F116" s="109"/>
      <c r="G116" s="109"/>
    </row>
    <row r="117" spans="2:7">
      <c r="B117" s="109"/>
      <c r="C117" s="109"/>
      <c r="D117" s="109"/>
      <c r="E117" s="109"/>
      <c r="F117" s="109"/>
      <c r="G117" s="109"/>
    </row>
    <row r="118" spans="2:7">
      <c r="B118" s="109"/>
      <c r="C118" s="109"/>
      <c r="D118" s="109"/>
      <c r="E118" s="109"/>
      <c r="F118" s="109"/>
      <c r="G118" s="109"/>
    </row>
    <row r="119" spans="2:7">
      <c r="B119" s="109"/>
      <c r="C119" s="109"/>
      <c r="D119" s="109"/>
      <c r="E119" s="109"/>
      <c r="F119" s="109"/>
      <c r="G119" s="109"/>
    </row>
    <row r="120" spans="2:7">
      <c r="B120" s="109"/>
      <c r="C120" s="109"/>
      <c r="D120" s="109"/>
      <c r="E120" s="109"/>
      <c r="F120" s="109"/>
      <c r="G120" s="109"/>
    </row>
    <row r="121" spans="2:7">
      <c r="B121" s="109"/>
      <c r="C121" s="109"/>
      <c r="D121" s="109"/>
      <c r="E121" s="109"/>
      <c r="F121" s="109"/>
      <c r="G121" s="109"/>
    </row>
    <row r="122" spans="2:7">
      <c r="B122" s="109"/>
      <c r="C122" s="109"/>
      <c r="D122" s="109"/>
      <c r="E122" s="109"/>
      <c r="F122" s="109"/>
      <c r="G122" s="109"/>
    </row>
    <row r="123" spans="2:7">
      <c r="B123" s="109"/>
      <c r="C123" s="109"/>
      <c r="D123" s="109"/>
      <c r="E123" s="109"/>
      <c r="F123" s="109"/>
      <c r="G123" s="109"/>
    </row>
    <row r="124" spans="2:7">
      <c r="B124" s="109"/>
      <c r="C124" s="109"/>
      <c r="D124" s="109"/>
      <c r="E124" s="109"/>
      <c r="F124" s="109"/>
      <c r="G124" s="109"/>
    </row>
    <row r="125" spans="2:7">
      <c r="B125" s="109"/>
      <c r="C125" s="109"/>
      <c r="D125" s="109"/>
      <c r="E125" s="109"/>
      <c r="F125" s="109"/>
      <c r="G125" s="109"/>
    </row>
    <row r="126" spans="2:7">
      <c r="B126" s="109"/>
      <c r="C126" s="109"/>
      <c r="D126" s="109"/>
      <c r="E126" s="109"/>
      <c r="F126" s="109"/>
      <c r="G126" s="109"/>
    </row>
    <row r="127" spans="2:7">
      <c r="B127" s="109"/>
      <c r="C127" s="109"/>
      <c r="D127" s="109"/>
      <c r="E127" s="109"/>
      <c r="F127" s="109"/>
      <c r="G127" s="109"/>
    </row>
    <row r="128" spans="2:7">
      <c r="B128" s="109"/>
      <c r="C128" s="109"/>
      <c r="D128" s="109"/>
      <c r="E128" s="109"/>
      <c r="F128" s="109"/>
      <c r="G128" s="109"/>
    </row>
    <row r="129" spans="2:7">
      <c r="B129" s="109"/>
      <c r="C129" s="109"/>
      <c r="D129" s="109"/>
      <c r="E129" s="109"/>
      <c r="F129" s="109"/>
      <c r="G129" s="109"/>
    </row>
    <row r="130" spans="2:7">
      <c r="B130" s="109"/>
      <c r="C130" s="109"/>
      <c r="D130" s="109"/>
      <c r="E130" s="109"/>
      <c r="F130" s="109"/>
      <c r="G130" s="109"/>
    </row>
    <row r="131" spans="2:7">
      <c r="B131" s="109"/>
      <c r="C131" s="109"/>
      <c r="D131" s="109"/>
      <c r="E131" s="109"/>
      <c r="F131" s="109"/>
      <c r="G131" s="109"/>
    </row>
    <row r="132" spans="2:7">
      <c r="B132" s="109"/>
      <c r="C132" s="109"/>
      <c r="D132" s="109"/>
      <c r="E132" s="109"/>
      <c r="F132" s="109"/>
      <c r="G132" s="109"/>
    </row>
    <row r="133" spans="2:7">
      <c r="B133" s="109"/>
      <c r="C133" s="109"/>
      <c r="D133" s="109"/>
      <c r="E133" s="109"/>
      <c r="F133" s="109"/>
      <c r="G133" s="109"/>
    </row>
    <row r="134" spans="2:7">
      <c r="B134" s="109"/>
      <c r="C134" s="109"/>
      <c r="D134" s="109"/>
      <c r="E134" s="109"/>
      <c r="F134" s="109"/>
      <c r="G134" s="109"/>
    </row>
    <row r="135" spans="2:7">
      <c r="B135" s="109"/>
      <c r="C135" s="109"/>
      <c r="D135" s="109"/>
      <c r="E135" s="109"/>
      <c r="F135" s="109"/>
      <c r="G135" s="109"/>
    </row>
    <row r="136" spans="2:7">
      <c r="B136" s="109"/>
      <c r="C136" s="109"/>
      <c r="D136" s="109"/>
      <c r="E136" s="109"/>
      <c r="F136" s="109"/>
      <c r="G136" s="109"/>
    </row>
    <row r="137" spans="2:7">
      <c r="B137" s="109"/>
      <c r="C137" s="109"/>
      <c r="D137" s="109"/>
      <c r="E137" s="109"/>
      <c r="F137" s="109"/>
      <c r="G137" s="109"/>
    </row>
    <row r="138" spans="2:7">
      <c r="B138" s="109"/>
      <c r="C138" s="109"/>
      <c r="D138" s="109"/>
      <c r="E138" s="109"/>
      <c r="F138" s="109"/>
      <c r="G138" s="109"/>
    </row>
    <row r="139" spans="2:7">
      <c r="B139" s="109"/>
      <c r="C139" s="109"/>
      <c r="D139" s="109"/>
      <c r="E139" s="109"/>
      <c r="F139" s="109"/>
      <c r="G139" s="109"/>
    </row>
    <row r="140" spans="2:7">
      <c r="B140" s="109"/>
      <c r="C140" s="109"/>
      <c r="D140" s="109"/>
      <c r="E140" s="109"/>
      <c r="F140" s="109"/>
      <c r="G140" s="109"/>
    </row>
    <row r="141" spans="2:7">
      <c r="B141" s="109"/>
      <c r="C141" s="109"/>
      <c r="D141" s="109"/>
      <c r="E141" s="109"/>
      <c r="F141" s="109"/>
      <c r="G141" s="109"/>
    </row>
    <row r="142" spans="2:7">
      <c r="B142" s="109"/>
      <c r="C142" s="109"/>
      <c r="D142" s="109"/>
      <c r="E142" s="109"/>
      <c r="F142" s="109"/>
      <c r="G142" s="109"/>
    </row>
    <row r="143" spans="2:7">
      <c r="B143" s="109"/>
      <c r="C143" s="109"/>
      <c r="D143" s="109"/>
      <c r="E143" s="109"/>
      <c r="F143" s="109"/>
      <c r="G143" s="109"/>
    </row>
    <row r="144" spans="2:7">
      <c r="B144" s="109"/>
      <c r="C144" s="109"/>
      <c r="D144" s="109"/>
      <c r="E144" s="109"/>
      <c r="F144" s="109"/>
      <c r="G144" s="109"/>
    </row>
    <row r="145" spans="2:7">
      <c r="B145" s="109"/>
      <c r="C145" s="109"/>
      <c r="D145" s="109"/>
      <c r="E145" s="109"/>
      <c r="F145" s="109"/>
      <c r="G145" s="109"/>
    </row>
    <row r="146" spans="2:7">
      <c r="B146" s="109"/>
      <c r="C146" s="109"/>
      <c r="D146" s="109"/>
      <c r="E146" s="109"/>
      <c r="F146" s="109"/>
      <c r="G146" s="109"/>
    </row>
    <row r="147" spans="2:7">
      <c r="B147" s="109"/>
      <c r="C147" s="109"/>
      <c r="D147" s="109"/>
      <c r="E147" s="109"/>
      <c r="F147" s="109"/>
      <c r="G147" s="109"/>
    </row>
    <row r="148" spans="2:7">
      <c r="B148" s="109"/>
      <c r="C148" s="109"/>
      <c r="D148" s="109"/>
      <c r="E148" s="109"/>
      <c r="F148" s="109"/>
      <c r="G148" s="109"/>
    </row>
    <row r="149" spans="2:7">
      <c r="B149" s="109"/>
      <c r="C149" s="109"/>
      <c r="D149" s="109"/>
      <c r="E149" s="109"/>
      <c r="F149" s="109"/>
      <c r="G149" s="109"/>
    </row>
    <row r="150" spans="2:7">
      <c r="B150" s="109"/>
      <c r="C150" s="109"/>
      <c r="D150" s="109"/>
      <c r="E150" s="109"/>
      <c r="F150" s="109"/>
      <c r="G150" s="109"/>
    </row>
    <row r="151" spans="2:7">
      <c r="B151" s="109"/>
      <c r="C151" s="109"/>
      <c r="D151" s="109"/>
      <c r="E151" s="109"/>
      <c r="F151" s="109"/>
      <c r="G151" s="109"/>
    </row>
    <row r="152" spans="2:7">
      <c r="B152" s="109"/>
      <c r="C152" s="109"/>
      <c r="D152" s="109"/>
      <c r="E152" s="109"/>
      <c r="F152" s="109"/>
      <c r="G152" s="109"/>
    </row>
    <row r="153" spans="2:7">
      <c r="B153" s="109"/>
      <c r="C153" s="109"/>
      <c r="D153" s="109"/>
      <c r="E153" s="109"/>
      <c r="F153" s="109"/>
      <c r="G153" s="109"/>
    </row>
    <row r="154" spans="2:7">
      <c r="B154" s="109"/>
      <c r="C154" s="109"/>
      <c r="D154" s="109"/>
      <c r="E154" s="109"/>
      <c r="F154" s="109"/>
      <c r="G154" s="109"/>
    </row>
    <row r="155" spans="2:7">
      <c r="B155" s="109"/>
      <c r="C155" s="109"/>
      <c r="D155" s="109"/>
      <c r="E155" s="109"/>
      <c r="F155" s="109"/>
      <c r="G155" s="109"/>
    </row>
    <row r="156" spans="2:7">
      <c r="B156" s="109"/>
      <c r="C156" s="109"/>
      <c r="D156" s="109"/>
      <c r="E156" s="109"/>
      <c r="F156" s="109"/>
      <c r="G156" s="109"/>
    </row>
    <row r="157" spans="2:7">
      <c r="B157" s="109"/>
      <c r="C157" s="109"/>
      <c r="D157" s="109"/>
      <c r="E157" s="109"/>
      <c r="F157" s="109"/>
      <c r="G157" s="109"/>
    </row>
    <row r="158" spans="2:7">
      <c r="B158" s="109"/>
      <c r="C158" s="109"/>
      <c r="D158" s="109"/>
      <c r="E158" s="109"/>
      <c r="F158" s="109"/>
      <c r="G158" s="109"/>
    </row>
    <row r="159" spans="2:7">
      <c r="B159" s="109"/>
      <c r="C159" s="109"/>
      <c r="D159" s="109"/>
      <c r="E159" s="109"/>
      <c r="F159" s="109"/>
      <c r="G159" s="109"/>
    </row>
    <row r="160" spans="2:7">
      <c r="B160" s="109"/>
      <c r="C160" s="109"/>
      <c r="D160" s="109"/>
      <c r="E160" s="109"/>
      <c r="F160" s="109"/>
      <c r="G160" s="109"/>
    </row>
    <row r="161" spans="2:7">
      <c r="B161" s="109"/>
      <c r="C161" s="109"/>
      <c r="D161" s="109"/>
      <c r="E161" s="109"/>
      <c r="F161" s="109"/>
      <c r="G161" s="109"/>
    </row>
    <row r="162" spans="2:7">
      <c r="B162" s="109"/>
      <c r="C162" s="109"/>
      <c r="D162" s="109"/>
      <c r="E162" s="109"/>
      <c r="F162" s="109"/>
      <c r="G162" s="109"/>
    </row>
    <row r="163" spans="2:7">
      <c r="B163" s="109"/>
      <c r="C163" s="109"/>
      <c r="D163" s="109"/>
      <c r="E163" s="109"/>
      <c r="F163" s="109"/>
      <c r="G163" s="109"/>
    </row>
    <row r="164" spans="2:7">
      <c r="B164" s="109"/>
      <c r="C164" s="109"/>
      <c r="D164" s="109"/>
      <c r="E164" s="109"/>
      <c r="F164" s="109"/>
      <c r="G164" s="109"/>
    </row>
    <row r="165" spans="2:7">
      <c r="B165" s="109"/>
      <c r="C165" s="109"/>
      <c r="D165" s="109"/>
      <c r="E165" s="109"/>
      <c r="F165" s="109"/>
      <c r="G165" s="109"/>
    </row>
    <row r="166" spans="2:7">
      <c r="B166" s="109"/>
      <c r="C166" s="109"/>
      <c r="D166" s="109"/>
      <c r="E166" s="109"/>
      <c r="F166" s="109"/>
      <c r="G166" s="109"/>
    </row>
    <row r="167" spans="2:7">
      <c r="B167" s="109"/>
      <c r="C167" s="109"/>
      <c r="D167" s="109"/>
      <c r="E167" s="109"/>
      <c r="F167" s="109"/>
      <c r="G167" s="109"/>
    </row>
    <row r="168" spans="2:7">
      <c r="B168" s="109"/>
      <c r="C168" s="109"/>
      <c r="D168" s="109"/>
      <c r="E168" s="109"/>
      <c r="F168" s="109"/>
      <c r="G168" s="109"/>
    </row>
    <row r="169" spans="2:7">
      <c r="B169" s="109"/>
      <c r="C169" s="109"/>
      <c r="D169" s="109"/>
      <c r="E169" s="109"/>
      <c r="F169" s="109"/>
      <c r="G169" s="109"/>
    </row>
    <row r="170" spans="2:7">
      <c r="B170" s="109"/>
      <c r="C170" s="109"/>
      <c r="D170" s="109"/>
      <c r="E170" s="109"/>
      <c r="F170" s="109"/>
      <c r="G170" s="109"/>
    </row>
    <row r="171" spans="2:7">
      <c r="B171" s="109"/>
      <c r="C171" s="109"/>
      <c r="D171" s="109"/>
      <c r="E171" s="109"/>
      <c r="F171" s="109"/>
      <c r="G171" s="109"/>
    </row>
    <row r="172" spans="2:7">
      <c r="B172" s="109"/>
      <c r="C172" s="109"/>
      <c r="D172" s="109"/>
      <c r="E172" s="109"/>
      <c r="F172" s="109"/>
      <c r="G172" s="109"/>
    </row>
    <row r="173" spans="2:7">
      <c r="B173" s="109"/>
      <c r="C173" s="109"/>
      <c r="D173" s="109"/>
      <c r="E173" s="109"/>
      <c r="F173" s="109"/>
      <c r="G173" s="109"/>
    </row>
    <row r="174" spans="2:7">
      <c r="B174" s="109"/>
      <c r="C174" s="109"/>
      <c r="D174" s="109"/>
      <c r="E174" s="109"/>
      <c r="F174" s="109"/>
      <c r="G174" s="109"/>
    </row>
    <row r="175" spans="2:7">
      <c r="B175" s="109"/>
      <c r="C175" s="109"/>
      <c r="D175" s="109"/>
      <c r="E175" s="109"/>
      <c r="F175" s="109"/>
      <c r="G175" s="109"/>
    </row>
    <row r="176" spans="2:7">
      <c r="B176" s="109"/>
      <c r="C176" s="109"/>
      <c r="D176" s="109"/>
      <c r="E176" s="109"/>
      <c r="F176" s="109"/>
      <c r="G176" s="109"/>
    </row>
    <row r="177" spans="2:7">
      <c r="B177" s="109"/>
      <c r="C177" s="109"/>
      <c r="D177" s="109"/>
      <c r="E177" s="109"/>
      <c r="F177" s="109"/>
      <c r="G177" s="109"/>
    </row>
    <row r="178" spans="2:7">
      <c r="B178" s="109"/>
      <c r="C178" s="109"/>
      <c r="D178" s="109"/>
      <c r="E178" s="109"/>
      <c r="F178" s="109"/>
      <c r="G178" s="109"/>
    </row>
    <row r="179" spans="2:7">
      <c r="B179" s="109"/>
      <c r="C179" s="109"/>
      <c r="D179" s="109"/>
      <c r="E179" s="109"/>
      <c r="F179" s="109"/>
      <c r="G179" s="109"/>
    </row>
    <row r="180" spans="2:7">
      <c r="B180" s="109"/>
      <c r="C180" s="109"/>
      <c r="D180" s="109"/>
      <c r="E180" s="109"/>
      <c r="F180" s="109"/>
      <c r="G180" s="109"/>
    </row>
    <row r="181" spans="2:7">
      <c r="B181" s="109"/>
      <c r="C181" s="109"/>
      <c r="D181" s="109"/>
      <c r="E181" s="109"/>
      <c r="F181" s="109"/>
      <c r="G181" s="109"/>
    </row>
    <row r="182" spans="2:7">
      <c r="B182" s="109"/>
      <c r="C182" s="109"/>
      <c r="D182" s="109"/>
      <c r="E182" s="109"/>
      <c r="F182" s="109"/>
      <c r="G182" s="109"/>
    </row>
    <row r="183" spans="2:7">
      <c r="B183" s="109"/>
      <c r="C183" s="109"/>
      <c r="D183" s="109"/>
      <c r="E183" s="109"/>
      <c r="F183" s="109"/>
      <c r="G183" s="109"/>
    </row>
    <row r="184" spans="2:7">
      <c r="B184" s="109"/>
      <c r="C184" s="109"/>
      <c r="D184" s="109"/>
      <c r="E184" s="109"/>
      <c r="F184" s="109"/>
      <c r="G184" s="109"/>
    </row>
    <row r="185" spans="2:7">
      <c r="B185" s="109"/>
      <c r="C185" s="109"/>
      <c r="D185" s="109"/>
      <c r="E185" s="109"/>
      <c r="F185" s="109"/>
      <c r="G185" s="109"/>
    </row>
    <row r="186" spans="2:7">
      <c r="B186" s="109"/>
      <c r="C186" s="109"/>
      <c r="D186" s="109"/>
      <c r="E186" s="109"/>
      <c r="F186" s="109"/>
      <c r="G186" s="109"/>
    </row>
    <row r="187" spans="2:7">
      <c r="B187" s="109"/>
      <c r="C187" s="109"/>
      <c r="D187" s="109"/>
      <c r="E187" s="109"/>
      <c r="F187" s="109"/>
      <c r="G187" s="109"/>
    </row>
    <row r="188" spans="2:7">
      <c r="B188" s="109"/>
      <c r="C188" s="109"/>
      <c r="D188" s="109"/>
      <c r="E188" s="109"/>
      <c r="F188" s="109"/>
      <c r="G188" s="109"/>
    </row>
    <row r="189" spans="2:7">
      <c r="B189" s="109"/>
      <c r="C189" s="109"/>
      <c r="D189" s="109"/>
      <c r="E189" s="109"/>
      <c r="F189" s="109"/>
      <c r="G189" s="109"/>
    </row>
    <row r="190" spans="2:7">
      <c r="B190" s="109"/>
      <c r="C190" s="109"/>
      <c r="D190" s="109"/>
      <c r="E190" s="109"/>
      <c r="F190" s="109"/>
      <c r="G190" s="109"/>
    </row>
    <row r="191" spans="2:7">
      <c r="B191" s="109"/>
      <c r="C191" s="109"/>
      <c r="D191" s="109"/>
      <c r="E191" s="109"/>
      <c r="F191" s="109"/>
      <c r="G191" s="109"/>
    </row>
    <row r="192" spans="2:7">
      <c r="B192" s="109"/>
      <c r="C192" s="109"/>
      <c r="D192" s="109"/>
      <c r="E192" s="109"/>
      <c r="F192" s="109"/>
      <c r="G192" s="109"/>
    </row>
    <row r="193" spans="2:7">
      <c r="B193" s="109"/>
      <c r="C193" s="109"/>
      <c r="D193" s="109"/>
      <c r="E193" s="109"/>
      <c r="F193" s="109"/>
      <c r="G193" s="109"/>
    </row>
    <row r="194" spans="2:7">
      <c r="B194" s="109"/>
      <c r="C194" s="109"/>
      <c r="D194" s="109"/>
      <c r="E194" s="109"/>
      <c r="F194" s="109"/>
      <c r="G194" s="109"/>
    </row>
    <row r="195" spans="2:7">
      <c r="B195" s="109"/>
      <c r="C195" s="109"/>
      <c r="D195" s="109"/>
      <c r="E195" s="109"/>
      <c r="F195" s="109"/>
      <c r="G195" s="109"/>
    </row>
    <row r="196" spans="2:7">
      <c r="B196" s="109"/>
      <c r="C196" s="109"/>
      <c r="D196" s="109"/>
      <c r="E196" s="109"/>
      <c r="F196" s="109"/>
      <c r="G196" s="109"/>
    </row>
    <row r="197" spans="2:7">
      <c r="B197" s="109"/>
      <c r="C197" s="109"/>
      <c r="D197" s="109"/>
      <c r="E197" s="109"/>
      <c r="F197" s="109"/>
      <c r="G197" s="109"/>
    </row>
    <row r="198" spans="2:7">
      <c r="B198" s="109"/>
      <c r="C198" s="109"/>
      <c r="D198" s="109"/>
      <c r="E198" s="109"/>
      <c r="F198" s="109"/>
      <c r="G198" s="109"/>
    </row>
    <row r="199" spans="2:7">
      <c r="B199" s="109"/>
      <c r="C199" s="109"/>
      <c r="D199" s="109"/>
      <c r="E199" s="109"/>
      <c r="F199" s="109"/>
      <c r="G199" s="109"/>
    </row>
    <row r="200" spans="2:7">
      <c r="B200" s="109"/>
      <c r="C200" s="109"/>
      <c r="D200" s="109"/>
      <c r="E200" s="109"/>
      <c r="F200" s="109"/>
      <c r="G200" s="109"/>
    </row>
    <row r="201" spans="2:7">
      <c r="B201" s="109"/>
      <c r="C201" s="109"/>
      <c r="D201" s="109"/>
      <c r="E201" s="109"/>
      <c r="F201" s="109"/>
      <c r="G201" s="109"/>
    </row>
    <row r="202" spans="2:7">
      <c r="B202" s="109"/>
      <c r="C202" s="109"/>
      <c r="D202" s="109"/>
      <c r="E202" s="109"/>
      <c r="F202" s="109"/>
      <c r="G202" s="109"/>
    </row>
    <row r="203" spans="2:7">
      <c r="B203" s="109"/>
      <c r="C203" s="109"/>
      <c r="D203" s="109"/>
      <c r="E203" s="109"/>
      <c r="F203" s="109"/>
      <c r="G203" s="109"/>
    </row>
    <row r="204" spans="2:7">
      <c r="B204" s="109"/>
      <c r="C204" s="109"/>
      <c r="D204" s="109"/>
      <c r="E204" s="109"/>
      <c r="F204" s="109"/>
      <c r="G204" s="109"/>
    </row>
    <row r="205" spans="2:7">
      <c r="B205" s="109"/>
      <c r="C205" s="109"/>
      <c r="D205" s="109"/>
      <c r="E205" s="109"/>
      <c r="F205" s="109"/>
      <c r="G205" s="109"/>
    </row>
    <row r="206" spans="2:7">
      <c r="B206" s="109"/>
      <c r="C206" s="109"/>
      <c r="D206" s="109"/>
      <c r="E206" s="109"/>
      <c r="F206" s="109"/>
      <c r="G206" s="109"/>
    </row>
    <row r="207" spans="2:7">
      <c r="B207" s="109"/>
      <c r="C207" s="109"/>
      <c r="D207" s="109"/>
      <c r="E207" s="109"/>
      <c r="F207" s="109"/>
      <c r="G207" s="109"/>
    </row>
    <row r="208" spans="2:7">
      <c r="B208" s="109"/>
      <c r="C208" s="109"/>
      <c r="D208" s="109"/>
      <c r="E208" s="109"/>
      <c r="F208" s="109"/>
      <c r="G208" s="109"/>
    </row>
    <row r="209" spans="2:7">
      <c r="B209" s="109"/>
      <c r="C209" s="109"/>
      <c r="D209" s="109"/>
      <c r="E209" s="109"/>
      <c r="F209" s="109"/>
      <c r="G209" s="109"/>
    </row>
    <row r="210" spans="2:7">
      <c r="B210" s="109"/>
      <c r="C210" s="109"/>
      <c r="D210" s="109"/>
      <c r="E210" s="109"/>
      <c r="F210" s="109"/>
      <c r="G210" s="109"/>
    </row>
    <row r="211" spans="2:7">
      <c r="B211" s="109"/>
      <c r="C211" s="109"/>
      <c r="D211" s="109"/>
      <c r="E211" s="109"/>
      <c r="F211" s="109"/>
      <c r="G211" s="109"/>
    </row>
    <row r="212" spans="2:7">
      <c r="B212" s="109"/>
      <c r="C212" s="109"/>
      <c r="D212" s="109"/>
      <c r="E212" s="109"/>
      <c r="F212" s="109"/>
      <c r="G212" s="109"/>
    </row>
    <row r="213" spans="2:7">
      <c r="B213" s="109"/>
      <c r="C213" s="109"/>
      <c r="D213" s="109"/>
      <c r="E213" s="109"/>
      <c r="F213" s="109"/>
      <c r="G213" s="109"/>
    </row>
    <row r="214" spans="2:7">
      <c r="B214" s="109"/>
      <c r="C214" s="109"/>
      <c r="D214" s="109"/>
      <c r="E214" s="109"/>
      <c r="F214" s="109"/>
      <c r="G214" s="109"/>
    </row>
    <row r="215" spans="2:7">
      <c r="B215" s="109"/>
      <c r="C215" s="109"/>
      <c r="D215" s="109"/>
      <c r="E215" s="109"/>
      <c r="F215" s="109"/>
      <c r="G215" s="109"/>
    </row>
    <row r="216" spans="2:7">
      <c r="B216" s="109"/>
      <c r="C216" s="109"/>
      <c r="D216" s="109"/>
      <c r="E216" s="109"/>
      <c r="F216" s="109"/>
      <c r="G216" s="109"/>
    </row>
    <row r="217" spans="2:7">
      <c r="B217" s="109"/>
      <c r="C217" s="109"/>
      <c r="D217" s="109"/>
      <c r="E217" s="109"/>
      <c r="F217" s="109"/>
      <c r="G217" s="109"/>
    </row>
    <row r="218" spans="2:7">
      <c r="B218" s="109"/>
      <c r="C218" s="109"/>
      <c r="D218" s="109"/>
      <c r="E218" s="109"/>
      <c r="F218" s="109"/>
      <c r="G218" s="109"/>
    </row>
    <row r="219" spans="2:7">
      <c r="B219" s="109"/>
      <c r="C219" s="109"/>
      <c r="D219" s="109"/>
      <c r="E219" s="109"/>
      <c r="F219" s="109"/>
      <c r="G219" s="109"/>
    </row>
    <row r="220" spans="2:7">
      <c r="B220" s="109"/>
      <c r="C220" s="109"/>
      <c r="D220" s="109"/>
      <c r="E220" s="109"/>
      <c r="F220" s="109"/>
      <c r="G220" s="109"/>
    </row>
    <row r="221" spans="2:7">
      <c r="B221" s="109"/>
      <c r="C221" s="109"/>
      <c r="D221" s="109"/>
      <c r="E221" s="109"/>
      <c r="F221" s="109"/>
      <c r="G221" s="109"/>
    </row>
    <row r="222" spans="2:7">
      <c r="B222" s="109"/>
      <c r="C222" s="109"/>
      <c r="D222" s="109"/>
      <c r="E222" s="109"/>
      <c r="F222" s="109"/>
      <c r="G222" s="109"/>
    </row>
    <row r="223" spans="2:7">
      <c r="B223" s="109"/>
      <c r="C223" s="109"/>
      <c r="D223" s="109"/>
      <c r="E223" s="109"/>
      <c r="F223" s="109"/>
      <c r="G223" s="109"/>
    </row>
    <row r="224" spans="2:7">
      <c r="B224" s="109"/>
      <c r="C224" s="109"/>
      <c r="D224" s="109"/>
      <c r="E224" s="109"/>
      <c r="F224" s="109"/>
      <c r="G224" s="109"/>
    </row>
    <row r="225" spans="2:7">
      <c r="B225" s="109"/>
      <c r="C225" s="109"/>
      <c r="D225" s="109"/>
      <c r="E225" s="109"/>
      <c r="F225" s="109"/>
      <c r="G225" s="109"/>
    </row>
    <row r="226" spans="2:7">
      <c r="B226" s="109"/>
      <c r="C226" s="109"/>
      <c r="D226" s="109"/>
      <c r="E226" s="109"/>
      <c r="F226" s="109"/>
      <c r="G226" s="109"/>
    </row>
    <row r="227" spans="2:7">
      <c r="B227" s="109"/>
      <c r="C227" s="109"/>
      <c r="D227" s="109"/>
      <c r="E227" s="109"/>
      <c r="F227" s="109"/>
      <c r="G227" s="109"/>
    </row>
    <row r="228" spans="2:7">
      <c r="B228" s="109"/>
      <c r="C228" s="109"/>
      <c r="D228" s="109"/>
      <c r="E228" s="109"/>
      <c r="F228" s="109"/>
      <c r="G228" s="109"/>
    </row>
    <row r="229" spans="2:7">
      <c r="B229" s="109"/>
      <c r="C229" s="109"/>
      <c r="D229" s="109"/>
      <c r="E229" s="109"/>
      <c r="F229" s="109"/>
      <c r="G229" s="109"/>
    </row>
    <row r="230" spans="2:7">
      <c r="B230" s="109"/>
      <c r="C230" s="109"/>
      <c r="D230" s="109"/>
      <c r="E230" s="109"/>
      <c r="F230" s="109"/>
      <c r="G230" s="109"/>
    </row>
    <row r="231" spans="2:7">
      <c r="B231" s="109"/>
      <c r="C231" s="109"/>
      <c r="D231" s="109"/>
      <c r="E231" s="109"/>
      <c r="F231" s="109"/>
      <c r="G231" s="109"/>
    </row>
    <row r="232" spans="2:7">
      <c r="B232" s="109"/>
      <c r="C232" s="109"/>
      <c r="D232" s="109"/>
      <c r="E232" s="109"/>
      <c r="F232" s="109"/>
      <c r="G232" s="109"/>
    </row>
    <row r="233" spans="2:7">
      <c r="B233" s="109"/>
      <c r="C233" s="109"/>
      <c r="D233" s="109"/>
      <c r="E233" s="109"/>
      <c r="F233" s="109"/>
      <c r="G233" s="109"/>
    </row>
    <row r="234" spans="2:7">
      <c r="B234" s="109"/>
      <c r="C234" s="109"/>
      <c r="D234" s="109"/>
      <c r="E234" s="109"/>
      <c r="F234" s="109"/>
      <c r="G234" s="109"/>
    </row>
    <row r="235" spans="2:7">
      <c r="B235" s="109"/>
      <c r="C235" s="109"/>
      <c r="D235" s="109"/>
      <c r="E235" s="109"/>
      <c r="F235" s="109"/>
      <c r="G235" s="109"/>
    </row>
    <row r="236" spans="2:7">
      <c r="B236" s="109"/>
      <c r="C236" s="109"/>
      <c r="D236" s="109"/>
      <c r="E236" s="109"/>
      <c r="F236" s="109"/>
      <c r="G236" s="109"/>
    </row>
    <row r="237" spans="2:7">
      <c r="B237" s="109"/>
      <c r="C237" s="109"/>
      <c r="D237" s="109"/>
      <c r="E237" s="109"/>
      <c r="F237" s="109"/>
      <c r="G237" s="109"/>
    </row>
    <row r="238" spans="2:7">
      <c r="B238" s="109"/>
      <c r="C238" s="109"/>
      <c r="D238" s="109"/>
      <c r="E238" s="109"/>
      <c r="F238" s="109"/>
      <c r="G238" s="109"/>
    </row>
    <row r="239" spans="2:7">
      <c r="B239" s="109"/>
      <c r="C239" s="109"/>
      <c r="D239" s="109"/>
      <c r="E239" s="109"/>
      <c r="F239" s="109"/>
      <c r="G239" s="109"/>
    </row>
    <row r="240" spans="2:7">
      <c r="B240" s="109"/>
      <c r="C240" s="109"/>
      <c r="D240" s="109"/>
      <c r="E240" s="109"/>
      <c r="F240" s="109"/>
      <c r="G240" s="109"/>
    </row>
    <row r="241" spans="2:7">
      <c r="B241" s="109"/>
      <c r="C241" s="109"/>
      <c r="D241" s="109"/>
      <c r="E241" s="109"/>
      <c r="F241" s="109"/>
      <c r="G241" s="109"/>
    </row>
    <row r="242" spans="2:7">
      <c r="B242" s="109"/>
      <c r="C242" s="109"/>
      <c r="D242" s="109"/>
      <c r="E242" s="109"/>
      <c r="F242" s="109"/>
      <c r="G242" s="109"/>
    </row>
    <row r="243" spans="2:7">
      <c r="B243" s="109"/>
      <c r="C243" s="109"/>
      <c r="D243" s="109"/>
      <c r="E243" s="109"/>
      <c r="F243" s="109"/>
      <c r="G243" s="109"/>
    </row>
    <row r="244" spans="2:7">
      <c r="B244" s="109"/>
      <c r="C244" s="109"/>
      <c r="D244" s="109"/>
      <c r="E244" s="109"/>
      <c r="F244" s="109"/>
      <c r="G244" s="109"/>
    </row>
    <row r="245" spans="2:7">
      <c r="B245" s="109"/>
      <c r="C245" s="109"/>
      <c r="D245" s="109"/>
      <c r="E245" s="109"/>
      <c r="F245" s="109"/>
      <c r="G245" s="109"/>
    </row>
    <row r="246" spans="2:7">
      <c r="B246" s="109"/>
      <c r="C246" s="109"/>
      <c r="D246" s="109"/>
      <c r="E246" s="109"/>
      <c r="F246" s="109"/>
      <c r="G246" s="109"/>
    </row>
    <row r="247" spans="2:7">
      <c r="B247" s="109"/>
      <c r="C247" s="109"/>
      <c r="D247" s="109"/>
      <c r="E247" s="109"/>
      <c r="F247" s="109"/>
      <c r="G247" s="109"/>
    </row>
    <row r="248" spans="2:7">
      <c r="B248" s="109"/>
      <c r="C248" s="109"/>
      <c r="D248" s="109"/>
      <c r="E248" s="109"/>
      <c r="F248" s="109"/>
      <c r="G248" s="109"/>
    </row>
    <row r="249" spans="2:7">
      <c r="B249" s="109"/>
      <c r="C249" s="109"/>
      <c r="D249" s="109"/>
      <c r="E249" s="109"/>
      <c r="F249" s="109"/>
      <c r="G249" s="109"/>
    </row>
    <row r="250" spans="2:7">
      <c r="B250" s="109"/>
      <c r="C250" s="109"/>
      <c r="D250" s="109"/>
      <c r="E250" s="109"/>
      <c r="F250" s="109"/>
      <c r="G250" s="109"/>
    </row>
    <row r="251" spans="2:7">
      <c r="B251" s="109"/>
      <c r="C251" s="109"/>
      <c r="D251" s="109"/>
      <c r="E251" s="109"/>
      <c r="F251" s="109"/>
      <c r="G251" s="109"/>
    </row>
    <row r="252" spans="2:7">
      <c r="B252" s="109"/>
      <c r="C252" s="109"/>
      <c r="D252" s="109"/>
      <c r="E252" s="109"/>
      <c r="F252" s="109"/>
      <c r="G252" s="109"/>
    </row>
    <row r="253" spans="2:7">
      <c r="B253" s="109"/>
      <c r="C253" s="109"/>
      <c r="D253" s="109"/>
      <c r="E253" s="109"/>
      <c r="F253" s="109"/>
      <c r="G253" s="109"/>
    </row>
    <row r="254" spans="2:7">
      <c r="B254" s="109"/>
      <c r="C254" s="109"/>
      <c r="D254" s="109"/>
      <c r="E254" s="109"/>
      <c r="F254" s="109"/>
      <c r="G254" s="109"/>
    </row>
    <row r="255" spans="2:7">
      <c r="B255" s="109"/>
      <c r="C255" s="109"/>
      <c r="D255" s="109"/>
      <c r="E255" s="109"/>
      <c r="F255" s="109"/>
      <c r="G255" s="109"/>
    </row>
    <row r="256" spans="2:7">
      <c r="B256" s="109"/>
      <c r="C256" s="109"/>
      <c r="D256" s="109"/>
      <c r="E256" s="109"/>
      <c r="F256" s="109"/>
      <c r="G256" s="109"/>
    </row>
    <row r="257" spans="2:7">
      <c r="B257" s="109"/>
      <c r="C257" s="109"/>
      <c r="D257" s="109"/>
      <c r="E257" s="109"/>
      <c r="F257" s="109"/>
      <c r="G257" s="109"/>
    </row>
    <row r="258" spans="2:7">
      <c r="B258" s="109"/>
      <c r="C258" s="109"/>
      <c r="D258" s="109"/>
      <c r="E258" s="109"/>
      <c r="F258" s="109"/>
      <c r="G258" s="109"/>
    </row>
    <row r="259" spans="2:7">
      <c r="B259" s="109"/>
      <c r="C259" s="109"/>
      <c r="D259" s="109"/>
      <c r="E259" s="109"/>
      <c r="F259" s="109"/>
      <c r="G259" s="109"/>
    </row>
    <row r="260" spans="2:7">
      <c r="B260" s="109"/>
      <c r="C260" s="109"/>
      <c r="D260" s="109"/>
      <c r="E260" s="109"/>
      <c r="F260" s="109"/>
      <c r="G260" s="109"/>
    </row>
    <row r="261" spans="2:7">
      <c r="B261" s="109"/>
      <c r="C261" s="109"/>
      <c r="D261" s="109"/>
      <c r="E261" s="109"/>
      <c r="F261" s="109"/>
      <c r="G261" s="109"/>
    </row>
    <row r="262" spans="2:7">
      <c r="B262" s="109"/>
      <c r="C262" s="109"/>
      <c r="D262" s="109"/>
      <c r="E262" s="109"/>
      <c r="F262" s="109"/>
      <c r="G262" s="109"/>
    </row>
    <row r="263" spans="2:7">
      <c r="B263" s="109"/>
      <c r="C263" s="109"/>
      <c r="D263" s="109"/>
      <c r="E263" s="109"/>
      <c r="F263" s="109"/>
      <c r="G263" s="109"/>
    </row>
    <row r="264" spans="2:7">
      <c r="B264" s="109"/>
      <c r="C264" s="109"/>
      <c r="D264" s="109"/>
      <c r="E264" s="109"/>
      <c r="F264" s="109"/>
      <c r="G264" s="109"/>
    </row>
    <row r="265" spans="2:7">
      <c r="B265" s="109"/>
      <c r="C265" s="109"/>
      <c r="D265" s="109"/>
      <c r="E265" s="109"/>
      <c r="F265" s="109"/>
      <c r="G265" s="109"/>
    </row>
    <row r="266" spans="2:7">
      <c r="B266" s="109"/>
      <c r="C266" s="109"/>
      <c r="D266" s="109"/>
      <c r="E266" s="109"/>
      <c r="F266" s="109"/>
      <c r="G266" s="109"/>
    </row>
    <row r="267" spans="2:7">
      <c r="B267" s="109"/>
      <c r="C267" s="109"/>
      <c r="D267" s="109"/>
      <c r="E267" s="109"/>
      <c r="F267" s="109"/>
      <c r="G267" s="109"/>
    </row>
    <row r="268" spans="2:7">
      <c r="B268" s="109"/>
      <c r="C268" s="109"/>
      <c r="D268" s="109"/>
      <c r="E268" s="109"/>
      <c r="F268" s="109"/>
      <c r="G268" s="109"/>
    </row>
    <row r="269" spans="2:7">
      <c r="B269" s="109"/>
      <c r="C269" s="109"/>
      <c r="D269" s="109"/>
      <c r="E269" s="109"/>
      <c r="F269" s="109"/>
      <c r="G269" s="109"/>
    </row>
    <row r="270" spans="2:7">
      <c r="B270" s="109"/>
      <c r="C270" s="109"/>
      <c r="D270" s="109"/>
      <c r="E270" s="109"/>
      <c r="F270" s="109"/>
      <c r="G270" s="109"/>
    </row>
    <row r="271" spans="2:7">
      <c r="B271" s="109"/>
      <c r="C271" s="109"/>
      <c r="D271" s="109"/>
      <c r="E271" s="109"/>
      <c r="F271" s="109"/>
      <c r="G271" s="109"/>
    </row>
    <row r="272" spans="2:7">
      <c r="B272" s="109"/>
      <c r="C272" s="109"/>
      <c r="D272" s="109"/>
      <c r="E272" s="109"/>
      <c r="F272" s="109"/>
      <c r="G272" s="109"/>
    </row>
    <row r="273" spans="2:7">
      <c r="B273" s="109"/>
      <c r="C273" s="109"/>
      <c r="D273" s="109"/>
      <c r="E273" s="109"/>
      <c r="F273" s="109"/>
      <c r="G273" s="109"/>
    </row>
    <row r="274" spans="2:7">
      <c r="B274" s="109"/>
      <c r="C274" s="109"/>
      <c r="D274" s="109"/>
      <c r="E274" s="109"/>
      <c r="F274" s="109"/>
      <c r="G274" s="109"/>
    </row>
    <row r="275" spans="2:7">
      <c r="B275" s="109"/>
      <c r="C275" s="109"/>
      <c r="D275" s="109"/>
      <c r="E275" s="109"/>
      <c r="F275" s="109"/>
      <c r="G275" s="109"/>
    </row>
    <row r="276" spans="2:7">
      <c r="B276" s="109"/>
      <c r="C276" s="109"/>
      <c r="D276" s="109"/>
      <c r="E276" s="109"/>
      <c r="F276" s="109"/>
      <c r="G276" s="109"/>
    </row>
    <row r="277" spans="2:7">
      <c r="B277" s="109"/>
      <c r="C277" s="109"/>
      <c r="D277" s="109"/>
      <c r="E277" s="109"/>
      <c r="F277" s="109"/>
      <c r="G277" s="109"/>
    </row>
    <row r="278" spans="2:7">
      <c r="B278" s="109"/>
      <c r="C278" s="109"/>
      <c r="D278" s="109"/>
      <c r="E278" s="109"/>
      <c r="F278" s="109"/>
      <c r="G278" s="109"/>
    </row>
    <row r="279" spans="2:7">
      <c r="B279" s="109"/>
      <c r="C279" s="109"/>
      <c r="D279" s="109"/>
      <c r="E279" s="109"/>
      <c r="F279" s="109"/>
      <c r="G279" s="109"/>
    </row>
    <row r="280" spans="2:7">
      <c r="B280" s="109"/>
      <c r="C280" s="109"/>
      <c r="D280" s="109"/>
      <c r="E280" s="109"/>
      <c r="F280" s="109"/>
      <c r="G280" s="109"/>
    </row>
    <row r="281" spans="2:7">
      <c r="B281" s="109"/>
      <c r="C281" s="109"/>
      <c r="D281" s="109"/>
      <c r="E281" s="109"/>
      <c r="F281" s="109"/>
      <c r="G281" s="109"/>
    </row>
    <row r="282" spans="2:7">
      <c r="B282" s="109"/>
      <c r="C282" s="109"/>
      <c r="D282" s="109"/>
      <c r="E282" s="109"/>
      <c r="F282" s="109"/>
      <c r="G282" s="109"/>
    </row>
    <row r="283" spans="2:7">
      <c r="B283" s="109"/>
      <c r="C283" s="109"/>
      <c r="D283" s="109"/>
      <c r="E283" s="109"/>
      <c r="F283" s="109"/>
      <c r="G283" s="109"/>
    </row>
    <row r="284" spans="2:7">
      <c r="B284" s="109"/>
      <c r="C284" s="109"/>
      <c r="D284" s="109"/>
      <c r="E284" s="109"/>
      <c r="F284" s="109"/>
      <c r="G284" s="109"/>
    </row>
    <row r="285" spans="2:7">
      <c r="B285" s="109"/>
      <c r="C285" s="109"/>
      <c r="D285" s="109"/>
      <c r="E285" s="109"/>
      <c r="F285" s="109"/>
      <c r="G285" s="109"/>
    </row>
    <row r="286" spans="2:7">
      <c r="B286" s="109"/>
      <c r="C286" s="109"/>
      <c r="D286" s="109"/>
      <c r="E286" s="109"/>
      <c r="F286" s="109"/>
      <c r="G286" s="109"/>
    </row>
    <row r="287" spans="2:7">
      <c r="B287" s="109"/>
      <c r="C287" s="109"/>
      <c r="D287" s="109"/>
      <c r="E287" s="109"/>
      <c r="F287" s="109"/>
      <c r="G287" s="109"/>
    </row>
    <row r="288" spans="2:7">
      <c r="B288" s="109"/>
      <c r="C288" s="109"/>
      <c r="D288" s="109"/>
      <c r="E288" s="109"/>
      <c r="F288" s="109"/>
      <c r="G288" s="109"/>
    </row>
    <row r="289" spans="2:7">
      <c r="B289" s="109"/>
      <c r="C289" s="109"/>
      <c r="D289" s="109"/>
      <c r="E289" s="109"/>
      <c r="F289" s="109"/>
      <c r="G289" s="109"/>
    </row>
  </sheetData>
  <mergeCells count="4">
    <mergeCell ref="B4:B5"/>
    <mergeCell ref="C4:C5"/>
    <mergeCell ref="D4:F4"/>
    <mergeCell ref="G4:G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outlinePr summaryRight="0"/>
  </sheetPr>
  <dimension ref="B2:AJ22"/>
  <sheetViews>
    <sheetView showGridLines="0" zoomScale="90" zoomScaleNormal="90" workbookViewId="0">
      <selection activeCell="AE8" sqref="AE8:AJ22"/>
    </sheetView>
  </sheetViews>
  <sheetFormatPr defaultRowHeight="15" outlineLevelCol="1"/>
  <cols>
    <col min="1" max="1" width="8" style="88" customWidth="1"/>
    <col min="2" max="2" width="40.7109375" style="88" customWidth="1" collapsed="1"/>
    <col min="3" max="26" width="10.140625" style="88" hidden="1" customWidth="1" outlineLevel="1"/>
    <col min="27" max="30" width="12.7109375" style="88" hidden="1" customWidth="1" outlineLevel="1"/>
    <col min="31" max="36" width="10.140625" style="88" customWidth="1"/>
    <col min="37" max="16384" width="9.140625" style="88"/>
  </cols>
  <sheetData>
    <row r="2" spans="2:36" ht="18.75">
      <c r="B2" s="89" t="s">
        <v>137</v>
      </c>
      <c r="C2" s="112"/>
    </row>
    <row r="4" spans="2:36">
      <c r="B4" s="207" t="s">
        <v>0</v>
      </c>
      <c r="C4" s="213" t="s">
        <v>16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01" t="s">
        <v>83</v>
      </c>
      <c r="AB4" s="201"/>
      <c r="AC4" s="201"/>
      <c r="AD4" s="201"/>
      <c r="AE4" s="214" t="s">
        <v>16</v>
      </c>
      <c r="AF4" s="214"/>
      <c r="AG4" s="214"/>
      <c r="AH4" s="214"/>
      <c r="AI4" s="214"/>
      <c r="AJ4" s="214"/>
    </row>
    <row r="5" spans="2:36" ht="15" customHeight="1">
      <c r="B5" s="207"/>
      <c r="C5" s="201" t="s">
        <v>84</v>
      </c>
      <c r="D5" s="201"/>
      <c r="E5" s="201"/>
      <c r="F5" s="201"/>
      <c r="G5" s="201"/>
      <c r="H5" s="201"/>
      <c r="I5" s="201" t="s">
        <v>76</v>
      </c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15" t="s">
        <v>85</v>
      </c>
      <c r="AB5" s="216" t="s">
        <v>86</v>
      </c>
      <c r="AC5" s="217"/>
      <c r="AD5" s="218"/>
      <c r="AE5" s="212" t="s">
        <v>87</v>
      </c>
      <c r="AF5" s="212"/>
      <c r="AG5" s="212"/>
      <c r="AH5" s="212"/>
      <c r="AI5" s="212"/>
      <c r="AJ5" s="212"/>
    </row>
    <row r="6" spans="2:36">
      <c r="B6" s="207"/>
      <c r="C6" s="201"/>
      <c r="D6" s="201"/>
      <c r="E6" s="201"/>
      <c r="F6" s="201"/>
      <c r="G6" s="201"/>
      <c r="H6" s="201"/>
      <c r="I6" s="201" t="s">
        <v>77</v>
      </c>
      <c r="J6" s="201"/>
      <c r="K6" s="201"/>
      <c r="L6" s="201"/>
      <c r="M6" s="201"/>
      <c r="N6" s="201"/>
      <c r="O6" s="201" t="s">
        <v>78</v>
      </c>
      <c r="P6" s="201"/>
      <c r="Q6" s="201"/>
      <c r="R6" s="201"/>
      <c r="S6" s="201"/>
      <c r="T6" s="201"/>
      <c r="U6" s="201" t="s">
        <v>79</v>
      </c>
      <c r="V6" s="201"/>
      <c r="W6" s="201"/>
      <c r="X6" s="201"/>
      <c r="Y6" s="201"/>
      <c r="Z6" s="201"/>
      <c r="AA6" s="215"/>
      <c r="AB6" s="219" t="s">
        <v>77</v>
      </c>
      <c r="AC6" s="219" t="s">
        <v>78</v>
      </c>
      <c r="AD6" s="219" t="s">
        <v>79</v>
      </c>
      <c r="AE6" s="212" t="s">
        <v>88</v>
      </c>
      <c r="AF6" s="212"/>
      <c r="AG6" s="212"/>
      <c r="AH6" s="212"/>
      <c r="AI6" s="212"/>
      <c r="AJ6" s="212"/>
    </row>
    <row r="7" spans="2:36" s="67" customFormat="1">
      <c r="B7" s="207"/>
      <c r="C7" s="91">
        <f>Materials!C5</f>
        <v>43617</v>
      </c>
      <c r="D7" s="91">
        <f>Materials!D5</f>
        <v>43983</v>
      </c>
      <c r="E7" s="91">
        <f>Materials!E5</f>
        <v>44348</v>
      </c>
      <c r="F7" s="91">
        <f>Materials!F5</f>
        <v>44713</v>
      </c>
      <c r="G7" s="91">
        <f>Materials!G5</f>
        <v>45078</v>
      </c>
      <c r="H7" s="91">
        <f>Materials!H5</f>
        <v>45444</v>
      </c>
      <c r="I7" s="91">
        <f>'Labour Cost Escalators'!C5</f>
        <v>43617</v>
      </c>
      <c r="J7" s="91">
        <f>'Labour Cost Escalators'!D5</f>
        <v>43983</v>
      </c>
      <c r="K7" s="91">
        <f>'Labour Cost Escalators'!E5</f>
        <v>44348</v>
      </c>
      <c r="L7" s="91">
        <f>'Labour Cost Escalators'!F5</f>
        <v>44713</v>
      </c>
      <c r="M7" s="91">
        <f>'Labour Cost Escalators'!G5</f>
        <v>45078</v>
      </c>
      <c r="N7" s="91">
        <f>'Labour Cost Escalators'!H5</f>
        <v>45444</v>
      </c>
      <c r="O7" s="91">
        <f>I7</f>
        <v>43617</v>
      </c>
      <c r="P7" s="91">
        <f t="shared" ref="P7:T7" si="0">J7</f>
        <v>43983</v>
      </c>
      <c r="Q7" s="91">
        <f t="shared" si="0"/>
        <v>44348</v>
      </c>
      <c r="R7" s="91">
        <f t="shared" si="0"/>
        <v>44713</v>
      </c>
      <c r="S7" s="91">
        <f t="shared" si="0"/>
        <v>45078</v>
      </c>
      <c r="T7" s="91">
        <f t="shared" si="0"/>
        <v>45444</v>
      </c>
      <c r="U7" s="91">
        <f>O7</f>
        <v>43617</v>
      </c>
      <c r="V7" s="91">
        <f t="shared" ref="V7:Z7" si="1">P7</f>
        <v>43983</v>
      </c>
      <c r="W7" s="91">
        <f t="shared" si="1"/>
        <v>44348</v>
      </c>
      <c r="X7" s="91">
        <f t="shared" si="1"/>
        <v>44713</v>
      </c>
      <c r="Y7" s="91">
        <f t="shared" si="1"/>
        <v>45078</v>
      </c>
      <c r="Z7" s="91">
        <f t="shared" si="1"/>
        <v>45444</v>
      </c>
      <c r="AA7" s="215"/>
      <c r="AB7" s="219"/>
      <c r="AC7" s="219"/>
      <c r="AD7" s="219"/>
      <c r="AE7" s="113">
        <v>43617</v>
      </c>
      <c r="AF7" s="113">
        <v>43983</v>
      </c>
      <c r="AG7" s="113">
        <v>44348</v>
      </c>
      <c r="AH7" s="113">
        <v>44713</v>
      </c>
      <c r="AI7" s="113">
        <v>45078</v>
      </c>
      <c r="AJ7" s="113">
        <v>45444</v>
      </c>
    </row>
    <row r="8" spans="2:36">
      <c r="B8" s="103" t="s">
        <v>1</v>
      </c>
      <c r="C8" s="114">
        <f>Materials!C6</f>
        <v>1.0007209320371249</v>
      </c>
      <c r="D8" s="115">
        <f>Materials!D6</f>
        <v>0.98464478587329962</v>
      </c>
      <c r="E8" s="115">
        <f>Materials!E6</f>
        <v>1.0016884838387621</v>
      </c>
      <c r="F8" s="115">
        <f>Materials!F6</f>
        <v>1.0037288528698838</v>
      </c>
      <c r="G8" s="115">
        <f>Materials!G6</f>
        <v>1.0057749624649495</v>
      </c>
      <c r="H8" s="116">
        <f>Materials!H6</f>
        <v>1.0215584535438422</v>
      </c>
      <c r="I8" s="114">
        <f>1+'Labour Cost Escalators'!C$6</f>
        <v>1.007382366632013</v>
      </c>
      <c r="J8" s="115">
        <f>1+'Labour Cost Escalators'!D$6</f>
        <v>1.0056672232726016</v>
      </c>
      <c r="K8" s="115">
        <f>1+'Labour Cost Escalators'!E$6</f>
        <v>1.0111315359942339</v>
      </c>
      <c r="L8" s="115">
        <f>1+'Labour Cost Escalators'!F$6</f>
        <v>1.0154814624525972</v>
      </c>
      <c r="M8" s="115">
        <f>1+'Labour Cost Escalators'!G$6</f>
        <v>1.0149247371754644</v>
      </c>
      <c r="N8" s="116">
        <f>1+'Labour Cost Escalators'!H$6</f>
        <v>1.0124905646348452</v>
      </c>
      <c r="O8" s="114">
        <f>1+'Labour Cost Escalators'!C$7</f>
        <v>1.0094582530009248</v>
      </c>
      <c r="P8" s="115">
        <f>1+'Labour Cost Escalators'!D$7</f>
        <v>1.0077853281615945</v>
      </c>
      <c r="Q8" s="115">
        <f>1+'Labour Cost Escalators'!E$7</f>
        <v>1.0126754866837921</v>
      </c>
      <c r="R8" s="115">
        <f>1+'Labour Cost Escalators'!F$7</f>
        <v>1.0163662461231926</v>
      </c>
      <c r="S8" s="115">
        <f>1+'Labour Cost Escalators'!G$7</f>
        <v>1.0172812542854317</v>
      </c>
      <c r="T8" s="116">
        <f>1+'Labour Cost Escalators'!H$7</f>
        <v>1.0143276501131129</v>
      </c>
      <c r="U8" s="114">
        <f>1+'Labour Cost Escalators'!C$8</f>
        <v>1.003273267879063</v>
      </c>
      <c r="V8" s="115">
        <f>1+'Labour Cost Escalators'!D$8</f>
        <v>1.0009413608775726</v>
      </c>
      <c r="W8" s="115">
        <f>1+'Labour Cost Escalators'!E$8</f>
        <v>1.0077014515963223</v>
      </c>
      <c r="X8" s="115">
        <f>1+'Labour Cost Escalators'!F$8</f>
        <v>1.0120861214757895</v>
      </c>
      <c r="Y8" s="115">
        <f>1+'Labour Cost Escalators'!G$8</f>
        <v>1.0126965873269023</v>
      </c>
      <c r="Z8" s="116">
        <f>1+'Labour Cost Escalators'!H$8</f>
        <v>1.0087988143767639</v>
      </c>
      <c r="AA8" s="117">
        <f>'Asset Breakdown'!C6</f>
        <v>0.70451874799700887</v>
      </c>
      <c r="AB8" s="118">
        <f>'Asset Breakdown'!D6</f>
        <v>0</v>
      </c>
      <c r="AC8" s="118">
        <f>'Asset Breakdown'!E6</f>
        <v>0.29548125200299113</v>
      </c>
      <c r="AD8" s="119">
        <f>'Asset Breakdown'!F6</f>
        <v>0</v>
      </c>
      <c r="AE8" s="120">
        <f>(C8*$AA8)+(I8*$AB8)+(O8*$AC8)+(U8*$AD8)</f>
        <v>1.0033026465746604</v>
      </c>
      <c r="AF8" s="121">
        <f t="shared" ref="AF8:AJ22" si="2">(D8*$AA8)+(J8*$AB8)+(P8*$AC8)+(V8*$AD8)</f>
        <v>0.99148238228067309</v>
      </c>
      <c r="AG8" s="121">
        <f t="shared" si="2"/>
        <v>1.0049349371951721</v>
      </c>
      <c r="AH8" s="121">
        <f t="shared" si="2"/>
        <v>1.0074629656504257</v>
      </c>
      <c r="AI8" s="121">
        <f t="shared" si="2"/>
        <v>1.0091748559779772</v>
      </c>
      <c r="AJ8" s="122">
        <f t="shared" si="2"/>
        <v>1.0194218866931428</v>
      </c>
    </row>
    <row r="9" spans="2:36">
      <c r="B9" s="105" t="s">
        <v>117</v>
      </c>
      <c r="C9" s="123">
        <f>Materials!C7</f>
        <v>1.0273504676225675</v>
      </c>
      <c r="D9" s="124">
        <f>Materials!D7</f>
        <v>1.0028359843113461</v>
      </c>
      <c r="E9" s="124">
        <f>Materials!E7</f>
        <v>1.0040855431161846</v>
      </c>
      <c r="F9" s="124">
        <f>Materials!F7</f>
        <v>0.98769318774319159</v>
      </c>
      <c r="G9" s="124">
        <f>Materials!G7</f>
        <v>0.98995882974157789</v>
      </c>
      <c r="H9" s="125">
        <f>Materials!H7</f>
        <v>1.0285114830284672</v>
      </c>
      <c r="I9" s="123">
        <f>1+'Labour Cost Escalators'!C$6</f>
        <v>1.007382366632013</v>
      </c>
      <c r="J9" s="124">
        <f>1+'Labour Cost Escalators'!D$6</f>
        <v>1.0056672232726016</v>
      </c>
      <c r="K9" s="124">
        <f>1+'Labour Cost Escalators'!E$6</f>
        <v>1.0111315359942339</v>
      </c>
      <c r="L9" s="124">
        <f>1+'Labour Cost Escalators'!F$6</f>
        <v>1.0154814624525972</v>
      </c>
      <c r="M9" s="124">
        <f>1+'Labour Cost Escalators'!G$6</f>
        <v>1.0149247371754644</v>
      </c>
      <c r="N9" s="125">
        <f>1+'Labour Cost Escalators'!H$6</f>
        <v>1.0124905646348452</v>
      </c>
      <c r="O9" s="123">
        <f>1+'Labour Cost Escalators'!C$7</f>
        <v>1.0094582530009248</v>
      </c>
      <c r="P9" s="124">
        <f>1+'Labour Cost Escalators'!D$7</f>
        <v>1.0077853281615945</v>
      </c>
      <c r="Q9" s="124">
        <f>1+'Labour Cost Escalators'!E$7</f>
        <v>1.0126754866837921</v>
      </c>
      <c r="R9" s="124">
        <f>1+'Labour Cost Escalators'!F$7</f>
        <v>1.0163662461231926</v>
      </c>
      <c r="S9" s="124">
        <f>1+'Labour Cost Escalators'!G$7</f>
        <v>1.0172812542854317</v>
      </c>
      <c r="T9" s="125">
        <f>1+'Labour Cost Escalators'!H$7</f>
        <v>1.0143276501131129</v>
      </c>
      <c r="U9" s="123">
        <f>1+'Labour Cost Escalators'!C$8</f>
        <v>1.003273267879063</v>
      </c>
      <c r="V9" s="124">
        <f>1+'Labour Cost Escalators'!D$8</f>
        <v>1.0009413608775726</v>
      </c>
      <c r="W9" s="124">
        <f>1+'Labour Cost Escalators'!E$8</f>
        <v>1.0077014515963223</v>
      </c>
      <c r="X9" s="124">
        <f>1+'Labour Cost Escalators'!F$8</f>
        <v>1.0120861214757895</v>
      </c>
      <c r="Y9" s="124">
        <f>1+'Labour Cost Escalators'!G$8</f>
        <v>1.0126965873269023</v>
      </c>
      <c r="Z9" s="125">
        <f>1+'Labour Cost Escalators'!H$8</f>
        <v>1.0087988143767639</v>
      </c>
      <c r="AA9" s="126">
        <f>'Asset Breakdown'!C7</f>
        <v>0.38</v>
      </c>
      <c r="AB9" s="127">
        <f>'Asset Breakdown'!D7</f>
        <v>0.1</v>
      </c>
      <c r="AC9" s="127">
        <f>'Asset Breakdown'!E7</f>
        <v>0.32</v>
      </c>
      <c r="AD9" s="128">
        <f>'Asset Breakdown'!F7</f>
        <v>0.2</v>
      </c>
      <c r="AE9" s="129">
        <f t="shared" ref="AE9:AJ22" si="3">(C9*$AA9)+(I9*$AB9)+(O9*$AC9)+(U9*$AD9)</f>
        <v>1.0148127088958856</v>
      </c>
      <c r="AF9" s="130">
        <f t="shared" si="2"/>
        <v>1.0043239735527965</v>
      </c>
      <c r="AG9" s="130">
        <f t="shared" si="2"/>
        <v>1.0082621060416515</v>
      </c>
      <c r="AH9" s="130">
        <f t="shared" si="2"/>
        <v>1.004525980642252</v>
      </c>
      <c r="AI9" s="130">
        <f t="shared" si="2"/>
        <v>1.0057461478560645</v>
      </c>
      <c r="AJ9" s="131">
        <f t="shared" si="2"/>
        <v>1.0184280309258509</v>
      </c>
    </row>
    <row r="10" spans="2:36">
      <c r="B10" s="105" t="s">
        <v>3</v>
      </c>
      <c r="C10" s="123">
        <f>Materials!C8</f>
        <v>1.0127189769406342</v>
      </c>
      <c r="D10" s="124">
        <f>Materials!D8</f>
        <v>0.99666879237769568</v>
      </c>
      <c r="E10" s="124">
        <f>Materials!E8</f>
        <v>1.0098399433268492</v>
      </c>
      <c r="F10" s="124">
        <f>Materials!F8</f>
        <v>1.0095887796568719</v>
      </c>
      <c r="G10" s="124">
        <f>Materials!G8</f>
        <v>1.0115733664581292</v>
      </c>
      <c r="H10" s="125">
        <f>Materials!H8</f>
        <v>1.0294520482308347</v>
      </c>
      <c r="I10" s="123">
        <f>1+'Labour Cost Escalators'!C$6</f>
        <v>1.007382366632013</v>
      </c>
      <c r="J10" s="124">
        <f>1+'Labour Cost Escalators'!D$6</f>
        <v>1.0056672232726016</v>
      </c>
      <c r="K10" s="124">
        <f>1+'Labour Cost Escalators'!E$6</f>
        <v>1.0111315359942339</v>
      </c>
      <c r="L10" s="124">
        <f>1+'Labour Cost Escalators'!F$6</f>
        <v>1.0154814624525972</v>
      </c>
      <c r="M10" s="124">
        <f>1+'Labour Cost Escalators'!G$6</f>
        <v>1.0149247371754644</v>
      </c>
      <c r="N10" s="125">
        <f>1+'Labour Cost Escalators'!H$6</f>
        <v>1.0124905646348452</v>
      </c>
      <c r="O10" s="123">
        <f>1+'Labour Cost Escalators'!C$7</f>
        <v>1.0094582530009248</v>
      </c>
      <c r="P10" s="124">
        <f>1+'Labour Cost Escalators'!D$7</f>
        <v>1.0077853281615945</v>
      </c>
      <c r="Q10" s="124">
        <f>1+'Labour Cost Escalators'!E$7</f>
        <v>1.0126754866837921</v>
      </c>
      <c r="R10" s="124">
        <f>1+'Labour Cost Escalators'!F$7</f>
        <v>1.0163662461231926</v>
      </c>
      <c r="S10" s="124">
        <f>1+'Labour Cost Escalators'!G$7</f>
        <v>1.0172812542854317</v>
      </c>
      <c r="T10" s="125">
        <f>1+'Labour Cost Escalators'!H$7</f>
        <v>1.0143276501131129</v>
      </c>
      <c r="U10" s="123">
        <f>1+'Labour Cost Escalators'!C$8</f>
        <v>1.003273267879063</v>
      </c>
      <c r="V10" s="124">
        <f>1+'Labour Cost Escalators'!D$8</f>
        <v>1.0009413608775726</v>
      </c>
      <c r="W10" s="124">
        <f>1+'Labour Cost Escalators'!E$8</f>
        <v>1.0077014515963223</v>
      </c>
      <c r="X10" s="124">
        <f>1+'Labour Cost Escalators'!F$8</f>
        <v>1.0120861214757895</v>
      </c>
      <c r="Y10" s="124">
        <f>1+'Labour Cost Escalators'!G$8</f>
        <v>1.0126965873269023</v>
      </c>
      <c r="Z10" s="125">
        <f>1+'Labour Cost Escalators'!H$8</f>
        <v>1.0087988143767639</v>
      </c>
      <c r="AA10" s="126">
        <f>'Asset Breakdown'!C8</f>
        <v>0.17276081851727609</v>
      </c>
      <c r="AB10" s="127">
        <f>'Asset Breakdown'!D8</f>
        <v>0</v>
      </c>
      <c r="AC10" s="127">
        <f>'Asset Breakdown'!E8</f>
        <v>0.79595773230459577</v>
      </c>
      <c r="AD10" s="128">
        <f>'Asset Breakdown'!F8</f>
        <v>3.1281449178128147E-2</v>
      </c>
      <c r="AE10" s="129">
        <f t="shared" si="3"/>
        <v>1.009828103039951</v>
      </c>
      <c r="AF10" s="130">
        <f t="shared" si="2"/>
        <v>1.0056507371257197</v>
      </c>
      <c r="AG10" s="130">
        <f t="shared" si="2"/>
        <v>1.0120300208667066</v>
      </c>
      <c r="AH10" s="130">
        <f t="shared" si="2"/>
        <v>1.0150614769673638</v>
      </c>
      <c r="AI10" s="130">
        <f t="shared" si="2"/>
        <v>1.0161517398859203</v>
      </c>
      <c r="AJ10" s="131">
        <f t="shared" si="2"/>
        <v>1.0167676035174109</v>
      </c>
    </row>
    <row r="11" spans="2:36">
      <c r="B11" s="105" t="s">
        <v>138</v>
      </c>
      <c r="C11" s="123">
        <f>Materials!C9</f>
        <v>1.0220956401466383</v>
      </c>
      <c r="D11" s="124">
        <f>Materials!D9</f>
        <v>0.99864879915730076</v>
      </c>
      <c r="E11" s="124">
        <f>Materials!E9</f>
        <v>1.004522382981264</v>
      </c>
      <c r="F11" s="124">
        <f>Materials!F9</f>
        <v>0.99819539974624849</v>
      </c>
      <c r="G11" s="124">
        <f>Materials!G9</f>
        <v>0.99983831374839738</v>
      </c>
      <c r="H11" s="125">
        <f>Materials!H9</f>
        <v>1.0318794523932673</v>
      </c>
      <c r="I11" s="123">
        <f>1+'Labour Cost Escalators'!C$6</f>
        <v>1.007382366632013</v>
      </c>
      <c r="J11" s="124">
        <f>1+'Labour Cost Escalators'!D$6</f>
        <v>1.0056672232726016</v>
      </c>
      <c r="K11" s="124">
        <f>1+'Labour Cost Escalators'!E$6</f>
        <v>1.0111315359942339</v>
      </c>
      <c r="L11" s="124">
        <f>1+'Labour Cost Escalators'!F$6</f>
        <v>1.0154814624525972</v>
      </c>
      <c r="M11" s="124">
        <f>1+'Labour Cost Escalators'!G$6</f>
        <v>1.0149247371754644</v>
      </c>
      <c r="N11" s="125">
        <f>1+'Labour Cost Escalators'!H$6</f>
        <v>1.0124905646348452</v>
      </c>
      <c r="O11" s="123">
        <f>1+'Labour Cost Escalators'!C$7</f>
        <v>1.0094582530009248</v>
      </c>
      <c r="P11" s="124">
        <f>1+'Labour Cost Escalators'!D$7</f>
        <v>1.0077853281615945</v>
      </c>
      <c r="Q11" s="124">
        <f>1+'Labour Cost Escalators'!E$7</f>
        <v>1.0126754866837921</v>
      </c>
      <c r="R11" s="124">
        <f>1+'Labour Cost Escalators'!F$7</f>
        <v>1.0163662461231926</v>
      </c>
      <c r="S11" s="124">
        <f>1+'Labour Cost Escalators'!G$7</f>
        <v>1.0172812542854317</v>
      </c>
      <c r="T11" s="125">
        <f>1+'Labour Cost Escalators'!H$7</f>
        <v>1.0143276501131129</v>
      </c>
      <c r="U11" s="123">
        <f>1+'Labour Cost Escalators'!C$8</f>
        <v>1.003273267879063</v>
      </c>
      <c r="V11" s="124">
        <f>1+'Labour Cost Escalators'!D$8</f>
        <v>1.0009413608775726</v>
      </c>
      <c r="W11" s="124">
        <f>1+'Labour Cost Escalators'!E$8</f>
        <v>1.0077014515963223</v>
      </c>
      <c r="X11" s="124">
        <f>1+'Labour Cost Escalators'!F$8</f>
        <v>1.0120861214757895</v>
      </c>
      <c r="Y11" s="124">
        <f>1+'Labour Cost Escalators'!G$8</f>
        <v>1.0126965873269023</v>
      </c>
      <c r="Z11" s="125">
        <f>1+'Labour Cost Escalators'!H$8</f>
        <v>1.0087988143767639</v>
      </c>
      <c r="AA11" s="126">
        <f>'Asset Breakdown'!C9</f>
        <v>0.1570281124497992</v>
      </c>
      <c r="AB11" s="127">
        <f>'Asset Breakdown'!D9</f>
        <v>0</v>
      </c>
      <c r="AC11" s="127">
        <f>'Asset Breakdown'!E9</f>
        <v>0.81169043837207266</v>
      </c>
      <c r="AD11" s="128">
        <f>'Asset Breakdown'!F9</f>
        <v>3.1281449178128147E-2</v>
      </c>
      <c r="AE11" s="129">
        <f t="shared" si="3"/>
        <v>1.0112492027529567</v>
      </c>
      <c r="AF11" s="130">
        <f t="shared" si="2"/>
        <v>1.0061365470429355</v>
      </c>
      <c r="AG11" s="130">
        <f t="shared" si="2"/>
        <v>1.0112396251729778</v>
      </c>
      <c r="AH11" s="130">
        <f t="shared" si="2"/>
        <v>1.013379023913372</v>
      </c>
      <c r="AI11" s="130">
        <f t="shared" si="2"/>
        <v>1.0143988072308652</v>
      </c>
      <c r="AJ11" s="131">
        <f t="shared" si="2"/>
        <v>1.0169108265011568</v>
      </c>
    </row>
    <row r="12" spans="2:36">
      <c r="B12" s="105" t="s">
        <v>5</v>
      </c>
      <c r="C12" s="123">
        <f>Materials!C10</f>
        <v>1.0165883199076888</v>
      </c>
      <c r="D12" s="124">
        <f>Materials!D10</f>
        <v>1.0058871251081754</v>
      </c>
      <c r="E12" s="124">
        <f>Materials!E10</f>
        <v>1.0115291371137598</v>
      </c>
      <c r="F12" s="124">
        <f>Materials!F10</f>
        <v>1.0079601239064775</v>
      </c>
      <c r="G12" s="124">
        <f>Materials!G10</f>
        <v>1.0092844968023593</v>
      </c>
      <c r="H12" s="125">
        <f>Materials!H10</f>
        <v>1.0235238896864678</v>
      </c>
      <c r="I12" s="123">
        <f>1+'Labour Cost Escalators'!C$6</f>
        <v>1.007382366632013</v>
      </c>
      <c r="J12" s="124">
        <f>1+'Labour Cost Escalators'!D$6</f>
        <v>1.0056672232726016</v>
      </c>
      <c r="K12" s="124">
        <f>1+'Labour Cost Escalators'!E$6</f>
        <v>1.0111315359942339</v>
      </c>
      <c r="L12" s="124">
        <f>1+'Labour Cost Escalators'!F$6</f>
        <v>1.0154814624525972</v>
      </c>
      <c r="M12" s="124">
        <f>1+'Labour Cost Escalators'!G$6</f>
        <v>1.0149247371754644</v>
      </c>
      <c r="N12" s="125">
        <f>1+'Labour Cost Escalators'!H$6</f>
        <v>1.0124905646348452</v>
      </c>
      <c r="O12" s="123">
        <f>1+'Labour Cost Escalators'!C$7</f>
        <v>1.0094582530009248</v>
      </c>
      <c r="P12" s="124">
        <f>1+'Labour Cost Escalators'!D$7</f>
        <v>1.0077853281615945</v>
      </c>
      <c r="Q12" s="124">
        <f>1+'Labour Cost Escalators'!E$7</f>
        <v>1.0126754866837921</v>
      </c>
      <c r="R12" s="124">
        <f>1+'Labour Cost Escalators'!F$7</f>
        <v>1.0163662461231926</v>
      </c>
      <c r="S12" s="124">
        <f>1+'Labour Cost Escalators'!G$7</f>
        <v>1.0172812542854317</v>
      </c>
      <c r="T12" s="125">
        <f>1+'Labour Cost Escalators'!H$7</f>
        <v>1.0143276501131129</v>
      </c>
      <c r="U12" s="123">
        <f>1+'Labour Cost Escalators'!C$8</f>
        <v>1.003273267879063</v>
      </c>
      <c r="V12" s="124">
        <f>1+'Labour Cost Escalators'!D$8</f>
        <v>1.0009413608775726</v>
      </c>
      <c r="W12" s="124">
        <f>1+'Labour Cost Escalators'!E$8</f>
        <v>1.0077014515963223</v>
      </c>
      <c r="X12" s="124">
        <f>1+'Labour Cost Escalators'!F$8</f>
        <v>1.0120861214757895</v>
      </c>
      <c r="Y12" s="124">
        <f>1+'Labour Cost Escalators'!G$8</f>
        <v>1.0126965873269023</v>
      </c>
      <c r="Z12" s="125">
        <f>1+'Labour Cost Escalators'!H$8</f>
        <v>1.0087988143767639</v>
      </c>
      <c r="AA12" s="126">
        <f>'Asset Breakdown'!C10</f>
        <v>0.7</v>
      </c>
      <c r="AB12" s="127">
        <f>'Asset Breakdown'!D10</f>
        <v>0</v>
      </c>
      <c r="AC12" s="127">
        <f>'Asset Breakdown'!E10</f>
        <v>0.3</v>
      </c>
      <c r="AD12" s="128">
        <f>'Asset Breakdown'!F10</f>
        <v>0</v>
      </c>
      <c r="AE12" s="129">
        <f t="shared" si="3"/>
        <v>1.0144492998356596</v>
      </c>
      <c r="AF12" s="130">
        <f t="shared" si="2"/>
        <v>1.0064565860242012</v>
      </c>
      <c r="AG12" s="130">
        <f t="shared" si="2"/>
        <v>1.0118730419847695</v>
      </c>
      <c r="AH12" s="130">
        <f t="shared" si="2"/>
        <v>1.0104819605714921</v>
      </c>
      <c r="AI12" s="130">
        <f t="shared" si="2"/>
        <v>1.011683524047281</v>
      </c>
      <c r="AJ12" s="131">
        <f t="shared" si="2"/>
        <v>1.0207650178144612</v>
      </c>
    </row>
    <row r="13" spans="2:36">
      <c r="B13" s="105" t="s">
        <v>13</v>
      </c>
      <c r="C13" s="123">
        <f>Materials!C11</f>
        <v>1.015499440748499</v>
      </c>
      <c r="D13" s="124">
        <f>Materials!D11</f>
        <v>0.9987117842960983</v>
      </c>
      <c r="E13" s="124">
        <f>Materials!E11</f>
        <v>1.0090035760160483</v>
      </c>
      <c r="F13" s="124">
        <f>Materials!F11</f>
        <v>1.0051455306236941</v>
      </c>
      <c r="G13" s="124">
        <f>Materials!G11</f>
        <v>1.0071849494702731</v>
      </c>
      <c r="H13" s="125">
        <f>Materials!H11</f>
        <v>1.0280511782943351</v>
      </c>
      <c r="I13" s="123">
        <f>1+'Labour Cost Escalators'!C$6</f>
        <v>1.007382366632013</v>
      </c>
      <c r="J13" s="124">
        <f>1+'Labour Cost Escalators'!D$6</f>
        <v>1.0056672232726016</v>
      </c>
      <c r="K13" s="124">
        <f>1+'Labour Cost Escalators'!E$6</f>
        <v>1.0111315359942339</v>
      </c>
      <c r="L13" s="124">
        <f>1+'Labour Cost Escalators'!F$6</f>
        <v>1.0154814624525972</v>
      </c>
      <c r="M13" s="124">
        <f>1+'Labour Cost Escalators'!G$6</f>
        <v>1.0149247371754644</v>
      </c>
      <c r="N13" s="125">
        <f>1+'Labour Cost Escalators'!H$6</f>
        <v>1.0124905646348452</v>
      </c>
      <c r="O13" s="123">
        <f>1+'Labour Cost Escalators'!C$7</f>
        <v>1.0094582530009248</v>
      </c>
      <c r="P13" s="124">
        <f>1+'Labour Cost Escalators'!D$7</f>
        <v>1.0077853281615945</v>
      </c>
      <c r="Q13" s="124">
        <f>1+'Labour Cost Escalators'!E$7</f>
        <v>1.0126754866837921</v>
      </c>
      <c r="R13" s="124">
        <f>1+'Labour Cost Escalators'!F$7</f>
        <v>1.0163662461231926</v>
      </c>
      <c r="S13" s="124">
        <f>1+'Labour Cost Escalators'!G$7</f>
        <v>1.0172812542854317</v>
      </c>
      <c r="T13" s="125">
        <f>1+'Labour Cost Escalators'!H$7</f>
        <v>1.0143276501131129</v>
      </c>
      <c r="U13" s="123">
        <f>1+'Labour Cost Escalators'!C$8</f>
        <v>1.003273267879063</v>
      </c>
      <c r="V13" s="124">
        <f>1+'Labour Cost Escalators'!D$8</f>
        <v>1.0009413608775726</v>
      </c>
      <c r="W13" s="124">
        <f>1+'Labour Cost Escalators'!E$8</f>
        <v>1.0077014515963223</v>
      </c>
      <c r="X13" s="124">
        <f>1+'Labour Cost Escalators'!F$8</f>
        <v>1.0120861214757895</v>
      </c>
      <c r="Y13" s="124">
        <f>1+'Labour Cost Escalators'!G$8</f>
        <v>1.0126965873269023</v>
      </c>
      <c r="Z13" s="125">
        <f>1+'Labour Cost Escalators'!H$8</f>
        <v>1.0087988143767639</v>
      </c>
      <c r="AA13" s="126">
        <f>'Asset Breakdown'!C18</f>
        <v>0.95</v>
      </c>
      <c r="AB13" s="127">
        <f>'Asset Breakdown'!D18</f>
        <v>0</v>
      </c>
      <c r="AC13" s="127">
        <f>'Asset Breakdown'!E18</f>
        <v>0.05</v>
      </c>
      <c r="AD13" s="128">
        <f>'Asset Breakdown'!F18</f>
        <v>0</v>
      </c>
      <c r="AE13" s="129">
        <f t="shared" si="3"/>
        <v>1.0151973813611201</v>
      </c>
      <c r="AF13" s="130">
        <f t="shared" si="3"/>
        <v>0.99916546148937302</v>
      </c>
      <c r="AG13" s="130">
        <f t="shared" si="3"/>
        <v>1.0091871715494354</v>
      </c>
      <c r="AH13" s="130">
        <f t="shared" si="3"/>
        <v>1.0057065663986688</v>
      </c>
      <c r="AI13" s="130">
        <f t="shared" si="3"/>
        <v>1.007689764711031</v>
      </c>
      <c r="AJ13" s="131">
        <f t="shared" si="3"/>
        <v>1.027365001885274</v>
      </c>
    </row>
    <row r="14" spans="2:36">
      <c r="B14" s="105" t="s">
        <v>15</v>
      </c>
      <c r="C14" s="123">
        <f>Materials!C12</f>
        <v>1.0300975835170512</v>
      </c>
      <c r="D14" s="124">
        <f>Materials!D12</f>
        <v>1.0239443518670157</v>
      </c>
      <c r="E14" s="124">
        <f>Materials!E12</f>
        <v>1.0241369188676137</v>
      </c>
      <c r="F14" s="124">
        <f>Materials!F12</f>
        <v>1.0194061893045003</v>
      </c>
      <c r="G14" s="124">
        <f>Materials!G12</f>
        <v>1.0200885427976913</v>
      </c>
      <c r="H14" s="125">
        <f>Materials!H12</f>
        <v>1.0306969384615772</v>
      </c>
      <c r="I14" s="123">
        <f>1+'Labour Cost Escalators'!C$6</f>
        <v>1.007382366632013</v>
      </c>
      <c r="J14" s="124">
        <f>1+'Labour Cost Escalators'!D$6</f>
        <v>1.0056672232726016</v>
      </c>
      <c r="K14" s="124">
        <f>1+'Labour Cost Escalators'!E$6</f>
        <v>1.0111315359942339</v>
      </c>
      <c r="L14" s="124">
        <f>1+'Labour Cost Escalators'!F$6</f>
        <v>1.0154814624525972</v>
      </c>
      <c r="M14" s="124">
        <f>1+'Labour Cost Escalators'!G$6</f>
        <v>1.0149247371754644</v>
      </c>
      <c r="N14" s="125">
        <f>1+'Labour Cost Escalators'!H$6</f>
        <v>1.0124905646348452</v>
      </c>
      <c r="O14" s="123">
        <f>1+'Labour Cost Escalators'!C$7</f>
        <v>1.0094582530009248</v>
      </c>
      <c r="P14" s="124">
        <f>1+'Labour Cost Escalators'!D$7</f>
        <v>1.0077853281615945</v>
      </c>
      <c r="Q14" s="124">
        <f>1+'Labour Cost Escalators'!E$7</f>
        <v>1.0126754866837921</v>
      </c>
      <c r="R14" s="124">
        <f>1+'Labour Cost Escalators'!F$7</f>
        <v>1.0163662461231926</v>
      </c>
      <c r="S14" s="124">
        <f>1+'Labour Cost Escalators'!G$7</f>
        <v>1.0172812542854317</v>
      </c>
      <c r="T14" s="125">
        <f>1+'Labour Cost Escalators'!H$7</f>
        <v>1.0143276501131129</v>
      </c>
      <c r="U14" s="123">
        <f>1+'Labour Cost Escalators'!C$8</f>
        <v>1.003273267879063</v>
      </c>
      <c r="V14" s="124">
        <f>1+'Labour Cost Escalators'!D$8</f>
        <v>1.0009413608775726</v>
      </c>
      <c r="W14" s="124">
        <f>1+'Labour Cost Escalators'!E$8</f>
        <v>1.0077014515963223</v>
      </c>
      <c r="X14" s="124">
        <f>1+'Labour Cost Escalators'!F$8</f>
        <v>1.0120861214757895</v>
      </c>
      <c r="Y14" s="124">
        <f>1+'Labour Cost Escalators'!G$8</f>
        <v>1.0126965873269023</v>
      </c>
      <c r="Z14" s="125">
        <f>1+'Labour Cost Escalators'!H$8</f>
        <v>1.0087988143767639</v>
      </c>
      <c r="AA14" s="126">
        <f>'Asset Breakdown'!C20</f>
        <v>0.77</v>
      </c>
      <c r="AB14" s="127">
        <f>'Asset Breakdown'!D20</f>
        <v>0</v>
      </c>
      <c r="AC14" s="127">
        <f>'Asset Breakdown'!E20</f>
        <v>0.23</v>
      </c>
      <c r="AD14" s="128">
        <f>'Asset Breakdown'!F20</f>
        <v>0</v>
      </c>
      <c r="AE14" s="129">
        <f t="shared" si="3"/>
        <v>1.0253505374983423</v>
      </c>
      <c r="AF14" s="130">
        <f t="shared" si="3"/>
        <v>1.0202277764147689</v>
      </c>
      <c r="AG14" s="130">
        <f t="shared" si="3"/>
        <v>1.0215007894653347</v>
      </c>
      <c r="AH14" s="130">
        <f t="shared" si="3"/>
        <v>1.0187070023727995</v>
      </c>
      <c r="AI14" s="130">
        <f t="shared" si="3"/>
        <v>1.0194428664398716</v>
      </c>
      <c r="AJ14" s="131">
        <f t="shared" si="3"/>
        <v>1.0269320021414303</v>
      </c>
    </row>
    <row r="15" spans="2:36">
      <c r="B15" s="105" t="s">
        <v>6</v>
      </c>
      <c r="C15" s="123">
        <f>Materials!C13</f>
        <v>0.99460135129809113</v>
      </c>
      <c r="D15" s="124">
        <f>Materials!D13</f>
        <v>0.982480325753462</v>
      </c>
      <c r="E15" s="124">
        <f>Materials!E13</f>
        <v>0.99107363289590211</v>
      </c>
      <c r="F15" s="124">
        <f>Materials!F13</f>
        <v>0.9865386893724557</v>
      </c>
      <c r="G15" s="124">
        <f>Materials!G13</f>
        <v>0.98781866150631403</v>
      </c>
      <c r="H15" s="125">
        <f>Materials!H13</f>
        <v>1.0022224370765747</v>
      </c>
      <c r="I15" s="123">
        <f>1+'Labour Cost Escalators'!C$6</f>
        <v>1.007382366632013</v>
      </c>
      <c r="J15" s="124">
        <f>1+'Labour Cost Escalators'!D$6</f>
        <v>1.0056672232726016</v>
      </c>
      <c r="K15" s="124">
        <f>1+'Labour Cost Escalators'!E$6</f>
        <v>1.0111315359942339</v>
      </c>
      <c r="L15" s="124">
        <f>1+'Labour Cost Escalators'!F$6</f>
        <v>1.0154814624525972</v>
      </c>
      <c r="M15" s="124">
        <f>1+'Labour Cost Escalators'!G$6</f>
        <v>1.0149247371754644</v>
      </c>
      <c r="N15" s="125">
        <f>1+'Labour Cost Escalators'!H$6</f>
        <v>1.0124905646348452</v>
      </c>
      <c r="O15" s="123">
        <f>1+'Labour Cost Escalators'!C$7</f>
        <v>1.0094582530009248</v>
      </c>
      <c r="P15" s="124">
        <f>1+'Labour Cost Escalators'!D$7</f>
        <v>1.0077853281615945</v>
      </c>
      <c r="Q15" s="124">
        <f>1+'Labour Cost Escalators'!E$7</f>
        <v>1.0126754866837921</v>
      </c>
      <c r="R15" s="124">
        <f>1+'Labour Cost Escalators'!F$7</f>
        <v>1.0163662461231926</v>
      </c>
      <c r="S15" s="124">
        <f>1+'Labour Cost Escalators'!G$7</f>
        <v>1.0172812542854317</v>
      </c>
      <c r="T15" s="125">
        <f>1+'Labour Cost Escalators'!H$7</f>
        <v>1.0143276501131129</v>
      </c>
      <c r="U15" s="123">
        <f>1+'Labour Cost Escalators'!C$8</f>
        <v>1.003273267879063</v>
      </c>
      <c r="V15" s="124">
        <f>1+'Labour Cost Escalators'!D$8</f>
        <v>1.0009413608775726</v>
      </c>
      <c r="W15" s="124">
        <f>1+'Labour Cost Escalators'!E$8</f>
        <v>1.0077014515963223</v>
      </c>
      <c r="X15" s="124">
        <f>1+'Labour Cost Escalators'!F$8</f>
        <v>1.0120861214757895</v>
      </c>
      <c r="Y15" s="124">
        <f>1+'Labour Cost Escalators'!G$8</f>
        <v>1.0126965873269023</v>
      </c>
      <c r="Z15" s="125">
        <f>1+'Labour Cost Escalators'!H$8</f>
        <v>1.0087988143767639</v>
      </c>
      <c r="AA15" s="126">
        <f>'Asset Breakdown'!C11</f>
        <v>0.79</v>
      </c>
      <c r="AB15" s="127">
        <f>'Asset Breakdown'!D11</f>
        <v>0</v>
      </c>
      <c r="AC15" s="127">
        <f>'Asset Breakdown'!E11</f>
        <v>0.09</v>
      </c>
      <c r="AD15" s="128">
        <f>'Asset Breakdown'!F11</f>
        <v>0.12</v>
      </c>
      <c r="AE15" s="129">
        <f t="shared" si="3"/>
        <v>0.99697910244106291</v>
      </c>
      <c r="AF15" s="130">
        <f t="shared" si="2"/>
        <v>0.98697310018508733</v>
      </c>
      <c r="AG15" s="130">
        <f t="shared" si="2"/>
        <v>0.99501313798086266</v>
      </c>
      <c r="AH15" s="130">
        <f t="shared" si="2"/>
        <v>0.99228886133242211</v>
      </c>
      <c r="AI15" s="130">
        <f t="shared" si="2"/>
        <v>0.99345564595490521</v>
      </c>
      <c r="AJ15" s="131">
        <f t="shared" si="2"/>
        <v>1.0041010715258858</v>
      </c>
    </row>
    <row r="16" spans="2:36">
      <c r="B16" s="105" t="s">
        <v>7</v>
      </c>
      <c r="C16" s="123">
        <f>Materials!C14</f>
        <v>1.0203481347073149</v>
      </c>
      <c r="D16" s="124">
        <f>Materials!D14</f>
        <v>1.0096469399078012</v>
      </c>
      <c r="E16" s="124">
        <f>Materials!E14</f>
        <v>1.0152889519133859</v>
      </c>
      <c r="F16" s="124">
        <f>Materials!F14</f>
        <v>1.0117199387061033</v>
      </c>
      <c r="G16" s="124">
        <f>Materials!G14</f>
        <v>1.0130443116019852</v>
      </c>
      <c r="H16" s="125">
        <f>Materials!H14</f>
        <v>1.0272837044860936</v>
      </c>
      <c r="I16" s="123">
        <f>1+'Labour Cost Escalators'!C$6</f>
        <v>1.007382366632013</v>
      </c>
      <c r="J16" s="124">
        <f>1+'Labour Cost Escalators'!D$6</f>
        <v>1.0056672232726016</v>
      </c>
      <c r="K16" s="124">
        <f>1+'Labour Cost Escalators'!E$6</f>
        <v>1.0111315359942339</v>
      </c>
      <c r="L16" s="124">
        <f>1+'Labour Cost Escalators'!F$6</f>
        <v>1.0154814624525972</v>
      </c>
      <c r="M16" s="124">
        <f>1+'Labour Cost Escalators'!G$6</f>
        <v>1.0149247371754644</v>
      </c>
      <c r="N16" s="125">
        <f>1+'Labour Cost Escalators'!H$6</f>
        <v>1.0124905646348452</v>
      </c>
      <c r="O16" s="123">
        <f>1+'Labour Cost Escalators'!C$7</f>
        <v>1.0094582530009248</v>
      </c>
      <c r="P16" s="124">
        <f>1+'Labour Cost Escalators'!D$7</f>
        <v>1.0077853281615945</v>
      </c>
      <c r="Q16" s="124">
        <f>1+'Labour Cost Escalators'!E$7</f>
        <v>1.0126754866837921</v>
      </c>
      <c r="R16" s="124">
        <f>1+'Labour Cost Escalators'!F$7</f>
        <v>1.0163662461231926</v>
      </c>
      <c r="S16" s="124">
        <f>1+'Labour Cost Escalators'!G$7</f>
        <v>1.0172812542854317</v>
      </c>
      <c r="T16" s="125">
        <f>1+'Labour Cost Escalators'!H$7</f>
        <v>1.0143276501131129</v>
      </c>
      <c r="U16" s="123">
        <f>1+'Labour Cost Escalators'!C$8</f>
        <v>1.003273267879063</v>
      </c>
      <c r="V16" s="124">
        <f>1+'Labour Cost Escalators'!D$8</f>
        <v>1.0009413608775726</v>
      </c>
      <c r="W16" s="124">
        <f>1+'Labour Cost Escalators'!E$8</f>
        <v>1.0077014515963223</v>
      </c>
      <c r="X16" s="124">
        <f>1+'Labour Cost Escalators'!F$8</f>
        <v>1.0120861214757895</v>
      </c>
      <c r="Y16" s="124">
        <f>1+'Labour Cost Escalators'!G$8</f>
        <v>1.0126965873269023</v>
      </c>
      <c r="Z16" s="125">
        <f>1+'Labour Cost Escalators'!H$8</f>
        <v>1.0087988143767639</v>
      </c>
      <c r="AA16" s="126">
        <f>'Asset Breakdown'!C12</f>
        <v>0.67121393005852725</v>
      </c>
      <c r="AB16" s="127">
        <f>'Asset Breakdown'!D12</f>
        <v>0</v>
      </c>
      <c r="AC16" s="127">
        <f>'Asset Breakdown'!E12</f>
        <v>0.29750462076334461</v>
      </c>
      <c r="AD16" s="128">
        <f>'Asset Breakdown'!F12</f>
        <v>3.1281449178128147E-2</v>
      </c>
      <c r="AE16" s="129">
        <f t="shared" si="3"/>
        <v>1.0165742180011865</v>
      </c>
      <c r="AF16" s="130">
        <f t="shared" si="2"/>
        <v>1.0088207786832371</v>
      </c>
      <c r="AG16" s="130">
        <f t="shared" si="2"/>
        <v>1.0142740859258201</v>
      </c>
      <c r="AH16" s="130">
        <f t="shared" si="2"/>
        <v>1.0131136913598742</v>
      </c>
      <c r="AI16" s="130">
        <f t="shared" si="2"/>
        <v>1.0142939443089811</v>
      </c>
      <c r="AJ16" s="131">
        <f t="shared" si="2"/>
        <v>1.0228509842927525</v>
      </c>
    </row>
    <row r="17" spans="2:36">
      <c r="B17" s="105" t="s">
        <v>8</v>
      </c>
      <c r="C17" s="123">
        <f>Materials!C15</f>
        <v>1.0300975835170512</v>
      </c>
      <c r="D17" s="124">
        <f>Materials!D15</f>
        <v>1.0239443518670157</v>
      </c>
      <c r="E17" s="124">
        <f>Materials!E15</f>
        <v>1.0241369188676137</v>
      </c>
      <c r="F17" s="124">
        <f>Materials!F15</f>
        <v>1.0194061893045003</v>
      </c>
      <c r="G17" s="124">
        <f>Materials!G15</f>
        <v>1.0200885427976913</v>
      </c>
      <c r="H17" s="125">
        <f>Materials!H15</f>
        <v>1.0306969384615772</v>
      </c>
      <c r="I17" s="123">
        <f>1+'Labour Cost Escalators'!C$6</f>
        <v>1.007382366632013</v>
      </c>
      <c r="J17" s="124">
        <f>1+'Labour Cost Escalators'!D$6</f>
        <v>1.0056672232726016</v>
      </c>
      <c r="K17" s="124">
        <f>1+'Labour Cost Escalators'!E$6</f>
        <v>1.0111315359942339</v>
      </c>
      <c r="L17" s="124">
        <f>1+'Labour Cost Escalators'!F$6</f>
        <v>1.0154814624525972</v>
      </c>
      <c r="M17" s="124">
        <f>1+'Labour Cost Escalators'!G$6</f>
        <v>1.0149247371754644</v>
      </c>
      <c r="N17" s="125">
        <f>1+'Labour Cost Escalators'!H$6</f>
        <v>1.0124905646348452</v>
      </c>
      <c r="O17" s="123">
        <f>1+'Labour Cost Escalators'!C$7</f>
        <v>1.0094582530009248</v>
      </c>
      <c r="P17" s="124">
        <f>1+'Labour Cost Escalators'!D$7</f>
        <v>1.0077853281615945</v>
      </c>
      <c r="Q17" s="124">
        <f>1+'Labour Cost Escalators'!E$7</f>
        <v>1.0126754866837921</v>
      </c>
      <c r="R17" s="124">
        <f>1+'Labour Cost Escalators'!F$7</f>
        <v>1.0163662461231926</v>
      </c>
      <c r="S17" s="124">
        <f>1+'Labour Cost Escalators'!G$7</f>
        <v>1.0172812542854317</v>
      </c>
      <c r="T17" s="125">
        <f>1+'Labour Cost Escalators'!H$7</f>
        <v>1.0143276501131129</v>
      </c>
      <c r="U17" s="123">
        <f>1+'Labour Cost Escalators'!C$8</f>
        <v>1.003273267879063</v>
      </c>
      <c r="V17" s="124">
        <f>1+'Labour Cost Escalators'!D$8</f>
        <v>1.0009413608775726</v>
      </c>
      <c r="W17" s="124">
        <f>1+'Labour Cost Escalators'!E$8</f>
        <v>1.0077014515963223</v>
      </c>
      <c r="X17" s="124">
        <f>1+'Labour Cost Escalators'!F$8</f>
        <v>1.0120861214757895</v>
      </c>
      <c r="Y17" s="124">
        <f>1+'Labour Cost Escalators'!G$8</f>
        <v>1.0126965873269023</v>
      </c>
      <c r="Z17" s="125">
        <f>1+'Labour Cost Escalators'!H$8</f>
        <v>1.0087988143767639</v>
      </c>
      <c r="AA17" s="126">
        <f>'Asset Breakdown'!C13</f>
        <v>0.39589442815249265</v>
      </c>
      <c r="AB17" s="127">
        <f>'Asset Breakdown'!D13</f>
        <v>0</v>
      </c>
      <c r="AC17" s="127">
        <f>'Asset Breakdown'!E13</f>
        <v>0.60410557184750735</v>
      </c>
      <c r="AD17" s="128">
        <f>'Asset Breakdown'!F13</f>
        <v>0</v>
      </c>
      <c r="AE17" s="129">
        <f t="shared" si="3"/>
        <v>1.017629248953057</v>
      </c>
      <c r="AF17" s="130">
        <f t="shared" si="2"/>
        <v>1.0141825956109547</v>
      </c>
      <c r="AG17" s="130">
        <f t="shared" si="2"/>
        <v>1.0172130038240148</v>
      </c>
      <c r="AH17" s="130">
        <f t="shared" si="2"/>
        <v>1.0175697426905725</v>
      </c>
      <c r="AI17" s="130">
        <f t="shared" si="2"/>
        <v>1.0183926441656519</v>
      </c>
      <c r="AJ17" s="131">
        <f t="shared" si="2"/>
        <v>1.0208081601630914</v>
      </c>
    </row>
    <row r="18" spans="2:36">
      <c r="B18" s="105" t="s">
        <v>14</v>
      </c>
      <c r="C18" s="123">
        <f>Materials!C16</f>
        <v>1.0300975835170512</v>
      </c>
      <c r="D18" s="124">
        <f>Materials!D16</f>
        <v>1.0239443518670157</v>
      </c>
      <c r="E18" s="124">
        <f>Materials!E16</f>
        <v>1.0241369188676137</v>
      </c>
      <c r="F18" s="124">
        <f>Materials!F16</f>
        <v>1.0194061893045003</v>
      </c>
      <c r="G18" s="124">
        <f>Materials!G16</f>
        <v>1.0200885427976913</v>
      </c>
      <c r="H18" s="125">
        <f>Materials!H16</f>
        <v>1.0306969384615772</v>
      </c>
      <c r="I18" s="123">
        <f>1+'Labour Cost Escalators'!C$6</f>
        <v>1.007382366632013</v>
      </c>
      <c r="J18" s="124">
        <f>1+'Labour Cost Escalators'!D$6</f>
        <v>1.0056672232726016</v>
      </c>
      <c r="K18" s="124">
        <f>1+'Labour Cost Escalators'!E$6</f>
        <v>1.0111315359942339</v>
      </c>
      <c r="L18" s="124">
        <f>1+'Labour Cost Escalators'!F$6</f>
        <v>1.0154814624525972</v>
      </c>
      <c r="M18" s="124">
        <f>1+'Labour Cost Escalators'!G$6</f>
        <v>1.0149247371754644</v>
      </c>
      <c r="N18" s="125">
        <f>1+'Labour Cost Escalators'!H$6</f>
        <v>1.0124905646348452</v>
      </c>
      <c r="O18" s="123">
        <f>1+'Labour Cost Escalators'!C$7</f>
        <v>1.0094582530009248</v>
      </c>
      <c r="P18" s="124">
        <f>1+'Labour Cost Escalators'!D$7</f>
        <v>1.0077853281615945</v>
      </c>
      <c r="Q18" s="124">
        <f>1+'Labour Cost Escalators'!E$7</f>
        <v>1.0126754866837921</v>
      </c>
      <c r="R18" s="124">
        <f>1+'Labour Cost Escalators'!F$7</f>
        <v>1.0163662461231926</v>
      </c>
      <c r="S18" s="124">
        <f>1+'Labour Cost Escalators'!G$7</f>
        <v>1.0172812542854317</v>
      </c>
      <c r="T18" s="125">
        <f>1+'Labour Cost Escalators'!H$7</f>
        <v>1.0143276501131129</v>
      </c>
      <c r="U18" s="123">
        <f>1+'Labour Cost Escalators'!C$8</f>
        <v>1.003273267879063</v>
      </c>
      <c r="V18" s="124">
        <f>1+'Labour Cost Escalators'!D$8</f>
        <v>1.0009413608775726</v>
      </c>
      <c r="W18" s="124">
        <f>1+'Labour Cost Escalators'!E$8</f>
        <v>1.0077014515963223</v>
      </c>
      <c r="X18" s="124">
        <f>1+'Labour Cost Escalators'!F$8</f>
        <v>1.0120861214757895</v>
      </c>
      <c r="Y18" s="124">
        <f>1+'Labour Cost Escalators'!G$8</f>
        <v>1.0126965873269023</v>
      </c>
      <c r="Z18" s="125">
        <f>1+'Labour Cost Escalators'!H$8</f>
        <v>1.0087988143767639</v>
      </c>
      <c r="AA18" s="126">
        <f>'Asset Breakdown'!C19</f>
        <v>0.23076923076923078</v>
      </c>
      <c r="AB18" s="127">
        <f>'Asset Breakdown'!D19</f>
        <v>0</v>
      </c>
      <c r="AC18" s="127">
        <f>'Asset Breakdown'!E19</f>
        <v>0.73794932005264102</v>
      </c>
      <c r="AD18" s="128">
        <f>'Asset Breakdown'!F19</f>
        <v>3.1281449178128147E-2</v>
      </c>
      <c r="AE18" s="129">
        <f t="shared" si="3"/>
        <v>1.0140277001299662</v>
      </c>
      <c r="AF18" s="130">
        <f t="shared" si="3"/>
        <v>1.0113002444173043</v>
      </c>
      <c r="AG18" s="130">
        <f t="shared" si="3"/>
        <v>1.0151648375465674</v>
      </c>
      <c r="AH18" s="130">
        <f t="shared" si="3"/>
        <v>1.0169338829710914</v>
      </c>
      <c r="AI18" s="130">
        <f t="shared" si="3"/>
        <v>1.0177856750694911</v>
      </c>
      <c r="AJ18" s="131">
        <f t="shared" si="3"/>
        <v>1.017932228199427</v>
      </c>
    </row>
    <row r="19" spans="2:36">
      <c r="B19" s="105" t="s">
        <v>10</v>
      </c>
      <c r="C19" s="123">
        <f>Materials!C17</f>
        <v>1.0224196837509612</v>
      </c>
      <c r="D19" s="124">
        <f>Materials!D17</f>
        <v>1.0249999999999999</v>
      </c>
      <c r="E19" s="124">
        <f>Materials!E17</f>
        <v>1.0249999999999999</v>
      </c>
      <c r="F19" s="124">
        <f>Materials!F17</f>
        <v>1.0249999999999999</v>
      </c>
      <c r="G19" s="124">
        <f>Materials!G17</f>
        <v>1.0249999999999999</v>
      </c>
      <c r="H19" s="125">
        <f>Materials!H17</f>
        <v>1.0249999999999999</v>
      </c>
      <c r="I19" s="123">
        <f>1+'Labour Cost Escalators'!C$6</f>
        <v>1.007382366632013</v>
      </c>
      <c r="J19" s="124">
        <f>1+'Labour Cost Escalators'!D$6</f>
        <v>1.0056672232726016</v>
      </c>
      <c r="K19" s="124">
        <f>1+'Labour Cost Escalators'!E$6</f>
        <v>1.0111315359942339</v>
      </c>
      <c r="L19" s="124">
        <f>1+'Labour Cost Escalators'!F$6</f>
        <v>1.0154814624525972</v>
      </c>
      <c r="M19" s="124">
        <f>1+'Labour Cost Escalators'!G$6</f>
        <v>1.0149247371754644</v>
      </c>
      <c r="N19" s="125">
        <f>1+'Labour Cost Escalators'!H$6</f>
        <v>1.0124905646348452</v>
      </c>
      <c r="O19" s="123">
        <f>1+'Labour Cost Escalators'!C$7</f>
        <v>1.0094582530009248</v>
      </c>
      <c r="P19" s="124">
        <f>1+'Labour Cost Escalators'!D$7</f>
        <v>1.0077853281615945</v>
      </c>
      <c r="Q19" s="124">
        <f>1+'Labour Cost Escalators'!E$7</f>
        <v>1.0126754866837921</v>
      </c>
      <c r="R19" s="124">
        <f>1+'Labour Cost Escalators'!F$7</f>
        <v>1.0163662461231926</v>
      </c>
      <c r="S19" s="124">
        <f>1+'Labour Cost Escalators'!G$7</f>
        <v>1.0172812542854317</v>
      </c>
      <c r="T19" s="125">
        <f>1+'Labour Cost Escalators'!H$7</f>
        <v>1.0143276501131129</v>
      </c>
      <c r="U19" s="123">
        <f>1+'Labour Cost Escalators'!C$8</f>
        <v>1.003273267879063</v>
      </c>
      <c r="V19" s="124">
        <f>1+'Labour Cost Escalators'!D$8</f>
        <v>1.0009413608775726</v>
      </c>
      <c r="W19" s="124">
        <f>1+'Labour Cost Escalators'!E$8</f>
        <v>1.0077014515963223</v>
      </c>
      <c r="X19" s="124">
        <f>1+'Labour Cost Escalators'!F$8</f>
        <v>1.0120861214757895</v>
      </c>
      <c r="Y19" s="124">
        <f>1+'Labour Cost Escalators'!G$8</f>
        <v>1.0126965873269023</v>
      </c>
      <c r="Z19" s="125">
        <f>1+'Labour Cost Escalators'!H$8</f>
        <v>1.0087988143767639</v>
      </c>
      <c r="AA19" s="126">
        <f>'Asset Breakdown'!C15</f>
        <v>0.48772307767632006</v>
      </c>
      <c r="AB19" s="127">
        <f>'Asset Breakdown'!D15</f>
        <v>0.24402066146050086</v>
      </c>
      <c r="AC19" s="127">
        <f>'Asset Breakdown'!E15</f>
        <v>0</v>
      </c>
      <c r="AD19" s="128">
        <f>'Asset Breakdown'!F15</f>
        <v>0.268256260863179</v>
      </c>
      <c r="AE19" s="129">
        <f t="shared" si="3"/>
        <v>1.0136141217502772</v>
      </c>
      <c r="AF19" s="130">
        <f t="shared" si="3"/>
        <v>1.0138285224626729</v>
      </c>
      <c r="AG19" s="130">
        <f t="shared" si="3"/>
        <v>1.0169753643267403</v>
      </c>
      <c r="AH19" s="130">
        <f t="shared" si="3"/>
        <v>1.0192130514054001</v>
      </c>
      <c r="AI19" s="130">
        <f t="shared" si="3"/>
        <v>1.0192409602216264</v>
      </c>
      <c r="AJ19" s="131">
        <f t="shared" si="3"/>
        <v>1.0176013698308579</v>
      </c>
    </row>
    <row r="20" spans="2:36">
      <c r="B20" s="105" t="s">
        <v>9</v>
      </c>
      <c r="C20" s="123">
        <f>Materials!C18</f>
        <v>1</v>
      </c>
      <c r="D20" s="124">
        <f>Materials!D18</f>
        <v>1</v>
      </c>
      <c r="E20" s="124">
        <f>Materials!E18</f>
        <v>1</v>
      </c>
      <c r="F20" s="124">
        <f>Materials!F18</f>
        <v>1</v>
      </c>
      <c r="G20" s="124">
        <f>Materials!G18</f>
        <v>1</v>
      </c>
      <c r="H20" s="125">
        <f>Materials!H18</f>
        <v>1</v>
      </c>
      <c r="I20" s="123">
        <f>1+'Labour Cost Escalators'!C$6</f>
        <v>1.007382366632013</v>
      </c>
      <c r="J20" s="124">
        <f>1+'Labour Cost Escalators'!D$6</f>
        <v>1.0056672232726016</v>
      </c>
      <c r="K20" s="124">
        <f>1+'Labour Cost Escalators'!E$6</f>
        <v>1.0111315359942339</v>
      </c>
      <c r="L20" s="124">
        <f>1+'Labour Cost Escalators'!F$6</f>
        <v>1.0154814624525972</v>
      </c>
      <c r="M20" s="124">
        <f>1+'Labour Cost Escalators'!G$6</f>
        <v>1.0149247371754644</v>
      </c>
      <c r="N20" s="125">
        <f>1+'Labour Cost Escalators'!H$6</f>
        <v>1.0124905646348452</v>
      </c>
      <c r="O20" s="123">
        <f>1+'Labour Cost Escalators'!C$7</f>
        <v>1.0094582530009248</v>
      </c>
      <c r="P20" s="124">
        <f>1+'Labour Cost Escalators'!D$7</f>
        <v>1.0077853281615945</v>
      </c>
      <c r="Q20" s="124">
        <f>1+'Labour Cost Escalators'!E$7</f>
        <v>1.0126754866837921</v>
      </c>
      <c r="R20" s="124">
        <f>1+'Labour Cost Escalators'!F$7</f>
        <v>1.0163662461231926</v>
      </c>
      <c r="S20" s="124">
        <f>1+'Labour Cost Escalators'!G$7</f>
        <v>1.0172812542854317</v>
      </c>
      <c r="T20" s="125">
        <f>1+'Labour Cost Escalators'!H$7</f>
        <v>1.0143276501131129</v>
      </c>
      <c r="U20" s="123">
        <f>1+'Labour Cost Escalators'!C$8</f>
        <v>1.003273267879063</v>
      </c>
      <c r="V20" s="124">
        <f>1+'Labour Cost Escalators'!D$8</f>
        <v>1.0009413608775726</v>
      </c>
      <c r="W20" s="124">
        <f>1+'Labour Cost Escalators'!E$8</f>
        <v>1.0077014515963223</v>
      </c>
      <c r="X20" s="124">
        <f>1+'Labour Cost Escalators'!F$8</f>
        <v>1.0120861214757895</v>
      </c>
      <c r="Y20" s="124">
        <f>1+'Labour Cost Escalators'!G$8</f>
        <v>1.0126965873269023</v>
      </c>
      <c r="Z20" s="125">
        <f>1+'Labour Cost Escalators'!H$8</f>
        <v>1.0087988143767639</v>
      </c>
      <c r="AA20" s="126">
        <f>'Asset Breakdown'!C14</f>
        <v>1</v>
      </c>
      <c r="AB20" s="127">
        <f>'Asset Breakdown'!D14</f>
        <v>0</v>
      </c>
      <c r="AC20" s="127">
        <f>'Asset Breakdown'!E14</f>
        <v>0</v>
      </c>
      <c r="AD20" s="128">
        <f>'Asset Breakdown'!F14</f>
        <v>0</v>
      </c>
      <c r="AE20" s="129">
        <f t="shared" si="3"/>
        <v>1</v>
      </c>
      <c r="AF20" s="130">
        <f t="shared" si="2"/>
        <v>1</v>
      </c>
      <c r="AG20" s="130">
        <f t="shared" si="2"/>
        <v>1</v>
      </c>
      <c r="AH20" s="130">
        <f t="shared" si="2"/>
        <v>1</v>
      </c>
      <c r="AI20" s="130">
        <f t="shared" si="2"/>
        <v>1</v>
      </c>
      <c r="AJ20" s="131">
        <f t="shared" si="2"/>
        <v>1</v>
      </c>
    </row>
    <row r="21" spans="2:36">
      <c r="B21" s="105" t="s">
        <v>12</v>
      </c>
      <c r="C21" s="123">
        <f>Materials!C19</f>
        <v>1</v>
      </c>
      <c r="D21" s="124">
        <f>Materials!D19</f>
        <v>1</v>
      </c>
      <c r="E21" s="124">
        <f>Materials!E19</f>
        <v>1</v>
      </c>
      <c r="F21" s="124">
        <f>Materials!F19</f>
        <v>1</v>
      </c>
      <c r="G21" s="124">
        <f>Materials!G19</f>
        <v>1</v>
      </c>
      <c r="H21" s="125">
        <f>Materials!H19</f>
        <v>1</v>
      </c>
      <c r="I21" s="123">
        <f>1+'Labour Cost Escalators'!C$6</f>
        <v>1.007382366632013</v>
      </c>
      <c r="J21" s="124">
        <f>1+'Labour Cost Escalators'!D$6</f>
        <v>1.0056672232726016</v>
      </c>
      <c r="K21" s="124">
        <f>1+'Labour Cost Escalators'!E$6</f>
        <v>1.0111315359942339</v>
      </c>
      <c r="L21" s="124">
        <f>1+'Labour Cost Escalators'!F$6</f>
        <v>1.0154814624525972</v>
      </c>
      <c r="M21" s="124">
        <f>1+'Labour Cost Escalators'!G$6</f>
        <v>1.0149247371754644</v>
      </c>
      <c r="N21" s="125">
        <f>1+'Labour Cost Escalators'!H$6</f>
        <v>1.0124905646348452</v>
      </c>
      <c r="O21" s="123">
        <f>1+'Labour Cost Escalators'!C$7</f>
        <v>1.0094582530009248</v>
      </c>
      <c r="P21" s="124">
        <f>1+'Labour Cost Escalators'!D$7</f>
        <v>1.0077853281615945</v>
      </c>
      <c r="Q21" s="124">
        <f>1+'Labour Cost Escalators'!E$7</f>
        <v>1.0126754866837921</v>
      </c>
      <c r="R21" s="124">
        <f>1+'Labour Cost Escalators'!F$7</f>
        <v>1.0163662461231926</v>
      </c>
      <c r="S21" s="124">
        <f>1+'Labour Cost Escalators'!G$7</f>
        <v>1.0172812542854317</v>
      </c>
      <c r="T21" s="125">
        <f>1+'Labour Cost Escalators'!H$7</f>
        <v>1.0143276501131129</v>
      </c>
      <c r="U21" s="123">
        <f>1+'Labour Cost Escalators'!C$8</f>
        <v>1.003273267879063</v>
      </c>
      <c r="V21" s="124">
        <f>1+'Labour Cost Escalators'!D$8</f>
        <v>1.0009413608775726</v>
      </c>
      <c r="W21" s="124">
        <f>1+'Labour Cost Escalators'!E$8</f>
        <v>1.0077014515963223</v>
      </c>
      <c r="X21" s="124">
        <f>1+'Labour Cost Escalators'!F$8</f>
        <v>1.0120861214757895</v>
      </c>
      <c r="Y21" s="124">
        <f>1+'Labour Cost Escalators'!G$8</f>
        <v>1.0126965873269023</v>
      </c>
      <c r="Z21" s="125">
        <f>1+'Labour Cost Escalators'!H$8</f>
        <v>1.0087988143767639</v>
      </c>
      <c r="AA21" s="126">
        <f>'Asset Breakdown'!C17</f>
        <v>1</v>
      </c>
      <c r="AB21" s="127">
        <f>'Asset Breakdown'!D17</f>
        <v>0</v>
      </c>
      <c r="AC21" s="127">
        <f>'Asset Breakdown'!E17</f>
        <v>0</v>
      </c>
      <c r="AD21" s="128">
        <f>'Asset Breakdown'!F17</f>
        <v>0</v>
      </c>
      <c r="AE21" s="129">
        <f t="shared" si="3"/>
        <v>1</v>
      </c>
      <c r="AF21" s="130">
        <f t="shared" si="3"/>
        <v>1</v>
      </c>
      <c r="AG21" s="130">
        <f t="shared" si="3"/>
        <v>1</v>
      </c>
      <c r="AH21" s="130">
        <f t="shared" si="3"/>
        <v>1</v>
      </c>
      <c r="AI21" s="130">
        <f t="shared" si="3"/>
        <v>1</v>
      </c>
      <c r="AJ21" s="131">
        <f t="shared" si="3"/>
        <v>1</v>
      </c>
    </row>
    <row r="22" spans="2:36">
      <c r="B22" s="107" t="s">
        <v>11</v>
      </c>
      <c r="C22" s="132">
        <f>Materials!C20</f>
        <v>1</v>
      </c>
      <c r="D22" s="133">
        <f>Materials!D20</f>
        <v>1</v>
      </c>
      <c r="E22" s="133">
        <f>Materials!E20</f>
        <v>1</v>
      </c>
      <c r="F22" s="133">
        <f>Materials!F20</f>
        <v>1</v>
      </c>
      <c r="G22" s="133">
        <f>Materials!G20</f>
        <v>1</v>
      </c>
      <c r="H22" s="134">
        <f>Materials!H20</f>
        <v>1</v>
      </c>
      <c r="I22" s="132">
        <f>1+'Labour Cost Escalators'!C$6</f>
        <v>1.007382366632013</v>
      </c>
      <c r="J22" s="133">
        <f>1+'Labour Cost Escalators'!D$6</f>
        <v>1.0056672232726016</v>
      </c>
      <c r="K22" s="133">
        <f>1+'Labour Cost Escalators'!E$6</f>
        <v>1.0111315359942339</v>
      </c>
      <c r="L22" s="133">
        <f>1+'Labour Cost Escalators'!F$6</f>
        <v>1.0154814624525972</v>
      </c>
      <c r="M22" s="133">
        <f>1+'Labour Cost Escalators'!G$6</f>
        <v>1.0149247371754644</v>
      </c>
      <c r="N22" s="134">
        <f>1+'Labour Cost Escalators'!H$6</f>
        <v>1.0124905646348452</v>
      </c>
      <c r="O22" s="132">
        <f>1+'Labour Cost Escalators'!C$7</f>
        <v>1.0094582530009248</v>
      </c>
      <c r="P22" s="133">
        <f>1+'Labour Cost Escalators'!D$7</f>
        <v>1.0077853281615945</v>
      </c>
      <c r="Q22" s="133">
        <f>1+'Labour Cost Escalators'!E$7</f>
        <v>1.0126754866837921</v>
      </c>
      <c r="R22" s="133">
        <f>1+'Labour Cost Escalators'!F$7</f>
        <v>1.0163662461231926</v>
      </c>
      <c r="S22" s="133">
        <f>1+'Labour Cost Escalators'!G$7</f>
        <v>1.0172812542854317</v>
      </c>
      <c r="T22" s="134">
        <f>1+'Labour Cost Escalators'!H$7</f>
        <v>1.0143276501131129</v>
      </c>
      <c r="U22" s="132">
        <f>1+'Labour Cost Escalators'!C$8</f>
        <v>1.003273267879063</v>
      </c>
      <c r="V22" s="133">
        <f>1+'Labour Cost Escalators'!D$8</f>
        <v>1.0009413608775726</v>
      </c>
      <c r="W22" s="133">
        <f>1+'Labour Cost Escalators'!E$8</f>
        <v>1.0077014515963223</v>
      </c>
      <c r="X22" s="133">
        <f>1+'Labour Cost Escalators'!F$8</f>
        <v>1.0120861214757895</v>
      </c>
      <c r="Y22" s="133">
        <f>1+'Labour Cost Escalators'!G$8</f>
        <v>1.0126965873269023</v>
      </c>
      <c r="Z22" s="134">
        <f>1+'Labour Cost Escalators'!H$8</f>
        <v>1.0087988143767639</v>
      </c>
      <c r="AA22" s="135">
        <f>'Asset Breakdown'!C16</f>
        <v>1</v>
      </c>
      <c r="AB22" s="136">
        <f>'Asset Breakdown'!D16</f>
        <v>0</v>
      </c>
      <c r="AC22" s="136">
        <f>'Asset Breakdown'!E16</f>
        <v>0</v>
      </c>
      <c r="AD22" s="137">
        <f>'Asset Breakdown'!F16</f>
        <v>0</v>
      </c>
      <c r="AE22" s="138">
        <f t="shared" si="3"/>
        <v>1</v>
      </c>
      <c r="AF22" s="139">
        <f>(D22*$AA22)+(J22*$AB22)+(P22*$AC22)+(V22*$AD22)</f>
        <v>1</v>
      </c>
      <c r="AG22" s="139">
        <f t="shared" si="2"/>
        <v>1</v>
      </c>
      <c r="AH22" s="139">
        <f t="shared" si="2"/>
        <v>1</v>
      </c>
      <c r="AI22" s="139">
        <f t="shared" si="2"/>
        <v>1</v>
      </c>
      <c r="AJ22" s="140">
        <f t="shared" si="2"/>
        <v>1</v>
      </c>
    </row>
  </sheetData>
  <mergeCells count="16">
    <mergeCell ref="AE6:AJ6"/>
    <mergeCell ref="B4:B7"/>
    <mergeCell ref="C4:Z4"/>
    <mergeCell ref="AA4:AD4"/>
    <mergeCell ref="AE4:AJ4"/>
    <mergeCell ref="C5:H6"/>
    <mergeCell ref="I5:Z5"/>
    <mergeCell ref="AA5:AA7"/>
    <mergeCell ref="AB5:AD5"/>
    <mergeCell ref="AE5:AJ5"/>
    <mergeCell ref="I6:N6"/>
    <mergeCell ref="O6:T6"/>
    <mergeCell ref="U6:Z6"/>
    <mergeCell ref="AB6:AB7"/>
    <mergeCell ref="AC6:AC7"/>
    <mergeCell ref="AD6:AD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workbookViewId="0">
      <selection sqref="A1:G1048576"/>
    </sheetView>
  </sheetViews>
  <sheetFormatPr defaultRowHeight="12.75"/>
  <cols>
    <col min="1" max="1" width="46.28515625" style="3" customWidth="1"/>
    <col min="2" max="2" width="10.28515625" style="3" customWidth="1"/>
    <col min="3" max="3" width="9.140625" style="3"/>
    <col min="4" max="4" width="10.7109375" style="3" customWidth="1"/>
    <col min="5" max="6" width="9.140625" style="3"/>
    <col min="7" max="7" width="11.7109375" style="3" bestFit="1" customWidth="1"/>
    <col min="8" max="8" width="12.42578125" style="3" bestFit="1" customWidth="1"/>
    <col min="9" max="9" width="46.28515625" style="3" customWidth="1"/>
    <col min="10" max="10" width="10.28515625" style="3" customWidth="1"/>
    <col min="11" max="11" width="9.140625" style="3"/>
    <col min="12" max="12" width="10.7109375" style="3" customWidth="1"/>
    <col min="13" max="16384" width="9.140625" style="3"/>
  </cols>
  <sheetData>
    <row r="1" spans="1:15" ht="13.5" thickBot="1">
      <c r="A1" s="1" t="s">
        <v>64</v>
      </c>
      <c r="B1" s="2"/>
      <c r="C1" s="2"/>
      <c r="D1" s="2"/>
      <c r="E1" s="2"/>
      <c r="F1" s="2"/>
      <c r="G1" s="2"/>
      <c r="I1" s="1" t="s">
        <v>64</v>
      </c>
      <c r="J1" s="2"/>
      <c r="K1" s="2"/>
      <c r="L1" s="2"/>
      <c r="M1" s="2"/>
      <c r="N1" s="2"/>
      <c r="O1" s="2"/>
    </row>
    <row r="2" spans="1:15" ht="12.75" customHeight="1">
      <c r="A2" s="220" t="s">
        <v>97</v>
      </c>
      <c r="B2" s="4" t="s">
        <v>89</v>
      </c>
      <c r="C2" s="4" t="s">
        <v>90</v>
      </c>
      <c r="D2" s="4" t="s">
        <v>91</v>
      </c>
      <c r="E2" s="4" t="s">
        <v>92</v>
      </c>
      <c r="F2" s="4" t="s">
        <v>93</v>
      </c>
      <c r="G2" s="5" t="s">
        <v>18</v>
      </c>
      <c r="I2" s="220" t="s">
        <v>98</v>
      </c>
      <c r="J2" s="4" t="s">
        <v>89</v>
      </c>
      <c r="K2" s="4" t="s">
        <v>90</v>
      </c>
      <c r="L2" s="4" t="s">
        <v>91</v>
      </c>
      <c r="M2" s="4" t="s">
        <v>92</v>
      </c>
      <c r="N2" s="4" t="s">
        <v>93</v>
      </c>
      <c r="O2" s="5" t="s">
        <v>18</v>
      </c>
    </row>
    <row r="3" spans="1:15">
      <c r="A3" s="221"/>
      <c r="B3" s="6" t="s">
        <v>19</v>
      </c>
      <c r="C3" s="6" t="s">
        <v>19</v>
      </c>
      <c r="D3" s="6" t="s">
        <v>19</v>
      </c>
      <c r="E3" s="6" t="s">
        <v>19</v>
      </c>
      <c r="F3" s="6" t="s">
        <v>19</v>
      </c>
      <c r="G3" s="7" t="s">
        <v>20</v>
      </c>
      <c r="I3" s="221"/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7" t="s">
        <v>20</v>
      </c>
    </row>
    <row r="4" spans="1:15">
      <c r="A4" s="8" t="s">
        <v>21</v>
      </c>
      <c r="B4" s="2">
        <v>21766890.171493191</v>
      </c>
      <c r="C4" s="2">
        <v>22222048.695027165</v>
      </c>
      <c r="D4" s="2">
        <v>20553384.073986255</v>
      </c>
      <c r="E4" s="2">
        <v>21457034.552962001</v>
      </c>
      <c r="F4" s="2">
        <v>28994993.858532742</v>
      </c>
      <c r="G4" s="9">
        <v>114994351.35200135</v>
      </c>
      <c r="H4" s="10"/>
      <c r="I4" s="8" t="s">
        <v>21</v>
      </c>
      <c r="J4" s="2">
        <f t="shared" ref="J4:N10" si="0">B4*$A$35</f>
        <v>22202227.974923056</v>
      </c>
      <c r="K4" s="2">
        <f t="shared" si="0"/>
        <v>22666489.668927711</v>
      </c>
      <c r="L4" s="2">
        <f t="shared" si="0"/>
        <v>20964451.755465981</v>
      </c>
      <c r="M4" s="2">
        <f t="shared" si="0"/>
        <v>21886175.244021241</v>
      </c>
      <c r="N4" s="2">
        <f t="shared" si="0"/>
        <v>29574893.735703398</v>
      </c>
      <c r="O4" s="9">
        <f t="shared" ref="O4:O13" si="1">SUM(J4:N4)</f>
        <v>117294238.37904137</v>
      </c>
    </row>
    <row r="5" spans="1:15">
      <c r="A5" s="8" t="s">
        <v>22</v>
      </c>
      <c r="B5" s="2">
        <v>20279132.798264705</v>
      </c>
      <c r="C5" s="2">
        <v>21542508.638779696</v>
      </c>
      <c r="D5" s="2">
        <v>21953673.618399978</v>
      </c>
      <c r="E5" s="2">
        <v>22315468.97517683</v>
      </c>
      <c r="F5" s="2">
        <v>21710281.26215855</v>
      </c>
      <c r="G5" s="9">
        <v>107801065.29277974</v>
      </c>
      <c r="H5" s="10"/>
      <c r="I5" s="8" t="s">
        <v>22</v>
      </c>
      <c r="J5" s="2">
        <f>B5*$A$35</f>
        <v>20684715.454229999</v>
      </c>
      <c r="K5" s="2">
        <f t="shared" si="0"/>
        <v>21973358.811555289</v>
      </c>
      <c r="L5" s="2">
        <f t="shared" si="0"/>
        <v>22392747.090767976</v>
      </c>
      <c r="M5" s="2">
        <f t="shared" si="0"/>
        <v>22761778.354680367</v>
      </c>
      <c r="N5" s="2">
        <f t="shared" si="0"/>
        <v>22144486.887401722</v>
      </c>
      <c r="O5" s="9">
        <f t="shared" si="1"/>
        <v>109957086.59863538</v>
      </c>
    </row>
    <row r="6" spans="1:15">
      <c r="A6" s="8" t="s">
        <v>23</v>
      </c>
      <c r="B6" s="2">
        <v>13889005.421401773</v>
      </c>
      <c r="C6" s="2">
        <v>17313583.80144079</v>
      </c>
      <c r="D6" s="2">
        <v>13699367.385276221</v>
      </c>
      <c r="E6" s="2">
        <v>7129418.6969070397</v>
      </c>
      <c r="F6" s="2">
        <v>7254634.7398700546</v>
      </c>
      <c r="G6" s="9">
        <v>59286010.044895887</v>
      </c>
      <c r="H6" s="10"/>
      <c r="I6" s="8" t="s">
        <v>23</v>
      </c>
      <c r="J6" s="2">
        <f t="shared" si="0"/>
        <v>14166785.529829808</v>
      </c>
      <c r="K6" s="2">
        <f t="shared" si="0"/>
        <v>17659855.477469608</v>
      </c>
      <c r="L6" s="2">
        <f t="shared" si="0"/>
        <v>13973354.732981745</v>
      </c>
      <c r="M6" s="2">
        <f t="shared" si="0"/>
        <v>7272007.0708451802</v>
      </c>
      <c r="N6" s="2">
        <f t="shared" si="0"/>
        <v>7399727.434667456</v>
      </c>
      <c r="O6" s="9">
        <f t="shared" si="1"/>
        <v>60471730.245793797</v>
      </c>
    </row>
    <row r="7" spans="1:15">
      <c r="A7" s="8" t="s">
        <v>24</v>
      </c>
      <c r="B7" s="2">
        <v>1557240.6105026656</v>
      </c>
      <c r="C7" s="2">
        <v>1562074.1596058733</v>
      </c>
      <c r="D7" s="2">
        <v>1565511.2469586944</v>
      </c>
      <c r="E7" s="2">
        <v>1565554.1149004183</v>
      </c>
      <c r="F7" s="2">
        <v>1563035.7040601978</v>
      </c>
      <c r="G7" s="9">
        <v>7813415.8360278495</v>
      </c>
      <c r="H7" s="10"/>
      <c r="I7" s="8" t="s">
        <v>24</v>
      </c>
      <c r="J7" s="2">
        <f t="shared" si="0"/>
        <v>1588385.4227127191</v>
      </c>
      <c r="K7" s="2">
        <f t="shared" si="0"/>
        <v>1593315.6427979907</v>
      </c>
      <c r="L7" s="2">
        <f t="shared" si="0"/>
        <v>1596821.4718978684</v>
      </c>
      <c r="M7" s="2">
        <f t="shared" si="0"/>
        <v>1596865.1971984268</v>
      </c>
      <c r="N7" s="2">
        <f t="shared" si="0"/>
        <v>1594296.4181414018</v>
      </c>
      <c r="O7" s="9">
        <f t="shared" si="1"/>
        <v>7969684.1527484078</v>
      </c>
    </row>
    <row r="8" spans="1:15">
      <c r="A8" s="8" t="s">
        <v>94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9">
        <v>0</v>
      </c>
      <c r="H8" s="10"/>
      <c r="I8" s="8" t="s">
        <v>94</v>
      </c>
      <c r="J8" s="2">
        <f t="shared" si="0"/>
        <v>0</v>
      </c>
      <c r="K8" s="2">
        <f t="shared" si="0"/>
        <v>0</v>
      </c>
      <c r="L8" s="2">
        <f t="shared" si="0"/>
        <v>0</v>
      </c>
      <c r="M8" s="2">
        <f t="shared" si="0"/>
        <v>0</v>
      </c>
      <c r="N8" s="2">
        <f t="shared" si="0"/>
        <v>0</v>
      </c>
      <c r="O8" s="9">
        <f t="shared" ref="O8" si="2">SUM(J8:N8)</f>
        <v>0</v>
      </c>
    </row>
    <row r="9" spans="1:15">
      <c r="A9" s="8" t="s">
        <v>25</v>
      </c>
      <c r="B9" s="2">
        <v>2820876.4809001419</v>
      </c>
      <c r="C9" s="2">
        <v>2829632.253702723</v>
      </c>
      <c r="D9" s="2">
        <v>18166453.428249851</v>
      </c>
      <c r="E9" s="2">
        <v>15942559.403402595</v>
      </c>
      <c r="F9" s="2">
        <v>3704068.9861843232</v>
      </c>
      <c r="G9" s="9">
        <v>43463590.55243963</v>
      </c>
      <c r="H9" s="10"/>
      <c r="I9" s="8" t="s">
        <v>25</v>
      </c>
      <c r="J9" s="2">
        <f t="shared" si="0"/>
        <v>2877294.0105181448</v>
      </c>
      <c r="K9" s="2">
        <f t="shared" si="0"/>
        <v>2886224.8987767776</v>
      </c>
      <c r="L9" s="2">
        <f t="shared" si="0"/>
        <v>18529782.496814847</v>
      </c>
      <c r="M9" s="2">
        <f t="shared" si="0"/>
        <v>16261410.591470648</v>
      </c>
      <c r="N9" s="2">
        <f t="shared" si="0"/>
        <v>3778150.3659080099</v>
      </c>
      <c r="O9" s="9">
        <f t="shared" si="1"/>
        <v>44332862.363488428</v>
      </c>
    </row>
    <row r="10" spans="1:15">
      <c r="A10" s="8" t="s">
        <v>26</v>
      </c>
      <c r="B10" s="11">
        <v>-6357622.5499282461</v>
      </c>
      <c r="C10" s="11">
        <v>-6748034.6471497808</v>
      </c>
      <c r="D10" s="11">
        <v>-6787168.8417068897</v>
      </c>
      <c r="E10" s="11">
        <v>-6942913.0155956335</v>
      </c>
      <c r="F10" s="11">
        <v>-6668527.0778990453</v>
      </c>
      <c r="G10" s="12">
        <v>-33504266.132279597</v>
      </c>
      <c r="H10" s="10"/>
      <c r="I10" s="8" t="s">
        <v>26</v>
      </c>
      <c r="J10" s="11">
        <f>B10*$A$35</f>
        <v>-6484775.0009268112</v>
      </c>
      <c r="K10" s="11">
        <f t="shared" si="0"/>
        <v>-6882995.3400927763</v>
      </c>
      <c r="L10" s="11">
        <f t="shared" si="0"/>
        <v>-6922912.218541028</v>
      </c>
      <c r="M10" s="11">
        <f t="shared" si="0"/>
        <v>-7081771.2759075463</v>
      </c>
      <c r="N10" s="11">
        <f t="shared" si="0"/>
        <v>-6801897.619457026</v>
      </c>
      <c r="O10" s="12">
        <f t="shared" si="1"/>
        <v>-34174351.454925187</v>
      </c>
    </row>
    <row r="11" spans="1:15">
      <c r="A11" s="8" t="s">
        <v>63</v>
      </c>
      <c r="B11" s="11">
        <v>-154047</v>
      </c>
      <c r="C11" s="11">
        <v>-247362</v>
      </c>
      <c r="D11" s="11">
        <v>-157887</v>
      </c>
      <c r="E11" s="11">
        <v>-225783</v>
      </c>
      <c r="F11" s="11">
        <v>-250944</v>
      </c>
      <c r="G11" s="12">
        <v>-1036023</v>
      </c>
      <c r="H11" s="10"/>
      <c r="I11" s="8" t="s">
        <v>63</v>
      </c>
      <c r="J11" s="11">
        <f t="shared" ref="J11" si="3">B11*$A$35</f>
        <v>-157127.94</v>
      </c>
      <c r="K11" s="11">
        <f t="shared" ref="K11" si="4">C11*$A$35</f>
        <v>-252309.24</v>
      </c>
      <c r="L11" s="11">
        <f t="shared" ref="L11" si="5">D11*$A$35</f>
        <v>-161044.74</v>
      </c>
      <c r="M11" s="11">
        <f t="shared" ref="M11" si="6">E11*$A$35</f>
        <v>-230298.66</v>
      </c>
      <c r="N11" s="11">
        <f t="shared" ref="N11" si="7">F11*$A$35</f>
        <v>-255962.88</v>
      </c>
      <c r="O11" s="12">
        <f t="shared" ref="O11" si="8">SUM(J11:N11)</f>
        <v>-1056743.46</v>
      </c>
    </row>
    <row r="12" spans="1:15">
      <c r="A12" s="8" t="s">
        <v>27</v>
      </c>
      <c r="B12" s="2">
        <v>7029502.3200000003</v>
      </c>
      <c r="C12" s="2">
        <v>3747927.1399999997</v>
      </c>
      <c r="D12" s="2">
        <v>3426174.98</v>
      </c>
      <c r="E12" s="2">
        <v>2498978.56</v>
      </c>
      <c r="F12" s="2">
        <v>3055348.75</v>
      </c>
      <c r="G12" s="9">
        <v>19757931.75</v>
      </c>
      <c r="H12" s="10"/>
      <c r="I12" s="8" t="s">
        <v>27</v>
      </c>
      <c r="J12" s="2">
        <f t="shared" ref="J12:N13" si="9">B12*$A$35</f>
        <v>7170092.3664000006</v>
      </c>
      <c r="K12" s="2">
        <f t="shared" si="9"/>
        <v>3822885.6827999996</v>
      </c>
      <c r="L12" s="2">
        <f t="shared" si="9"/>
        <v>3494698.4796000002</v>
      </c>
      <c r="M12" s="2">
        <f t="shared" si="9"/>
        <v>2548958.1312000002</v>
      </c>
      <c r="N12" s="2">
        <f t="shared" si="9"/>
        <v>3116455.7250000001</v>
      </c>
      <c r="O12" s="9">
        <f t="shared" si="1"/>
        <v>20153090.385000002</v>
      </c>
    </row>
    <row r="13" spans="1:15">
      <c r="A13" s="8" t="s">
        <v>28</v>
      </c>
      <c r="B13" s="2">
        <v>314390.95977231389</v>
      </c>
      <c r="C13" s="2">
        <v>1763484.0586825165</v>
      </c>
      <c r="D13" s="2">
        <v>2024600.608212556</v>
      </c>
      <c r="E13" s="2">
        <v>553583.42060575599</v>
      </c>
      <c r="F13" s="2">
        <v>52703.824171504282</v>
      </c>
      <c r="G13" s="9">
        <v>4708762.8714446463</v>
      </c>
      <c r="H13" s="10"/>
      <c r="I13" s="8" t="s">
        <v>28</v>
      </c>
      <c r="J13" s="2">
        <f t="shared" si="9"/>
        <v>320678.77896776015</v>
      </c>
      <c r="K13" s="2">
        <f t="shared" si="9"/>
        <v>1798753.7398561668</v>
      </c>
      <c r="L13" s="2">
        <f t="shared" si="9"/>
        <v>2065092.6203768072</v>
      </c>
      <c r="M13" s="2">
        <f t="shared" si="9"/>
        <v>564655.08901787107</v>
      </c>
      <c r="N13" s="2">
        <f t="shared" si="9"/>
        <v>53757.900654934369</v>
      </c>
      <c r="O13" s="9">
        <f t="shared" si="1"/>
        <v>4802938.1288735392</v>
      </c>
    </row>
    <row r="14" spans="1:15" ht="13.5" thickBot="1">
      <c r="A14" s="13" t="s">
        <v>29</v>
      </c>
      <c r="B14" s="14">
        <v>61145369.212406538</v>
      </c>
      <c r="C14" s="14">
        <v>63985862.100088984</v>
      </c>
      <c r="D14" s="14">
        <v>74444109.499376684</v>
      </c>
      <c r="E14" s="14">
        <v>64293901.708359011</v>
      </c>
      <c r="F14" s="14">
        <v>59415596.047078326</v>
      </c>
      <c r="G14" s="15">
        <v>323284838.56730956</v>
      </c>
      <c r="H14" s="16"/>
      <c r="I14" s="13" t="s">
        <v>29</v>
      </c>
      <c r="J14" s="14">
        <f t="shared" ref="J14:O14" si="10">SUM(J4:J13)</f>
        <v>62368276.596654691</v>
      </c>
      <c r="K14" s="14">
        <f t="shared" si="10"/>
        <v>65265579.342090763</v>
      </c>
      <c r="L14" s="14">
        <f t="shared" si="10"/>
        <v>75932991.68936421</v>
      </c>
      <c r="M14" s="14">
        <f t="shared" si="10"/>
        <v>65579779.742526188</v>
      </c>
      <c r="N14" s="14">
        <f t="shared" si="10"/>
        <v>60603907.968019895</v>
      </c>
      <c r="O14" s="15">
        <f t="shared" si="10"/>
        <v>329750535.33865577</v>
      </c>
    </row>
    <row r="15" spans="1:15">
      <c r="B15" s="2"/>
      <c r="C15" s="2"/>
      <c r="D15" s="2"/>
      <c r="E15" s="2"/>
      <c r="F15" s="2"/>
    </row>
    <row r="16" spans="1:15" ht="13.5" thickBot="1">
      <c r="A16" s="1" t="s">
        <v>30</v>
      </c>
      <c r="I16" s="1" t="s">
        <v>30</v>
      </c>
    </row>
    <row r="17" spans="1:15" ht="13.5" customHeight="1">
      <c r="A17" s="220" t="s">
        <v>97</v>
      </c>
      <c r="B17" s="4" t="s">
        <v>89</v>
      </c>
      <c r="C17" s="4" t="s">
        <v>90</v>
      </c>
      <c r="D17" s="4" t="s">
        <v>91</v>
      </c>
      <c r="E17" s="4" t="s">
        <v>92</v>
      </c>
      <c r="F17" s="4" t="s">
        <v>93</v>
      </c>
      <c r="G17" s="17" t="s">
        <v>18</v>
      </c>
      <c r="I17" s="220" t="s">
        <v>98</v>
      </c>
      <c r="J17" s="4" t="s">
        <v>89</v>
      </c>
      <c r="K17" s="4" t="s">
        <v>90</v>
      </c>
      <c r="L17" s="4" t="s">
        <v>91</v>
      </c>
      <c r="M17" s="4" t="s">
        <v>92</v>
      </c>
      <c r="N17" s="4" t="s">
        <v>93</v>
      </c>
      <c r="O17" s="17" t="s">
        <v>18</v>
      </c>
    </row>
    <row r="18" spans="1:15">
      <c r="A18" s="221"/>
      <c r="B18" s="6" t="s">
        <v>19</v>
      </c>
      <c r="C18" s="6" t="s">
        <v>19</v>
      </c>
      <c r="D18" s="6" t="s">
        <v>19</v>
      </c>
      <c r="E18" s="6" t="s">
        <v>19</v>
      </c>
      <c r="F18" s="6" t="s">
        <v>19</v>
      </c>
      <c r="G18" s="18" t="s">
        <v>19</v>
      </c>
      <c r="I18" s="221"/>
      <c r="J18" s="6" t="s">
        <v>19</v>
      </c>
      <c r="K18" s="6" t="s">
        <v>19</v>
      </c>
      <c r="L18" s="6" t="s">
        <v>19</v>
      </c>
      <c r="M18" s="6" t="s">
        <v>19</v>
      </c>
      <c r="N18" s="6" t="s">
        <v>19</v>
      </c>
      <c r="O18" s="18" t="s">
        <v>19</v>
      </c>
    </row>
    <row r="19" spans="1:15">
      <c r="A19" s="19" t="s">
        <v>31</v>
      </c>
      <c r="B19" s="11">
        <v>0</v>
      </c>
      <c r="C19" s="2">
        <v>0</v>
      </c>
      <c r="D19" s="2">
        <v>0</v>
      </c>
      <c r="E19" s="2">
        <v>0</v>
      </c>
      <c r="F19" s="2">
        <v>0</v>
      </c>
      <c r="G19" s="9">
        <v>0</v>
      </c>
      <c r="I19" s="19" t="s">
        <v>31</v>
      </c>
      <c r="J19" s="2">
        <f t="shared" ref="J19:N21" si="11">B19*$A$35</f>
        <v>0</v>
      </c>
      <c r="K19" s="2">
        <f t="shared" si="11"/>
        <v>0</v>
      </c>
      <c r="L19" s="2">
        <f t="shared" si="11"/>
        <v>0</v>
      </c>
      <c r="M19" s="2">
        <f t="shared" si="11"/>
        <v>0</v>
      </c>
      <c r="N19" s="2">
        <f t="shared" si="11"/>
        <v>0</v>
      </c>
      <c r="O19" s="9">
        <f>SUM(J19:N19)</f>
        <v>0</v>
      </c>
    </row>
    <row r="20" spans="1:15">
      <c r="A20" s="8" t="s">
        <v>26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2">
        <v>0</v>
      </c>
      <c r="H20" s="10"/>
      <c r="I20" s="8" t="s">
        <v>26</v>
      </c>
      <c r="J20" s="11">
        <f t="shared" si="11"/>
        <v>0</v>
      </c>
      <c r="K20" s="11">
        <f t="shared" si="11"/>
        <v>0</v>
      </c>
      <c r="L20" s="11">
        <f t="shared" si="11"/>
        <v>0</v>
      </c>
      <c r="M20" s="11">
        <f t="shared" si="11"/>
        <v>0</v>
      </c>
      <c r="N20" s="11">
        <f t="shared" si="11"/>
        <v>0</v>
      </c>
      <c r="O20" s="12">
        <f t="shared" ref="O20" si="12">SUM(J20:N20)</f>
        <v>0</v>
      </c>
    </row>
    <row r="21" spans="1:15">
      <c r="A21" s="19" t="s">
        <v>32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9">
        <v>0</v>
      </c>
      <c r="I21" s="19" t="s">
        <v>32</v>
      </c>
      <c r="J21" s="2">
        <f t="shared" si="11"/>
        <v>0</v>
      </c>
      <c r="K21" s="2">
        <f t="shared" si="11"/>
        <v>0</v>
      </c>
      <c r="L21" s="2">
        <f t="shared" si="11"/>
        <v>0</v>
      </c>
      <c r="M21" s="2">
        <f t="shared" si="11"/>
        <v>0</v>
      </c>
      <c r="N21" s="2">
        <f t="shared" si="11"/>
        <v>0</v>
      </c>
      <c r="O21" s="9">
        <f>SUM(J21:N21)</f>
        <v>0</v>
      </c>
    </row>
    <row r="22" spans="1:15" ht="13.5" thickBot="1">
      <c r="A22" s="20" t="s">
        <v>29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5">
        <v>0</v>
      </c>
      <c r="I22" s="20" t="s">
        <v>29</v>
      </c>
      <c r="J22" s="14">
        <f t="shared" ref="J22:O22" si="13">SUM(J19:J21)</f>
        <v>0</v>
      </c>
      <c r="K22" s="14">
        <f t="shared" si="13"/>
        <v>0</v>
      </c>
      <c r="L22" s="14">
        <f t="shared" si="13"/>
        <v>0</v>
      </c>
      <c r="M22" s="14">
        <f t="shared" si="13"/>
        <v>0</v>
      </c>
      <c r="N22" s="14">
        <f t="shared" si="13"/>
        <v>0</v>
      </c>
      <c r="O22" s="15">
        <f t="shared" si="13"/>
        <v>0</v>
      </c>
    </row>
    <row r="23" spans="1:15" ht="13.5" thickTop="1"/>
    <row r="24" spans="1:15" ht="13.5" thickBot="1">
      <c r="A24" s="1" t="s">
        <v>33</v>
      </c>
      <c r="I24" s="1" t="s">
        <v>33</v>
      </c>
    </row>
    <row r="25" spans="1:15" ht="13.5" customHeight="1">
      <c r="A25" s="220" t="s">
        <v>97</v>
      </c>
      <c r="B25" s="4" t="s">
        <v>89</v>
      </c>
      <c r="C25" s="4" t="s">
        <v>90</v>
      </c>
      <c r="D25" s="4" t="s">
        <v>91</v>
      </c>
      <c r="E25" s="4" t="s">
        <v>92</v>
      </c>
      <c r="F25" s="4" t="s">
        <v>93</v>
      </c>
      <c r="G25" s="17" t="s">
        <v>18</v>
      </c>
      <c r="I25" s="220" t="s">
        <v>98</v>
      </c>
      <c r="J25" s="4" t="s">
        <v>89</v>
      </c>
      <c r="K25" s="4" t="s">
        <v>90</v>
      </c>
      <c r="L25" s="4" t="s">
        <v>91</v>
      </c>
      <c r="M25" s="4" t="s">
        <v>92</v>
      </c>
      <c r="N25" s="4" t="s">
        <v>93</v>
      </c>
      <c r="O25" s="17" t="s">
        <v>18</v>
      </c>
    </row>
    <row r="26" spans="1:15">
      <c r="A26" s="221"/>
      <c r="B26" s="6" t="s">
        <v>19</v>
      </c>
      <c r="C26" s="6" t="s">
        <v>19</v>
      </c>
      <c r="D26" s="6" t="s">
        <v>19</v>
      </c>
      <c r="E26" s="6" t="s">
        <v>19</v>
      </c>
      <c r="F26" s="6" t="s">
        <v>19</v>
      </c>
      <c r="G26" s="18" t="s">
        <v>19</v>
      </c>
      <c r="I26" s="221"/>
      <c r="J26" s="6" t="s">
        <v>19</v>
      </c>
      <c r="K26" s="6" t="s">
        <v>19</v>
      </c>
      <c r="L26" s="6" t="s">
        <v>19</v>
      </c>
      <c r="M26" s="6" t="s">
        <v>19</v>
      </c>
      <c r="N26" s="6" t="s">
        <v>19</v>
      </c>
      <c r="O26" s="18" t="s">
        <v>19</v>
      </c>
    </row>
    <row r="27" spans="1:15">
      <c r="A27" s="19" t="s">
        <v>34</v>
      </c>
      <c r="B27" s="2">
        <v>3390984.6881829267</v>
      </c>
      <c r="C27" s="2">
        <v>3409260.8234259896</v>
      </c>
      <c r="D27" s="2">
        <v>3413556.7300694236</v>
      </c>
      <c r="E27" s="2">
        <v>3417215.8666454637</v>
      </c>
      <c r="F27" s="2">
        <v>3431380.44286747</v>
      </c>
      <c r="G27" s="9">
        <v>17062398.551191274</v>
      </c>
      <c r="I27" s="19" t="s">
        <v>34</v>
      </c>
      <c r="J27" s="2">
        <f t="shared" ref="J27:N30" si="14">B27*$A$35</f>
        <v>3458804.3819465851</v>
      </c>
      <c r="K27" s="2">
        <f t="shared" si="14"/>
        <v>3477446.0398945096</v>
      </c>
      <c r="L27" s="2">
        <f t="shared" si="14"/>
        <v>3481827.8646708122</v>
      </c>
      <c r="M27" s="2">
        <f t="shared" si="14"/>
        <v>3485560.1839783732</v>
      </c>
      <c r="N27" s="2">
        <f t="shared" si="14"/>
        <v>3500008.0517248195</v>
      </c>
      <c r="O27" s="9">
        <f>SUM(J27:N27)</f>
        <v>17403646.522215098</v>
      </c>
    </row>
    <row r="28" spans="1:15">
      <c r="A28" s="8" t="s">
        <v>26</v>
      </c>
      <c r="B28" s="11">
        <v>-3730083.1570012197</v>
      </c>
      <c r="C28" s="11">
        <v>-3750186.9057685882</v>
      </c>
      <c r="D28" s="11">
        <v>-3754912.4030763651</v>
      </c>
      <c r="E28" s="11">
        <v>-3758937.45331001</v>
      </c>
      <c r="F28" s="11">
        <v>-3774518.487154217</v>
      </c>
      <c r="G28" s="12">
        <v>-18768638.406310398</v>
      </c>
      <c r="H28" s="10"/>
      <c r="I28" s="8" t="s">
        <v>26</v>
      </c>
      <c r="J28" s="11">
        <f t="shared" si="14"/>
        <v>-3804684.8201412442</v>
      </c>
      <c r="K28" s="11">
        <f t="shared" si="14"/>
        <v>-3825190.6438839599</v>
      </c>
      <c r="L28" s="11">
        <f t="shared" si="14"/>
        <v>-3830010.6511378926</v>
      </c>
      <c r="M28" s="11">
        <f t="shared" si="14"/>
        <v>-3834116.2023762101</v>
      </c>
      <c r="N28" s="11">
        <f t="shared" si="14"/>
        <v>-3850008.8568973015</v>
      </c>
      <c r="O28" s="12">
        <f t="shared" ref="O28" si="15">SUM(J28:N28)</f>
        <v>-19144011.17443661</v>
      </c>
    </row>
    <row r="29" spans="1:15">
      <c r="A29" s="19" t="s">
        <v>35</v>
      </c>
      <c r="B29" s="2">
        <v>93003.977251441946</v>
      </c>
      <c r="C29" s="2">
        <v>93529.495607883335</v>
      </c>
      <c r="D29" s="2">
        <v>93618.039201136518</v>
      </c>
      <c r="E29" s="2">
        <v>93721.056913439301</v>
      </c>
      <c r="F29" s="2">
        <v>94144.557134522096</v>
      </c>
      <c r="G29" s="9">
        <v>468017.12610842322</v>
      </c>
      <c r="I29" s="19" t="s">
        <v>35</v>
      </c>
      <c r="J29" s="2">
        <f t="shared" si="14"/>
        <v>94864.056796470788</v>
      </c>
      <c r="K29" s="2">
        <f t="shared" si="14"/>
        <v>95400.085520041001</v>
      </c>
      <c r="L29" s="2">
        <f t="shared" si="14"/>
        <v>95490.399985159253</v>
      </c>
      <c r="M29" s="2">
        <f t="shared" si="14"/>
        <v>95595.478051708094</v>
      </c>
      <c r="N29" s="2">
        <f t="shared" si="14"/>
        <v>96027.448277212534</v>
      </c>
      <c r="O29" s="9">
        <f>SUM(J29:N29)</f>
        <v>477377.46863059164</v>
      </c>
    </row>
    <row r="30" spans="1:15">
      <c r="A30" s="8" t="s">
        <v>26</v>
      </c>
      <c r="B30" s="11">
        <v>-102304.37497658616</v>
      </c>
      <c r="C30" s="11">
        <v>-102882.44516867171</v>
      </c>
      <c r="D30" s="11">
        <v>-102979.84312125016</v>
      </c>
      <c r="E30" s="11">
        <v>-103093.16260478325</v>
      </c>
      <c r="F30" s="11">
        <v>-103559.0128479743</v>
      </c>
      <c r="G30" s="12">
        <v>-514818.83871926559</v>
      </c>
      <c r="H30" s="10"/>
      <c r="I30" s="8" t="s">
        <v>26</v>
      </c>
      <c r="J30" s="11">
        <f t="shared" si="14"/>
        <v>-104350.46247611789</v>
      </c>
      <c r="K30" s="11">
        <f t="shared" si="14"/>
        <v>-104940.09407204515</v>
      </c>
      <c r="L30" s="11">
        <f t="shared" si="14"/>
        <v>-105039.43998367517</v>
      </c>
      <c r="M30" s="11">
        <f t="shared" si="14"/>
        <v>-105155.02585687891</v>
      </c>
      <c r="N30" s="11">
        <f t="shared" si="14"/>
        <v>-105630.19310493379</v>
      </c>
      <c r="O30" s="12">
        <f t="shared" ref="O30" si="16">SUM(J30:N30)</f>
        <v>-525115.21549365087</v>
      </c>
    </row>
    <row r="31" spans="1:15" ht="13.5" thickBot="1">
      <c r="A31" s="20" t="s">
        <v>29</v>
      </c>
      <c r="B31" s="25">
        <v>-348398.86654343718</v>
      </c>
      <c r="C31" s="25">
        <v>-350279.03190338699</v>
      </c>
      <c r="D31" s="25">
        <v>-350717.47692705522</v>
      </c>
      <c r="E31" s="25">
        <v>-351093.69235589023</v>
      </c>
      <c r="F31" s="25">
        <v>-352552.50000019919</v>
      </c>
      <c r="G31" s="26">
        <v>-1753041.5677299662</v>
      </c>
      <c r="H31" s="58"/>
      <c r="I31" s="59" t="s">
        <v>29</v>
      </c>
      <c r="J31" s="25">
        <f>SUM(J27:J30)</f>
        <v>-355366.84387430619</v>
      </c>
      <c r="K31" s="25">
        <f t="shared" ref="K31:O31" si="17">SUM(K27:K30)</f>
        <v>-357284.61254145438</v>
      </c>
      <c r="L31" s="25">
        <f t="shared" si="17"/>
        <v>-357731.82646559639</v>
      </c>
      <c r="M31" s="25">
        <f t="shared" si="17"/>
        <v>-358115.56620300777</v>
      </c>
      <c r="N31" s="25">
        <f t="shared" si="17"/>
        <v>-359603.55000020331</v>
      </c>
      <c r="O31" s="26">
        <f t="shared" si="17"/>
        <v>-1788102.3990845713</v>
      </c>
    </row>
    <row r="32" spans="1:15" ht="13.5" thickTop="1"/>
    <row r="33" spans="1:15">
      <c r="A33" s="1" t="s">
        <v>62</v>
      </c>
      <c r="B33" s="2"/>
      <c r="C33" s="2"/>
      <c r="D33" s="2"/>
      <c r="E33" s="2"/>
      <c r="F33" s="2"/>
      <c r="I33" s="1"/>
      <c r="J33" s="2"/>
      <c r="K33" s="2"/>
      <c r="L33" s="2"/>
      <c r="M33" s="2"/>
      <c r="N33" s="2"/>
    </row>
    <row r="34" spans="1:15">
      <c r="A34" s="21">
        <v>0.02</v>
      </c>
      <c r="B34" s="21"/>
      <c r="C34" s="21"/>
      <c r="D34" s="21"/>
      <c r="E34" s="21"/>
      <c r="F34" s="21"/>
      <c r="I34" s="21"/>
      <c r="J34" s="21"/>
      <c r="K34" s="21"/>
      <c r="L34" s="21"/>
      <c r="M34" s="21"/>
      <c r="N34" s="21"/>
    </row>
    <row r="35" spans="1:15">
      <c r="A35" s="22">
        <v>1.02</v>
      </c>
      <c r="B35" s="23"/>
      <c r="C35" s="23"/>
      <c r="D35" s="23"/>
      <c r="E35" s="23"/>
      <c r="F35" s="23"/>
      <c r="I35" s="23"/>
      <c r="J35" s="23"/>
      <c r="K35" s="23"/>
      <c r="L35" s="23"/>
      <c r="M35" s="23"/>
      <c r="N35" s="23"/>
    </row>
    <row r="37" spans="1:15" ht="13.5" thickBot="1">
      <c r="A37" s="1" t="s">
        <v>36</v>
      </c>
      <c r="B37" s="2"/>
      <c r="C37" s="2"/>
      <c r="D37" s="2"/>
      <c r="E37" s="2"/>
      <c r="F37" s="2"/>
      <c r="G37" s="2"/>
      <c r="I37" s="1" t="s">
        <v>36</v>
      </c>
      <c r="J37" s="2"/>
      <c r="K37" s="2"/>
      <c r="L37" s="2"/>
      <c r="M37" s="2"/>
      <c r="N37" s="2"/>
      <c r="O37" s="2"/>
    </row>
    <row r="38" spans="1:15" ht="12.75" customHeight="1">
      <c r="A38" s="220" t="s">
        <v>97</v>
      </c>
      <c r="B38" s="4" t="s">
        <v>89</v>
      </c>
      <c r="C38" s="4" t="s">
        <v>90</v>
      </c>
      <c r="D38" s="4" t="s">
        <v>91</v>
      </c>
      <c r="E38" s="4" t="s">
        <v>92</v>
      </c>
      <c r="F38" s="4" t="s">
        <v>93</v>
      </c>
      <c r="G38" s="5" t="s">
        <v>18</v>
      </c>
      <c r="I38" s="220" t="s">
        <v>98</v>
      </c>
      <c r="J38" s="4" t="s">
        <v>89</v>
      </c>
      <c r="K38" s="4" t="s">
        <v>90</v>
      </c>
      <c r="L38" s="4" t="s">
        <v>91</v>
      </c>
      <c r="M38" s="4" t="s">
        <v>92</v>
      </c>
      <c r="N38" s="4" t="s">
        <v>93</v>
      </c>
      <c r="O38" s="5" t="s">
        <v>18</v>
      </c>
    </row>
    <row r="39" spans="1:15">
      <c r="A39" s="221"/>
      <c r="B39" s="6" t="s">
        <v>19</v>
      </c>
      <c r="C39" s="6" t="s">
        <v>19</v>
      </c>
      <c r="D39" s="6" t="s">
        <v>19</v>
      </c>
      <c r="E39" s="6" t="s">
        <v>19</v>
      </c>
      <c r="F39" s="6" t="s">
        <v>19</v>
      </c>
      <c r="G39" s="7" t="s">
        <v>20</v>
      </c>
      <c r="I39" s="221"/>
      <c r="J39" s="6" t="s">
        <v>19</v>
      </c>
      <c r="K39" s="6" t="s">
        <v>19</v>
      </c>
      <c r="L39" s="6" t="s">
        <v>19</v>
      </c>
      <c r="M39" s="6" t="s">
        <v>19</v>
      </c>
      <c r="N39" s="6" t="s">
        <v>19</v>
      </c>
      <c r="O39" s="7" t="s">
        <v>20</v>
      </c>
    </row>
    <row r="40" spans="1:15">
      <c r="A40" s="8" t="s">
        <v>37</v>
      </c>
      <c r="B40" s="2">
        <v>8230802.7005298948</v>
      </c>
      <c r="C40" s="2">
        <v>8864037.4110757262</v>
      </c>
      <c r="D40" s="2">
        <v>8783183.3056120407</v>
      </c>
      <c r="E40" s="2">
        <v>9131235.1957413815</v>
      </c>
      <c r="F40" s="2">
        <v>8477740.1741107684</v>
      </c>
      <c r="G40" s="9">
        <v>43486998.787069812</v>
      </c>
      <c r="H40" s="10"/>
      <c r="I40" s="8" t="s">
        <v>37</v>
      </c>
      <c r="J40" s="2">
        <f>B40*$A$35</f>
        <v>8395418.7545404937</v>
      </c>
      <c r="K40" s="2">
        <f t="shared" ref="K40:N46" si="18">C40*$A$35</f>
        <v>9041318.1592972409</v>
      </c>
      <c r="L40" s="2">
        <f t="shared" si="18"/>
        <v>8958846.9717242811</v>
      </c>
      <c r="M40" s="2">
        <f t="shared" si="18"/>
        <v>9313859.8996562101</v>
      </c>
      <c r="N40" s="2">
        <f t="shared" si="18"/>
        <v>8647294.9775929842</v>
      </c>
      <c r="O40" s="9">
        <f t="shared" ref="O40:O46" si="19">SUM(J40:N40)</f>
        <v>44356738.762811206</v>
      </c>
    </row>
    <row r="41" spans="1:15">
      <c r="A41" s="8" t="s">
        <v>38</v>
      </c>
      <c r="B41" s="2">
        <v>6179.5423326388564</v>
      </c>
      <c r="C41" s="2">
        <v>6217.6191739410233</v>
      </c>
      <c r="D41" s="2">
        <v>6211.8023978587835</v>
      </c>
      <c r="E41" s="2">
        <v>6219.3661493871932</v>
      </c>
      <c r="F41" s="2">
        <v>6273.4263449205237</v>
      </c>
      <c r="G41" s="9">
        <v>31101.75639874638</v>
      </c>
      <c r="H41" s="10"/>
      <c r="I41" s="8" t="s">
        <v>38</v>
      </c>
      <c r="J41" s="2">
        <f>B41*$A$35</f>
        <v>6303.1331792916335</v>
      </c>
      <c r="K41" s="2">
        <f t="shared" si="18"/>
        <v>6341.9715574198435</v>
      </c>
      <c r="L41" s="2">
        <f t="shared" si="18"/>
        <v>6336.0384458159597</v>
      </c>
      <c r="M41" s="2">
        <f t="shared" si="18"/>
        <v>6343.7534723749368</v>
      </c>
      <c r="N41" s="2">
        <f t="shared" si="18"/>
        <v>6398.894871818934</v>
      </c>
      <c r="O41" s="9">
        <f t="shared" si="19"/>
        <v>31723.79152672131</v>
      </c>
    </row>
    <row r="42" spans="1:15">
      <c r="A42" s="8" t="s">
        <v>39</v>
      </c>
      <c r="B42" s="2">
        <v>5604620.6710166708</v>
      </c>
      <c r="C42" s="2">
        <v>5903537.4593002666</v>
      </c>
      <c r="D42" s="2">
        <v>6107657.8635286549</v>
      </c>
      <c r="E42" s="2">
        <v>6114005.1562266862</v>
      </c>
      <c r="F42" s="2">
        <v>6136564.9006666616</v>
      </c>
      <c r="G42" s="9">
        <v>29866386.050738942</v>
      </c>
      <c r="H42" s="10"/>
      <c r="I42" s="8" t="s">
        <v>39</v>
      </c>
      <c r="J42" s="2">
        <f t="shared" ref="J42:J46" si="20">B42*$A$35</f>
        <v>5716713.0844370043</v>
      </c>
      <c r="K42" s="2">
        <f t="shared" si="18"/>
        <v>6021608.208486272</v>
      </c>
      <c r="L42" s="2">
        <f t="shared" si="18"/>
        <v>6229811.020799228</v>
      </c>
      <c r="M42" s="2">
        <f t="shared" si="18"/>
        <v>6236285.25935122</v>
      </c>
      <c r="N42" s="2">
        <f t="shared" si="18"/>
        <v>6259296.1986799948</v>
      </c>
      <c r="O42" s="9">
        <f t="shared" si="19"/>
        <v>30463713.771753717</v>
      </c>
    </row>
    <row r="43" spans="1:15">
      <c r="A43" s="8" t="s">
        <v>40</v>
      </c>
      <c r="B43" s="2">
        <v>116372.45571203053</v>
      </c>
      <c r="C43" s="2">
        <v>117014.0001176956</v>
      </c>
      <c r="D43" s="2">
        <v>117198.27218196492</v>
      </c>
      <c r="E43" s="2">
        <v>117322.9598902483</v>
      </c>
      <c r="F43" s="2">
        <v>117720.28122752393</v>
      </c>
      <c r="G43" s="9">
        <v>585627.96912946319</v>
      </c>
      <c r="H43" s="10"/>
      <c r="I43" s="8" t="s">
        <v>40</v>
      </c>
      <c r="J43" s="2">
        <f t="shared" si="20"/>
        <v>118699.90482627114</v>
      </c>
      <c r="K43" s="2">
        <f t="shared" si="18"/>
        <v>119354.28012004952</v>
      </c>
      <c r="L43" s="2">
        <f t="shared" si="18"/>
        <v>119542.23762560422</v>
      </c>
      <c r="M43" s="2">
        <f t="shared" si="18"/>
        <v>119669.41908805327</v>
      </c>
      <c r="N43" s="2">
        <f t="shared" si="18"/>
        <v>120074.6868520744</v>
      </c>
      <c r="O43" s="9">
        <f t="shared" si="19"/>
        <v>597340.52851205249</v>
      </c>
    </row>
    <row r="44" spans="1:15">
      <c r="A44" s="8" t="s">
        <v>41</v>
      </c>
      <c r="B44" s="2">
        <v>2008912.752244798</v>
      </c>
      <c r="C44" s="2">
        <v>2168638.164306344</v>
      </c>
      <c r="D44" s="2">
        <v>2344140.8762073959</v>
      </c>
      <c r="E44" s="2">
        <v>2346517.141045704</v>
      </c>
      <c r="F44" s="2">
        <v>2351849.7230055453</v>
      </c>
      <c r="G44" s="12">
        <v>11220058.656809788</v>
      </c>
      <c r="H44" s="10"/>
      <c r="I44" s="8" t="s">
        <v>41</v>
      </c>
      <c r="J44" s="11">
        <f t="shared" si="20"/>
        <v>2049091.0072896939</v>
      </c>
      <c r="K44" s="11">
        <f t="shared" si="18"/>
        <v>2212010.9275924708</v>
      </c>
      <c r="L44" s="11">
        <f t="shared" si="18"/>
        <v>2391023.6937315441</v>
      </c>
      <c r="M44" s="11">
        <f t="shared" si="18"/>
        <v>2393447.483866618</v>
      </c>
      <c r="N44" s="11">
        <f t="shared" si="18"/>
        <v>2398886.7174656563</v>
      </c>
      <c r="O44" s="12">
        <f t="shared" si="19"/>
        <v>11444459.829945983</v>
      </c>
    </row>
    <row r="45" spans="1:15">
      <c r="A45" s="8" t="s">
        <v>42</v>
      </c>
      <c r="B45" s="2">
        <v>705473.97424169048</v>
      </c>
      <c r="C45" s="2">
        <v>709438.22677940293</v>
      </c>
      <c r="D45" s="2">
        <v>710221.04145457852</v>
      </c>
      <c r="E45" s="2">
        <v>710996.8251958756</v>
      </c>
      <c r="F45" s="2">
        <v>714231.53367359762</v>
      </c>
      <c r="G45" s="9">
        <v>3550361.6013451447</v>
      </c>
      <c r="H45" s="10"/>
      <c r="I45" s="8" t="s">
        <v>42</v>
      </c>
      <c r="J45" s="2">
        <f>B45*$A$35</f>
        <v>719583.45372652425</v>
      </c>
      <c r="K45" s="2">
        <f t="shared" si="18"/>
        <v>723626.99131499103</v>
      </c>
      <c r="L45" s="2">
        <f t="shared" si="18"/>
        <v>724425.46228367009</v>
      </c>
      <c r="M45" s="2">
        <f t="shared" si="18"/>
        <v>725216.76169979316</v>
      </c>
      <c r="N45" s="2">
        <f t="shared" si="18"/>
        <v>728516.16434706957</v>
      </c>
      <c r="O45" s="9">
        <f t="shared" si="19"/>
        <v>3621368.8333720481</v>
      </c>
    </row>
    <row r="46" spans="1:15">
      <c r="A46" s="8" t="s">
        <v>43</v>
      </c>
      <c r="B46" s="2">
        <v>3072653.807084417</v>
      </c>
      <c r="C46" s="2">
        <v>3236759.6326788845</v>
      </c>
      <c r="D46" s="2">
        <v>3347416.1274297498</v>
      </c>
      <c r="E46" s="2">
        <v>3350969.2624576464</v>
      </c>
      <c r="F46" s="2">
        <v>3365712.2676066668</v>
      </c>
      <c r="G46" s="9">
        <v>16373511.097257365</v>
      </c>
      <c r="H46" s="10"/>
      <c r="I46" s="8" t="s">
        <v>43</v>
      </c>
      <c r="J46" s="2">
        <f t="shared" si="20"/>
        <v>3134106.8832261055</v>
      </c>
      <c r="K46" s="2">
        <f t="shared" si="18"/>
        <v>3301494.8253324623</v>
      </c>
      <c r="L46" s="2">
        <f t="shared" si="18"/>
        <v>3414364.4499783451</v>
      </c>
      <c r="M46" s="2">
        <f t="shared" si="18"/>
        <v>3417988.6477067992</v>
      </c>
      <c r="N46" s="2">
        <f t="shared" si="18"/>
        <v>3433026.5129588</v>
      </c>
      <c r="O46" s="9">
        <f t="shared" si="19"/>
        <v>16700981.319202513</v>
      </c>
    </row>
    <row r="47" spans="1:15">
      <c r="A47" s="8" t="s">
        <v>99</v>
      </c>
      <c r="B47" s="2">
        <v>534116.89510256751</v>
      </c>
      <c r="C47" s="2">
        <v>536866.12534743804</v>
      </c>
      <c r="D47" s="2">
        <v>537644.32958773337</v>
      </c>
      <c r="E47" s="2">
        <v>538203.0684699011</v>
      </c>
      <c r="F47" s="2">
        <v>540188.95552286273</v>
      </c>
      <c r="G47" s="9">
        <v>2687019.374030503</v>
      </c>
      <c r="H47" s="10"/>
      <c r="I47" s="8" t="s">
        <v>99</v>
      </c>
      <c r="J47" s="2">
        <f t="shared" ref="J47" si="21">B47*$A$35</f>
        <v>544799.2330046189</v>
      </c>
      <c r="K47" s="2">
        <f t="shared" ref="K47" si="22">C47*$A$35</f>
        <v>547603.44785438676</v>
      </c>
      <c r="L47" s="2">
        <f t="shared" ref="L47" si="23">D47*$A$35</f>
        <v>548397.21617948799</v>
      </c>
      <c r="M47" s="2">
        <f t="shared" ref="M47" si="24">E47*$A$35</f>
        <v>548967.12983929913</v>
      </c>
      <c r="N47" s="2">
        <f t="shared" ref="N47" si="25">F47*$A$35</f>
        <v>550992.73463332001</v>
      </c>
      <c r="O47" s="9">
        <f t="shared" ref="O47" si="26">SUM(J47:N47)</f>
        <v>2740759.7615111126</v>
      </c>
    </row>
    <row r="48" spans="1:15" ht="13.5" thickBot="1">
      <c r="A48" s="13" t="s">
        <v>44</v>
      </c>
      <c r="B48" s="14">
        <v>20279132.798264708</v>
      </c>
      <c r="C48" s="14">
        <v>21542508.638779696</v>
      </c>
      <c r="D48" s="14">
        <v>21953673.618399978</v>
      </c>
      <c r="E48" s="14">
        <v>22315468.975176826</v>
      </c>
      <c r="F48" s="14">
        <v>21710281.262158547</v>
      </c>
      <c r="G48" s="15">
        <v>107801065.29277976</v>
      </c>
      <c r="H48" s="16"/>
      <c r="I48" s="13" t="s">
        <v>44</v>
      </c>
      <c r="J48" s="14">
        <f>SUM(J40:J47)</f>
        <v>20684715.454229999</v>
      </c>
      <c r="K48" s="14">
        <f t="shared" ref="K48:O48" si="27">SUM(K40:K47)</f>
        <v>21973358.811555296</v>
      </c>
      <c r="L48" s="14">
        <f t="shared" si="27"/>
        <v>22392747.090767976</v>
      </c>
      <c r="M48" s="14">
        <f t="shared" si="27"/>
        <v>22761778.354680363</v>
      </c>
      <c r="N48" s="14">
        <f t="shared" si="27"/>
        <v>22144486.887401719</v>
      </c>
      <c r="O48" s="15">
        <f t="shared" si="27"/>
        <v>109957086.59863535</v>
      </c>
    </row>
    <row r="51" spans="1:15" ht="13.5" thickBot="1">
      <c r="A51" s="1" t="s">
        <v>24</v>
      </c>
      <c r="B51" s="2"/>
      <c r="C51" s="2"/>
      <c r="D51" s="2"/>
      <c r="E51" s="2"/>
      <c r="F51" s="2"/>
      <c r="G51" s="2"/>
      <c r="I51" s="1" t="s">
        <v>24</v>
      </c>
      <c r="J51" s="2"/>
      <c r="K51" s="2"/>
      <c r="L51" s="2"/>
      <c r="M51" s="2"/>
      <c r="N51" s="2"/>
      <c r="O51" s="2"/>
    </row>
    <row r="52" spans="1:15" ht="12.75" customHeight="1">
      <c r="A52" s="220" t="s">
        <v>97</v>
      </c>
      <c r="B52" s="4" t="s">
        <v>89</v>
      </c>
      <c r="C52" s="4" t="s">
        <v>90</v>
      </c>
      <c r="D52" s="4" t="s">
        <v>91</v>
      </c>
      <c r="E52" s="4" t="s">
        <v>92</v>
      </c>
      <c r="F52" s="4" t="s">
        <v>93</v>
      </c>
      <c r="G52" s="5" t="s">
        <v>18</v>
      </c>
      <c r="I52" s="220" t="s">
        <v>98</v>
      </c>
      <c r="J52" s="4" t="s">
        <v>89</v>
      </c>
      <c r="K52" s="4" t="s">
        <v>90</v>
      </c>
      <c r="L52" s="4" t="s">
        <v>91</v>
      </c>
      <c r="M52" s="4" t="s">
        <v>92</v>
      </c>
      <c r="N52" s="4" t="s">
        <v>93</v>
      </c>
      <c r="O52" s="5" t="s">
        <v>18</v>
      </c>
    </row>
    <row r="53" spans="1:15">
      <c r="A53" s="221"/>
      <c r="B53" s="6" t="s">
        <v>19</v>
      </c>
      <c r="C53" s="6" t="s">
        <v>19</v>
      </c>
      <c r="D53" s="6" t="s">
        <v>19</v>
      </c>
      <c r="E53" s="6" t="s">
        <v>19</v>
      </c>
      <c r="F53" s="6" t="s">
        <v>19</v>
      </c>
      <c r="G53" s="7" t="s">
        <v>20</v>
      </c>
      <c r="I53" s="221"/>
      <c r="J53" s="6" t="s">
        <v>19</v>
      </c>
      <c r="K53" s="6" t="s">
        <v>19</v>
      </c>
      <c r="L53" s="6" t="s">
        <v>19</v>
      </c>
      <c r="M53" s="6" t="s">
        <v>19</v>
      </c>
      <c r="N53" s="6" t="s">
        <v>19</v>
      </c>
      <c r="O53" s="7" t="s">
        <v>20</v>
      </c>
    </row>
    <row r="54" spans="1:15">
      <c r="A54" s="8" t="s">
        <v>100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9">
        <v>0</v>
      </c>
      <c r="H54" s="10"/>
      <c r="I54" s="8" t="s">
        <v>100</v>
      </c>
      <c r="J54" s="2">
        <f t="shared" ref="J54" si="28">B54*$A$35</f>
        <v>0</v>
      </c>
      <c r="K54" s="2">
        <f>C54*$A$35</f>
        <v>0</v>
      </c>
      <c r="L54" s="2">
        <f>D54*$A$35</f>
        <v>0</v>
      </c>
      <c r="M54" s="2">
        <f>E54*$A$35</f>
        <v>0</v>
      </c>
      <c r="N54" s="2">
        <f>F54*$A$35</f>
        <v>0</v>
      </c>
      <c r="O54" s="9">
        <f>SUM(J54:N54)</f>
        <v>0</v>
      </c>
    </row>
    <row r="55" spans="1:15">
      <c r="A55" s="8" t="s">
        <v>49</v>
      </c>
      <c r="B55" s="2">
        <v>1557240.6105026656</v>
      </c>
      <c r="C55" s="2">
        <v>1562074.1596058733</v>
      </c>
      <c r="D55" s="2">
        <v>1565511.2469586944</v>
      </c>
      <c r="E55" s="2">
        <v>1565554.1149004183</v>
      </c>
      <c r="F55" s="2">
        <v>1563035.7040601978</v>
      </c>
      <c r="G55" s="9">
        <v>7813415.8360278495</v>
      </c>
      <c r="H55" s="10"/>
      <c r="I55" s="8" t="s">
        <v>49</v>
      </c>
      <c r="J55" s="2">
        <f>B55*$A$35</f>
        <v>1588385.4227127191</v>
      </c>
      <c r="K55" s="2">
        <f t="shared" ref="K55:N57" si="29">C55*$A$35</f>
        <v>1593315.6427979907</v>
      </c>
      <c r="L55" s="2">
        <f t="shared" si="29"/>
        <v>1596821.4718978684</v>
      </c>
      <c r="M55" s="2">
        <f t="shared" si="29"/>
        <v>1596865.1971984268</v>
      </c>
      <c r="N55" s="2">
        <f t="shared" si="29"/>
        <v>1594296.4181414018</v>
      </c>
      <c r="O55" s="9">
        <f t="shared" ref="O55:O57" si="30">SUM(J55:N55)</f>
        <v>7969684.1527484078</v>
      </c>
    </row>
    <row r="56" spans="1:15">
      <c r="A56" s="8" t="s">
        <v>101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9">
        <v>0</v>
      </c>
      <c r="H56" s="10"/>
      <c r="I56" s="8" t="s">
        <v>101</v>
      </c>
      <c r="J56" s="2">
        <f t="shared" ref="J56:J57" si="31">B56*$A$35</f>
        <v>0</v>
      </c>
      <c r="K56" s="2">
        <f t="shared" si="29"/>
        <v>0</v>
      </c>
      <c r="L56" s="2">
        <f t="shared" si="29"/>
        <v>0</v>
      </c>
      <c r="M56" s="2">
        <f t="shared" si="29"/>
        <v>0</v>
      </c>
      <c r="N56" s="2">
        <f t="shared" si="29"/>
        <v>0</v>
      </c>
      <c r="O56" s="9">
        <f t="shared" si="30"/>
        <v>0</v>
      </c>
    </row>
    <row r="57" spans="1:15">
      <c r="A57" s="8" t="s">
        <v>45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9">
        <v>0</v>
      </c>
      <c r="H57" s="10"/>
      <c r="I57" s="8" t="s">
        <v>45</v>
      </c>
      <c r="J57" s="2">
        <f t="shared" si="31"/>
        <v>0</v>
      </c>
      <c r="K57" s="2">
        <f t="shared" si="29"/>
        <v>0</v>
      </c>
      <c r="L57" s="2">
        <f t="shared" si="29"/>
        <v>0</v>
      </c>
      <c r="M57" s="2">
        <f t="shared" si="29"/>
        <v>0</v>
      </c>
      <c r="N57" s="2">
        <f t="shared" si="29"/>
        <v>0</v>
      </c>
      <c r="O57" s="9">
        <f t="shared" si="30"/>
        <v>0</v>
      </c>
    </row>
    <row r="58" spans="1:15">
      <c r="A58" s="8" t="s">
        <v>102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9">
        <v>0</v>
      </c>
      <c r="H58" s="10"/>
      <c r="I58" s="8" t="s">
        <v>102</v>
      </c>
      <c r="J58" s="2">
        <f>B58*$A$35</f>
        <v>0</v>
      </c>
      <c r="K58" s="2">
        <f>C58*$A$35</f>
        <v>0</v>
      </c>
      <c r="L58" s="2">
        <f>D58*$A$35</f>
        <v>0</v>
      </c>
      <c r="M58" s="2">
        <f>E58*$A$35</f>
        <v>0</v>
      </c>
      <c r="N58" s="2">
        <f>F58*$A$35</f>
        <v>0</v>
      </c>
      <c r="O58" s="9">
        <f>SUM(J58:N58)</f>
        <v>0</v>
      </c>
    </row>
    <row r="59" spans="1:15" ht="13.5" thickBot="1">
      <c r="A59" s="13" t="s">
        <v>46</v>
      </c>
      <c r="B59" s="14">
        <v>1557240.6105026656</v>
      </c>
      <c r="C59" s="14">
        <v>1562074.1596058733</v>
      </c>
      <c r="D59" s="14">
        <v>1565511.2469586944</v>
      </c>
      <c r="E59" s="14">
        <v>1565554.1149004183</v>
      </c>
      <c r="F59" s="14">
        <v>1563035.7040601978</v>
      </c>
      <c r="G59" s="15">
        <v>7813415.8360278495</v>
      </c>
      <c r="H59" s="16"/>
      <c r="I59" s="13" t="s">
        <v>46</v>
      </c>
      <c r="J59" s="14">
        <f t="shared" ref="J59:O59" si="32">SUM(J54:J58)</f>
        <v>1588385.4227127191</v>
      </c>
      <c r="K59" s="14">
        <f t="shared" si="32"/>
        <v>1593315.6427979907</v>
      </c>
      <c r="L59" s="14">
        <f t="shared" si="32"/>
        <v>1596821.4718978684</v>
      </c>
      <c r="M59" s="14">
        <f t="shared" si="32"/>
        <v>1596865.1971984268</v>
      </c>
      <c r="N59" s="14">
        <f t="shared" si="32"/>
        <v>1594296.4181414018</v>
      </c>
      <c r="O59" s="15">
        <f t="shared" si="32"/>
        <v>7969684.1527484078</v>
      </c>
    </row>
    <row r="62" spans="1:15" ht="13.5" thickBot="1">
      <c r="A62" s="1" t="s">
        <v>94</v>
      </c>
      <c r="B62" s="2"/>
      <c r="C62" s="2"/>
      <c r="D62" s="2"/>
      <c r="E62" s="2"/>
      <c r="F62" s="2"/>
      <c r="G62" s="2"/>
      <c r="I62" s="1" t="s">
        <v>94</v>
      </c>
      <c r="J62" s="2"/>
      <c r="K62" s="2"/>
      <c r="L62" s="2"/>
      <c r="M62" s="2"/>
      <c r="N62" s="2"/>
      <c r="O62" s="2"/>
    </row>
    <row r="63" spans="1:15" ht="12.75" customHeight="1">
      <c r="A63" s="220" t="s">
        <v>97</v>
      </c>
      <c r="B63" s="4" t="s">
        <v>89</v>
      </c>
      <c r="C63" s="4" t="s">
        <v>90</v>
      </c>
      <c r="D63" s="4" t="s">
        <v>91</v>
      </c>
      <c r="E63" s="4" t="s">
        <v>92</v>
      </c>
      <c r="F63" s="4" t="s">
        <v>93</v>
      </c>
      <c r="G63" s="5" t="s">
        <v>18</v>
      </c>
      <c r="I63" s="220" t="s">
        <v>98</v>
      </c>
      <c r="J63" s="4" t="s">
        <v>89</v>
      </c>
      <c r="K63" s="4" t="s">
        <v>90</v>
      </c>
      <c r="L63" s="4" t="s">
        <v>91</v>
      </c>
      <c r="M63" s="4" t="s">
        <v>92</v>
      </c>
      <c r="N63" s="4" t="s">
        <v>93</v>
      </c>
      <c r="O63" s="5" t="s">
        <v>18</v>
      </c>
    </row>
    <row r="64" spans="1:15">
      <c r="A64" s="221"/>
      <c r="B64" s="6" t="s">
        <v>19</v>
      </c>
      <c r="C64" s="6" t="s">
        <v>19</v>
      </c>
      <c r="D64" s="6" t="s">
        <v>19</v>
      </c>
      <c r="E64" s="6" t="s">
        <v>19</v>
      </c>
      <c r="F64" s="6" t="s">
        <v>19</v>
      </c>
      <c r="G64" s="7" t="s">
        <v>20</v>
      </c>
      <c r="I64" s="221"/>
      <c r="J64" s="6" t="s">
        <v>19</v>
      </c>
      <c r="K64" s="6" t="s">
        <v>19</v>
      </c>
      <c r="L64" s="6" t="s">
        <v>19</v>
      </c>
      <c r="M64" s="6" t="s">
        <v>19</v>
      </c>
      <c r="N64" s="6" t="s">
        <v>19</v>
      </c>
      <c r="O64" s="7" t="s">
        <v>20</v>
      </c>
    </row>
    <row r="65" spans="1:15">
      <c r="A65" s="8" t="s">
        <v>100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9">
        <v>0</v>
      </c>
      <c r="H65" s="10"/>
      <c r="I65" s="8" t="s">
        <v>100</v>
      </c>
      <c r="J65" s="2">
        <f t="shared" ref="J65" si="33">B65*$A$35</f>
        <v>0</v>
      </c>
      <c r="K65" s="2">
        <f>C65*$A$35</f>
        <v>0</v>
      </c>
      <c r="L65" s="2">
        <f>D65*$A$35</f>
        <v>0</v>
      </c>
      <c r="M65" s="2">
        <f>E65*$A$35</f>
        <v>0</v>
      </c>
      <c r="N65" s="2">
        <f>F65*$A$35</f>
        <v>0</v>
      </c>
      <c r="O65" s="9">
        <f>SUM(J65:N65)</f>
        <v>0</v>
      </c>
    </row>
    <row r="66" spans="1:15">
      <c r="A66" s="8" t="s">
        <v>49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9">
        <v>0</v>
      </c>
      <c r="H66" s="10"/>
      <c r="I66" s="8" t="s">
        <v>49</v>
      </c>
      <c r="J66" s="2">
        <f>B66*$A$35</f>
        <v>0</v>
      </c>
      <c r="K66" s="2">
        <f t="shared" ref="K66:K68" si="34">C66*$A$35</f>
        <v>0</v>
      </c>
      <c r="L66" s="2">
        <f t="shared" ref="L66:L68" si="35">D66*$A$35</f>
        <v>0</v>
      </c>
      <c r="M66" s="2">
        <f t="shared" ref="M66:M68" si="36">E66*$A$35</f>
        <v>0</v>
      </c>
      <c r="N66" s="2">
        <f t="shared" ref="N66:N68" si="37">F66*$A$35</f>
        <v>0</v>
      </c>
      <c r="O66" s="9">
        <f t="shared" ref="O66:O68" si="38">SUM(J66:N66)</f>
        <v>0</v>
      </c>
    </row>
    <row r="67" spans="1:15">
      <c r="A67" s="8" t="s">
        <v>101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9">
        <v>0</v>
      </c>
      <c r="H67" s="10"/>
      <c r="I67" s="8" t="s">
        <v>101</v>
      </c>
      <c r="J67" s="2">
        <f t="shared" ref="J67:J68" si="39">B67*$A$35</f>
        <v>0</v>
      </c>
      <c r="K67" s="2">
        <f t="shared" si="34"/>
        <v>0</v>
      </c>
      <c r="L67" s="2">
        <f t="shared" si="35"/>
        <v>0</v>
      </c>
      <c r="M67" s="2">
        <f t="shared" si="36"/>
        <v>0</v>
      </c>
      <c r="N67" s="2">
        <f t="shared" si="37"/>
        <v>0</v>
      </c>
      <c r="O67" s="9">
        <f t="shared" si="38"/>
        <v>0</v>
      </c>
    </row>
    <row r="68" spans="1:15">
      <c r="A68" s="8" t="s">
        <v>45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9">
        <v>0</v>
      </c>
      <c r="H68" s="10"/>
      <c r="I68" s="8" t="s">
        <v>45</v>
      </c>
      <c r="J68" s="2">
        <f t="shared" si="39"/>
        <v>0</v>
      </c>
      <c r="K68" s="2">
        <f t="shared" si="34"/>
        <v>0</v>
      </c>
      <c r="L68" s="2">
        <f t="shared" si="35"/>
        <v>0</v>
      </c>
      <c r="M68" s="2">
        <f t="shared" si="36"/>
        <v>0</v>
      </c>
      <c r="N68" s="2">
        <f t="shared" si="37"/>
        <v>0</v>
      </c>
      <c r="O68" s="9">
        <f t="shared" si="38"/>
        <v>0</v>
      </c>
    </row>
    <row r="69" spans="1:15">
      <c r="A69" s="8" t="s">
        <v>102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9">
        <v>0</v>
      </c>
      <c r="H69" s="10"/>
      <c r="I69" s="8" t="s">
        <v>102</v>
      </c>
      <c r="J69" s="2">
        <f>B69*$A$35</f>
        <v>0</v>
      </c>
      <c r="K69" s="2">
        <f>C69*$A$35</f>
        <v>0</v>
      </c>
      <c r="L69" s="2">
        <f>D69*$A$35</f>
        <v>0</v>
      </c>
      <c r="M69" s="2">
        <f>E69*$A$35</f>
        <v>0</v>
      </c>
      <c r="N69" s="2">
        <f>F69*$A$35</f>
        <v>0</v>
      </c>
      <c r="O69" s="9">
        <f>SUM(J69:N69)</f>
        <v>0</v>
      </c>
    </row>
    <row r="70" spans="1:15" ht="13.5" thickBot="1">
      <c r="A70" s="13" t="s">
        <v>46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5">
        <v>0</v>
      </c>
      <c r="H70" s="16"/>
      <c r="I70" s="13" t="s">
        <v>46</v>
      </c>
      <c r="J70" s="14">
        <f t="shared" ref="J70:O70" si="40">SUM(J65:J69)</f>
        <v>0</v>
      </c>
      <c r="K70" s="14">
        <f t="shared" si="40"/>
        <v>0</v>
      </c>
      <c r="L70" s="14">
        <f t="shared" si="40"/>
        <v>0</v>
      </c>
      <c r="M70" s="14">
        <f t="shared" si="40"/>
        <v>0</v>
      </c>
      <c r="N70" s="14">
        <f t="shared" si="40"/>
        <v>0</v>
      </c>
      <c r="O70" s="15">
        <f t="shared" si="40"/>
        <v>0</v>
      </c>
    </row>
    <row r="73" spans="1:15" ht="13.5" thickBot="1">
      <c r="A73" s="1" t="s">
        <v>47</v>
      </c>
      <c r="B73" s="2"/>
      <c r="C73" s="2"/>
      <c r="D73" s="2"/>
      <c r="E73" s="2"/>
      <c r="F73" s="2"/>
      <c r="G73" s="2"/>
      <c r="I73" s="1" t="s">
        <v>47</v>
      </c>
      <c r="J73" s="2"/>
      <c r="K73" s="2"/>
      <c r="L73" s="2"/>
      <c r="M73" s="2"/>
      <c r="N73" s="2"/>
      <c r="O73" s="2"/>
    </row>
    <row r="74" spans="1:15" ht="12.75" customHeight="1">
      <c r="A74" s="220" t="s">
        <v>97</v>
      </c>
      <c r="B74" s="4" t="s">
        <v>89</v>
      </c>
      <c r="C74" s="4" t="s">
        <v>90</v>
      </c>
      <c r="D74" s="4" t="s">
        <v>91</v>
      </c>
      <c r="E74" s="4" t="s">
        <v>92</v>
      </c>
      <c r="F74" s="4" t="s">
        <v>93</v>
      </c>
      <c r="G74" s="5" t="s">
        <v>18</v>
      </c>
      <c r="I74" s="220" t="s">
        <v>98</v>
      </c>
      <c r="J74" s="4" t="s">
        <v>89</v>
      </c>
      <c r="K74" s="4" t="s">
        <v>90</v>
      </c>
      <c r="L74" s="4" t="s">
        <v>91</v>
      </c>
      <c r="M74" s="4" t="s">
        <v>92</v>
      </c>
      <c r="N74" s="4" t="s">
        <v>93</v>
      </c>
      <c r="O74" s="5" t="s">
        <v>18</v>
      </c>
    </row>
    <row r="75" spans="1:15">
      <c r="A75" s="221"/>
      <c r="B75" s="6" t="s">
        <v>19</v>
      </c>
      <c r="C75" s="6" t="s">
        <v>19</v>
      </c>
      <c r="D75" s="6" t="s">
        <v>19</v>
      </c>
      <c r="E75" s="6" t="s">
        <v>19</v>
      </c>
      <c r="F75" s="6" t="s">
        <v>19</v>
      </c>
      <c r="G75" s="7" t="s">
        <v>20</v>
      </c>
      <c r="I75" s="221"/>
      <c r="J75" s="6" t="s">
        <v>19</v>
      </c>
      <c r="K75" s="6" t="s">
        <v>19</v>
      </c>
      <c r="L75" s="6" t="s">
        <v>19</v>
      </c>
      <c r="M75" s="6" t="s">
        <v>19</v>
      </c>
      <c r="N75" s="6" t="s">
        <v>19</v>
      </c>
      <c r="O75" s="7" t="s">
        <v>20</v>
      </c>
    </row>
    <row r="76" spans="1:15">
      <c r="A76" s="8" t="s">
        <v>100</v>
      </c>
      <c r="B76" s="2">
        <v>832258.27532388421</v>
      </c>
      <c r="C76" s="2">
        <v>0</v>
      </c>
      <c r="D76" s="2">
        <v>7936042.771876879</v>
      </c>
      <c r="E76" s="2">
        <v>0</v>
      </c>
      <c r="F76" s="2">
        <v>0</v>
      </c>
      <c r="G76" s="9">
        <v>8768301.0472007636</v>
      </c>
      <c r="H76" s="10"/>
      <c r="I76" s="8" t="s">
        <v>100</v>
      </c>
      <c r="J76" s="2">
        <f>B76*$A$35</f>
        <v>848903.44083036191</v>
      </c>
      <c r="K76" s="2">
        <f>C76*$A$35</f>
        <v>0</v>
      </c>
      <c r="L76" s="2">
        <f>D76*$A$35</f>
        <v>8094763.6273144167</v>
      </c>
      <c r="M76" s="2">
        <f>E76*$A$35</f>
        <v>0</v>
      </c>
      <c r="N76" s="2">
        <f>F76*$A$35</f>
        <v>0</v>
      </c>
      <c r="O76" s="9">
        <f>SUM(J76:N76)</f>
        <v>8943667.0681447778</v>
      </c>
    </row>
    <row r="77" spans="1:15">
      <c r="A77" s="8" t="s">
        <v>49</v>
      </c>
      <c r="B77" s="2">
        <v>1453400.8278075741</v>
      </c>
      <c r="C77" s="2">
        <v>1457923.0753859852</v>
      </c>
      <c r="D77" s="2">
        <v>1461114.9130857531</v>
      </c>
      <c r="E77" s="2">
        <v>1800358.3333574974</v>
      </c>
      <c r="F77" s="2">
        <v>1406756.133488836</v>
      </c>
      <c r="G77" s="9">
        <v>7579553.2831256455</v>
      </c>
      <c r="H77" s="10"/>
      <c r="I77" s="8" t="s">
        <v>49</v>
      </c>
      <c r="J77" s="2">
        <f t="shared" ref="J77:N80" si="41">B77*$A$35</f>
        <v>1482468.8443637255</v>
      </c>
      <c r="K77" s="2">
        <f t="shared" si="41"/>
        <v>1487081.5368937049</v>
      </c>
      <c r="L77" s="2">
        <f t="shared" si="41"/>
        <v>1490337.2113474682</v>
      </c>
      <c r="M77" s="2">
        <f t="shared" si="41"/>
        <v>1836365.5000246472</v>
      </c>
      <c r="N77" s="2">
        <f t="shared" si="41"/>
        <v>1434891.2561586127</v>
      </c>
      <c r="O77" s="9">
        <f>SUM(J77:N77)</f>
        <v>7731144.348788159</v>
      </c>
    </row>
    <row r="78" spans="1:15">
      <c r="A78" s="8" t="s">
        <v>101</v>
      </c>
      <c r="B78" s="2">
        <v>9829454.2468560357</v>
      </c>
      <c r="C78" s="2">
        <v>15855660.726054804</v>
      </c>
      <c r="D78" s="2">
        <v>3787570.63554165</v>
      </c>
      <c r="E78" s="2">
        <v>5329060.3635495426</v>
      </c>
      <c r="F78" s="2">
        <v>5847878.6063812189</v>
      </c>
      <c r="G78" s="9">
        <v>40649624.578383252</v>
      </c>
      <c r="H78" s="10"/>
      <c r="I78" s="8" t="s">
        <v>101</v>
      </c>
      <c r="J78" s="2">
        <f t="shared" si="41"/>
        <v>10026043.331793157</v>
      </c>
      <c r="K78" s="2">
        <f t="shared" si="41"/>
        <v>16172773.940575901</v>
      </c>
      <c r="L78" s="2">
        <f t="shared" si="41"/>
        <v>3863322.0482524829</v>
      </c>
      <c r="M78" s="2">
        <f t="shared" si="41"/>
        <v>5435641.5708205337</v>
      </c>
      <c r="N78" s="2">
        <f t="shared" si="41"/>
        <v>5964836.1785088433</v>
      </c>
      <c r="O78" s="9">
        <f>SUM(J78:N78)</f>
        <v>41462617.069950916</v>
      </c>
    </row>
    <row r="79" spans="1:15">
      <c r="A79" s="8" t="s">
        <v>45</v>
      </c>
      <c r="B79" s="2">
        <v>1773892.0714142781</v>
      </c>
      <c r="C79" s="2">
        <v>0</v>
      </c>
      <c r="D79" s="2">
        <v>514639.06477193983</v>
      </c>
      <c r="E79" s="2">
        <v>0</v>
      </c>
      <c r="F79" s="2">
        <v>0</v>
      </c>
      <c r="G79" s="9">
        <v>2288531.1361862179</v>
      </c>
      <c r="H79" s="10"/>
      <c r="I79" s="8" t="s">
        <v>45</v>
      </c>
      <c r="J79" s="2">
        <f t="shared" ref="J79" si="42">B79*$A$35</f>
        <v>1809369.9128425638</v>
      </c>
      <c r="K79" s="2">
        <f t="shared" ref="K79" si="43">C79*$A$35</f>
        <v>0</v>
      </c>
      <c r="L79" s="2">
        <f t="shared" ref="L79" si="44">D79*$A$35</f>
        <v>524931.84606737865</v>
      </c>
      <c r="M79" s="2">
        <f t="shared" ref="M79" si="45">E79*$A$35</f>
        <v>0</v>
      </c>
      <c r="N79" s="2">
        <f t="shared" ref="N79" si="46">F79*$A$35</f>
        <v>0</v>
      </c>
      <c r="O79" s="9">
        <f>SUM(J79:N79)</f>
        <v>2334301.7589099426</v>
      </c>
    </row>
    <row r="80" spans="1:15">
      <c r="A80" s="8" t="s">
        <v>102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9">
        <v>0</v>
      </c>
      <c r="H80" s="10"/>
      <c r="I80" s="8" t="s">
        <v>102</v>
      </c>
      <c r="J80" s="2">
        <f>B80*$A$35</f>
        <v>0</v>
      </c>
      <c r="K80" s="2">
        <f t="shared" si="41"/>
        <v>0</v>
      </c>
      <c r="L80" s="2">
        <f t="shared" si="41"/>
        <v>0</v>
      </c>
      <c r="M80" s="2">
        <f t="shared" si="41"/>
        <v>0</v>
      </c>
      <c r="N80" s="2">
        <f t="shared" si="41"/>
        <v>0</v>
      </c>
      <c r="O80" s="9">
        <f t="shared" ref="O80" si="47">SUM(J80:N80)</f>
        <v>0</v>
      </c>
    </row>
    <row r="81" spans="1:15" ht="13.5" thickBot="1">
      <c r="A81" s="13" t="s">
        <v>50</v>
      </c>
      <c r="B81" s="14">
        <v>13889005.421401773</v>
      </c>
      <c r="C81" s="14">
        <v>17313583.80144079</v>
      </c>
      <c r="D81" s="14">
        <v>13699367.385276221</v>
      </c>
      <c r="E81" s="14">
        <v>7129418.6969070397</v>
      </c>
      <c r="F81" s="14">
        <v>7254634.7398700546</v>
      </c>
      <c r="G81" s="15">
        <v>59286010.04489588</v>
      </c>
      <c r="H81" s="16"/>
      <c r="I81" s="13" t="s">
        <v>50</v>
      </c>
      <c r="J81" s="14">
        <f t="shared" ref="J81:O81" si="48">SUM(J76:J80)</f>
        <v>14166785.529829809</v>
      </c>
      <c r="K81" s="14">
        <f t="shared" si="48"/>
        <v>17659855.477469608</v>
      </c>
      <c r="L81" s="14">
        <f t="shared" si="48"/>
        <v>13973354.732981747</v>
      </c>
      <c r="M81" s="14">
        <f t="shared" si="48"/>
        <v>7272007.0708451811</v>
      </c>
      <c r="N81" s="14">
        <f t="shared" si="48"/>
        <v>7399727.434667456</v>
      </c>
      <c r="O81" s="15">
        <f t="shared" si="48"/>
        <v>60471730.24579379</v>
      </c>
    </row>
    <row r="84" spans="1:15" ht="13.5" thickBot="1">
      <c r="A84" s="1" t="s">
        <v>51</v>
      </c>
      <c r="B84" s="2"/>
      <c r="C84" s="2"/>
      <c r="D84" s="2"/>
      <c r="E84" s="2"/>
      <c r="F84" s="2"/>
      <c r="G84" s="2"/>
      <c r="I84" s="1" t="s">
        <v>51</v>
      </c>
      <c r="J84" s="2"/>
      <c r="K84" s="2"/>
      <c r="L84" s="2"/>
      <c r="M84" s="2"/>
      <c r="N84" s="2"/>
      <c r="O84" s="2"/>
    </row>
    <row r="85" spans="1:15" ht="12.75" customHeight="1">
      <c r="A85" s="220" t="s">
        <v>97</v>
      </c>
      <c r="B85" s="4" t="s">
        <v>89</v>
      </c>
      <c r="C85" s="4" t="s">
        <v>90</v>
      </c>
      <c r="D85" s="4" t="s">
        <v>91</v>
      </c>
      <c r="E85" s="4" t="s">
        <v>92</v>
      </c>
      <c r="F85" s="4" t="s">
        <v>93</v>
      </c>
      <c r="G85" s="5" t="s">
        <v>18</v>
      </c>
      <c r="I85" s="220" t="s">
        <v>98</v>
      </c>
      <c r="J85" s="4" t="s">
        <v>89</v>
      </c>
      <c r="K85" s="4" t="s">
        <v>90</v>
      </c>
      <c r="L85" s="4" t="s">
        <v>91</v>
      </c>
      <c r="M85" s="4" t="s">
        <v>92</v>
      </c>
      <c r="N85" s="4" t="s">
        <v>93</v>
      </c>
      <c r="O85" s="5" t="s">
        <v>18</v>
      </c>
    </row>
    <row r="86" spans="1:15">
      <c r="A86" s="221"/>
      <c r="B86" s="6" t="s">
        <v>19</v>
      </c>
      <c r="C86" s="6" t="s">
        <v>19</v>
      </c>
      <c r="D86" s="6" t="s">
        <v>19</v>
      </c>
      <c r="E86" s="6" t="s">
        <v>19</v>
      </c>
      <c r="F86" s="6" t="s">
        <v>19</v>
      </c>
      <c r="G86" s="7" t="s">
        <v>20</v>
      </c>
      <c r="I86" s="221"/>
      <c r="J86" s="6" t="s">
        <v>19</v>
      </c>
      <c r="K86" s="6" t="s">
        <v>19</v>
      </c>
      <c r="L86" s="6" t="s">
        <v>19</v>
      </c>
      <c r="M86" s="6" t="s">
        <v>19</v>
      </c>
      <c r="N86" s="6" t="s">
        <v>19</v>
      </c>
      <c r="O86" s="7" t="s">
        <v>20</v>
      </c>
    </row>
    <row r="87" spans="1:15">
      <c r="A87" s="8" t="s">
        <v>101</v>
      </c>
      <c r="B87" s="2">
        <v>17961405.75616198</v>
      </c>
      <c r="C87" s="2">
        <v>18157419.992113575</v>
      </c>
      <c r="D87" s="2">
        <v>16578711.897815671</v>
      </c>
      <c r="E87" s="2">
        <v>17486827.808180373</v>
      </c>
      <c r="F87" s="2">
        <v>21480665.756141625</v>
      </c>
      <c r="G87" s="9">
        <v>91665031.210413218</v>
      </c>
      <c r="H87" s="10"/>
      <c r="I87" s="8" t="s">
        <v>101</v>
      </c>
      <c r="J87" s="2">
        <f t="shared" ref="J87:N90" si="49">B87*$A$35</f>
        <v>18320633.871285219</v>
      </c>
      <c r="K87" s="2">
        <f t="shared" si="49"/>
        <v>18520568.391955849</v>
      </c>
      <c r="L87" s="2">
        <f t="shared" si="49"/>
        <v>16910286.135771986</v>
      </c>
      <c r="M87" s="2">
        <f t="shared" si="49"/>
        <v>17836564.364343982</v>
      </c>
      <c r="N87" s="2">
        <f t="shared" si="49"/>
        <v>21910279.071264457</v>
      </c>
      <c r="O87" s="9">
        <f t="shared" ref="O87:O88" si="50">SUM(J87:N87)</f>
        <v>93498331.834621504</v>
      </c>
    </row>
    <row r="88" spans="1:15">
      <c r="A88" s="8" t="s">
        <v>48</v>
      </c>
      <c r="B88" s="2">
        <v>292256.83622027922</v>
      </c>
      <c r="C88" s="2">
        <v>773390.44609103526</v>
      </c>
      <c r="D88" s="2">
        <v>532682.12583046174</v>
      </c>
      <c r="E88" s="2">
        <v>593114.89925669867</v>
      </c>
      <c r="F88" s="2">
        <v>4323329.2651888337</v>
      </c>
      <c r="G88" s="9">
        <v>6514773.5725873085</v>
      </c>
      <c r="H88" s="10"/>
      <c r="I88" s="8" t="s">
        <v>48</v>
      </c>
      <c r="J88" s="2">
        <f t="shared" si="49"/>
        <v>298101.97294468479</v>
      </c>
      <c r="K88" s="2">
        <f t="shared" si="49"/>
        <v>788858.25501285598</v>
      </c>
      <c r="L88" s="2">
        <f t="shared" si="49"/>
        <v>543335.76834707102</v>
      </c>
      <c r="M88" s="2">
        <f t="shared" si="49"/>
        <v>604977.19724183262</v>
      </c>
      <c r="N88" s="2">
        <f t="shared" si="49"/>
        <v>4409795.8504926106</v>
      </c>
      <c r="O88" s="9">
        <f t="shared" si="50"/>
        <v>6645069.0440390548</v>
      </c>
    </row>
    <row r="89" spans="1:15">
      <c r="A89" s="8" t="s">
        <v>45</v>
      </c>
      <c r="B89" s="2">
        <v>132772.97514778114</v>
      </c>
      <c r="C89" s="2">
        <v>134574.4552055794</v>
      </c>
      <c r="D89" s="2">
        <v>134912.99259692486</v>
      </c>
      <c r="E89" s="2">
        <v>135142.23799349245</v>
      </c>
      <c r="F89" s="2">
        <v>136514.45476587085</v>
      </c>
      <c r="G89" s="9">
        <v>673917.11570964858</v>
      </c>
      <c r="H89" s="10"/>
      <c r="I89" s="8" t="s">
        <v>45</v>
      </c>
      <c r="J89" s="2">
        <f t="shared" si="49"/>
        <v>135428.43465073677</v>
      </c>
      <c r="K89" s="2">
        <f t="shared" si="49"/>
        <v>137265.944309691</v>
      </c>
      <c r="L89" s="2">
        <f t="shared" si="49"/>
        <v>137611.25244886335</v>
      </c>
      <c r="M89" s="2">
        <f t="shared" si="49"/>
        <v>137845.08275336231</v>
      </c>
      <c r="N89" s="2">
        <f t="shared" si="49"/>
        <v>139244.74386118827</v>
      </c>
      <c r="O89" s="9">
        <f t="shared" ref="O89" si="51">SUM(J89:N89)</f>
        <v>687395.45802384173</v>
      </c>
    </row>
    <row r="90" spans="1:15">
      <c r="A90" s="8" t="s">
        <v>49</v>
      </c>
      <c r="B90" s="2">
        <v>3380454.6039631516</v>
      </c>
      <c r="C90" s="2">
        <v>3156663.8016169779</v>
      </c>
      <c r="D90" s="2">
        <v>3307077.0577432001</v>
      </c>
      <c r="E90" s="2">
        <v>3241949.6075314353</v>
      </c>
      <c r="F90" s="2">
        <v>3054484.3824364082</v>
      </c>
      <c r="G90" s="9">
        <v>16140629.453291172</v>
      </c>
      <c r="H90" s="10"/>
      <c r="I90" s="8" t="s">
        <v>49</v>
      </c>
      <c r="J90" s="2">
        <f t="shared" si="49"/>
        <v>3448063.6960424148</v>
      </c>
      <c r="K90" s="2">
        <f>C90*$A$35</f>
        <v>3219797.0776493177</v>
      </c>
      <c r="L90" s="2">
        <f>D90*$A$35</f>
        <v>3373218.5988980643</v>
      </c>
      <c r="M90" s="2">
        <f>E90*$A$35</f>
        <v>3306788.5996820643</v>
      </c>
      <c r="N90" s="2">
        <f>F90*$A$35</f>
        <v>3115574.0700851362</v>
      </c>
      <c r="O90" s="9">
        <f>SUM(J90:N90)</f>
        <v>16463442.042356998</v>
      </c>
    </row>
    <row r="91" spans="1:15">
      <c r="A91" s="8" t="s">
        <v>103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9">
        <v>0</v>
      </c>
      <c r="H91" s="10"/>
      <c r="I91" s="8" t="s">
        <v>103</v>
      </c>
      <c r="J91" s="2">
        <f>B91*$A$35</f>
        <v>0</v>
      </c>
      <c r="K91" s="2">
        <f t="shared" ref="K91:N91" si="52">C91*$A$35</f>
        <v>0</v>
      </c>
      <c r="L91" s="2">
        <f t="shared" si="52"/>
        <v>0</v>
      </c>
      <c r="M91" s="2">
        <f t="shared" si="52"/>
        <v>0</v>
      </c>
      <c r="N91" s="2">
        <f t="shared" si="52"/>
        <v>0</v>
      </c>
      <c r="O91" s="9">
        <f t="shared" ref="O91" si="53">SUM(J91:N91)</f>
        <v>0</v>
      </c>
    </row>
    <row r="92" spans="1:15" ht="13.5" thickBot="1">
      <c r="A92" s="13" t="s">
        <v>52</v>
      </c>
      <c r="B92" s="14">
        <v>21766890.171493191</v>
      </c>
      <c r="C92" s="14">
        <v>22222048.695027165</v>
      </c>
      <c r="D92" s="14">
        <v>20553384.073986255</v>
      </c>
      <c r="E92" s="14">
        <v>21457034.552962001</v>
      </c>
      <c r="F92" s="14">
        <v>28994993.858532742</v>
      </c>
      <c r="G92" s="15">
        <v>114994351.35200135</v>
      </c>
      <c r="H92" s="16"/>
      <c r="I92" s="13" t="s">
        <v>52</v>
      </c>
      <c r="J92" s="14">
        <f t="shared" ref="J92:O92" si="54">SUM(J87:J91)</f>
        <v>22202227.974923056</v>
      </c>
      <c r="K92" s="14">
        <f t="shared" si="54"/>
        <v>22666489.668927714</v>
      </c>
      <c r="L92" s="14">
        <f t="shared" si="54"/>
        <v>20964451.755465984</v>
      </c>
      <c r="M92" s="14">
        <f t="shared" si="54"/>
        <v>21886175.244021241</v>
      </c>
      <c r="N92" s="14">
        <f t="shared" si="54"/>
        <v>29574893.735703394</v>
      </c>
      <c r="O92" s="15">
        <f t="shared" si="54"/>
        <v>117294238.3790414</v>
      </c>
    </row>
    <row r="95" spans="1:15" ht="13.5" thickBot="1">
      <c r="A95" s="1" t="s">
        <v>53</v>
      </c>
      <c r="B95" s="2"/>
      <c r="C95" s="2"/>
      <c r="D95" s="2"/>
      <c r="E95" s="2"/>
      <c r="F95" s="2"/>
      <c r="G95" s="2"/>
      <c r="I95" s="1" t="s">
        <v>53</v>
      </c>
      <c r="J95" s="2"/>
      <c r="K95" s="2"/>
      <c r="L95" s="2"/>
      <c r="M95" s="2"/>
      <c r="N95" s="2"/>
      <c r="O95" s="2"/>
    </row>
    <row r="96" spans="1:15" ht="12.75" customHeight="1">
      <c r="A96" s="220" t="s">
        <v>97</v>
      </c>
      <c r="B96" s="4" t="s">
        <v>89</v>
      </c>
      <c r="C96" s="4" t="s">
        <v>90</v>
      </c>
      <c r="D96" s="4" t="s">
        <v>91</v>
      </c>
      <c r="E96" s="4" t="s">
        <v>92</v>
      </c>
      <c r="F96" s="4" t="s">
        <v>93</v>
      </c>
      <c r="G96" s="5" t="s">
        <v>18</v>
      </c>
      <c r="I96" s="220" t="s">
        <v>98</v>
      </c>
      <c r="J96" s="4" t="s">
        <v>89</v>
      </c>
      <c r="K96" s="4" t="s">
        <v>90</v>
      </c>
      <c r="L96" s="4" t="s">
        <v>91</v>
      </c>
      <c r="M96" s="4" t="s">
        <v>92</v>
      </c>
      <c r="N96" s="4" t="s">
        <v>93</v>
      </c>
      <c r="O96" s="5" t="s">
        <v>18</v>
      </c>
    </row>
    <row r="97" spans="1:15">
      <c r="A97" s="221"/>
      <c r="B97" s="6" t="s">
        <v>19</v>
      </c>
      <c r="C97" s="6" t="s">
        <v>19</v>
      </c>
      <c r="D97" s="6" t="s">
        <v>19</v>
      </c>
      <c r="E97" s="6" t="s">
        <v>19</v>
      </c>
      <c r="F97" s="6" t="s">
        <v>19</v>
      </c>
      <c r="G97" s="7" t="s">
        <v>20</v>
      </c>
      <c r="I97" s="221"/>
      <c r="J97" s="6" t="s">
        <v>19</v>
      </c>
      <c r="K97" s="6" t="s">
        <v>19</v>
      </c>
      <c r="L97" s="6" t="s">
        <v>19</v>
      </c>
      <c r="M97" s="6" t="s">
        <v>19</v>
      </c>
      <c r="N97" s="6" t="s">
        <v>19</v>
      </c>
      <c r="O97" s="7" t="s">
        <v>20</v>
      </c>
    </row>
    <row r="98" spans="1:15" ht="14.25">
      <c r="A98" s="24" t="s">
        <v>54</v>
      </c>
      <c r="B98" s="2">
        <v>2820876.4809001419</v>
      </c>
      <c r="C98" s="2">
        <v>2829632.253702723</v>
      </c>
      <c r="D98" s="2">
        <v>18166453.428249851</v>
      </c>
      <c r="E98" s="2">
        <v>15942559.403402595</v>
      </c>
      <c r="F98" s="2">
        <v>3704068.9861843232</v>
      </c>
      <c r="G98" s="9">
        <v>43463590.55243963</v>
      </c>
      <c r="H98" s="10"/>
      <c r="I98" s="24" t="s">
        <v>54</v>
      </c>
      <c r="J98" s="2">
        <f t="shared" ref="J98:N98" si="55">B98*$A$35</f>
        <v>2877294.0105181448</v>
      </c>
      <c r="K98" s="2">
        <f t="shared" si="55"/>
        <v>2886224.8987767776</v>
      </c>
      <c r="L98" s="2">
        <f t="shared" si="55"/>
        <v>18529782.496814847</v>
      </c>
      <c r="M98" s="2">
        <f t="shared" si="55"/>
        <v>16261410.591470648</v>
      </c>
      <c r="N98" s="2">
        <f t="shared" si="55"/>
        <v>3778150.3659080099</v>
      </c>
      <c r="O98" s="9">
        <f t="shared" ref="O98" si="56">SUM(J98:N98)</f>
        <v>44332862.363488428</v>
      </c>
    </row>
    <row r="99" spans="1:15" ht="13.5" thickBot="1">
      <c r="A99" s="13" t="s">
        <v>55</v>
      </c>
      <c r="B99" s="14">
        <v>2820876.4809001419</v>
      </c>
      <c r="C99" s="14">
        <v>2829632.253702723</v>
      </c>
      <c r="D99" s="14">
        <v>18166453.428249851</v>
      </c>
      <c r="E99" s="14">
        <v>15942559.403402595</v>
      </c>
      <c r="F99" s="14">
        <v>3704068.9861843232</v>
      </c>
      <c r="G99" s="15">
        <v>43463590.55243963</v>
      </c>
      <c r="H99" s="16"/>
      <c r="I99" s="13" t="s">
        <v>55</v>
      </c>
      <c r="J99" s="14">
        <f t="shared" ref="J99:O99" si="57">SUM(J98:J98)</f>
        <v>2877294.0105181448</v>
      </c>
      <c r="K99" s="14">
        <f t="shared" si="57"/>
        <v>2886224.8987767776</v>
      </c>
      <c r="L99" s="14">
        <f t="shared" si="57"/>
        <v>18529782.496814847</v>
      </c>
      <c r="M99" s="14">
        <f t="shared" si="57"/>
        <v>16261410.591470648</v>
      </c>
      <c r="N99" s="14">
        <f t="shared" si="57"/>
        <v>3778150.3659080099</v>
      </c>
      <c r="O99" s="15">
        <f t="shared" si="57"/>
        <v>44332862.363488428</v>
      </c>
    </row>
    <row r="102" spans="1:15" ht="13.5" thickBot="1">
      <c r="A102" s="1" t="s">
        <v>56</v>
      </c>
      <c r="B102" s="2"/>
      <c r="C102" s="2"/>
      <c r="D102" s="2"/>
      <c r="E102" s="2"/>
      <c r="F102" s="2"/>
      <c r="G102" s="2"/>
      <c r="I102" s="1" t="s">
        <v>56</v>
      </c>
      <c r="J102" s="2"/>
      <c r="K102" s="2"/>
      <c r="L102" s="2"/>
      <c r="M102" s="2"/>
      <c r="N102" s="2"/>
      <c r="O102" s="2"/>
    </row>
    <row r="103" spans="1:15" ht="12.75" customHeight="1">
      <c r="A103" s="220" t="s">
        <v>97</v>
      </c>
      <c r="B103" s="4" t="s">
        <v>89</v>
      </c>
      <c r="C103" s="4" t="s">
        <v>90</v>
      </c>
      <c r="D103" s="4" t="s">
        <v>91</v>
      </c>
      <c r="E103" s="4" t="s">
        <v>92</v>
      </c>
      <c r="F103" s="4" t="s">
        <v>93</v>
      </c>
      <c r="G103" s="5" t="s">
        <v>18</v>
      </c>
      <c r="I103" s="220" t="s">
        <v>98</v>
      </c>
      <c r="J103" s="4" t="s">
        <v>89</v>
      </c>
      <c r="K103" s="4" t="s">
        <v>90</v>
      </c>
      <c r="L103" s="4" t="s">
        <v>91</v>
      </c>
      <c r="M103" s="4" t="s">
        <v>92</v>
      </c>
      <c r="N103" s="4" t="s">
        <v>93</v>
      </c>
      <c r="O103" s="5" t="s">
        <v>18</v>
      </c>
    </row>
    <row r="104" spans="1:15">
      <c r="A104" s="221"/>
      <c r="B104" s="6" t="s">
        <v>19</v>
      </c>
      <c r="C104" s="6" t="s">
        <v>19</v>
      </c>
      <c r="D104" s="6" t="s">
        <v>19</v>
      </c>
      <c r="E104" s="6" t="s">
        <v>19</v>
      </c>
      <c r="F104" s="6" t="s">
        <v>19</v>
      </c>
      <c r="G104" s="7" t="s">
        <v>20</v>
      </c>
      <c r="I104" s="221"/>
      <c r="J104" s="6" t="s">
        <v>19</v>
      </c>
      <c r="K104" s="6" t="s">
        <v>19</v>
      </c>
      <c r="L104" s="6" t="s">
        <v>19</v>
      </c>
      <c r="M104" s="6" t="s">
        <v>19</v>
      </c>
      <c r="N104" s="6" t="s">
        <v>19</v>
      </c>
      <c r="O104" s="7" t="s">
        <v>20</v>
      </c>
    </row>
    <row r="105" spans="1:15">
      <c r="A105" s="8" t="s">
        <v>57</v>
      </c>
      <c r="B105" s="2">
        <v>3833600.0000000005</v>
      </c>
      <c r="C105" s="2">
        <v>652800</v>
      </c>
      <c r="D105" s="2">
        <v>480000</v>
      </c>
      <c r="E105" s="2">
        <v>313600</v>
      </c>
      <c r="F105" s="2">
        <v>294400</v>
      </c>
      <c r="G105" s="9">
        <v>5574400</v>
      </c>
      <c r="H105" s="10"/>
      <c r="I105" s="8" t="s">
        <v>57</v>
      </c>
      <c r="J105" s="2">
        <f t="shared" ref="J105:N108" si="58">B105*$A$35</f>
        <v>3910272.0000000005</v>
      </c>
      <c r="K105" s="2">
        <f t="shared" si="58"/>
        <v>665856</v>
      </c>
      <c r="L105" s="2">
        <f t="shared" si="58"/>
        <v>489600</v>
      </c>
      <c r="M105" s="2">
        <f t="shared" si="58"/>
        <v>319872</v>
      </c>
      <c r="N105" s="2">
        <f t="shared" si="58"/>
        <v>300288</v>
      </c>
      <c r="O105" s="9">
        <f t="shared" ref="O105:O107" si="59">SUM(J105:N105)</f>
        <v>5685888</v>
      </c>
    </row>
    <row r="106" spans="1:15">
      <c r="A106" s="8" t="s">
        <v>58</v>
      </c>
      <c r="B106" s="2">
        <v>500000</v>
      </c>
      <c r="C106" s="2">
        <v>500000</v>
      </c>
      <c r="D106" s="2">
        <v>500000</v>
      </c>
      <c r="E106" s="2">
        <v>500000</v>
      </c>
      <c r="F106" s="2">
        <v>500000</v>
      </c>
      <c r="G106" s="9">
        <v>2500000</v>
      </c>
      <c r="H106" s="10"/>
      <c r="I106" s="8" t="s">
        <v>58</v>
      </c>
      <c r="J106" s="2">
        <f t="shared" si="58"/>
        <v>510000</v>
      </c>
      <c r="K106" s="2">
        <f t="shared" si="58"/>
        <v>510000</v>
      </c>
      <c r="L106" s="2">
        <f t="shared" si="58"/>
        <v>510000</v>
      </c>
      <c r="M106" s="2">
        <f t="shared" si="58"/>
        <v>510000</v>
      </c>
      <c r="N106" s="2">
        <f t="shared" si="58"/>
        <v>510000</v>
      </c>
      <c r="O106" s="9">
        <f t="shared" si="59"/>
        <v>2550000</v>
      </c>
    </row>
    <row r="107" spans="1:15">
      <c r="A107" s="8" t="s">
        <v>59</v>
      </c>
      <c r="B107" s="2">
        <v>2695902.32</v>
      </c>
      <c r="C107" s="2">
        <v>2595127.1399999997</v>
      </c>
      <c r="D107" s="2">
        <v>2446174.98</v>
      </c>
      <c r="E107" s="2">
        <v>1685378.56</v>
      </c>
      <c r="F107" s="2">
        <v>2260948.75</v>
      </c>
      <c r="G107" s="9">
        <v>11683531.75</v>
      </c>
      <c r="H107" s="10"/>
      <c r="I107" s="8" t="s">
        <v>59</v>
      </c>
      <c r="J107" s="2">
        <f t="shared" si="58"/>
        <v>2749820.3663999997</v>
      </c>
      <c r="K107" s="2">
        <f t="shared" si="58"/>
        <v>2647029.6827999996</v>
      </c>
      <c r="L107" s="2">
        <f t="shared" si="58"/>
        <v>2495098.4796000002</v>
      </c>
      <c r="M107" s="2">
        <f t="shared" si="58"/>
        <v>1719086.1312000002</v>
      </c>
      <c r="N107" s="2">
        <f t="shared" si="58"/>
        <v>2306167.7250000001</v>
      </c>
      <c r="O107" s="9">
        <f t="shared" si="59"/>
        <v>11917202.385</v>
      </c>
    </row>
    <row r="108" spans="1:15">
      <c r="A108" s="8" t="s">
        <v>28</v>
      </c>
      <c r="B108" s="2">
        <v>314390.95977231389</v>
      </c>
      <c r="C108" s="2">
        <v>1763484.0586825165</v>
      </c>
      <c r="D108" s="2">
        <v>2024600.608212556</v>
      </c>
      <c r="E108" s="2">
        <v>553583.42060575599</v>
      </c>
      <c r="F108" s="2">
        <v>52703.824171504282</v>
      </c>
      <c r="G108" s="9">
        <v>4708762.8714446463</v>
      </c>
      <c r="H108" s="10"/>
      <c r="I108" s="8" t="s">
        <v>28</v>
      </c>
      <c r="J108" s="2">
        <f>B108*$A$35</f>
        <v>320678.77896776015</v>
      </c>
      <c r="K108" s="2">
        <f t="shared" si="58"/>
        <v>1798753.7398561668</v>
      </c>
      <c r="L108" s="2">
        <f t="shared" si="58"/>
        <v>2065092.6203768072</v>
      </c>
      <c r="M108" s="2">
        <f t="shared" si="58"/>
        <v>564655.08901787107</v>
      </c>
      <c r="N108" s="2">
        <f t="shared" si="58"/>
        <v>53757.900654934369</v>
      </c>
      <c r="O108" s="9">
        <f t="shared" ref="O108" si="60">SUM(J108:N108)</f>
        <v>4802938.1288735392</v>
      </c>
    </row>
    <row r="109" spans="1:15" ht="13.5" thickBot="1">
      <c r="A109" s="13" t="s">
        <v>60</v>
      </c>
      <c r="B109" s="14">
        <v>7343893.2797723142</v>
      </c>
      <c r="C109" s="14">
        <v>5511411.1986825159</v>
      </c>
      <c r="D109" s="14">
        <v>5450775.5882125562</v>
      </c>
      <c r="E109" s="14">
        <v>3052561.9806057559</v>
      </c>
      <c r="F109" s="14">
        <v>3108052.5741715045</v>
      </c>
      <c r="G109" s="15">
        <v>24466694.621444646</v>
      </c>
      <c r="H109" s="16"/>
      <c r="I109" s="13" t="s">
        <v>60</v>
      </c>
      <c r="J109" s="14">
        <f t="shared" ref="J109:O109" si="61">SUM(J105:J108)</f>
        <v>7490771.1453677602</v>
      </c>
      <c r="K109" s="14">
        <f t="shared" si="61"/>
        <v>5621639.4226561664</v>
      </c>
      <c r="L109" s="14">
        <f t="shared" si="61"/>
        <v>5559791.0999768078</v>
      </c>
      <c r="M109" s="14">
        <f t="shared" si="61"/>
        <v>3113613.2202178715</v>
      </c>
      <c r="N109" s="14">
        <f t="shared" si="61"/>
        <v>3170213.6256549344</v>
      </c>
      <c r="O109" s="15">
        <f t="shared" si="61"/>
        <v>24956028.513873536</v>
      </c>
    </row>
    <row r="111" spans="1:15" ht="13.5" thickBot="1">
      <c r="A111" s="1" t="s">
        <v>61</v>
      </c>
      <c r="B111" s="2"/>
      <c r="C111" s="2"/>
      <c r="D111" s="2"/>
      <c r="E111" s="2"/>
      <c r="F111" s="2"/>
      <c r="G111" s="2"/>
      <c r="I111" s="1" t="s">
        <v>61</v>
      </c>
      <c r="J111" s="2"/>
      <c r="K111" s="2"/>
      <c r="L111" s="2"/>
      <c r="M111" s="2"/>
      <c r="N111" s="2"/>
      <c r="O111" s="2"/>
    </row>
    <row r="112" spans="1:15" ht="12.75" customHeight="1">
      <c r="A112" s="220" t="s">
        <v>97</v>
      </c>
      <c r="B112" s="4" t="s">
        <v>89</v>
      </c>
      <c r="C112" s="4" t="s">
        <v>90</v>
      </c>
      <c r="D112" s="4" t="s">
        <v>91</v>
      </c>
      <c r="E112" s="4" t="s">
        <v>92</v>
      </c>
      <c r="F112" s="4" t="s">
        <v>93</v>
      </c>
      <c r="G112" s="5" t="s">
        <v>18</v>
      </c>
      <c r="I112" s="220" t="s">
        <v>98</v>
      </c>
      <c r="J112" s="4" t="s">
        <v>89</v>
      </c>
      <c r="K112" s="4" t="s">
        <v>90</v>
      </c>
      <c r="L112" s="4" t="s">
        <v>91</v>
      </c>
      <c r="M112" s="4" t="s">
        <v>92</v>
      </c>
      <c r="N112" s="4" t="s">
        <v>93</v>
      </c>
      <c r="O112" s="5" t="s">
        <v>18</v>
      </c>
    </row>
    <row r="113" spans="1:15">
      <c r="A113" s="221"/>
      <c r="B113" s="6" t="s">
        <v>19</v>
      </c>
      <c r="C113" s="6" t="s">
        <v>19</v>
      </c>
      <c r="D113" s="6" t="s">
        <v>19</v>
      </c>
      <c r="E113" s="6" t="s">
        <v>19</v>
      </c>
      <c r="F113" s="6" t="s">
        <v>19</v>
      </c>
      <c r="G113" s="7" t="s">
        <v>20</v>
      </c>
      <c r="I113" s="221"/>
      <c r="J113" s="6" t="s">
        <v>19</v>
      </c>
      <c r="K113" s="6" t="s">
        <v>19</v>
      </c>
      <c r="L113" s="6" t="s">
        <v>19</v>
      </c>
      <c r="M113" s="6" t="s">
        <v>19</v>
      </c>
      <c r="N113" s="6" t="s">
        <v>19</v>
      </c>
      <c r="O113" s="7" t="s">
        <v>20</v>
      </c>
    </row>
    <row r="114" spans="1:15">
      <c r="A114" s="8" t="s">
        <v>37</v>
      </c>
      <c r="B114" s="11">
        <v>-3609478.3657386554</v>
      </c>
      <c r="C114" s="11">
        <v>-3887172.6649839533</v>
      </c>
      <c r="D114" s="11">
        <v>-3851715.4738604766</v>
      </c>
      <c r="E114" s="11">
        <v>-4004347.7034600782</v>
      </c>
      <c r="F114" s="11">
        <v>-3717768.5897921296</v>
      </c>
      <c r="G114" s="12">
        <v>-19070482.797835294</v>
      </c>
      <c r="H114" s="10"/>
      <c r="I114" s="8" t="s">
        <v>37</v>
      </c>
      <c r="J114" s="11">
        <f>B114*$A$35</f>
        <v>-3681667.9330534288</v>
      </c>
      <c r="K114" s="11">
        <f t="shared" ref="K114:N120" si="62">C114*$A$35</f>
        <v>-3964916.1182836327</v>
      </c>
      <c r="L114" s="11">
        <f t="shared" si="62"/>
        <v>-3928749.7833376862</v>
      </c>
      <c r="M114" s="11">
        <f t="shared" si="62"/>
        <v>-4084434.6575292801</v>
      </c>
      <c r="N114" s="11">
        <f t="shared" si="62"/>
        <v>-3792123.9615879725</v>
      </c>
      <c r="O114" s="12">
        <f t="shared" ref="O114:O120" si="63">SUM(J114:N114)</f>
        <v>-19451892.453791998</v>
      </c>
    </row>
    <row r="115" spans="1:15">
      <c r="A115" s="8" t="s">
        <v>38</v>
      </c>
      <c r="B115" s="11">
        <v>-726.03629888064779</v>
      </c>
      <c r="C115" s="11">
        <v>-730.50995848907496</v>
      </c>
      <c r="D115" s="11">
        <v>-729.82654370674368</v>
      </c>
      <c r="E115" s="11">
        <v>-730.71521116296219</v>
      </c>
      <c r="F115" s="11">
        <v>-737.06675989731991</v>
      </c>
      <c r="G115" s="12">
        <v>-3654.1547721367483</v>
      </c>
      <c r="H115" s="10"/>
      <c r="I115" s="8" t="s">
        <v>38</v>
      </c>
      <c r="J115" s="11">
        <f>B115*$A$35</f>
        <v>-740.55702485826077</v>
      </c>
      <c r="K115" s="11">
        <f t="shared" si="62"/>
        <v>-745.12015765885644</v>
      </c>
      <c r="L115" s="11">
        <f t="shared" si="62"/>
        <v>-744.42307458087862</v>
      </c>
      <c r="M115" s="11">
        <f t="shared" si="62"/>
        <v>-745.32951538622149</v>
      </c>
      <c r="N115" s="11">
        <f t="shared" si="62"/>
        <v>-751.80809509526637</v>
      </c>
      <c r="O115" s="12">
        <f t="shared" si="63"/>
        <v>-3727.2378675794835</v>
      </c>
    </row>
    <row r="116" spans="1:15">
      <c r="A116" s="8" t="s">
        <v>39</v>
      </c>
      <c r="B116" s="11">
        <v>-1023698.9500920591</v>
      </c>
      <c r="C116" s="11">
        <v>-1078296.9006568915</v>
      </c>
      <c r="D116" s="11">
        <v>-1115580.03822614</v>
      </c>
      <c r="E116" s="11">
        <v>-1116739.3882075765</v>
      </c>
      <c r="F116" s="11">
        <v>-1120859.9858453393</v>
      </c>
      <c r="G116" s="12">
        <v>-5455175.2630280061</v>
      </c>
      <c r="H116" s="10"/>
      <c r="I116" s="8" t="s">
        <v>39</v>
      </c>
      <c r="J116" s="11">
        <f t="shared" ref="J116:J118" si="64">B116*$A$35</f>
        <v>-1044172.9290939003</v>
      </c>
      <c r="K116" s="11">
        <f t="shared" si="62"/>
        <v>-1099862.8386700293</v>
      </c>
      <c r="L116" s="11">
        <f t="shared" si="62"/>
        <v>-1137891.6389906628</v>
      </c>
      <c r="M116" s="11">
        <f t="shared" si="62"/>
        <v>-1139074.1759717281</v>
      </c>
      <c r="N116" s="11">
        <f t="shared" si="62"/>
        <v>-1143277.185562246</v>
      </c>
      <c r="O116" s="12">
        <f t="shared" si="63"/>
        <v>-5564278.7682885658</v>
      </c>
    </row>
    <row r="117" spans="1:15">
      <c r="A117" s="8" t="s">
        <v>40</v>
      </c>
      <c r="B117" s="11">
        <v>-45388.717954567735</v>
      </c>
      <c r="C117" s="11">
        <v>-45638.939348504107</v>
      </c>
      <c r="D117" s="11">
        <v>-45710.8109327278</v>
      </c>
      <c r="E117" s="11">
        <v>-45759.442846431506</v>
      </c>
      <c r="F117" s="11">
        <v>-45914.409981949917</v>
      </c>
      <c r="G117" s="12">
        <v>-228412.32106418107</v>
      </c>
      <c r="H117" s="10"/>
      <c r="I117" s="8" t="s">
        <v>40</v>
      </c>
      <c r="J117" s="11">
        <f t="shared" si="64"/>
        <v>-46296.492313659088</v>
      </c>
      <c r="K117" s="11">
        <f t="shared" si="62"/>
        <v>-46551.718135474192</v>
      </c>
      <c r="L117" s="11">
        <f t="shared" si="62"/>
        <v>-46625.027151382354</v>
      </c>
      <c r="M117" s="11">
        <f t="shared" si="62"/>
        <v>-46674.631703360137</v>
      </c>
      <c r="N117" s="11">
        <f t="shared" si="62"/>
        <v>-46832.698181588916</v>
      </c>
      <c r="O117" s="12">
        <f t="shared" si="63"/>
        <v>-232980.56748546468</v>
      </c>
    </row>
    <row r="118" spans="1:15">
      <c r="A118" s="8" t="s">
        <v>41</v>
      </c>
      <c r="B118" s="11">
        <v>0</v>
      </c>
      <c r="C118" s="11">
        <v>0</v>
      </c>
      <c r="D118" s="11">
        <v>0</v>
      </c>
      <c r="E118" s="11">
        <v>0</v>
      </c>
      <c r="F118" s="11">
        <v>0</v>
      </c>
      <c r="G118" s="12">
        <v>0</v>
      </c>
      <c r="H118" s="10"/>
      <c r="I118" s="8" t="s">
        <v>41</v>
      </c>
      <c r="J118" s="11">
        <f t="shared" si="64"/>
        <v>0</v>
      </c>
      <c r="K118" s="11">
        <f t="shared" si="62"/>
        <v>0</v>
      </c>
      <c r="L118" s="11">
        <f t="shared" si="62"/>
        <v>0</v>
      </c>
      <c r="M118" s="11">
        <f t="shared" si="62"/>
        <v>0</v>
      </c>
      <c r="N118" s="11">
        <f t="shared" si="62"/>
        <v>0</v>
      </c>
      <c r="O118" s="12">
        <f t="shared" si="63"/>
        <v>0</v>
      </c>
    </row>
    <row r="119" spans="1:15">
      <c r="A119" s="8" t="s">
        <v>42</v>
      </c>
      <c r="B119" s="11">
        <v>-664835.21327260393</v>
      </c>
      <c r="C119" s="11">
        <v>-668571.10542115476</v>
      </c>
      <c r="D119" s="11">
        <v>-669308.82613166387</v>
      </c>
      <c r="E119" s="11">
        <v>-670039.92092456983</v>
      </c>
      <c r="F119" s="11">
        <v>-673088.29432909191</v>
      </c>
      <c r="G119" s="12">
        <v>-3345843.3600790845</v>
      </c>
      <c r="H119" s="10"/>
      <c r="I119" s="8" t="s">
        <v>42</v>
      </c>
      <c r="J119" s="11">
        <f>B119*$A$35</f>
        <v>-678131.91753805603</v>
      </c>
      <c r="K119" s="11">
        <f t="shared" si="62"/>
        <v>-681942.52752957784</v>
      </c>
      <c r="L119" s="11">
        <f t="shared" si="62"/>
        <v>-682695.00265429716</v>
      </c>
      <c r="M119" s="11">
        <f t="shared" si="62"/>
        <v>-683440.71934306121</v>
      </c>
      <c r="N119" s="11">
        <f t="shared" si="62"/>
        <v>-686550.06021567376</v>
      </c>
      <c r="O119" s="12">
        <f t="shared" si="63"/>
        <v>-3412760.2272806661</v>
      </c>
    </row>
    <row r="120" spans="1:15">
      <c r="A120" s="8" t="s">
        <v>43</v>
      </c>
      <c r="B120" s="11">
        <v>-1013495.2665714782</v>
      </c>
      <c r="C120" s="11">
        <v>-1067624.5267807883</v>
      </c>
      <c r="D120" s="11">
        <v>-1104123.866012177</v>
      </c>
      <c r="E120" s="11">
        <v>-1105295.844945814</v>
      </c>
      <c r="F120" s="11">
        <v>-1110158.7311906358</v>
      </c>
      <c r="G120" s="12">
        <v>-5400698.2355008936</v>
      </c>
      <c r="H120" s="10"/>
      <c r="I120" s="8" t="s">
        <v>43</v>
      </c>
      <c r="J120" s="11">
        <f t="shared" ref="J120" si="65">B120*$A$35</f>
        <v>-1033765.1719029078</v>
      </c>
      <c r="K120" s="11">
        <f t="shared" si="62"/>
        <v>-1088977.017316404</v>
      </c>
      <c r="L120" s="11">
        <f t="shared" si="62"/>
        <v>-1126206.3433324206</v>
      </c>
      <c r="M120" s="11">
        <f t="shared" si="62"/>
        <v>-1127401.7618447302</v>
      </c>
      <c r="N120" s="11">
        <f t="shared" si="62"/>
        <v>-1132361.9058144486</v>
      </c>
      <c r="O120" s="12">
        <f t="shared" si="63"/>
        <v>-5508712.2002109112</v>
      </c>
    </row>
    <row r="121" spans="1:15">
      <c r="A121" s="8" t="s">
        <v>99</v>
      </c>
      <c r="B121" s="11">
        <v>0</v>
      </c>
      <c r="C121" s="11">
        <v>0</v>
      </c>
      <c r="D121" s="11">
        <v>0</v>
      </c>
      <c r="E121" s="11">
        <v>0</v>
      </c>
      <c r="F121" s="11">
        <v>0</v>
      </c>
      <c r="G121" s="12">
        <v>0</v>
      </c>
      <c r="H121" s="10"/>
      <c r="I121" s="8" t="s">
        <v>99</v>
      </c>
      <c r="J121" s="11">
        <f t="shared" ref="J121" si="66">B121*$A$35</f>
        <v>0</v>
      </c>
      <c r="K121" s="11">
        <f t="shared" ref="K121" si="67">C121*$A$35</f>
        <v>0</v>
      </c>
      <c r="L121" s="11">
        <f t="shared" ref="L121" si="68">D121*$A$35</f>
        <v>0</v>
      </c>
      <c r="M121" s="11">
        <f t="shared" ref="M121" si="69">E121*$A$35</f>
        <v>0</v>
      </c>
      <c r="N121" s="11">
        <f t="shared" ref="N121" si="70">F121*$A$35</f>
        <v>0</v>
      </c>
      <c r="O121" s="12">
        <f t="shared" ref="O121" si="71">SUM(J121:N121)</f>
        <v>0</v>
      </c>
    </row>
    <row r="122" spans="1:15" ht="13.5" thickBot="1">
      <c r="A122" s="13" t="s">
        <v>44</v>
      </c>
      <c r="B122" s="25">
        <v>-6357622.5499282451</v>
      </c>
      <c r="C122" s="25">
        <v>-6748034.6471497808</v>
      </c>
      <c r="D122" s="25">
        <v>-6787168.8417068925</v>
      </c>
      <c r="E122" s="25">
        <v>-6942913.0155956317</v>
      </c>
      <c r="F122" s="25">
        <v>-6668527.0778990444</v>
      </c>
      <c r="G122" s="26">
        <v>-33504266.132279597</v>
      </c>
      <c r="H122" s="16"/>
      <c r="I122" s="13" t="s">
        <v>44</v>
      </c>
      <c r="J122" s="25">
        <f t="shared" ref="J122:O122" si="72">SUM(J114:J120)</f>
        <v>-6484775.0009268103</v>
      </c>
      <c r="K122" s="25">
        <f t="shared" si="72"/>
        <v>-6882995.3400927763</v>
      </c>
      <c r="L122" s="25">
        <f t="shared" si="72"/>
        <v>-6922912.2185410298</v>
      </c>
      <c r="M122" s="25">
        <f t="shared" si="72"/>
        <v>-7081771.2759075463</v>
      </c>
      <c r="N122" s="25">
        <f t="shared" si="72"/>
        <v>-6801897.6194570251</v>
      </c>
      <c r="O122" s="26">
        <f t="shared" si="72"/>
        <v>-34174351.454925187</v>
      </c>
    </row>
  </sheetData>
  <mergeCells count="22">
    <mergeCell ref="A112:A113"/>
    <mergeCell ref="I112:I113"/>
    <mergeCell ref="A96:A97"/>
    <mergeCell ref="I96:I97"/>
    <mergeCell ref="A103:A104"/>
    <mergeCell ref="I103:I104"/>
    <mergeCell ref="A85:A86"/>
    <mergeCell ref="I85:I86"/>
    <mergeCell ref="A25:A26"/>
    <mergeCell ref="I25:I26"/>
    <mergeCell ref="A38:A39"/>
    <mergeCell ref="I38:I39"/>
    <mergeCell ref="A52:A53"/>
    <mergeCell ref="I52:I53"/>
    <mergeCell ref="A63:A64"/>
    <mergeCell ref="I63:I64"/>
    <mergeCell ref="A2:A3"/>
    <mergeCell ref="I2:I3"/>
    <mergeCell ref="A17:A18"/>
    <mergeCell ref="I17:I18"/>
    <mergeCell ref="A74:A75"/>
    <mergeCell ref="I74:I75"/>
  </mergeCells>
  <pageMargins left="0.27559055118110237" right="0.15748031496062992" top="0.98425196850393704" bottom="0.98425196850393704" header="0.51181102362204722" footer="0.51181102362204722"/>
  <pageSetup paperSize="8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"/>
  <sheetViews>
    <sheetView workbookViewId="0">
      <selection sqref="A1:G1048576"/>
    </sheetView>
  </sheetViews>
  <sheetFormatPr defaultRowHeight="12.75"/>
  <cols>
    <col min="1" max="1" width="46.28515625" style="3" customWidth="1"/>
    <col min="2" max="2" width="10.28515625" style="3" customWidth="1"/>
    <col min="3" max="3" width="9.140625" style="3"/>
    <col min="4" max="4" width="10.7109375" style="3" customWidth="1"/>
    <col min="5" max="6" width="9.140625" style="3"/>
    <col min="7" max="7" width="11.7109375" style="3" bestFit="1" customWidth="1"/>
    <col min="8" max="8" width="12.42578125" style="3" bestFit="1" customWidth="1"/>
    <col min="9" max="9" width="46.28515625" style="3" customWidth="1"/>
    <col min="10" max="10" width="10.28515625" style="3" customWidth="1"/>
    <col min="11" max="11" width="9.140625" style="3"/>
    <col min="12" max="12" width="10.7109375" style="3" customWidth="1"/>
    <col min="13" max="16384" width="9.140625" style="3"/>
  </cols>
  <sheetData>
    <row r="1" spans="1:15" ht="13.5" thickBot="1">
      <c r="A1" s="1" t="s">
        <v>64</v>
      </c>
      <c r="B1" s="2"/>
      <c r="C1" s="2"/>
      <c r="D1" s="2"/>
      <c r="E1" s="2"/>
      <c r="F1" s="2"/>
      <c r="G1" s="2"/>
      <c r="I1" s="1" t="s">
        <v>64</v>
      </c>
      <c r="J1" s="2"/>
      <c r="K1" s="2"/>
      <c r="L1" s="2"/>
      <c r="M1" s="2"/>
      <c r="N1" s="2"/>
      <c r="O1" s="2"/>
    </row>
    <row r="2" spans="1:15" ht="12.75" customHeight="1">
      <c r="A2" s="220" t="s">
        <v>97</v>
      </c>
      <c r="B2" s="4" t="s">
        <v>89</v>
      </c>
      <c r="C2" s="4" t="s">
        <v>90</v>
      </c>
      <c r="D2" s="4" t="s">
        <v>91</v>
      </c>
      <c r="E2" s="4" t="s">
        <v>92</v>
      </c>
      <c r="F2" s="4" t="s">
        <v>93</v>
      </c>
      <c r="G2" s="5" t="s">
        <v>18</v>
      </c>
      <c r="I2" s="220" t="s">
        <v>98</v>
      </c>
      <c r="J2" s="4" t="s">
        <v>89</v>
      </c>
      <c r="K2" s="4" t="s">
        <v>90</v>
      </c>
      <c r="L2" s="4" t="s">
        <v>91</v>
      </c>
      <c r="M2" s="4" t="s">
        <v>92</v>
      </c>
      <c r="N2" s="4" t="s">
        <v>93</v>
      </c>
      <c r="O2" s="5" t="s">
        <v>18</v>
      </c>
    </row>
    <row r="3" spans="1:15">
      <c r="A3" s="221"/>
      <c r="B3" s="6" t="s">
        <v>19</v>
      </c>
      <c r="C3" s="6" t="s">
        <v>19</v>
      </c>
      <c r="D3" s="6" t="s">
        <v>19</v>
      </c>
      <c r="E3" s="6" t="s">
        <v>19</v>
      </c>
      <c r="F3" s="6" t="s">
        <v>19</v>
      </c>
      <c r="G3" s="7" t="s">
        <v>20</v>
      </c>
      <c r="I3" s="221"/>
      <c r="J3" s="6" t="s">
        <v>19</v>
      </c>
      <c r="K3" s="6" t="s">
        <v>19</v>
      </c>
      <c r="L3" s="6" t="s">
        <v>19</v>
      </c>
      <c r="M3" s="6" t="s">
        <v>19</v>
      </c>
      <c r="N3" s="6" t="s">
        <v>19</v>
      </c>
      <c r="O3" s="7" t="s">
        <v>20</v>
      </c>
    </row>
    <row r="4" spans="1:15">
      <c r="A4" s="8" t="s">
        <v>21</v>
      </c>
      <c r="B4" s="2">
        <v>17005382.946479056</v>
      </c>
      <c r="C4" s="2">
        <v>17360975.542989973</v>
      </c>
      <c r="D4" s="2">
        <v>16057331.307801764</v>
      </c>
      <c r="E4" s="2">
        <v>16763308.244501565</v>
      </c>
      <c r="F4" s="2">
        <v>22652338.951978702</v>
      </c>
      <c r="G4" s="9">
        <v>89839336.993751049</v>
      </c>
      <c r="H4" s="10"/>
      <c r="I4" s="8" t="s">
        <v>21</v>
      </c>
      <c r="J4" s="2">
        <f t="shared" ref="J4:J15" si="0">B4*$A$37</f>
        <v>17345490.605408639</v>
      </c>
      <c r="K4" s="2">
        <f t="shared" ref="K4:K15" si="1">C4*$A$37</f>
        <v>17708195.053849772</v>
      </c>
      <c r="L4" s="2">
        <f t="shared" ref="L4:L15" si="2">D4*$A$37</f>
        <v>16378477.9339578</v>
      </c>
      <c r="M4" s="2">
        <f t="shared" ref="M4:M15" si="3">E4*$A$37</f>
        <v>17098574.409391597</v>
      </c>
      <c r="N4" s="2">
        <f t="shared" ref="N4:N15" si="4">F4*$A$37</f>
        <v>23105385.731018275</v>
      </c>
      <c r="O4" s="9">
        <f t="shared" ref="O4:O14" si="5">SUM(J4:N4)</f>
        <v>91636123.733626083</v>
      </c>
    </row>
    <row r="5" spans="1:15">
      <c r="A5" s="8" t="s">
        <v>22</v>
      </c>
      <c r="B5" s="2">
        <v>15843072.498644302</v>
      </c>
      <c r="C5" s="2">
        <v>16830084.874046642</v>
      </c>
      <c r="D5" s="2">
        <v>17151307.514374979</v>
      </c>
      <c r="E5" s="2">
        <v>17433960.136856899</v>
      </c>
      <c r="F5" s="2">
        <v>16961157.236061364</v>
      </c>
      <c r="G5" s="9">
        <v>84219582.259984195</v>
      </c>
      <c r="H5" s="10"/>
      <c r="I5" s="8" t="s">
        <v>22</v>
      </c>
      <c r="J5" s="2">
        <f t="shared" si="0"/>
        <v>16159933.948617188</v>
      </c>
      <c r="K5" s="2">
        <f t="shared" si="1"/>
        <v>17166686.571527574</v>
      </c>
      <c r="L5" s="2">
        <f t="shared" si="2"/>
        <v>17494333.66466248</v>
      </c>
      <c r="M5" s="2">
        <f t="shared" si="3"/>
        <v>17782639.339594036</v>
      </c>
      <c r="N5" s="2">
        <f t="shared" si="4"/>
        <v>17300380.380782593</v>
      </c>
      <c r="O5" s="9">
        <f t="shared" si="5"/>
        <v>85903973.905183867</v>
      </c>
    </row>
    <row r="6" spans="1:15">
      <c r="A6" s="8" t="s">
        <v>23</v>
      </c>
      <c r="B6" s="2">
        <v>10850785.485470133</v>
      </c>
      <c r="C6" s="2">
        <v>13526237.344875617</v>
      </c>
      <c r="D6" s="2">
        <v>10702630.76974705</v>
      </c>
      <c r="E6" s="2">
        <v>5569858.3569586249</v>
      </c>
      <c r="F6" s="2">
        <v>5667683.3905234803</v>
      </c>
      <c r="G6" s="9">
        <v>46317195.347574905</v>
      </c>
      <c r="H6" s="10"/>
      <c r="I6" s="8" t="s">
        <v>23</v>
      </c>
      <c r="J6" s="2">
        <f t="shared" si="0"/>
        <v>11067801.195179535</v>
      </c>
      <c r="K6" s="2">
        <f t="shared" si="1"/>
        <v>13796762.09177313</v>
      </c>
      <c r="L6" s="2">
        <f t="shared" si="2"/>
        <v>10916683.385141991</v>
      </c>
      <c r="M6" s="2">
        <f t="shared" si="3"/>
        <v>5681255.5240977975</v>
      </c>
      <c r="N6" s="2">
        <f t="shared" si="4"/>
        <v>5781037.0583339501</v>
      </c>
      <c r="O6" s="9">
        <f t="shared" si="5"/>
        <v>47243539.254526407</v>
      </c>
    </row>
    <row r="7" spans="1:15">
      <c r="A7" s="8" t="s">
        <v>24</v>
      </c>
      <c r="B7" s="2">
        <v>1216594.2269552075</v>
      </c>
      <c r="C7" s="2">
        <v>1220370.4371920885</v>
      </c>
      <c r="D7" s="2">
        <v>1223055.66168648</v>
      </c>
      <c r="E7" s="2">
        <v>1223089.1522659517</v>
      </c>
      <c r="F7" s="2">
        <v>1221121.6437970295</v>
      </c>
      <c r="G7" s="9">
        <v>6104231.1218967577</v>
      </c>
      <c r="H7" s="10"/>
      <c r="I7" s="8" t="s">
        <v>24</v>
      </c>
      <c r="J7" s="2">
        <f t="shared" si="0"/>
        <v>1240926.1114943116</v>
      </c>
      <c r="K7" s="2">
        <f t="shared" si="1"/>
        <v>1244777.8459359303</v>
      </c>
      <c r="L7" s="2">
        <f t="shared" si="2"/>
        <v>1247516.7749202098</v>
      </c>
      <c r="M7" s="2">
        <f t="shared" si="3"/>
        <v>1247550.9353112709</v>
      </c>
      <c r="N7" s="2">
        <f t="shared" si="4"/>
        <v>1245544.0766729701</v>
      </c>
      <c r="O7" s="9">
        <f t="shared" si="5"/>
        <v>6226315.7443346931</v>
      </c>
    </row>
    <row r="8" spans="1:15">
      <c r="A8" s="8" t="s">
        <v>94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9">
        <v>0</v>
      </c>
      <c r="H8" s="10"/>
      <c r="I8" s="8" t="s">
        <v>94</v>
      </c>
      <c r="J8" s="2">
        <f t="shared" si="0"/>
        <v>0</v>
      </c>
      <c r="K8" s="2">
        <f t="shared" si="1"/>
        <v>0</v>
      </c>
      <c r="L8" s="2">
        <f t="shared" si="2"/>
        <v>0</v>
      </c>
      <c r="M8" s="2">
        <f t="shared" si="3"/>
        <v>0</v>
      </c>
      <c r="N8" s="2">
        <f t="shared" si="4"/>
        <v>0</v>
      </c>
      <c r="O8" s="9">
        <f t="shared" ref="O8" si="6">SUM(J8:N8)</f>
        <v>0</v>
      </c>
    </row>
    <row r="9" spans="1:15">
      <c r="A9" s="8" t="s">
        <v>25</v>
      </c>
      <c r="B9" s="2">
        <v>2203809.7507032352</v>
      </c>
      <c r="C9" s="2">
        <v>2210650.1982052522</v>
      </c>
      <c r="D9" s="2">
        <v>14192541.740820197</v>
      </c>
      <c r="E9" s="2">
        <v>12455124.533908276</v>
      </c>
      <c r="F9" s="2">
        <v>2893803.8954565022</v>
      </c>
      <c r="G9" s="9">
        <v>33955930.119093463</v>
      </c>
      <c r="H9" s="10"/>
      <c r="I9" s="8" t="s">
        <v>25</v>
      </c>
      <c r="J9" s="2">
        <f t="shared" si="0"/>
        <v>2247885.9457172998</v>
      </c>
      <c r="K9" s="2">
        <f t="shared" si="1"/>
        <v>2254863.2021693573</v>
      </c>
      <c r="L9" s="2">
        <f t="shared" si="2"/>
        <v>14476392.575636601</v>
      </c>
      <c r="M9" s="2">
        <f t="shared" si="3"/>
        <v>12704227.024586441</v>
      </c>
      <c r="N9" s="2">
        <f t="shared" si="4"/>
        <v>2951679.9733656324</v>
      </c>
      <c r="O9" s="9">
        <f t="shared" si="5"/>
        <v>34635048.721475333</v>
      </c>
    </row>
    <row r="10" spans="1:15">
      <c r="A10" s="8" t="s">
        <v>26</v>
      </c>
      <c r="B10" s="11">
        <v>-4966892.6171314409</v>
      </c>
      <c r="C10" s="11">
        <v>-5271902.0680857673</v>
      </c>
      <c r="D10" s="11">
        <v>-5302475.6575835086</v>
      </c>
      <c r="E10" s="11">
        <v>-5424150.7934340881</v>
      </c>
      <c r="F10" s="11">
        <v>-5209786.7796086278</v>
      </c>
      <c r="G10" s="12">
        <v>-26175207.915843435</v>
      </c>
      <c r="H10" s="10"/>
      <c r="I10" s="8" t="s">
        <v>26</v>
      </c>
      <c r="J10" s="11">
        <f t="shared" si="0"/>
        <v>-5066230.4694740698</v>
      </c>
      <c r="K10" s="11">
        <f t="shared" si="1"/>
        <v>-5377340.109447483</v>
      </c>
      <c r="L10" s="11">
        <f t="shared" si="2"/>
        <v>-5408525.1707351785</v>
      </c>
      <c r="M10" s="11">
        <f t="shared" si="3"/>
        <v>-5532633.8093027696</v>
      </c>
      <c r="N10" s="11">
        <f t="shared" si="4"/>
        <v>-5313982.5152008003</v>
      </c>
      <c r="O10" s="12">
        <f t="shared" si="5"/>
        <v>-26698712.0741603</v>
      </c>
    </row>
    <row r="11" spans="1:15">
      <c r="A11" s="8" t="s">
        <v>155</v>
      </c>
      <c r="B11" s="11">
        <v>-1390729.9327968052</v>
      </c>
      <c r="C11" s="11">
        <v>-1476132.5790640134</v>
      </c>
      <c r="D11" s="11">
        <v>-1484693.184123381</v>
      </c>
      <c r="E11" s="11">
        <v>-1518762.2221615454</v>
      </c>
      <c r="F11" s="11">
        <v>-1458740.2982904175</v>
      </c>
      <c r="G11" s="12">
        <v>-7329058.2164361626</v>
      </c>
      <c r="H11" s="10"/>
      <c r="I11" s="8" t="s">
        <v>26</v>
      </c>
      <c r="J11" s="11">
        <f t="shared" si="0"/>
        <v>-1418544.5314527412</v>
      </c>
      <c r="K11" s="11">
        <f t="shared" si="1"/>
        <v>-1505655.2306452938</v>
      </c>
      <c r="L11" s="11">
        <f t="shared" si="2"/>
        <v>-1514387.0478058488</v>
      </c>
      <c r="M11" s="11">
        <f t="shared" si="3"/>
        <v>-1549137.4666047764</v>
      </c>
      <c r="N11" s="11">
        <f t="shared" si="4"/>
        <v>-1487915.104256226</v>
      </c>
      <c r="O11" s="12">
        <f t="shared" ref="O11" si="7">SUM(J11:N11)</f>
        <v>-7475639.3807648858</v>
      </c>
    </row>
    <row r="12" spans="1:15">
      <c r="A12" s="8" t="s">
        <v>63</v>
      </c>
      <c r="B12" s="11">
        <v>-154047</v>
      </c>
      <c r="C12" s="11">
        <v>-247362</v>
      </c>
      <c r="D12" s="11">
        <v>-157887</v>
      </c>
      <c r="E12" s="11">
        <v>-225783</v>
      </c>
      <c r="F12" s="11">
        <v>-250944</v>
      </c>
      <c r="G12" s="12">
        <v>-1036023</v>
      </c>
      <c r="H12" s="10"/>
      <c r="I12" s="8" t="s">
        <v>63</v>
      </c>
      <c r="J12" s="11">
        <f t="shared" si="0"/>
        <v>-157127.94</v>
      </c>
      <c r="K12" s="11">
        <f t="shared" si="1"/>
        <v>-252309.24</v>
      </c>
      <c r="L12" s="11">
        <f t="shared" si="2"/>
        <v>-161044.74</v>
      </c>
      <c r="M12" s="11">
        <f t="shared" si="3"/>
        <v>-230298.66</v>
      </c>
      <c r="N12" s="11">
        <f t="shared" si="4"/>
        <v>-255962.88</v>
      </c>
      <c r="O12" s="12">
        <f t="shared" ref="O12" si="8">SUM(J12:N12)</f>
        <v>-1056743.46</v>
      </c>
    </row>
    <row r="13" spans="1:15">
      <c r="A13" s="8" t="s">
        <v>27</v>
      </c>
      <c r="B13" s="2">
        <v>6190902.3200000003</v>
      </c>
      <c r="C13" s="2">
        <v>3605127.1399999997</v>
      </c>
      <c r="D13" s="2">
        <v>3321174.98</v>
      </c>
      <c r="E13" s="2">
        <v>2430378.56</v>
      </c>
      <c r="F13" s="2">
        <v>2990948.75</v>
      </c>
      <c r="G13" s="9">
        <v>18538531.75</v>
      </c>
      <c r="H13" s="10"/>
      <c r="I13" s="8" t="s">
        <v>27</v>
      </c>
      <c r="J13" s="2">
        <f t="shared" si="0"/>
        <v>6314720.3664000006</v>
      </c>
      <c r="K13" s="2">
        <f t="shared" si="1"/>
        <v>3677229.6827999996</v>
      </c>
      <c r="L13" s="2">
        <f t="shared" si="2"/>
        <v>3387598.4796000002</v>
      </c>
      <c r="M13" s="2">
        <f t="shared" si="3"/>
        <v>2478986.1312000002</v>
      </c>
      <c r="N13" s="2">
        <f t="shared" si="4"/>
        <v>3050767.7250000001</v>
      </c>
      <c r="O13" s="9">
        <f t="shared" si="5"/>
        <v>18909302.385000002</v>
      </c>
    </row>
    <row r="14" spans="1:15">
      <c r="A14" s="8" t="s">
        <v>28</v>
      </c>
      <c r="B14" s="2">
        <v>314390.95977231389</v>
      </c>
      <c r="C14" s="2">
        <v>1763484.0586825165</v>
      </c>
      <c r="D14" s="2">
        <v>2024600.608212556</v>
      </c>
      <c r="E14" s="2">
        <v>553583.42060575599</v>
      </c>
      <c r="F14" s="2">
        <v>52703.824171504282</v>
      </c>
      <c r="G14" s="9">
        <v>4708762.8714446463</v>
      </c>
      <c r="H14" s="10"/>
      <c r="I14" s="8" t="s">
        <v>28</v>
      </c>
      <c r="J14" s="2">
        <f t="shared" si="0"/>
        <v>320678.77896776015</v>
      </c>
      <c r="K14" s="2">
        <f t="shared" si="1"/>
        <v>1798753.7398561668</v>
      </c>
      <c r="L14" s="2">
        <f t="shared" si="2"/>
        <v>2065092.6203768072</v>
      </c>
      <c r="M14" s="2">
        <f t="shared" si="3"/>
        <v>564655.08901787107</v>
      </c>
      <c r="N14" s="2">
        <f t="shared" si="4"/>
        <v>53757.900654934369</v>
      </c>
      <c r="O14" s="9">
        <f t="shared" si="5"/>
        <v>4802938.1288735392</v>
      </c>
    </row>
    <row r="15" spans="1:15">
      <c r="A15" s="8" t="s">
        <v>154</v>
      </c>
      <c r="B15" s="2">
        <v>14032100.574310541</v>
      </c>
      <c r="C15" s="2">
        <v>14464329.151246667</v>
      </c>
      <c r="D15" s="2">
        <v>16716522.758440554</v>
      </c>
      <c r="E15" s="2">
        <v>15033295.318857573</v>
      </c>
      <c r="F15" s="2">
        <v>13895309.432988793</v>
      </c>
      <c r="G15" s="9">
        <v>74141557.235844135</v>
      </c>
      <c r="H15" s="10"/>
      <c r="I15" s="8" t="s">
        <v>154</v>
      </c>
      <c r="J15" s="2">
        <f t="shared" si="0"/>
        <v>14312742.585796753</v>
      </c>
      <c r="K15" s="2">
        <f t="shared" si="1"/>
        <v>14753615.734271601</v>
      </c>
      <c r="L15" s="2">
        <f t="shared" si="2"/>
        <v>17050853.213609364</v>
      </c>
      <c r="M15" s="2">
        <f t="shared" si="3"/>
        <v>15333961.225234725</v>
      </c>
      <c r="N15" s="2">
        <f t="shared" si="4"/>
        <v>14173215.621648569</v>
      </c>
      <c r="O15" s="9">
        <f t="shared" ref="O15" si="9">SUM(J15:N15)</f>
        <v>75624388.380561009</v>
      </c>
    </row>
    <row r="16" spans="1:15" ht="13.5" thickBot="1">
      <c r="A16" s="13" t="s">
        <v>29</v>
      </c>
      <c r="B16" s="14">
        <v>61145369.212406538</v>
      </c>
      <c r="C16" s="14">
        <v>63985862.100088984</v>
      </c>
      <c r="D16" s="14">
        <v>74444109.499376684</v>
      </c>
      <c r="E16" s="14">
        <v>64293901.708359011</v>
      </c>
      <c r="F16" s="14">
        <v>59415596.047078326</v>
      </c>
      <c r="G16" s="15">
        <v>323284838.56730956</v>
      </c>
      <c r="H16" s="16"/>
      <c r="I16" s="13" t="s">
        <v>29</v>
      </c>
      <c r="J16" s="14">
        <f>SUM(J4:J15)</f>
        <v>62368276.596654683</v>
      </c>
      <c r="K16" s="14">
        <f t="shared" ref="K16" si="10">SUM(K4:K15)</f>
        <v>65265579.342090763</v>
      </c>
      <c r="L16" s="14">
        <f t="shared" ref="L16" si="11">SUM(L4:L15)</f>
        <v>75932991.689364225</v>
      </c>
      <c r="M16" s="14">
        <f t="shared" ref="M16" si="12">SUM(M4:M15)</f>
        <v>65579779.742526196</v>
      </c>
      <c r="N16" s="14">
        <f t="shared" ref="N16" si="13">SUM(N4:N15)</f>
        <v>60603907.968019888</v>
      </c>
      <c r="O16" s="15">
        <f t="shared" ref="O16" si="14">SUM(O4:O15)</f>
        <v>329750535.33865571</v>
      </c>
    </row>
    <row r="17" spans="1:15">
      <c r="B17" s="2"/>
      <c r="C17" s="2"/>
      <c r="D17" s="2"/>
      <c r="E17" s="2"/>
      <c r="F17" s="2"/>
    </row>
    <row r="18" spans="1:15" ht="13.5" thickBot="1">
      <c r="A18" s="1" t="s">
        <v>30</v>
      </c>
      <c r="I18" s="1" t="s">
        <v>30</v>
      </c>
    </row>
    <row r="19" spans="1:15" ht="13.5" customHeight="1">
      <c r="A19" s="220" t="s">
        <v>97</v>
      </c>
      <c r="B19" s="4" t="s">
        <v>89</v>
      </c>
      <c r="C19" s="4" t="s">
        <v>90</v>
      </c>
      <c r="D19" s="4" t="s">
        <v>91</v>
      </c>
      <c r="E19" s="4" t="s">
        <v>92</v>
      </c>
      <c r="F19" s="4" t="s">
        <v>93</v>
      </c>
      <c r="G19" s="17" t="s">
        <v>18</v>
      </c>
      <c r="I19" s="220" t="s">
        <v>98</v>
      </c>
      <c r="J19" s="4" t="s">
        <v>89</v>
      </c>
      <c r="K19" s="4" t="s">
        <v>90</v>
      </c>
      <c r="L19" s="4" t="s">
        <v>91</v>
      </c>
      <c r="M19" s="4" t="s">
        <v>92</v>
      </c>
      <c r="N19" s="4" t="s">
        <v>93</v>
      </c>
      <c r="O19" s="17" t="s">
        <v>18</v>
      </c>
    </row>
    <row r="20" spans="1:15">
      <c r="A20" s="221"/>
      <c r="B20" s="6" t="s">
        <v>19</v>
      </c>
      <c r="C20" s="6" t="s">
        <v>19</v>
      </c>
      <c r="D20" s="6" t="s">
        <v>19</v>
      </c>
      <c r="E20" s="6" t="s">
        <v>19</v>
      </c>
      <c r="F20" s="6" t="s">
        <v>19</v>
      </c>
      <c r="G20" s="18" t="s">
        <v>19</v>
      </c>
      <c r="I20" s="221"/>
      <c r="J20" s="6" t="s">
        <v>19</v>
      </c>
      <c r="K20" s="6" t="s">
        <v>19</v>
      </c>
      <c r="L20" s="6" t="s">
        <v>19</v>
      </c>
      <c r="M20" s="6" t="s">
        <v>19</v>
      </c>
      <c r="N20" s="6" t="s">
        <v>19</v>
      </c>
      <c r="O20" s="18" t="s">
        <v>19</v>
      </c>
    </row>
    <row r="21" spans="1:15">
      <c r="A21" s="19" t="s">
        <v>31</v>
      </c>
      <c r="B21" s="11">
        <v>0</v>
      </c>
      <c r="C21" s="2">
        <v>0</v>
      </c>
      <c r="D21" s="2">
        <v>0</v>
      </c>
      <c r="E21" s="2">
        <v>0</v>
      </c>
      <c r="F21" s="2">
        <v>0</v>
      </c>
      <c r="G21" s="9">
        <v>0</v>
      </c>
      <c r="I21" s="19" t="s">
        <v>31</v>
      </c>
      <c r="J21" s="2">
        <f t="shared" ref="J21:N23" si="15">B21*$A$37</f>
        <v>0</v>
      </c>
      <c r="K21" s="2">
        <f t="shared" si="15"/>
        <v>0</v>
      </c>
      <c r="L21" s="2">
        <f t="shared" si="15"/>
        <v>0</v>
      </c>
      <c r="M21" s="2">
        <f t="shared" si="15"/>
        <v>0</v>
      </c>
      <c r="N21" s="2">
        <f t="shared" si="15"/>
        <v>0</v>
      </c>
      <c r="O21" s="9">
        <f>SUM(J21:N21)</f>
        <v>0</v>
      </c>
    </row>
    <row r="22" spans="1:15">
      <c r="A22" s="8" t="s">
        <v>26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2">
        <v>0</v>
      </c>
      <c r="H22" s="10"/>
      <c r="I22" s="8" t="s">
        <v>26</v>
      </c>
      <c r="J22" s="11">
        <f t="shared" si="15"/>
        <v>0</v>
      </c>
      <c r="K22" s="11">
        <f t="shared" si="15"/>
        <v>0</v>
      </c>
      <c r="L22" s="11">
        <f t="shared" si="15"/>
        <v>0</v>
      </c>
      <c r="M22" s="11">
        <f t="shared" si="15"/>
        <v>0</v>
      </c>
      <c r="N22" s="11">
        <f t="shared" si="15"/>
        <v>0</v>
      </c>
      <c r="O22" s="12">
        <f t="shared" ref="O22" si="16">SUM(J22:N22)</f>
        <v>0</v>
      </c>
    </row>
    <row r="23" spans="1:15">
      <c r="A23" s="19" t="s">
        <v>32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9">
        <v>0</v>
      </c>
      <c r="I23" s="19" t="s">
        <v>32</v>
      </c>
      <c r="J23" s="2">
        <f t="shared" si="15"/>
        <v>0</v>
      </c>
      <c r="K23" s="2">
        <f t="shared" si="15"/>
        <v>0</v>
      </c>
      <c r="L23" s="2">
        <f t="shared" si="15"/>
        <v>0</v>
      </c>
      <c r="M23" s="2">
        <f t="shared" si="15"/>
        <v>0</v>
      </c>
      <c r="N23" s="2">
        <f t="shared" si="15"/>
        <v>0</v>
      </c>
      <c r="O23" s="9">
        <f>SUM(J23:N23)</f>
        <v>0</v>
      </c>
    </row>
    <row r="24" spans="1:15" ht="13.5" thickBot="1">
      <c r="A24" s="20" t="s">
        <v>29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5">
        <v>0</v>
      </c>
      <c r="I24" s="20" t="s">
        <v>29</v>
      </c>
      <c r="J24" s="14">
        <f t="shared" ref="J24:O24" si="17">SUM(J21:J23)</f>
        <v>0</v>
      </c>
      <c r="K24" s="14">
        <f t="shared" si="17"/>
        <v>0</v>
      </c>
      <c r="L24" s="14">
        <f t="shared" si="17"/>
        <v>0</v>
      </c>
      <c r="M24" s="14">
        <f t="shared" si="17"/>
        <v>0</v>
      </c>
      <c r="N24" s="14">
        <f t="shared" si="17"/>
        <v>0</v>
      </c>
      <c r="O24" s="15">
        <f t="shared" si="17"/>
        <v>0</v>
      </c>
    </row>
    <row r="25" spans="1:15" ht="13.5" thickTop="1"/>
    <row r="26" spans="1:15" ht="13.5" thickBot="1">
      <c r="A26" s="1" t="s">
        <v>33</v>
      </c>
      <c r="I26" s="1" t="s">
        <v>33</v>
      </c>
    </row>
    <row r="27" spans="1:15" ht="13.5" customHeight="1">
      <c r="A27" s="220" t="s">
        <v>97</v>
      </c>
      <c r="B27" s="4" t="s">
        <v>89</v>
      </c>
      <c r="C27" s="4" t="s">
        <v>90</v>
      </c>
      <c r="D27" s="4" t="s">
        <v>91</v>
      </c>
      <c r="E27" s="4" t="s">
        <v>92</v>
      </c>
      <c r="F27" s="4" t="s">
        <v>93</v>
      </c>
      <c r="G27" s="17" t="s">
        <v>18</v>
      </c>
      <c r="I27" s="220" t="s">
        <v>98</v>
      </c>
      <c r="J27" s="4" t="s">
        <v>89</v>
      </c>
      <c r="K27" s="4" t="s">
        <v>90</v>
      </c>
      <c r="L27" s="4" t="s">
        <v>91</v>
      </c>
      <c r="M27" s="4" t="s">
        <v>92</v>
      </c>
      <c r="N27" s="4" t="s">
        <v>93</v>
      </c>
      <c r="O27" s="17" t="s">
        <v>18</v>
      </c>
    </row>
    <row r="28" spans="1:15">
      <c r="A28" s="221"/>
      <c r="B28" s="6" t="s">
        <v>19</v>
      </c>
      <c r="C28" s="6" t="s">
        <v>19</v>
      </c>
      <c r="D28" s="6" t="s">
        <v>19</v>
      </c>
      <c r="E28" s="6" t="s">
        <v>19</v>
      </c>
      <c r="F28" s="6" t="s">
        <v>19</v>
      </c>
      <c r="G28" s="18" t="s">
        <v>19</v>
      </c>
      <c r="I28" s="221"/>
      <c r="J28" s="6" t="s">
        <v>19</v>
      </c>
      <c r="K28" s="6" t="s">
        <v>19</v>
      </c>
      <c r="L28" s="6" t="s">
        <v>19</v>
      </c>
      <c r="M28" s="6" t="s">
        <v>19</v>
      </c>
      <c r="N28" s="6" t="s">
        <v>19</v>
      </c>
      <c r="O28" s="18" t="s">
        <v>19</v>
      </c>
    </row>
    <row r="29" spans="1:15">
      <c r="A29" s="19" t="s">
        <v>34</v>
      </c>
      <c r="B29" s="2">
        <v>2649206.7876429115</v>
      </c>
      <c r="C29" s="2">
        <v>2663485.0183015545</v>
      </c>
      <c r="D29" s="2">
        <v>2666841.195366737</v>
      </c>
      <c r="E29" s="2">
        <v>2669699.8958167685</v>
      </c>
      <c r="F29" s="2">
        <v>2680765.9709902108</v>
      </c>
      <c r="G29" s="9">
        <v>13329998.868118182</v>
      </c>
      <c r="I29" s="19" t="s">
        <v>34</v>
      </c>
      <c r="J29" s="2">
        <f t="shared" ref="J29:N32" si="18">B29*$A$37</f>
        <v>2702190.9233957697</v>
      </c>
      <c r="K29" s="2">
        <f t="shared" si="18"/>
        <v>2716754.7186675854</v>
      </c>
      <c r="L29" s="2">
        <f t="shared" si="18"/>
        <v>2720178.0192740718</v>
      </c>
      <c r="M29" s="2">
        <f t="shared" si="18"/>
        <v>2723093.8937331038</v>
      </c>
      <c r="N29" s="2">
        <f t="shared" si="18"/>
        <v>2734381.2904100153</v>
      </c>
      <c r="O29" s="9">
        <f>SUM(J29:N29)</f>
        <v>13596598.845480546</v>
      </c>
    </row>
    <row r="30" spans="1:15">
      <c r="A30" s="8" t="s">
        <v>26</v>
      </c>
      <c r="B30" s="11">
        <v>-2914127.4664072026</v>
      </c>
      <c r="C30" s="11">
        <v>-2929833.5201317095</v>
      </c>
      <c r="D30" s="11">
        <v>-2933525.3149034102</v>
      </c>
      <c r="E30" s="11">
        <v>-2936669.8853984452</v>
      </c>
      <c r="F30" s="11">
        <v>-2948842.5680892318</v>
      </c>
      <c r="G30" s="12">
        <v>-14662998.754929999</v>
      </c>
      <c r="H30" s="10"/>
      <c r="I30" s="8" t="s">
        <v>26</v>
      </c>
      <c r="J30" s="11">
        <f t="shared" si="18"/>
        <v>-2972410.0157353468</v>
      </c>
      <c r="K30" s="11">
        <f t="shared" si="18"/>
        <v>-2988430.1905343439</v>
      </c>
      <c r="L30" s="11">
        <f t="shared" si="18"/>
        <v>-2992195.8212014786</v>
      </c>
      <c r="M30" s="11">
        <f t="shared" si="18"/>
        <v>-2995403.2831064141</v>
      </c>
      <c r="N30" s="11">
        <f t="shared" si="18"/>
        <v>-3007819.4194510165</v>
      </c>
      <c r="O30" s="12">
        <f t="shared" ref="O30" si="19">SUM(J30:N30)</f>
        <v>-14956258.730028601</v>
      </c>
    </row>
    <row r="31" spans="1:15">
      <c r="A31" s="19" t="s">
        <v>35</v>
      </c>
      <c r="B31" s="2">
        <v>72659.357227689019</v>
      </c>
      <c r="C31" s="2">
        <v>73069.918443658855</v>
      </c>
      <c r="D31" s="2">
        <v>73139.093125887899</v>
      </c>
      <c r="E31" s="2">
        <v>73219.57571362445</v>
      </c>
      <c r="F31" s="2">
        <v>73550.435261345381</v>
      </c>
      <c r="G31" s="9">
        <v>365638.3797722056</v>
      </c>
      <c r="I31" s="19" t="s">
        <v>35</v>
      </c>
      <c r="J31" s="2">
        <f t="shared" si="18"/>
        <v>74112.544372242803</v>
      </c>
      <c r="K31" s="2">
        <f t="shared" si="18"/>
        <v>74531.316812532037</v>
      </c>
      <c r="L31" s="2">
        <f t="shared" si="18"/>
        <v>74601.87498840566</v>
      </c>
      <c r="M31" s="2">
        <f t="shared" si="18"/>
        <v>74683.967227896937</v>
      </c>
      <c r="N31" s="2">
        <f t="shared" si="18"/>
        <v>75021.443966572289</v>
      </c>
      <c r="O31" s="9">
        <f>SUM(J31:N31)</f>
        <v>372951.14736764971</v>
      </c>
    </row>
    <row r="32" spans="1:15">
      <c r="A32" s="8" t="s">
        <v>26</v>
      </c>
      <c r="B32" s="11">
        <v>-79925.292950457937</v>
      </c>
      <c r="C32" s="11">
        <v>-80376.910288024766</v>
      </c>
      <c r="D32" s="11">
        <v>-80453.002438476688</v>
      </c>
      <c r="E32" s="11">
        <v>-80541.533284986916</v>
      </c>
      <c r="F32" s="11">
        <v>-80905.478787479922</v>
      </c>
      <c r="G32" s="12">
        <v>-402202.21774942626</v>
      </c>
      <c r="H32" s="10"/>
      <c r="I32" s="8" t="s">
        <v>26</v>
      </c>
      <c r="J32" s="11">
        <f t="shared" si="18"/>
        <v>-81523.798809467102</v>
      </c>
      <c r="K32" s="11">
        <f t="shared" si="18"/>
        <v>-81984.448493785269</v>
      </c>
      <c r="L32" s="11">
        <f t="shared" si="18"/>
        <v>-82062.062487246221</v>
      </c>
      <c r="M32" s="11">
        <f t="shared" si="18"/>
        <v>-82152.36395068666</v>
      </c>
      <c r="N32" s="11">
        <f t="shared" si="18"/>
        <v>-82523.588363229515</v>
      </c>
      <c r="O32" s="12">
        <f t="shared" ref="O32" si="20">SUM(J32:N32)</f>
        <v>-410246.26210441475</v>
      </c>
    </row>
    <row r="33" spans="1:15" ht="13.5" thickBot="1">
      <c r="A33" s="20" t="s">
        <v>29</v>
      </c>
      <c r="B33" s="25">
        <v>-272186.61448706005</v>
      </c>
      <c r="C33" s="25">
        <v>-273655.49367452093</v>
      </c>
      <c r="D33" s="25">
        <v>-273998.02884926193</v>
      </c>
      <c r="E33" s="25">
        <v>-274291.94715303916</v>
      </c>
      <c r="F33" s="25">
        <v>-275431.64062515565</v>
      </c>
      <c r="G33" s="26">
        <v>-1369563.7247890378</v>
      </c>
      <c r="H33" s="58"/>
      <c r="I33" s="59" t="s">
        <v>29</v>
      </c>
      <c r="J33" s="25">
        <f>SUM(J29:J32)</f>
        <v>-277630.34677680145</v>
      </c>
      <c r="K33" s="25">
        <f t="shared" ref="K33:O33" si="21">SUM(K29:K32)</f>
        <v>-279128.6035480118</v>
      </c>
      <c r="L33" s="25">
        <f t="shared" si="21"/>
        <v>-279477.98942624737</v>
      </c>
      <c r="M33" s="25">
        <f t="shared" si="21"/>
        <v>-279777.78609610011</v>
      </c>
      <c r="N33" s="25">
        <f t="shared" si="21"/>
        <v>-280940.27343765844</v>
      </c>
      <c r="O33" s="26">
        <f t="shared" si="21"/>
        <v>-1396954.9992848202</v>
      </c>
    </row>
    <row r="34" spans="1:15" ht="13.5" thickTop="1"/>
    <row r="35" spans="1:15">
      <c r="A35" s="1" t="s">
        <v>62</v>
      </c>
      <c r="B35" s="2"/>
      <c r="C35" s="2"/>
      <c r="D35" s="2"/>
      <c r="E35" s="2"/>
      <c r="F35" s="2"/>
      <c r="I35" s="1"/>
      <c r="J35" s="2"/>
      <c r="K35" s="2"/>
      <c r="L35" s="2"/>
      <c r="M35" s="2"/>
      <c r="N35" s="2"/>
    </row>
    <row r="36" spans="1:15">
      <c r="A36" s="21">
        <v>0.02</v>
      </c>
      <c r="B36" s="21"/>
      <c r="C36" s="21"/>
      <c r="D36" s="21"/>
      <c r="E36" s="21"/>
      <c r="F36" s="21"/>
      <c r="I36" s="21"/>
      <c r="J36" s="21"/>
      <c r="K36" s="21"/>
      <c r="L36" s="21"/>
      <c r="M36" s="21"/>
      <c r="N36" s="21"/>
    </row>
    <row r="37" spans="1:15">
      <c r="A37" s="22">
        <v>1.02</v>
      </c>
      <c r="B37" s="23"/>
      <c r="C37" s="23"/>
      <c r="D37" s="23"/>
      <c r="E37" s="23"/>
      <c r="F37" s="23"/>
      <c r="I37" s="23"/>
      <c r="J37" s="23"/>
      <c r="K37" s="23"/>
      <c r="L37" s="23"/>
      <c r="M37" s="23"/>
      <c r="N37" s="23"/>
    </row>
    <row r="39" spans="1:15" ht="13.5" thickBot="1">
      <c r="A39" s="1" t="s">
        <v>36</v>
      </c>
      <c r="B39" s="2"/>
      <c r="C39" s="2"/>
      <c r="D39" s="2"/>
      <c r="E39" s="2"/>
      <c r="F39" s="2"/>
      <c r="G39" s="2"/>
      <c r="I39" s="1" t="s">
        <v>36</v>
      </c>
      <c r="J39" s="2"/>
      <c r="K39" s="2"/>
      <c r="L39" s="2"/>
      <c r="M39" s="2"/>
      <c r="N39" s="2"/>
      <c r="O39" s="2"/>
    </row>
    <row r="40" spans="1:15" ht="12.75" customHeight="1">
      <c r="A40" s="220" t="s">
        <v>97</v>
      </c>
      <c r="B40" s="4" t="s">
        <v>89</v>
      </c>
      <c r="C40" s="4" t="s">
        <v>90</v>
      </c>
      <c r="D40" s="4" t="s">
        <v>91</v>
      </c>
      <c r="E40" s="4" t="s">
        <v>92</v>
      </c>
      <c r="F40" s="4" t="s">
        <v>93</v>
      </c>
      <c r="G40" s="5" t="s">
        <v>18</v>
      </c>
      <c r="I40" s="220" t="s">
        <v>98</v>
      </c>
      <c r="J40" s="4" t="s">
        <v>89</v>
      </c>
      <c r="K40" s="4" t="s">
        <v>90</v>
      </c>
      <c r="L40" s="4" t="s">
        <v>91</v>
      </c>
      <c r="M40" s="4" t="s">
        <v>92</v>
      </c>
      <c r="N40" s="4" t="s">
        <v>93</v>
      </c>
      <c r="O40" s="5" t="s">
        <v>18</v>
      </c>
    </row>
    <row r="41" spans="1:15">
      <c r="A41" s="221"/>
      <c r="B41" s="6" t="s">
        <v>19</v>
      </c>
      <c r="C41" s="6" t="s">
        <v>19</v>
      </c>
      <c r="D41" s="6" t="s">
        <v>19</v>
      </c>
      <c r="E41" s="6" t="s">
        <v>19</v>
      </c>
      <c r="F41" s="6" t="s">
        <v>19</v>
      </c>
      <c r="G41" s="7" t="s">
        <v>20</v>
      </c>
      <c r="I41" s="221"/>
      <c r="J41" s="6" t="s">
        <v>19</v>
      </c>
      <c r="K41" s="6" t="s">
        <v>19</v>
      </c>
      <c r="L41" s="6" t="s">
        <v>19</v>
      </c>
      <c r="M41" s="6" t="s">
        <v>19</v>
      </c>
      <c r="N41" s="6" t="s">
        <v>19</v>
      </c>
      <c r="O41" s="7" t="s">
        <v>20</v>
      </c>
    </row>
    <row r="42" spans="1:15">
      <c r="A42" s="8" t="s">
        <v>37</v>
      </c>
      <c r="B42" s="2">
        <v>6430314.6097889803</v>
      </c>
      <c r="C42" s="2">
        <v>6925029.2274029115</v>
      </c>
      <c r="D42" s="2">
        <v>6861861.9575094068</v>
      </c>
      <c r="E42" s="2">
        <v>7133777.4966729535</v>
      </c>
      <c r="F42" s="2">
        <v>6623234.5110240383</v>
      </c>
      <c r="G42" s="9">
        <v>33974217.802398287</v>
      </c>
      <c r="H42" s="10"/>
      <c r="I42" s="8" t="s">
        <v>37</v>
      </c>
      <c r="J42" s="2">
        <f>B42*$A$37</f>
        <v>6558920.9019847596</v>
      </c>
      <c r="K42" s="2">
        <f t="shared" ref="K42:N49" si="22">C42*$A$37</f>
        <v>7063529.8119509695</v>
      </c>
      <c r="L42" s="2">
        <f t="shared" si="22"/>
        <v>6999099.1966595948</v>
      </c>
      <c r="M42" s="2">
        <f t="shared" si="22"/>
        <v>7276453.0466064131</v>
      </c>
      <c r="N42" s="2">
        <f t="shared" si="22"/>
        <v>6755699.2012445191</v>
      </c>
      <c r="O42" s="9">
        <f t="shared" ref="O42:O49" si="23">SUM(J42:N42)</f>
        <v>34653702.15844626</v>
      </c>
    </row>
    <row r="43" spans="1:15">
      <c r="A43" s="8" t="s">
        <v>38</v>
      </c>
      <c r="B43" s="2">
        <v>4827.7674473741063</v>
      </c>
      <c r="C43" s="2">
        <v>4857.5149796414244</v>
      </c>
      <c r="D43" s="2">
        <v>4852.9706233271745</v>
      </c>
      <c r="E43" s="2">
        <v>4858.8798042087446</v>
      </c>
      <c r="F43" s="2">
        <v>4901.1143319691591</v>
      </c>
      <c r="G43" s="9">
        <v>24298.247186520606</v>
      </c>
      <c r="H43" s="10"/>
      <c r="I43" s="8" t="s">
        <v>38</v>
      </c>
      <c r="J43" s="2">
        <f>B43*$A$37</f>
        <v>4924.3227963215886</v>
      </c>
      <c r="K43" s="2">
        <f t="shared" si="22"/>
        <v>4954.6652792342529</v>
      </c>
      <c r="L43" s="2">
        <f t="shared" si="22"/>
        <v>4950.0300357937185</v>
      </c>
      <c r="M43" s="2">
        <f t="shared" si="22"/>
        <v>4956.0574002929197</v>
      </c>
      <c r="N43" s="2">
        <f t="shared" si="22"/>
        <v>4999.1366186085424</v>
      </c>
      <c r="O43" s="9">
        <f t="shared" si="23"/>
        <v>24784.212130251024</v>
      </c>
    </row>
    <row r="44" spans="1:15">
      <c r="A44" s="8" t="s">
        <v>39</v>
      </c>
      <c r="B44" s="2">
        <v>4378609.8992317738</v>
      </c>
      <c r="C44" s="2">
        <v>4612138.6400783332</v>
      </c>
      <c r="D44" s="2">
        <v>4771607.7058817614</v>
      </c>
      <c r="E44" s="2">
        <v>4776566.5283020986</v>
      </c>
      <c r="F44" s="2">
        <v>4794191.3286458291</v>
      </c>
      <c r="G44" s="9">
        <v>23333114.102139797</v>
      </c>
      <c r="H44" s="10"/>
      <c r="I44" s="8" t="s">
        <v>39</v>
      </c>
      <c r="J44" s="2">
        <f t="shared" ref="J44:J49" si="24">B44*$A$37</f>
        <v>4466182.0972164096</v>
      </c>
      <c r="K44" s="2">
        <f t="shared" si="22"/>
        <v>4704381.4128799001</v>
      </c>
      <c r="L44" s="2">
        <f t="shared" si="22"/>
        <v>4867039.8599993968</v>
      </c>
      <c r="M44" s="2">
        <f t="shared" si="22"/>
        <v>4872097.8588681407</v>
      </c>
      <c r="N44" s="2">
        <f t="shared" si="22"/>
        <v>4890075.1552187456</v>
      </c>
      <c r="O44" s="9">
        <f t="shared" si="23"/>
        <v>23799776.384182595</v>
      </c>
    </row>
    <row r="45" spans="1:15">
      <c r="A45" s="8" t="s">
        <v>40</v>
      </c>
      <c r="B45" s="2">
        <v>90915.981025023852</v>
      </c>
      <c r="C45" s="2">
        <v>91417.187591949682</v>
      </c>
      <c r="D45" s="2">
        <v>91561.150142160084</v>
      </c>
      <c r="E45" s="2">
        <v>91658.562414256477</v>
      </c>
      <c r="F45" s="2">
        <v>91968.969709003068</v>
      </c>
      <c r="G45" s="9">
        <v>457521.85088239313</v>
      </c>
      <c r="H45" s="10"/>
      <c r="I45" s="8" t="s">
        <v>40</v>
      </c>
      <c r="J45" s="2">
        <f t="shared" si="24"/>
        <v>92734.30064552433</v>
      </c>
      <c r="K45" s="2">
        <f t="shared" si="22"/>
        <v>93245.53134378868</v>
      </c>
      <c r="L45" s="2">
        <f t="shared" si="22"/>
        <v>93392.373145003294</v>
      </c>
      <c r="M45" s="2">
        <f t="shared" si="22"/>
        <v>93491.733662541606</v>
      </c>
      <c r="N45" s="2">
        <f t="shared" si="22"/>
        <v>93808.349103183136</v>
      </c>
      <c r="O45" s="9">
        <f t="shared" si="23"/>
        <v>466672.28790004103</v>
      </c>
    </row>
    <row r="46" spans="1:15">
      <c r="A46" s="8" t="s">
        <v>41</v>
      </c>
      <c r="B46" s="2">
        <v>1569463.0876912484</v>
      </c>
      <c r="C46" s="2">
        <v>1694248.5658643313</v>
      </c>
      <c r="D46" s="2">
        <v>1831360.059537028</v>
      </c>
      <c r="E46" s="2">
        <v>1833216.5164419562</v>
      </c>
      <c r="F46" s="2">
        <v>1837382.5960980824</v>
      </c>
      <c r="G46" s="12">
        <v>8765670.8256326467</v>
      </c>
      <c r="H46" s="10"/>
      <c r="I46" s="8" t="s">
        <v>41</v>
      </c>
      <c r="J46" s="11">
        <f t="shared" si="24"/>
        <v>1600852.3494450734</v>
      </c>
      <c r="K46" s="11">
        <f t="shared" si="22"/>
        <v>1728133.5371816179</v>
      </c>
      <c r="L46" s="11">
        <f t="shared" si="22"/>
        <v>1867987.2607277685</v>
      </c>
      <c r="M46" s="11">
        <f t="shared" si="22"/>
        <v>1869880.8467707953</v>
      </c>
      <c r="N46" s="11">
        <f t="shared" si="22"/>
        <v>1874130.2480200441</v>
      </c>
      <c r="O46" s="12">
        <f t="shared" si="23"/>
        <v>8940984.2421452999</v>
      </c>
    </row>
    <row r="47" spans="1:15">
      <c r="A47" s="8" t="s">
        <v>42</v>
      </c>
      <c r="B47" s="2">
        <v>551151.54237632069</v>
      </c>
      <c r="C47" s="2">
        <v>554248.61467140855</v>
      </c>
      <c r="D47" s="2">
        <v>554860.18863638944</v>
      </c>
      <c r="E47" s="2">
        <v>555466.26968427782</v>
      </c>
      <c r="F47" s="2">
        <v>557993.3856824981</v>
      </c>
      <c r="G47" s="9">
        <v>2773720.0010508946</v>
      </c>
      <c r="H47" s="10"/>
      <c r="I47" s="8" t="s">
        <v>42</v>
      </c>
      <c r="J47" s="2">
        <f>B47*$A$37</f>
        <v>562174.57322384708</v>
      </c>
      <c r="K47" s="2">
        <f t="shared" si="22"/>
        <v>565333.58696483669</v>
      </c>
      <c r="L47" s="2">
        <f t="shared" si="22"/>
        <v>565957.39240911719</v>
      </c>
      <c r="M47" s="2">
        <f t="shared" si="22"/>
        <v>566575.59507796343</v>
      </c>
      <c r="N47" s="2">
        <f t="shared" si="22"/>
        <v>569153.25339614809</v>
      </c>
      <c r="O47" s="9">
        <f t="shared" si="23"/>
        <v>2829194.4010719126</v>
      </c>
    </row>
    <row r="48" spans="1:15">
      <c r="A48" s="8" t="s">
        <v>43</v>
      </c>
      <c r="B48" s="2">
        <v>2400510.7867847006</v>
      </c>
      <c r="C48" s="2">
        <v>2528718.4630303783</v>
      </c>
      <c r="D48" s="2">
        <v>2615168.8495544922</v>
      </c>
      <c r="E48" s="2">
        <v>2617944.736295036</v>
      </c>
      <c r="F48" s="2">
        <v>2629462.7090677083</v>
      </c>
      <c r="G48" s="9">
        <v>12791805.544732315</v>
      </c>
      <c r="H48" s="10"/>
      <c r="I48" s="8" t="s">
        <v>43</v>
      </c>
      <c r="J48" s="2">
        <f t="shared" si="24"/>
        <v>2448521.0025203945</v>
      </c>
      <c r="K48" s="2">
        <f t="shared" si="22"/>
        <v>2579292.8322909861</v>
      </c>
      <c r="L48" s="2">
        <f t="shared" si="22"/>
        <v>2667472.2265455821</v>
      </c>
      <c r="M48" s="2">
        <f t="shared" si="22"/>
        <v>2670303.6310209366</v>
      </c>
      <c r="N48" s="2">
        <f t="shared" si="22"/>
        <v>2682051.9632490627</v>
      </c>
      <c r="O48" s="9">
        <f t="shared" si="23"/>
        <v>13047641.655626962</v>
      </c>
    </row>
    <row r="49" spans="1:15">
      <c r="A49" s="8" t="s">
        <v>99</v>
      </c>
      <c r="B49" s="2">
        <v>417278.82429888082</v>
      </c>
      <c r="C49" s="2">
        <v>419426.66042768594</v>
      </c>
      <c r="D49" s="2">
        <v>420034.6324904167</v>
      </c>
      <c r="E49" s="2">
        <v>420471.14724211022</v>
      </c>
      <c r="F49" s="2">
        <v>422022.62150223646</v>
      </c>
      <c r="G49" s="9">
        <v>2099233.8859613305</v>
      </c>
      <c r="H49" s="10"/>
      <c r="I49" s="8" t="s">
        <v>99</v>
      </c>
      <c r="J49" s="2">
        <f t="shared" si="24"/>
        <v>425624.40078485844</v>
      </c>
      <c r="K49" s="2">
        <f t="shared" si="22"/>
        <v>427815.19363623968</v>
      </c>
      <c r="L49" s="2">
        <f t="shared" si="22"/>
        <v>428435.32514022506</v>
      </c>
      <c r="M49" s="2">
        <f t="shared" si="22"/>
        <v>428880.57018695242</v>
      </c>
      <c r="N49" s="2">
        <f t="shared" si="22"/>
        <v>430463.07393228117</v>
      </c>
      <c r="O49" s="9">
        <f t="shared" si="23"/>
        <v>2141218.5636805566</v>
      </c>
    </row>
    <row r="50" spans="1:15" ht="13.5" thickBot="1">
      <c r="A50" s="13" t="s">
        <v>44</v>
      </c>
      <c r="B50" s="14">
        <v>15843072.498644304</v>
      </c>
      <c r="C50" s="14">
        <v>16830084.874046642</v>
      </c>
      <c r="D50" s="14">
        <v>17151307.514374979</v>
      </c>
      <c r="E50" s="14">
        <v>17433960.136856899</v>
      </c>
      <c r="F50" s="14">
        <v>16961157.236061364</v>
      </c>
      <c r="G50" s="15">
        <v>84219582.25998418</v>
      </c>
      <c r="H50" s="16"/>
      <c r="I50" s="13" t="s">
        <v>44</v>
      </c>
      <c r="J50" s="14">
        <f>SUM(J42:J49)</f>
        <v>16159933.948617186</v>
      </c>
      <c r="K50" s="14">
        <f t="shared" ref="K50:O50" si="25">SUM(K42:K49)</f>
        <v>17166686.57152757</v>
      </c>
      <c r="L50" s="14">
        <f t="shared" si="25"/>
        <v>17494333.664662484</v>
      </c>
      <c r="M50" s="14">
        <f t="shared" si="25"/>
        <v>17782639.339594036</v>
      </c>
      <c r="N50" s="14">
        <f t="shared" si="25"/>
        <v>17300380.380782593</v>
      </c>
      <c r="O50" s="15">
        <f t="shared" si="25"/>
        <v>85903973.905183867</v>
      </c>
    </row>
    <row r="53" spans="1:15" ht="13.5" thickBot="1">
      <c r="A53" s="1" t="s">
        <v>24</v>
      </c>
      <c r="B53" s="2"/>
      <c r="C53" s="2"/>
      <c r="D53" s="2"/>
      <c r="E53" s="2"/>
      <c r="F53" s="2"/>
      <c r="G53" s="2"/>
      <c r="I53" s="1" t="s">
        <v>24</v>
      </c>
      <c r="J53" s="2"/>
      <c r="K53" s="2"/>
      <c r="L53" s="2"/>
      <c r="M53" s="2"/>
      <c r="N53" s="2"/>
      <c r="O53" s="2"/>
    </row>
    <row r="54" spans="1:15" ht="12.75" customHeight="1">
      <c r="A54" s="220" t="s">
        <v>97</v>
      </c>
      <c r="B54" s="4" t="s">
        <v>89</v>
      </c>
      <c r="C54" s="4" t="s">
        <v>90</v>
      </c>
      <c r="D54" s="4" t="s">
        <v>91</v>
      </c>
      <c r="E54" s="4" t="s">
        <v>92</v>
      </c>
      <c r="F54" s="4" t="s">
        <v>93</v>
      </c>
      <c r="G54" s="5" t="s">
        <v>18</v>
      </c>
      <c r="I54" s="220" t="s">
        <v>98</v>
      </c>
      <c r="J54" s="4" t="s">
        <v>89</v>
      </c>
      <c r="K54" s="4" t="s">
        <v>90</v>
      </c>
      <c r="L54" s="4" t="s">
        <v>91</v>
      </c>
      <c r="M54" s="4" t="s">
        <v>92</v>
      </c>
      <c r="N54" s="4" t="s">
        <v>93</v>
      </c>
      <c r="O54" s="5" t="s">
        <v>18</v>
      </c>
    </row>
    <row r="55" spans="1:15">
      <c r="A55" s="221"/>
      <c r="B55" s="6" t="s">
        <v>19</v>
      </c>
      <c r="C55" s="6" t="s">
        <v>19</v>
      </c>
      <c r="D55" s="6" t="s">
        <v>19</v>
      </c>
      <c r="E55" s="6" t="s">
        <v>19</v>
      </c>
      <c r="F55" s="6" t="s">
        <v>19</v>
      </c>
      <c r="G55" s="7" t="s">
        <v>20</v>
      </c>
      <c r="I55" s="221"/>
      <c r="J55" s="6" t="s">
        <v>19</v>
      </c>
      <c r="K55" s="6" t="s">
        <v>19</v>
      </c>
      <c r="L55" s="6" t="s">
        <v>19</v>
      </c>
      <c r="M55" s="6" t="s">
        <v>19</v>
      </c>
      <c r="N55" s="6" t="s">
        <v>19</v>
      </c>
      <c r="O55" s="7" t="s">
        <v>20</v>
      </c>
    </row>
    <row r="56" spans="1:15">
      <c r="A56" s="8" t="s">
        <v>100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9">
        <v>0</v>
      </c>
      <c r="H56" s="10"/>
      <c r="I56" s="8" t="s">
        <v>100</v>
      </c>
      <c r="J56" s="2">
        <f t="shared" ref="J56" si="26">B56*$A$37</f>
        <v>0</v>
      </c>
      <c r="K56" s="2">
        <f>C56*$A$37</f>
        <v>0</v>
      </c>
      <c r="L56" s="2">
        <f>D56*$A$37</f>
        <v>0</v>
      </c>
      <c r="M56" s="2">
        <f>E56*$A$37</f>
        <v>0</v>
      </c>
      <c r="N56" s="2">
        <f>F56*$A$37</f>
        <v>0</v>
      </c>
      <c r="O56" s="9">
        <f>SUM(J56:N56)</f>
        <v>0</v>
      </c>
    </row>
    <row r="57" spans="1:15">
      <c r="A57" s="8" t="s">
        <v>49</v>
      </c>
      <c r="B57" s="2">
        <v>1216594.2269552075</v>
      </c>
      <c r="C57" s="2">
        <v>1220370.4371920885</v>
      </c>
      <c r="D57" s="2">
        <v>1223055.66168648</v>
      </c>
      <c r="E57" s="2">
        <v>1223089.1522659517</v>
      </c>
      <c r="F57" s="2">
        <v>1221121.6437970295</v>
      </c>
      <c r="G57" s="9">
        <v>6104231.1218967577</v>
      </c>
      <c r="H57" s="10"/>
      <c r="I57" s="8" t="s">
        <v>49</v>
      </c>
      <c r="J57" s="2">
        <f>B57*$A$37</f>
        <v>1240926.1114943116</v>
      </c>
      <c r="K57" s="2">
        <f t="shared" ref="K57:N59" si="27">C57*$A$37</f>
        <v>1244777.8459359303</v>
      </c>
      <c r="L57" s="2">
        <f t="shared" si="27"/>
        <v>1247516.7749202098</v>
      </c>
      <c r="M57" s="2">
        <f t="shared" si="27"/>
        <v>1247550.9353112709</v>
      </c>
      <c r="N57" s="2">
        <f t="shared" si="27"/>
        <v>1245544.0766729701</v>
      </c>
      <c r="O57" s="9">
        <f t="shared" ref="O57:O59" si="28">SUM(J57:N57)</f>
        <v>6226315.7443346931</v>
      </c>
    </row>
    <row r="58" spans="1:15">
      <c r="A58" s="8" t="s">
        <v>101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9">
        <v>0</v>
      </c>
      <c r="H58" s="10"/>
      <c r="I58" s="8" t="s">
        <v>101</v>
      </c>
      <c r="J58" s="2">
        <f t="shared" ref="J58:J59" si="29">B58*$A$37</f>
        <v>0</v>
      </c>
      <c r="K58" s="2">
        <f t="shared" si="27"/>
        <v>0</v>
      </c>
      <c r="L58" s="2">
        <f t="shared" si="27"/>
        <v>0</v>
      </c>
      <c r="M58" s="2">
        <f t="shared" si="27"/>
        <v>0</v>
      </c>
      <c r="N58" s="2">
        <f t="shared" si="27"/>
        <v>0</v>
      </c>
      <c r="O58" s="9">
        <f t="shared" si="28"/>
        <v>0</v>
      </c>
    </row>
    <row r="59" spans="1:15">
      <c r="A59" s="8" t="s">
        <v>45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9">
        <v>0</v>
      </c>
      <c r="H59" s="10"/>
      <c r="I59" s="8" t="s">
        <v>45</v>
      </c>
      <c r="J59" s="2">
        <f t="shared" si="29"/>
        <v>0</v>
      </c>
      <c r="K59" s="2">
        <f t="shared" si="27"/>
        <v>0</v>
      </c>
      <c r="L59" s="2">
        <f t="shared" si="27"/>
        <v>0</v>
      </c>
      <c r="M59" s="2">
        <f t="shared" si="27"/>
        <v>0</v>
      </c>
      <c r="N59" s="2">
        <f t="shared" si="27"/>
        <v>0</v>
      </c>
      <c r="O59" s="9">
        <f t="shared" si="28"/>
        <v>0</v>
      </c>
    </row>
    <row r="60" spans="1:15">
      <c r="A60" s="8" t="s">
        <v>102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9">
        <v>0</v>
      </c>
      <c r="H60" s="10"/>
      <c r="I60" s="8" t="s">
        <v>102</v>
      </c>
      <c r="J60" s="2">
        <f>B60*$A$37</f>
        <v>0</v>
      </c>
      <c r="K60" s="2">
        <f>C60*$A$37</f>
        <v>0</v>
      </c>
      <c r="L60" s="2">
        <f>D60*$A$37</f>
        <v>0</v>
      </c>
      <c r="M60" s="2">
        <f>E60*$A$37</f>
        <v>0</v>
      </c>
      <c r="N60" s="2">
        <f>F60*$A$37</f>
        <v>0</v>
      </c>
      <c r="O60" s="9">
        <f>SUM(J60:N60)</f>
        <v>0</v>
      </c>
    </row>
    <row r="61" spans="1:15" ht="13.5" thickBot="1">
      <c r="A61" s="13" t="s">
        <v>46</v>
      </c>
      <c r="B61" s="14">
        <v>1216594.2269552075</v>
      </c>
      <c r="C61" s="14">
        <v>1220370.4371920885</v>
      </c>
      <c r="D61" s="14">
        <v>1223055.66168648</v>
      </c>
      <c r="E61" s="14">
        <v>1223089.1522659517</v>
      </c>
      <c r="F61" s="14">
        <v>1221121.6437970295</v>
      </c>
      <c r="G61" s="15">
        <v>6104231.1218967577</v>
      </c>
      <c r="H61" s="16"/>
      <c r="I61" s="13" t="s">
        <v>46</v>
      </c>
      <c r="J61" s="14">
        <f t="shared" ref="J61:O61" si="30">SUM(J56:J60)</f>
        <v>1240926.1114943116</v>
      </c>
      <c r="K61" s="14">
        <f t="shared" si="30"/>
        <v>1244777.8459359303</v>
      </c>
      <c r="L61" s="14">
        <f t="shared" si="30"/>
        <v>1247516.7749202098</v>
      </c>
      <c r="M61" s="14">
        <f t="shared" si="30"/>
        <v>1247550.9353112709</v>
      </c>
      <c r="N61" s="14">
        <f t="shared" si="30"/>
        <v>1245544.0766729701</v>
      </c>
      <c r="O61" s="15">
        <f t="shared" si="30"/>
        <v>6226315.7443346931</v>
      </c>
    </row>
    <row r="64" spans="1:15" ht="13.5" thickBot="1">
      <c r="A64" s="1" t="s">
        <v>94</v>
      </c>
      <c r="B64" s="2"/>
      <c r="C64" s="2"/>
      <c r="D64" s="2"/>
      <c r="E64" s="2"/>
      <c r="F64" s="2"/>
      <c r="G64" s="2"/>
      <c r="I64" s="1" t="s">
        <v>94</v>
      </c>
      <c r="J64" s="2"/>
      <c r="K64" s="2"/>
      <c r="L64" s="2"/>
      <c r="M64" s="2"/>
      <c r="N64" s="2"/>
      <c r="O64" s="2"/>
    </row>
    <row r="65" spans="1:15" ht="12.75" customHeight="1">
      <c r="A65" s="220" t="s">
        <v>97</v>
      </c>
      <c r="B65" s="4" t="s">
        <v>89</v>
      </c>
      <c r="C65" s="4" t="s">
        <v>90</v>
      </c>
      <c r="D65" s="4" t="s">
        <v>91</v>
      </c>
      <c r="E65" s="4" t="s">
        <v>92</v>
      </c>
      <c r="F65" s="4" t="s">
        <v>93</v>
      </c>
      <c r="G65" s="5" t="s">
        <v>18</v>
      </c>
      <c r="I65" s="220" t="s">
        <v>98</v>
      </c>
      <c r="J65" s="4" t="s">
        <v>89</v>
      </c>
      <c r="K65" s="4" t="s">
        <v>90</v>
      </c>
      <c r="L65" s="4" t="s">
        <v>91</v>
      </c>
      <c r="M65" s="4" t="s">
        <v>92</v>
      </c>
      <c r="N65" s="4" t="s">
        <v>93</v>
      </c>
      <c r="O65" s="5" t="s">
        <v>18</v>
      </c>
    </row>
    <row r="66" spans="1:15">
      <c r="A66" s="221"/>
      <c r="B66" s="6" t="s">
        <v>19</v>
      </c>
      <c r="C66" s="6" t="s">
        <v>19</v>
      </c>
      <c r="D66" s="6" t="s">
        <v>19</v>
      </c>
      <c r="E66" s="6" t="s">
        <v>19</v>
      </c>
      <c r="F66" s="6" t="s">
        <v>19</v>
      </c>
      <c r="G66" s="7" t="s">
        <v>20</v>
      </c>
      <c r="I66" s="221"/>
      <c r="J66" s="6" t="s">
        <v>19</v>
      </c>
      <c r="K66" s="6" t="s">
        <v>19</v>
      </c>
      <c r="L66" s="6" t="s">
        <v>19</v>
      </c>
      <c r="M66" s="6" t="s">
        <v>19</v>
      </c>
      <c r="N66" s="6" t="s">
        <v>19</v>
      </c>
      <c r="O66" s="7" t="s">
        <v>20</v>
      </c>
    </row>
    <row r="67" spans="1:15">
      <c r="A67" s="8" t="s">
        <v>100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9">
        <v>0</v>
      </c>
      <c r="H67" s="10"/>
      <c r="I67" s="8" t="s">
        <v>100</v>
      </c>
      <c r="J67" s="2">
        <f t="shared" ref="J67" si="31">B67*$A$37</f>
        <v>0</v>
      </c>
      <c r="K67" s="2">
        <f>C67*$A$37</f>
        <v>0</v>
      </c>
      <c r="L67" s="2">
        <f>D67*$A$37</f>
        <v>0</v>
      </c>
      <c r="M67" s="2">
        <f>E67*$A$37</f>
        <v>0</v>
      </c>
      <c r="N67" s="2">
        <f>F67*$A$37</f>
        <v>0</v>
      </c>
      <c r="O67" s="9">
        <f>SUM(J67:N67)</f>
        <v>0</v>
      </c>
    </row>
    <row r="68" spans="1:15">
      <c r="A68" s="8" t="s">
        <v>49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9">
        <v>0</v>
      </c>
      <c r="H68" s="10"/>
      <c r="I68" s="8" t="s">
        <v>49</v>
      </c>
      <c r="J68" s="2">
        <f>B68*$A$37</f>
        <v>0</v>
      </c>
      <c r="K68" s="2">
        <f t="shared" ref="K68:N70" si="32">C68*$A$37</f>
        <v>0</v>
      </c>
      <c r="L68" s="2">
        <f t="shared" si="32"/>
        <v>0</v>
      </c>
      <c r="M68" s="2">
        <f t="shared" si="32"/>
        <v>0</v>
      </c>
      <c r="N68" s="2">
        <f t="shared" si="32"/>
        <v>0</v>
      </c>
      <c r="O68" s="9">
        <f t="shared" ref="O68:O70" si="33">SUM(J68:N68)</f>
        <v>0</v>
      </c>
    </row>
    <row r="69" spans="1:15">
      <c r="A69" s="8" t="s">
        <v>101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9">
        <v>0</v>
      </c>
      <c r="H69" s="10"/>
      <c r="I69" s="8" t="s">
        <v>101</v>
      </c>
      <c r="J69" s="2">
        <f t="shared" ref="J69:J70" si="34">B69*$A$37</f>
        <v>0</v>
      </c>
      <c r="K69" s="2">
        <f t="shared" si="32"/>
        <v>0</v>
      </c>
      <c r="L69" s="2">
        <f t="shared" si="32"/>
        <v>0</v>
      </c>
      <c r="M69" s="2">
        <f t="shared" si="32"/>
        <v>0</v>
      </c>
      <c r="N69" s="2">
        <f t="shared" si="32"/>
        <v>0</v>
      </c>
      <c r="O69" s="9">
        <f t="shared" si="33"/>
        <v>0</v>
      </c>
    </row>
    <row r="70" spans="1:15">
      <c r="A70" s="8" t="s">
        <v>45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9">
        <v>0</v>
      </c>
      <c r="H70" s="10"/>
      <c r="I70" s="8" t="s">
        <v>45</v>
      </c>
      <c r="J70" s="2">
        <f t="shared" si="34"/>
        <v>0</v>
      </c>
      <c r="K70" s="2">
        <f t="shared" si="32"/>
        <v>0</v>
      </c>
      <c r="L70" s="2">
        <f t="shared" si="32"/>
        <v>0</v>
      </c>
      <c r="M70" s="2">
        <f t="shared" si="32"/>
        <v>0</v>
      </c>
      <c r="N70" s="2">
        <f t="shared" si="32"/>
        <v>0</v>
      </c>
      <c r="O70" s="9">
        <f t="shared" si="33"/>
        <v>0</v>
      </c>
    </row>
    <row r="71" spans="1:15">
      <c r="A71" s="8" t="s">
        <v>102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9">
        <v>0</v>
      </c>
      <c r="H71" s="10"/>
      <c r="I71" s="8" t="s">
        <v>102</v>
      </c>
      <c r="J71" s="2">
        <f>B71*$A$37</f>
        <v>0</v>
      </c>
      <c r="K71" s="2">
        <f>C71*$A$37</f>
        <v>0</v>
      </c>
      <c r="L71" s="2">
        <f>D71*$A$37</f>
        <v>0</v>
      </c>
      <c r="M71" s="2">
        <f>E71*$A$37</f>
        <v>0</v>
      </c>
      <c r="N71" s="2">
        <f>F71*$A$37</f>
        <v>0</v>
      </c>
      <c r="O71" s="9">
        <f>SUM(J71:N71)</f>
        <v>0</v>
      </c>
    </row>
    <row r="72" spans="1:15" ht="13.5" thickBot="1">
      <c r="A72" s="13" t="s">
        <v>46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5">
        <v>0</v>
      </c>
      <c r="H72" s="16"/>
      <c r="I72" s="13" t="s">
        <v>46</v>
      </c>
      <c r="J72" s="14">
        <f t="shared" ref="J72:O72" si="35">SUM(J67:J71)</f>
        <v>0</v>
      </c>
      <c r="K72" s="14">
        <f t="shared" si="35"/>
        <v>0</v>
      </c>
      <c r="L72" s="14">
        <f t="shared" si="35"/>
        <v>0</v>
      </c>
      <c r="M72" s="14">
        <f t="shared" si="35"/>
        <v>0</v>
      </c>
      <c r="N72" s="14">
        <f t="shared" si="35"/>
        <v>0</v>
      </c>
      <c r="O72" s="15">
        <f t="shared" si="35"/>
        <v>0</v>
      </c>
    </row>
    <row r="75" spans="1:15" ht="13.5" thickBot="1">
      <c r="A75" s="1" t="s">
        <v>47</v>
      </c>
      <c r="B75" s="2"/>
      <c r="C75" s="2"/>
      <c r="D75" s="2"/>
      <c r="E75" s="2"/>
      <c r="F75" s="2"/>
      <c r="G75" s="2"/>
      <c r="I75" s="1" t="s">
        <v>47</v>
      </c>
      <c r="J75" s="2"/>
      <c r="K75" s="2"/>
      <c r="L75" s="2"/>
      <c r="M75" s="2"/>
      <c r="N75" s="2"/>
      <c r="O75" s="2"/>
    </row>
    <row r="76" spans="1:15" ht="12.75" customHeight="1">
      <c r="A76" s="220" t="s">
        <v>97</v>
      </c>
      <c r="B76" s="4" t="s">
        <v>89</v>
      </c>
      <c r="C76" s="4" t="s">
        <v>90</v>
      </c>
      <c r="D76" s="4" t="s">
        <v>91</v>
      </c>
      <c r="E76" s="4" t="s">
        <v>92</v>
      </c>
      <c r="F76" s="4" t="s">
        <v>93</v>
      </c>
      <c r="G76" s="5" t="s">
        <v>18</v>
      </c>
      <c r="I76" s="220" t="s">
        <v>98</v>
      </c>
      <c r="J76" s="4" t="s">
        <v>89</v>
      </c>
      <c r="K76" s="4" t="s">
        <v>90</v>
      </c>
      <c r="L76" s="4" t="s">
        <v>91</v>
      </c>
      <c r="M76" s="4" t="s">
        <v>92</v>
      </c>
      <c r="N76" s="4" t="s">
        <v>93</v>
      </c>
      <c r="O76" s="5" t="s">
        <v>18</v>
      </c>
    </row>
    <row r="77" spans="1:15">
      <c r="A77" s="221"/>
      <c r="B77" s="6" t="s">
        <v>19</v>
      </c>
      <c r="C77" s="6" t="s">
        <v>19</v>
      </c>
      <c r="D77" s="6" t="s">
        <v>19</v>
      </c>
      <c r="E77" s="6" t="s">
        <v>19</v>
      </c>
      <c r="F77" s="6" t="s">
        <v>19</v>
      </c>
      <c r="G77" s="7" t="s">
        <v>20</v>
      </c>
      <c r="I77" s="221"/>
      <c r="J77" s="6" t="s">
        <v>19</v>
      </c>
      <c r="K77" s="6" t="s">
        <v>19</v>
      </c>
      <c r="L77" s="6" t="s">
        <v>19</v>
      </c>
      <c r="M77" s="6" t="s">
        <v>19</v>
      </c>
      <c r="N77" s="6" t="s">
        <v>19</v>
      </c>
      <c r="O77" s="7" t="s">
        <v>20</v>
      </c>
    </row>
    <row r="78" spans="1:15">
      <c r="A78" s="8" t="s">
        <v>100</v>
      </c>
      <c r="B78" s="2">
        <v>650201.77759678452</v>
      </c>
      <c r="C78" s="2">
        <v>0</v>
      </c>
      <c r="D78" s="2">
        <v>6200033.4155288115</v>
      </c>
      <c r="E78" s="2">
        <v>0</v>
      </c>
      <c r="F78" s="2">
        <v>0</v>
      </c>
      <c r="G78" s="9">
        <v>6850235.1931255963</v>
      </c>
      <c r="H78" s="10"/>
      <c r="I78" s="8" t="s">
        <v>100</v>
      </c>
      <c r="J78" s="2">
        <f>B78*$A$37</f>
        <v>663205.81314872019</v>
      </c>
      <c r="K78" s="2">
        <f>C78*$A$37</f>
        <v>0</v>
      </c>
      <c r="L78" s="2">
        <f>D78*$A$37</f>
        <v>6324034.0838393876</v>
      </c>
      <c r="M78" s="2">
        <f>E78*$A$37</f>
        <v>0</v>
      </c>
      <c r="N78" s="2">
        <f>F78*$A$37</f>
        <v>0</v>
      </c>
      <c r="O78" s="9">
        <f>SUM(J78:N78)</f>
        <v>6987239.8969881078</v>
      </c>
    </row>
    <row r="79" spans="1:15">
      <c r="A79" s="8" t="s">
        <v>49</v>
      </c>
      <c r="B79" s="2">
        <v>1135469.3967246672</v>
      </c>
      <c r="C79" s="2">
        <v>1139002.4026453008</v>
      </c>
      <c r="D79" s="2">
        <v>1141496.0258482448</v>
      </c>
      <c r="E79" s="2">
        <v>1406529.9479355449</v>
      </c>
      <c r="F79" s="2">
        <v>1099028.2292881531</v>
      </c>
      <c r="G79" s="9">
        <v>5921526.002441911</v>
      </c>
      <c r="H79" s="10"/>
      <c r="I79" s="8" t="s">
        <v>49</v>
      </c>
      <c r="J79" s="2">
        <f t="shared" ref="J79:N82" si="36">B79*$A$37</f>
        <v>1158178.7846591605</v>
      </c>
      <c r="K79" s="2">
        <f t="shared" si="36"/>
        <v>1161782.4506982069</v>
      </c>
      <c r="L79" s="2">
        <f t="shared" si="36"/>
        <v>1164325.9463652098</v>
      </c>
      <c r="M79" s="2">
        <f t="shared" si="36"/>
        <v>1434660.5468942558</v>
      </c>
      <c r="N79" s="2">
        <f t="shared" si="36"/>
        <v>1121008.7938739161</v>
      </c>
      <c r="O79" s="9">
        <f>SUM(J79:N79)</f>
        <v>6039956.5224907491</v>
      </c>
    </row>
    <row r="80" spans="1:15">
      <c r="A80" s="8" t="s">
        <v>101</v>
      </c>
      <c r="B80" s="2">
        <v>7679261.1303562764</v>
      </c>
      <c r="C80" s="2">
        <v>12387234.942230316</v>
      </c>
      <c r="D80" s="2">
        <v>2959039.5590169141</v>
      </c>
      <c r="E80" s="2">
        <v>4163328.40902308</v>
      </c>
      <c r="F80" s="2">
        <v>4568655.1612353269</v>
      </c>
      <c r="G80" s="9">
        <v>31757519.201861911</v>
      </c>
      <c r="H80" s="10"/>
      <c r="I80" s="8" t="s">
        <v>101</v>
      </c>
      <c r="J80" s="2">
        <f t="shared" si="36"/>
        <v>7832846.3529634019</v>
      </c>
      <c r="K80" s="2">
        <f t="shared" si="36"/>
        <v>12634979.641074922</v>
      </c>
      <c r="L80" s="2">
        <f t="shared" si="36"/>
        <v>3018220.3501972524</v>
      </c>
      <c r="M80" s="2">
        <f t="shared" si="36"/>
        <v>4246594.9772035414</v>
      </c>
      <c r="N80" s="2">
        <f t="shared" si="36"/>
        <v>4660028.2644600337</v>
      </c>
      <c r="O80" s="9">
        <f>SUM(J80:N80)</f>
        <v>32392669.585899152</v>
      </c>
    </row>
    <row r="81" spans="1:15">
      <c r="A81" s="8" t="s">
        <v>45</v>
      </c>
      <c r="B81" s="2">
        <v>1385853.1807924048</v>
      </c>
      <c r="C81" s="2">
        <v>0</v>
      </c>
      <c r="D81" s="2">
        <v>402061.76935307798</v>
      </c>
      <c r="E81" s="2">
        <v>0</v>
      </c>
      <c r="F81" s="2">
        <v>0</v>
      </c>
      <c r="G81" s="9">
        <v>1787914.9501454828</v>
      </c>
      <c r="H81" s="10"/>
      <c r="I81" s="8" t="s">
        <v>45</v>
      </c>
      <c r="J81" s="2">
        <f t="shared" si="36"/>
        <v>1413570.2444082529</v>
      </c>
      <c r="K81" s="2">
        <f t="shared" si="36"/>
        <v>0</v>
      </c>
      <c r="L81" s="2">
        <f t="shared" si="36"/>
        <v>410103.00474013953</v>
      </c>
      <c r="M81" s="2">
        <f t="shared" si="36"/>
        <v>0</v>
      </c>
      <c r="N81" s="2">
        <f t="shared" si="36"/>
        <v>0</v>
      </c>
      <c r="O81" s="9">
        <f>SUM(J81:N81)</f>
        <v>1823673.2491483924</v>
      </c>
    </row>
    <row r="82" spans="1:15">
      <c r="A82" s="8" t="s">
        <v>102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9">
        <v>0</v>
      </c>
      <c r="H82" s="10"/>
      <c r="I82" s="8" t="s">
        <v>102</v>
      </c>
      <c r="J82" s="2">
        <f>B82*$A$37</f>
        <v>0</v>
      </c>
      <c r="K82" s="2">
        <f t="shared" si="36"/>
        <v>0</v>
      </c>
      <c r="L82" s="2">
        <f t="shared" si="36"/>
        <v>0</v>
      </c>
      <c r="M82" s="2">
        <f t="shared" si="36"/>
        <v>0</v>
      </c>
      <c r="N82" s="2">
        <f t="shared" si="36"/>
        <v>0</v>
      </c>
      <c r="O82" s="9">
        <f t="shared" ref="O82" si="37">SUM(J82:N82)</f>
        <v>0</v>
      </c>
    </row>
    <row r="83" spans="1:15" ht="13.5" thickBot="1">
      <c r="A83" s="13" t="s">
        <v>50</v>
      </c>
      <c r="B83" s="14">
        <v>10850785.485470133</v>
      </c>
      <c r="C83" s="14">
        <v>13526237.344875617</v>
      </c>
      <c r="D83" s="14">
        <v>10702630.76974705</v>
      </c>
      <c r="E83" s="14">
        <v>5569858.3569586249</v>
      </c>
      <c r="F83" s="14">
        <v>5667683.3905234803</v>
      </c>
      <c r="G83" s="15">
        <v>46317195.347574905</v>
      </c>
      <c r="H83" s="16"/>
      <c r="I83" s="13" t="s">
        <v>50</v>
      </c>
      <c r="J83" s="14">
        <f t="shared" ref="J83:O83" si="38">SUM(J78:J82)</f>
        <v>11067801.195179537</v>
      </c>
      <c r="K83" s="14">
        <f t="shared" si="38"/>
        <v>13796762.091773128</v>
      </c>
      <c r="L83" s="14">
        <f t="shared" si="38"/>
        <v>10916683.385141989</v>
      </c>
      <c r="M83" s="14">
        <f t="shared" si="38"/>
        <v>5681255.5240977975</v>
      </c>
      <c r="N83" s="14">
        <f t="shared" si="38"/>
        <v>5781037.0583339501</v>
      </c>
      <c r="O83" s="15">
        <f t="shared" si="38"/>
        <v>47243539.254526399</v>
      </c>
    </row>
    <row r="86" spans="1:15" ht="13.5" thickBot="1">
      <c r="A86" s="1" t="s">
        <v>51</v>
      </c>
      <c r="B86" s="2"/>
      <c r="C86" s="2"/>
      <c r="D86" s="2"/>
      <c r="E86" s="2"/>
      <c r="F86" s="2"/>
      <c r="G86" s="2"/>
      <c r="I86" s="1" t="s">
        <v>51</v>
      </c>
      <c r="J86" s="2"/>
      <c r="K86" s="2"/>
      <c r="L86" s="2"/>
      <c r="M86" s="2"/>
      <c r="N86" s="2"/>
      <c r="O86" s="2"/>
    </row>
    <row r="87" spans="1:15" ht="12.75" customHeight="1">
      <c r="A87" s="220" t="s">
        <v>97</v>
      </c>
      <c r="B87" s="4" t="s">
        <v>89</v>
      </c>
      <c r="C87" s="4" t="s">
        <v>90</v>
      </c>
      <c r="D87" s="4" t="s">
        <v>91</v>
      </c>
      <c r="E87" s="4" t="s">
        <v>92</v>
      </c>
      <c r="F87" s="4" t="s">
        <v>93</v>
      </c>
      <c r="G87" s="5" t="s">
        <v>18</v>
      </c>
      <c r="I87" s="220" t="s">
        <v>98</v>
      </c>
      <c r="J87" s="4" t="s">
        <v>89</v>
      </c>
      <c r="K87" s="4" t="s">
        <v>90</v>
      </c>
      <c r="L87" s="4" t="s">
        <v>91</v>
      </c>
      <c r="M87" s="4" t="s">
        <v>92</v>
      </c>
      <c r="N87" s="4" t="s">
        <v>93</v>
      </c>
      <c r="O87" s="5" t="s">
        <v>18</v>
      </c>
    </row>
    <row r="88" spans="1:15">
      <c r="A88" s="221"/>
      <c r="B88" s="6" t="s">
        <v>19</v>
      </c>
      <c r="C88" s="6" t="s">
        <v>19</v>
      </c>
      <c r="D88" s="6" t="s">
        <v>19</v>
      </c>
      <c r="E88" s="6" t="s">
        <v>19</v>
      </c>
      <c r="F88" s="6" t="s">
        <v>19</v>
      </c>
      <c r="G88" s="7" t="s">
        <v>20</v>
      </c>
      <c r="I88" s="221"/>
      <c r="J88" s="6" t="s">
        <v>19</v>
      </c>
      <c r="K88" s="6" t="s">
        <v>19</v>
      </c>
      <c r="L88" s="6" t="s">
        <v>19</v>
      </c>
      <c r="M88" s="6" t="s">
        <v>19</v>
      </c>
      <c r="N88" s="6" t="s">
        <v>19</v>
      </c>
      <c r="O88" s="7" t="s">
        <v>20</v>
      </c>
    </row>
    <row r="89" spans="1:15">
      <c r="A89" s="8" t="s">
        <v>101</v>
      </c>
      <c r="B89" s="2">
        <v>14032348.247001547</v>
      </c>
      <c r="C89" s="2">
        <v>14185484.368838729</v>
      </c>
      <c r="D89" s="2">
        <v>12952118.670168493</v>
      </c>
      <c r="E89" s="2">
        <v>13661584.225140918</v>
      </c>
      <c r="F89" s="2">
        <v>16781770.121985644</v>
      </c>
      <c r="G89" s="9">
        <v>71613305.633135334</v>
      </c>
      <c r="H89" s="10"/>
      <c r="I89" s="8" t="s">
        <v>101</v>
      </c>
      <c r="J89" s="2">
        <f t="shared" ref="J89:N92" si="39">B89*$A$37</f>
        <v>14312995.211941579</v>
      </c>
      <c r="K89" s="2">
        <f t="shared" si="39"/>
        <v>14469194.056215504</v>
      </c>
      <c r="L89" s="2">
        <f t="shared" si="39"/>
        <v>13211161.043571863</v>
      </c>
      <c r="M89" s="2">
        <f t="shared" si="39"/>
        <v>13934815.909643736</v>
      </c>
      <c r="N89" s="2">
        <f t="shared" si="39"/>
        <v>17117405.524425358</v>
      </c>
      <c r="O89" s="9">
        <f t="shared" ref="O89:O91" si="40">SUM(J89:N89)</f>
        <v>73045571.745798036</v>
      </c>
    </row>
    <row r="90" spans="1:15">
      <c r="A90" s="8" t="s">
        <v>48</v>
      </c>
      <c r="B90" s="2">
        <v>228325.65329709317</v>
      </c>
      <c r="C90" s="2">
        <v>604211.28600862122</v>
      </c>
      <c r="D90" s="2">
        <v>416157.91080504819</v>
      </c>
      <c r="E90" s="2">
        <v>463371.01504429581</v>
      </c>
      <c r="F90" s="2">
        <v>3377600.9884287766</v>
      </c>
      <c r="G90" s="9">
        <v>5089666.8535838351</v>
      </c>
      <c r="H90" s="10"/>
      <c r="I90" s="8" t="s">
        <v>48</v>
      </c>
      <c r="J90" s="2">
        <f t="shared" si="39"/>
        <v>232892.16636303504</v>
      </c>
      <c r="K90" s="2">
        <f t="shared" si="39"/>
        <v>616295.51172879362</v>
      </c>
      <c r="L90" s="2">
        <f t="shared" si="39"/>
        <v>424481.06902114913</v>
      </c>
      <c r="M90" s="2">
        <f t="shared" si="39"/>
        <v>472638.43534518173</v>
      </c>
      <c r="N90" s="2">
        <f t="shared" si="39"/>
        <v>3445153.0081973523</v>
      </c>
      <c r="O90" s="9">
        <f t="shared" si="40"/>
        <v>5191460.1906555118</v>
      </c>
    </row>
    <row r="91" spans="1:15">
      <c r="A91" s="8" t="s">
        <v>45</v>
      </c>
      <c r="B91" s="2">
        <v>103728.88683420402</v>
      </c>
      <c r="C91" s="2">
        <v>105136.29312935891</v>
      </c>
      <c r="D91" s="2">
        <v>105400.77546634754</v>
      </c>
      <c r="E91" s="2">
        <v>105579.87343241597</v>
      </c>
      <c r="F91" s="2">
        <v>106651.9177858366</v>
      </c>
      <c r="G91" s="9">
        <v>526497.74664816307</v>
      </c>
      <c r="H91" s="10"/>
      <c r="I91" s="8" t="s">
        <v>45</v>
      </c>
      <c r="J91" s="2">
        <f t="shared" si="39"/>
        <v>105803.4645708881</v>
      </c>
      <c r="K91" s="2">
        <f t="shared" si="39"/>
        <v>107239.01899194608</v>
      </c>
      <c r="L91" s="2">
        <f t="shared" si="39"/>
        <v>107508.79097567449</v>
      </c>
      <c r="M91" s="2">
        <f t="shared" si="39"/>
        <v>107691.4709010643</v>
      </c>
      <c r="N91" s="2">
        <f t="shared" si="39"/>
        <v>108784.95614155334</v>
      </c>
      <c r="O91" s="9">
        <f t="shared" si="40"/>
        <v>537027.70158112631</v>
      </c>
    </row>
    <row r="92" spans="1:15">
      <c r="A92" s="8" t="s">
        <v>49</v>
      </c>
      <c r="B92" s="2">
        <v>2640980.1593462122</v>
      </c>
      <c r="C92" s="2">
        <v>2466143.5950132636</v>
      </c>
      <c r="D92" s="2">
        <v>2583653.951361875</v>
      </c>
      <c r="E92" s="2">
        <v>2532773.130883934</v>
      </c>
      <c r="F92" s="2">
        <v>2386315.9237784441</v>
      </c>
      <c r="G92" s="9">
        <v>12609866.760383729</v>
      </c>
      <c r="H92" s="10"/>
      <c r="I92" s="8" t="s">
        <v>49</v>
      </c>
      <c r="J92" s="2">
        <f t="shared" si="39"/>
        <v>2693799.7625331366</v>
      </c>
      <c r="K92" s="2">
        <f>C92*$A$37</f>
        <v>2515466.4669135287</v>
      </c>
      <c r="L92" s="2">
        <f>D92*$A$37</f>
        <v>2635327.0303891124</v>
      </c>
      <c r="M92" s="2">
        <f>E92*$A$37</f>
        <v>2583428.5935016125</v>
      </c>
      <c r="N92" s="2">
        <f>F92*$A$37</f>
        <v>2434042.2422540132</v>
      </c>
      <c r="O92" s="9">
        <f>SUM(J92:N92)</f>
        <v>12862064.095591404</v>
      </c>
    </row>
    <row r="93" spans="1:15">
      <c r="A93" s="8" t="s">
        <v>103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9">
        <v>0</v>
      </c>
      <c r="H93" s="10"/>
      <c r="I93" s="8" t="s">
        <v>103</v>
      </c>
      <c r="J93" s="2">
        <f>B93*$A$37</f>
        <v>0</v>
      </c>
      <c r="K93" s="2">
        <f t="shared" ref="K93:N93" si="41">C93*$A$37</f>
        <v>0</v>
      </c>
      <c r="L93" s="2">
        <f t="shared" si="41"/>
        <v>0</v>
      </c>
      <c r="M93" s="2">
        <f t="shared" si="41"/>
        <v>0</v>
      </c>
      <c r="N93" s="2">
        <f t="shared" si="41"/>
        <v>0</v>
      </c>
      <c r="O93" s="9">
        <f t="shared" ref="O93" si="42">SUM(J93:N93)</f>
        <v>0</v>
      </c>
    </row>
    <row r="94" spans="1:15" ht="13.5" thickBot="1">
      <c r="A94" s="13" t="s">
        <v>52</v>
      </c>
      <c r="B94" s="14">
        <v>17005382.946479056</v>
      </c>
      <c r="C94" s="14">
        <v>17360975.542989973</v>
      </c>
      <c r="D94" s="14">
        <v>16057331.307801764</v>
      </c>
      <c r="E94" s="14">
        <v>16763308.244501565</v>
      </c>
      <c r="F94" s="14">
        <v>22652338.951978702</v>
      </c>
      <c r="G94" s="15">
        <v>89839336.993751049</v>
      </c>
      <c r="H94" s="16"/>
      <c r="I94" s="13" t="s">
        <v>52</v>
      </c>
      <c r="J94" s="14">
        <f t="shared" ref="J94:O94" si="43">SUM(J89:J93)</f>
        <v>17345490.605408639</v>
      </c>
      <c r="K94" s="14">
        <f t="shared" si="43"/>
        <v>17708195.053849772</v>
      </c>
      <c r="L94" s="14">
        <f t="shared" si="43"/>
        <v>16378477.9339578</v>
      </c>
      <c r="M94" s="14">
        <f t="shared" si="43"/>
        <v>17098574.409391597</v>
      </c>
      <c r="N94" s="14">
        <f t="shared" si="43"/>
        <v>23105385.731018275</v>
      </c>
      <c r="O94" s="15">
        <f t="shared" si="43"/>
        <v>91636123.733626068</v>
      </c>
    </row>
    <row r="97" spans="1:15" ht="13.5" thickBot="1">
      <c r="A97" s="1" t="s">
        <v>53</v>
      </c>
      <c r="B97" s="2"/>
      <c r="C97" s="2"/>
      <c r="D97" s="2"/>
      <c r="E97" s="2"/>
      <c r="F97" s="2"/>
      <c r="G97" s="2"/>
      <c r="I97" s="1" t="s">
        <v>53</v>
      </c>
      <c r="J97" s="2"/>
      <c r="K97" s="2"/>
      <c r="L97" s="2"/>
      <c r="M97" s="2"/>
      <c r="N97" s="2"/>
      <c r="O97" s="2"/>
    </row>
    <row r="98" spans="1:15" ht="12.75" customHeight="1">
      <c r="A98" s="220" t="s">
        <v>97</v>
      </c>
      <c r="B98" s="4" t="s">
        <v>89</v>
      </c>
      <c r="C98" s="4" t="s">
        <v>90</v>
      </c>
      <c r="D98" s="4" t="s">
        <v>91</v>
      </c>
      <c r="E98" s="4" t="s">
        <v>92</v>
      </c>
      <c r="F98" s="4" t="s">
        <v>93</v>
      </c>
      <c r="G98" s="5" t="s">
        <v>18</v>
      </c>
      <c r="I98" s="220" t="s">
        <v>98</v>
      </c>
      <c r="J98" s="4" t="s">
        <v>89</v>
      </c>
      <c r="K98" s="4" t="s">
        <v>90</v>
      </c>
      <c r="L98" s="4" t="s">
        <v>91</v>
      </c>
      <c r="M98" s="4" t="s">
        <v>92</v>
      </c>
      <c r="N98" s="4" t="s">
        <v>93</v>
      </c>
      <c r="O98" s="5" t="s">
        <v>18</v>
      </c>
    </row>
    <row r="99" spans="1:15">
      <c r="A99" s="221"/>
      <c r="B99" s="6" t="s">
        <v>19</v>
      </c>
      <c r="C99" s="6" t="s">
        <v>19</v>
      </c>
      <c r="D99" s="6" t="s">
        <v>19</v>
      </c>
      <c r="E99" s="6" t="s">
        <v>19</v>
      </c>
      <c r="F99" s="6" t="s">
        <v>19</v>
      </c>
      <c r="G99" s="7" t="s">
        <v>20</v>
      </c>
      <c r="I99" s="221"/>
      <c r="J99" s="6" t="s">
        <v>19</v>
      </c>
      <c r="K99" s="6" t="s">
        <v>19</v>
      </c>
      <c r="L99" s="6" t="s">
        <v>19</v>
      </c>
      <c r="M99" s="6" t="s">
        <v>19</v>
      </c>
      <c r="N99" s="6" t="s">
        <v>19</v>
      </c>
      <c r="O99" s="7" t="s">
        <v>20</v>
      </c>
    </row>
    <row r="100" spans="1:15" ht="14.25">
      <c r="A100" s="24" t="s">
        <v>54</v>
      </c>
      <c r="B100" s="2">
        <v>2203809.7507032352</v>
      </c>
      <c r="C100" s="2">
        <v>2210650.1982052522</v>
      </c>
      <c r="D100" s="2">
        <v>14192541.740820197</v>
      </c>
      <c r="E100" s="2">
        <v>12455124.533908276</v>
      </c>
      <c r="F100" s="2">
        <v>2893803.8954565022</v>
      </c>
      <c r="G100" s="9">
        <v>33955930.119093463</v>
      </c>
      <c r="H100" s="10"/>
      <c r="I100" s="24" t="s">
        <v>54</v>
      </c>
      <c r="J100" s="2">
        <f t="shared" ref="J100:N100" si="44">B100*$A$37</f>
        <v>2247885.9457172998</v>
      </c>
      <c r="K100" s="2">
        <f t="shared" si="44"/>
        <v>2254863.2021693573</v>
      </c>
      <c r="L100" s="2">
        <f t="shared" si="44"/>
        <v>14476392.575636601</v>
      </c>
      <c r="M100" s="2">
        <f t="shared" si="44"/>
        <v>12704227.024586441</v>
      </c>
      <c r="N100" s="2">
        <f t="shared" si="44"/>
        <v>2951679.9733656324</v>
      </c>
      <c r="O100" s="9">
        <f t="shared" ref="O100" si="45">SUM(J100:N100)</f>
        <v>34635048.721475333</v>
      </c>
    </row>
    <row r="101" spans="1:15" ht="13.5" thickBot="1">
      <c r="A101" s="13" t="s">
        <v>55</v>
      </c>
      <c r="B101" s="14">
        <v>2203809.7507032352</v>
      </c>
      <c r="C101" s="14">
        <v>2210650.1982052522</v>
      </c>
      <c r="D101" s="14">
        <v>14192541.740820197</v>
      </c>
      <c r="E101" s="14">
        <v>12455124.533908276</v>
      </c>
      <c r="F101" s="14">
        <v>2893803.8954565022</v>
      </c>
      <c r="G101" s="15">
        <v>33955930.119093463</v>
      </c>
      <c r="H101" s="16"/>
      <c r="I101" s="13" t="s">
        <v>55</v>
      </c>
      <c r="J101" s="14">
        <f t="shared" ref="J101:O101" si="46">SUM(J100:J100)</f>
        <v>2247885.9457172998</v>
      </c>
      <c r="K101" s="14">
        <f t="shared" si="46"/>
        <v>2254863.2021693573</v>
      </c>
      <c r="L101" s="14">
        <f t="shared" si="46"/>
        <v>14476392.575636601</v>
      </c>
      <c r="M101" s="14">
        <f t="shared" si="46"/>
        <v>12704227.024586441</v>
      </c>
      <c r="N101" s="14">
        <f t="shared" si="46"/>
        <v>2951679.9733656324</v>
      </c>
      <c r="O101" s="15">
        <f t="shared" si="46"/>
        <v>34635048.721475333</v>
      </c>
    </row>
    <row r="104" spans="1:15" ht="13.5" thickBot="1">
      <c r="A104" s="1" t="s">
        <v>56</v>
      </c>
      <c r="B104" s="2"/>
      <c r="C104" s="2"/>
      <c r="D104" s="2"/>
      <c r="E104" s="2"/>
      <c r="F104" s="2"/>
      <c r="G104" s="2"/>
      <c r="I104" s="1" t="s">
        <v>56</v>
      </c>
      <c r="J104" s="2"/>
      <c r="K104" s="2"/>
      <c r="L104" s="2"/>
      <c r="M104" s="2"/>
      <c r="N104" s="2"/>
      <c r="O104" s="2"/>
    </row>
    <row r="105" spans="1:15" ht="12.75" customHeight="1">
      <c r="A105" s="220" t="s">
        <v>97</v>
      </c>
      <c r="B105" s="4" t="s">
        <v>89</v>
      </c>
      <c r="C105" s="4" t="s">
        <v>90</v>
      </c>
      <c r="D105" s="4" t="s">
        <v>91</v>
      </c>
      <c r="E105" s="4" t="s">
        <v>92</v>
      </c>
      <c r="F105" s="4" t="s">
        <v>93</v>
      </c>
      <c r="G105" s="5" t="s">
        <v>18</v>
      </c>
      <c r="I105" s="220" t="s">
        <v>98</v>
      </c>
      <c r="J105" s="4" t="s">
        <v>89</v>
      </c>
      <c r="K105" s="4" t="s">
        <v>90</v>
      </c>
      <c r="L105" s="4" t="s">
        <v>91</v>
      </c>
      <c r="M105" s="4" t="s">
        <v>92</v>
      </c>
      <c r="N105" s="4" t="s">
        <v>93</v>
      </c>
      <c r="O105" s="5" t="s">
        <v>18</v>
      </c>
    </row>
    <row r="106" spans="1:15">
      <c r="A106" s="221"/>
      <c r="B106" s="6" t="s">
        <v>19</v>
      </c>
      <c r="C106" s="6" t="s">
        <v>19</v>
      </c>
      <c r="D106" s="6" t="s">
        <v>19</v>
      </c>
      <c r="E106" s="6" t="s">
        <v>19</v>
      </c>
      <c r="F106" s="6" t="s">
        <v>19</v>
      </c>
      <c r="G106" s="7" t="s">
        <v>20</v>
      </c>
      <c r="I106" s="221"/>
      <c r="J106" s="6" t="s">
        <v>19</v>
      </c>
      <c r="K106" s="6" t="s">
        <v>19</v>
      </c>
      <c r="L106" s="6" t="s">
        <v>19</v>
      </c>
      <c r="M106" s="6" t="s">
        <v>19</v>
      </c>
      <c r="N106" s="6" t="s">
        <v>19</v>
      </c>
      <c r="O106" s="7" t="s">
        <v>20</v>
      </c>
    </row>
    <row r="107" spans="1:15">
      <c r="A107" s="8" t="s">
        <v>57</v>
      </c>
      <c r="B107" s="2">
        <v>2995000.0000000005</v>
      </c>
      <c r="C107" s="2">
        <v>510000.00000000006</v>
      </c>
      <c r="D107" s="2">
        <v>375000</v>
      </c>
      <c r="E107" s="2">
        <v>245000</v>
      </c>
      <c r="F107" s="2">
        <v>230000</v>
      </c>
      <c r="G107" s="9">
        <v>4355000</v>
      </c>
      <c r="H107" s="10"/>
      <c r="I107" s="8" t="s">
        <v>57</v>
      </c>
      <c r="J107" s="2">
        <f t="shared" ref="J107:N110" si="47">B107*$A$37</f>
        <v>3054900.0000000005</v>
      </c>
      <c r="K107" s="2">
        <f t="shared" si="47"/>
        <v>520200.00000000006</v>
      </c>
      <c r="L107" s="2">
        <f t="shared" si="47"/>
        <v>382500</v>
      </c>
      <c r="M107" s="2">
        <f t="shared" si="47"/>
        <v>249900</v>
      </c>
      <c r="N107" s="2">
        <f t="shared" si="47"/>
        <v>234600</v>
      </c>
      <c r="O107" s="9">
        <f t="shared" ref="O107:O110" si="48">SUM(J107:N107)</f>
        <v>4442100</v>
      </c>
    </row>
    <row r="108" spans="1:15">
      <c r="A108" s="8" t="s">
        <v>58</v>
      </c>
      <c r="B108" s="2">
        <v>500000</v>
      </c>
      <c r="C108" s="2">
        <v>500000</v>
      </c>
      <c r="D108" s="2">
        <v>500000</v>
      </c>
      <c r="E108" s="2">
        <v>500000</v>
      </c>
      <c r="F108" s="2">
        <v>500000</v>
      </c>
      <c r="G108" s="9">
        <v>2500000</v>
      </c>
      <c r="H108" s="10"/>
      <c r="I108" s="8" t="s">
        <v>58</v>
      </c>
      <c r="J108" s="2">
        <f t="shared" si="47"/>
        <v>510000</v>
      </c>
      <c r="K108" s="2">
        <f t="shared" si="47"/>
        <v>510000</v>
      </c>
      <c r="L108" s="2">
        <f t="shared" si="47"/>
        <v>510000</v>
      </c>
      <c r="M108" s="2">
        <f t="shared" si="47"/>
        <v>510000</v>
      </c>
      <c r="N108" s="2">
        <f t="shared" si="47"/>
        <v>510000</v>
      </c>
      <c r="O108" s="9">
        <f t="shared" si="48"/>
        <v>2550000</v>
      </c>
    </row>
    <row r="109" spans="1:15">
      <c r="A109" s="8" t="s">
        <v>59</v>
      </c>
      <c r="B109" s="2">
        <v>2695902.32</v>
      </c>
      <c r="C109" s="2">
        <v>2595127.1399999997</v>
      </c>
      <c r="D109" s="2">
        <v>2446174.98</v>
      </c>
      <c r="E109" s="2">
        <v>1685378.56</v>
      </c>
      <c r="F109" s="2">
        <v>2260948.75</v>
      </c>
      <c r="G109" s="9">
        <v>11683531.75</v>
      </c>
      <c r="H109" s="10"/>
      <c r="I109" s="8" t="s">
        <v>59</v>
      </c>
      <c r="J109" s="2">
        <f t="shared" si="47"/>
        <v>2749820.3663999997</v>
      </c>
      <c r="K109" s="2">
        <f t="shared" si="47"/>
        <v>2647029.6827999996</v>
      </c>
      <c r="L109" s="2">
        <f t="shared" si="47"/>
        <v>2495098.4796000002</v>
      </c>
      <c r="M109" s="2">
        <f t="shared" si="47"/>
        <v>1719086.1312000002</v>
      </c>
      <c r="N109" s="2">
        <f t="shared" si="47"/>
        <v>2306167.7250000001</v>
      </c>
      <c r="O109" s="9">
        <f t="shared" si="48"/>
        <v>11917202.385</v>
      </c>
    </row>
    <row r="110" spans="1:15">
      <c r="A110" s="8" t="s">
        <v>28</v>
      </c>
      <c r="B110" s="2">
        <v>314390.95977231389</v>
      </c>
      <c r="C110" s="2">
        <v>1763484.0586825165</v>
      </c>
      <c r="D110" s="2">
        <v>2024600.608212556</v>
      </c>
      <c r="E110" s="2">
        <v>553583.42060575599</v>
      </c>
      <c r="F110" s="2">
        <v>52703.824171504282</v>
      </c>
      <c r="G110" s="9">
        <v>4708762.8714446463</v>
      </c>
      <c r="H110" s="10"/>
      <c r="I110" s="8" t="s">
        <v>28</v>
      </c>
      <c r="J110" s="2">
        <f>B110*$A$37</f>
        <v>320678.77896776015</v>
      </c>
      <c r="K110" s="2">
        <f t="shared" si="47"/>
        <v>1798753.7398561668</v>
      </c>
      <c r="L110" s="2">
        <f t="shared" si="47"/>
        <v>2065092.6203768072</v>
      </c>
      <c r="M110" s="2">
        <f t="shared" si="47"/>
        <v>564655.08901787107</v>
      </c>
      <c r="N110" s="2">
        <f t="shared" si="47"/>
        <v>53757.900654934369</v>
      </c>
      <c r="O110" s="9">
        <f t="shared" si="48"/>
        <v>4802938.1288735392</v>
      </c>
    </row>
    <row r="111" spans="1:15" ht="13.5" thickBot="1">
      <c r="A111" s="13" t="s">
        <v>60</v>
      </c>
      <c r="B111" s="14">
        <v>6505293.2797723142</v>
      </c>
      <c r="C111" s="14">
        <v>5368611.1986825159</v>
      </c>
      <c r="D111" s="14">
        <v>5345775.5882125562</v>
      </c>
      <c r="E111" s="14">
        <v>2983961.9806057559</v>
      </c>
      <c r="F111" s="14">
        <v>3043652.5741715045</v>
      </c>
      <c r="G111" s="15">
        <v>23247294.621444646</v>
      </c>
      <c r="H111" s="16"/>
      <c r="I111" s="13" t="s">
        <v>60</v>
      </c>
      <c r="J111" s="14">
        <f t="shared" ref="J111:O111" si="49">SUM(J107:J110)</f>
        <v>6635399.1453677602</v>
      </c>
      <c r="K111" s="14">
        <f t="shared" si="49"/>
        <v>5475983.4226561664</v>
      </c>
      <c r="L111" s="14">
        <f t="shared" si="49"/>
        <v>5452691.0999768078</v>
      </c>
      <c r="M111" s="14">
        <f t="shared" si="49"/>
        <v>3043641.2202178715</v>
      </c>
      <c r="N111" s="14">
        <f t="shared" si="49"/>
        <v>3104525.6256549344</v>
      </c>
      <c r="O111" s="15">
        <f t="shared" si="49"/>
        <v>23712240.513873536</v>
      </c>
    </row>
    <row r="113" spans="1:15" ht="13.5" thickBot="1">
      <c r="A113" s="1" t="s">
        <v>61</v>
      </c>
      <c r="B113" s="2"/>
      <c r="C113" s="2"/>
      <c r="D113" s="2"/>
      <c r="E113" s="2"/>
      <c r="F113" s="2"/>
      <c r="G113" s="2"/>
      <c r="I113" s="1" t="s">
        <v>61</v>
      </c>
      <c r="J113" s="2"/>
      <c r="K113" s="2"/>
      <c r="L113" s="2"/>
      <c r="M113" s="2"/>
      <c r="N113" s="2"/>
      <c r="O113" s="2"/>
    </row>
    <row r="114" spans="1:15" ht="12.75" customHeight="1">
      <c r="A114" s="220" t="s">
        <v>97</v>
      </c>
      <c r="B114" s="4" t="s">
        <v>89</v>
      </c>
      <c r="C114" s="4" t="s">
        <v>90</v>
      </c>
      <c r="D114" s="4" t="s">
        <v>91</v>
      </c>
      <c r="E114" s="4" t="s">
        <v>92</v>
      </c>
      <c r="F114" s="4" t="s">
        <v>93</v>
      </c>
      <c r="G114" s="5" t="s">
        <v>18</v>
      </c>
      <c r="I114" s="220" t="s">
        <v>98</v>
      </c>
      <c r="J114" s="4" t="s">
        <v>89</v>
      </c>
      <c r="K114" s="4" t="s">
        <v>90</v>
      </c>
      <c r="L114" s="4" t="s">
        <v>91</v>
      </c>
      <c r="M114" s="4" t="s">
        <v>92</v>
      </c>
      <c r="N114" s="4" t="s">
        <v>93</v>
      </c>
      <c r="O114" s="5" t="s">
        <v>18</v>
      </c>
    </row>
    <row r="115" spans="1:15">
      <c r="A115" s="221"/>
      <c r="B115" s="6" t="s">
        <v>19</v>
      </c>
      <c r="C115" s="6" t="s">
        <v>19</v>
      </c>
      <c r="D115" s="6" t="s">
        <v>19</v>
      </c>
      <c r="E115" s="6" t="s">
        <v>19</v>
      </c>
      <c r="F115" s="6" t="s">
        <v>19</v>
      </c>
      <c r="G115" s="7" t="s">
        <v>20</v>
      </c>
      <c r="I115" s="221"/>
      <c r="J115" s="6" t="s">
        <v>19</v>
      </c>
      <c r="K115" s="6" t="s">
        <v>19</v>
      </c>
      <c r="L115" s="6" t="s">
        <v>19</v>
      </c>
      <c r="M115" s="6" t="s">
        <v>19</v>
      </c>
      <c r="N115" s="6" t="s">
        <v>19</v>
      </c>
      <c r="O115" s="7" t="s">
        <v>20</v>
      </c>
    </row>
    <row r="116" spans="1:15">
      <c r="A116" s="8" t="s">
        <v>37</v>
      </c>
      <c r="B116" s="11">
        <v>-2819904.9732333245</v>
      </c>
      <c r="C116" s="11">
        <v>-3036853.6445187135</v>
      </c>
      <c r="D116" s="11">
        <v>-3009152.7139534974</v>
      </c>
      <c r="E116" s="11">
        <v>-3128396.6433281861</v>
      </c>
      <c r="F116" s="11">
        <v>-2904506.7107751011</v>
      </c>
      <c r="G116" s="12">
        <v>-14898814.685808823</v>
      </c>
      <c r="H116" s="10"/>
      <c r="I116" s="8" t="s">
        <v>37</v>
      </c>
      <c r="J116" s="11">
        <f>B116*$A$37</f>
        <v>-2876303.072697991</v>
      </c>
      <c r="K116" s="11">
        <f t="shared" ref="K116:N123" si="50">C116*$A$37</f>
        <v>-3097590.7174090878</v>
      </c>
      <c r="L116" s="11">
        <f t="shared" si="50"/>
        <v>-3069335.7682325672</v>
      </c>
      <c r="M116" s="11">
        <f t="shared" si="50"/>
        <v>-3190964.5761947497</v>
      </c>
      <c r="N116" s="11">
        <f t="shared" si="50"/>
        <v>-2962596.8449906032</v>
      </c>
      <c r="O116" s="12">
        <f t="shared" ref="O116:O123" si="51">SUM(J116:N116)</f>
        <v>-15196790.979525</v>
      </c>
    </row>
    <row r="117" spans="1:15">
      <c r="A117" s="8" t="s">
        <v>38</v>
      </c>
      <c r="B117" s="11">
        <v>-567.2158585005061</v>
      </c>
      <c r="C117" s="11">
        <v>-570.71090506958978</v>
      </c>
      <c r="D117" s="11">
        <v>-570.17698727089351</v>
      </c>
      <c r="E117" s="11">
        <v>-570.87125872106424</v>
      </c>
      <c r="F117" s="11">
        <v>-575.83340616978114</v>
      </c>
      <c r="G117" s="12">
        <v>-2854.8084157318344</v>
      </c>
      <c r="H117" s="10"/>
      <c r="I117" s="8" t="s">
        <v>38</v>
      </c>
      <c r="J117" s="11">
        <f>B117*$A$37</f>
        <v>-578.56017567051629</v>
      </c>
      <c r="K117" s="11">
        <f t="shared" si="50"/>
        <v>-582.12512317098162</v>
      </c>
      <c r="L117" s="11">
        <f t="shared" si="50"/>
        <v>-581.58052701631141</v>
      </c>
      <c r="M117" s="11">
        <f t="shared" si="50"/>
        <v>-582.28868389548552</v>
      </c>
      <c r="N117" s="11">
        <f t="shared" si="50"/>
        <v>-587.35007429317682</v>
      </c>
      <c r="O117" s="12">
        <f t="shared" si="51"/>
        <v>-2911.9045840464719</v>
      </c>
    </row>
    <row r="118" spans="1:15">
      <c r="A118" s="8" t="s">
        <v>39</v>
      </c>
      <c r="B118" s="11">
        <v>-799764.80475942115</v>
      </c>
      <c r="C118" s="11">
        <v>-842419.45363819657</v>
      </c>
      <c r="D118" s="11">
        <v>-871546.90486417187</v>
      </c>
      <c r="E118" s="11">
        <v>-872452.64703716908</v>
      </c>
      <c r="F118" s="11">
        <v>-875671.86394167121</v>
      </c>
      <c r="G118" s="12">
        <v>-4261855.6742406301</v>
      </c>
      <c r="H118" s="10"/>
      <c r="I118" s="8" t="s">
        <v>39</v>
      </c>
      <c r="J118" s="11">
        <f t="shared" ref="J118:J120" si="52">B118*$A$37</f>
        <v>-815760.10085460963</v>
      </c>
      <c r="K118" s="11">
        <f t="shared" si="50"/>
        <v>-859267.84271096054</v>
      </c>
      <c r="L118" s="11">
        <f t="shared" si="50"/>
        <v>-888977.84296145535</v>
      </c>
      <c r="M118" s="11">
        <f t="shared" si="50"/>
        <v>-889901.69997791247</v>
      </c>
      <c r="N118" s="11">
        <f t="shared" si="50"/>
        <v>-893185.30122050468</v>
      </c>
      <c r="O118" s="12">
        <f t="shared" si="51"/>
        <v>-4347092.787725443</v>
      </c>
    </row>
    <row r="119" spans="1:15">
      <c r="A119" s="8" t="s">
        <v>40</v>
      </c>
      <c r="B119" s="11">
        <v>-35459.935902006044</v>
      </c>
      <c r="C119" s="11">
        <v>-35655.421366018832</v>
      </c>
      <c r="D119" s="11">
        <v>-35711.571041193594</v>
      </c>
      <c r="E119" s="11">
        <v>-35749.564723774616</v>
      </c>
      <c r="F119" s="11">
        <v>-35870.632798398372</v>
      </c>
      <c r="G119" s="12">
        <v>-178447.12583139146</v>
      </c>
      <c r="H119" s="10"/>
      <c r="I119" s="8" t="s">
        <v>40</v>
      </c>
      <c r="J119" s="11">
        <f t="shared" si="52"/>
        <v>-36169.134620046163</v>
      </c>
      <c r="K119" s="11">
        <f t="shared" si="50"/>
        <v>-36368.529793339207</v>
      </c>
      <c r="L119" s="11">
        <f t="shared" si="50"/>
        <v>-36425.802462017469</v>
      </c>
      <c r="M119" s="11">
        <f t="shared" si="50"/>
        <v>-36464.556018250107</v>
      </c>
      <c r="N119" s="11">
        <f t="shared" si="50"/>
        <v>-36588.045454366344</v>
      </c>
      <c r="O119" s="12">
        <f t="shared" si="51"/>
        <v>-182016.0683480193</v>
      </c>
    </row>
    <row r="120" spans="1:15">
      <c r="A120" s="8" t="s">
        <v>41</v>
      </c>
      <c r="B120" s="11">
        <v>0</v>
      </c>
      <c r="C120" s="11">
        <v>0</v>
      </c>
      <c r="D120" s="11">
        <v>0</v>
      </c>
      <c r="E120" s="11">
        <v>0</v>
      </c>
      <c r="F120" s="11">
        <v>0</v>
      </c>
      <c r="G120" s="12">
        <v>0</v>
      </c>
      <c r="H120" s="10"/>
      <c r="I120" s="8" t="s">
        <v>41</v>
      </c>
      <c r="J120" s="11">
        <f t="shared" si="52"/>
        <v>0</v>
      </c>
      <c r="K120" s="11">
        <f t="shared" si="50"/>
        <v>0</v>
      </c>
      <c r="L120" s="11">
        <f t="shared" si="50"/>
        <v>0</v>
      </c>
      <c r="M120" s="11">
        <f t="shared" si="50"/>
        <v>0</v>
      </c>
      <c r="N120" s="11">
        <f t="shared" si="50"/>
        <v>0</v>
      </c>
      <c r="O120" s="12">
        <f t="shared" si="51"/>
        <v>0</v>
      </c>
    </row>
    <row r="121" spans="1:15">
      <c r="A121" s="8" t="s">
        <v>42</v>
      </c>
      <c r="B121" s="11">
        <v>-519402.5103692218</v>
      </c>
      <c r="C121" s="11">
        <v>-522321.17611027719</v>
      </c>
      <c r="D121" s="11">
        <v>-522897.52041536238</v>
      </c>
      <c r="E121" s="11">
        <v>-523468.68822232017</v>
      </c>
      <c r="F121" s="11">
        <v>-525850.22994460305</v>
      </c>
      <c r="G121" s="12">
        <v>-2613940.1250617844</v>
      </c>
      <c r="H121" s="10"/>
      <c r="I121" s="8" t="s">
        <v>42</v>
      </c>
      <c r="J121" s="11">
        <f>B121*$A$37</f>
        <v>-529790.56057660619</v>
      </c>
      <c r="K121" s="11">
        <f t="shared" si="50"/>
        <v>-532767.59963248274</v>
      </c>
      <c r="L121" s="11">
        <f t="shared" si="50"/>
        <v>-533355.47082366969</v>
      </c>
      <c r="M121" s="11">
        <f t="shared" si="50"/>
        <v>-533938.06198676652</v>
      </c>
      <c r="N121" s="11">
        <f t="shared" si="50"/>
        <v>-536367.23454349511</v>
      </c>
      <c r="O121" s="12">
        <f t="shared" si="51"/>
        <v>-2666218.92756302</v>
      </c>
    </row>
    <row r="122" spans="1:15">
      <c r="A122" s="8" t="s">
        <v>43</v>
      </c>
      <c r="B122" s="11">
        <v>-791793.17700896738</v>
      </c>
      <c r="C122" s="11">
        <v>-834081.66154749086</v>
      </c>
      <c r="D122" s="11">
        <v>-862596.77032201318</v>
      </c>
      <c r="E122" s="11">
        <v>-863512.37886391708</v>
      </c>
      <c r="F122" s="11">
        <v>-867311.50874268427</v>
      </c>
      <c r="G122" s="12">
        <v>-4219295.4964850731</v>
      </c>
      <c r="H122" s="10"/>
      <c r="I122" s="8" t="s">
        <v>43</v>
      </c>
      <c r="J122" s="11">
        <f t="shared" ref="J122:J123" si="53">B122*$A$37</f>
        <v>-807629.04054914671</v>
      </c>
      <c r="K122" s="11">
        <f t="shared" si="50"/>
        <v>-850763.29477844073</v>
      </c>
      <c r="L122" s="11">
        <f t="shared" si="50"/>
        <v>-879848.70572845347</v>
      </c>
      <c r="M122" s="11">
        <f t="shared" si="50"/>
        <v>-880782.62644119549</v>
      </c>
      <c r="N122" s="11">
        <f t="shared" si="50"/>
        <v>-884657.73891753796</v>
      </c>
      <c r="O122" s="12">
        <f t="shared" si="51"/>
        <v>-4303681.4064147752</v>
      </c>
    </row>
    <row r="123" spans="1:15">
      <c r="A123" s="8" t="s">
        <v>99</v>
      </c>
      <c r="B123" s="11">
        <v>0</v>
      </c>
      <c r="C123" s="11">
        <v>0</v>
      </c>
      <c r="D123" s="11">
        <v>0</v>
      </c>
      <c r="E123" s="11">
        <v>0</v>
      </c>
      <c r="F123" s="11">
        <v>0</v>
      </c>
      <c r="G123" s="12">
        <v>0</v>
      </c>
      <c r="H123" s="10"/>
      <c r="I123" s="8" t="s">
        <v>99</v>
      </c>
      <c r="J123" s="11">
        <f t="shared" si="53"/>
        <v>0</v>
      </c>
      <c r="K123" s="11">
        <f t="shared" si="50"/>
        <v>0</v>
      </c>
      <c r="L123" s="11">
        <f t="shared" si="50"/>
        <v>0</v>
      </c>
      <c r="M123" s="11">
        <f t="shared" si="50"/>
        <v>0</v>
      </c>
      <c r="N123" s="11">
        <f t="shared" si="50"/>
        <v>0</v>
      </c>
      <c r="O123" s="12">
        <f t="shared" si="51"/>
        <v>0</v>
      </c>
    </row>
    <row r="124" spans="1:15" ht="13.5" thickBot="1">
      <c r="A124" s="13" t="s">
        <v>44</v>
      </c>
      <c r="B124" s="25">
        <v>-4966892.6171314418</v>
      </c>
      <c r="C124" s="25">
        <v>-5271902.0680857655</v>
      </c>
      <c r="D124" s="25">
        <v>-5302475.6575835086</v>
      </c>
      <c r="E124" s="25">
        <v>-5424150.7934340881</v>
      </c>
      <c r="F124" s="25">
        <v>-5209786.7796086278</v>
      </c>
      <c r="G124" s="26">
        <v>-26175207.915843431</v>
      </c>
      <c r="H124" s="16"/>
      <c r="I124" s="13" t="s">
        <v>44</v>
      </c>
      <c r="J124" s="25">
        <f t="shared" ref="J124:O124" si="54">SUM(J116:J122)</f>
        <v>-5066230.4694740707</v>
      </c>
      <c r="K124" s="25">
        <f t="shared" si="54"/>
        <v>-5377340.109447483</v>
      </c>
      <c r="L124" s="25">
        <f t="shared" si="54"/>
        <v>-5408525.1707351794</v>
      </c>
      <c r="M124" s="25">
        <f t="shared" si="54"/>
        <v>-5532633.8093027696</v>
      </c>
      <c r="N124" s="25">
        <f t="shared" si="54"/>
        <v>-5313982.5152008003</v>
      </c>
      <c r="O124" s="26">
        <f t="shared" si="54"/>
        <v>-26698712.074160308</v>
      </c>
    </row>
  </sheetData>
  <mergeCells count="22">
    <mergeCell ref="A2:A3"/>
    <mergeCell ref="I2:I3"/>
    <mergeCell ref="A19:A20"/>
    <mergeCell ref="I19:I20"/>
    <mergeCell ref="A27:A28"/>
    <mergeCell ref="I27:I28"/>
    <mergeCell ref="A40:A41"/>
    <mergeCell ref="I40:I41"/>
    <mergeCell ref="A54:A55"/>
    <mergeCell ref="I54:I55"/>
    <mergeCell ref="A65:A66"/>
    <mergeCell ref="I65:I66"/>
    <mergeCell ref="A105:A106"/>
    <mergeCell ref="I105:I106"/>
    <mergeCell ref="A114:A115"/>
    <mergeCell ref="I114:I115"/>
    <mergeCell ref="A76:A77"/>
    <mergeCell ref="I76:I77"/>
    <mergeCell ref="A87:A88"/>
    <mergeCell ref="I87:I88"/>
    <mergeCell ref="A98:A99"/>
    <mergeCell ref="I98:I99"/>
  </mergeCells>
  <pageMargins left="0.27559055118110237" right="0.15748031496062992" top="0.98425196850393704" bottom="0.98425196850393704" header="0.51181102362204722" footer="0.51181102362204722"/>
  <pageSetup paperSize="8" scale="9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tabSelected="1" workbookViewId="0">
      <selection activeCell="D10" sqref="D10"/>
    </sheetView>
  </sheetViews>
  <sheetFormatPr defaultRowHeight="12.75"/>
  <cols>
    <col min="1" max="1" width="14.7109375" style="30" customWidth="1"/>
    <col min="2" max="2" width="3.7109375" style="30" customWidth="1"/>
    <col min="3" max="3" width="37.140625" style="30" customWidth="1"/>
    <col min="4" max="4" width="16" style="30" bestFit="1" customWidth="1"/>
    <col min="5" max="8" width="14" style="30" bestFit="1" customWidth="1"/>
    <col min="9" max="9" width="9.140625" style="30"/>
    <col min="10" max="10" width="38" customWidth="1"/>
    <col min="11" max="11" width="11.7109375" bestFit="1" customWidth="1"/>
    <col min="12" max="12" width="10.28515625" bestFit="1" customWidth="1"/>
    <col min="13" max="17" width="9.5703125" bestFit="1" customWidth="1"/>
    <col min="19" max="19" width="33.7109375" customWidth="1"/>
    <col min="20" max="20" width="12" bestFit="1" customWidth="1"/>
    <col min="27" max="16384" width="9.140625" style="30"/>
  </cols>
  <sheetData>
    <row r="1" spans="1:26">
      <c r="A1" s="27" t="s">
        <v>104</v>
      </c>
      <c r="B1" s="28"/>
      <c r="C1" s="29"/>
      <c r="D1" s="28" t="s">
        <v>89</v>
      </c>
      <c r="E1" s="28" t="s">
        <v>90</v>
      </c>
      <c r="F1" s="28" t="s">
        <v>91</v>
      </c>
      <c r="G1" s="28" t="s">
        <v>92</v>
      </c>
      <c r="H1" s="28" t="s">
        <v>93</v>
      </c>
      <c r="J1" s="141" t="s">
        <v>101</v>
      </c>
      <c r="K1" s="28" t="s">
        <v>140</v>
      </c>
      <c r="L1" s="28" t="s">
        <v>141</v>
      </c>
      <c r="M1" s="142" t="s">
        <v>89</v>
      </c>
      <c r="N1" s="143" t="s">
        <v>90</v>
      </c>
      <c r="O1" s="143" t="s">
        <v>91</v>
      </c>
      <c r="P1" s="143" t="s">
        <v>92</v>
      </c>
      <c r="Q1" s="144" t="s">
        <v>93</v>
      </c>
      <c r="S1" s="141" t="s">
        <v>45</v>
      </c>
      <c r="T1" s="28" t="s">
        <v>140</v>
      </c>
      <c r="U1" s="28" t="s">
        <v>141</v>
      </c>
      <c r="V1" s="142" t="s">
        <v>89</v>
      </c>
      <c r="W1" s="143" t="s">
        <v>90</v>
      </c>
      <c r="X1" s="143" t="s">
        <v>91</v>
      </c>
      <c r="Y1" s="143" t="s">
        <v>92</v>
      </c>
      <c r="Z1" s="144" t="s">
        <v>93</v>
      </c>
    </row>
    <row r="2" spans="1:26" ht="15">
      <c r="D2" s="31"/>
      <c r="E2" s="32"/>
      <c r="F2" s="32"/>
      <c r="G2" s="32"/>
      <c r="H2" s="32"/>
      <c r="J2" s="170" t="s">
        <v>142</v>
      </c>
      <c r="K2" s="171"/>
      <c r="L2" s="172"/>
      <c r="M2" s="173"/>
      <c r="N2" s="171"/>
      <c r="O2" s="171"/>
      <c r="P2" s="171"/>
      <c r="Q2" s="172"/>
      <c r="S2" s="170" t="s">
        <v>142</v>
      </c>
      <c r="T2" s="171"/>
      <c r="U2" s="172"/>
      <c r="V2" s="173"/>
      <c r="W2" s="171"/>
      <c r="X2" s="171"/>
      <c r="Y2" s="171"/>
      <c r="Z2" s="172"/>
    </row>
    <row r="3" spans="1:26">
      <c r="A3" s="33" t="s">
        <v>105</v>
      </c>
      <c r="B3" s="33"/>
      <c r="C3" s="33"/>
      <c r="D3" s="33"/>
      <c r="E3" s="33"/>
      <c r="F3" s="33"/>
      <c r="G3" s="33"/>
      <c r="H3" s="33"/>
      <c r="J3" s="174" t="s">
        <v>143</v>
      </c>
      <c r="K3" s="175"/>
      <c r="L3" s="176"/>
      <c r="M3" s="190">
        <v>0</v>
      </c>
      <c r="N3" s="191">
        <v>0</v>
      </c>
      <c r="O3" s="191">
        <v>0</v>
      </c>
      <c r="P3" s="191">
        <v>0</v>
      </c>
      <c r="Q3" s="192">
        <v>0</v>
      </c>
      <c r="S3" s="174" t="s">
        <v>143</v>
      </c>
      <c r="T3" s="175"/>
      <c r="U3" s="176"/>
      <c r="V3" s="188">
        <v>0</v>
      </c>
      <c r="W3" s="177">
        <v>0</v>
      </c>
      <c r="X3" s="177">
        <v>0</v>
      </c>
      <c r="Y3" s="177">
        <v>0</v>
      </c>
      <c r="Z3" s="178">
        <v>0</v>
      </c>
    </row>
    <row r="4" spans="1:26">
      <c r="A4" s="33"/>
      <c r="B4" s="33"/>
      <c r="C4" s="33" t="s">
        <v>6</v>
      </c>
      <c r="D4" s="34">
        <v>529443.89601495035</v>
      </c>
      <c r="E4" s="34">
        <v>479374.94259858003</v>
      </c>
      <c r="F4" s="34">
        <v>3646207.8307895372</v>
      </c>
      <c r="G4" s="34">
        <v>367848.97473229794</v>
      </c>
      <c r="H4" s="34">
        <v>2675528.4521460785</v>
      </c>
      <c r="J4" s="174" t="s">
        <v>144</v>
      </c>
      <c r="K4" s="175"/>
      <c r="L4" s="176"/>
      <c r="M4" s="190">
        <v>0</v>
      </c>
      <c r="N4" s="191">
        <v>0</v>
      </c>
      <c r="O4" s="191">
        <v>0</v>
      </c>
      <c r="P4" s="191">
        <v>0</v>
      </c>
      <c r="Q4" s="192">
        <v>0</v>
      </c>
      <c r="S4" s="174" t="s">
        <v>144</v>
      </c>
      <c r="T4" s="177"/>
      <c r="U4" s="178"/>
      <c r="V4" s="188">
        <f>D8/1000000</f>
        <v>1.9512707528408275</v>
      </c>
      <c r="W4" s="177">
        <f t="shared" ref="W4:Z4" si="0">E8/1000000</f>
        <v>0.25447428989716303</v>
      </c>
      <c r="X4" s="177">
        <f t="shared" si="0"/>
        <v>0.69445356810363323</v>
      </c>
      <c r="Y4" s="177">
        <f t="shared" si="0"/>
        <v>0.19882460631624779</v>
      </c>
      <c r="Z4" s="178">
        <f t="shared" si="0"/>
        <v>0.29885347838743392</v>
      </c>
    </row>
    <row r="5" spans="1:26">
      <c r="A5" s="33"/>
      <c r="B5" s="33"/>
      <c r="C5" s="33" t="s">
        <v>13</v>
      </c>
      <c r="D5" s="34">
        <v>121669.90743965592</v>
      </c>
      <c r="E5" s="34">
        <v>91253.447886679875</v>
      </c>
      <c r="F5" s="34">
        <v>825059.00128446333</v>
      </c>
      <c r="G5" s="34">
        <v>73561.978378295287</v>
      </c>
      <c r="H5" s="34">
        <v>448819.44476693304</v>
      </c>
      <c r="J5" s="174" t="s">
        <v>145</v>
      </c>
      <c r="K5" s="175"/>
      <c r="L5" s="176"/>
      <c r="M5" s="190">
        <v>0</v>
      </c>
      <c r="N5" s="191">
        <v>0</v>
      </c>
      <c r="O5" s="191">
        <v>0</v>
      </c>
      <c r="P5" s="191">
        <v>0</v>
      </c>
      <c r="Q5" s="192">
        <v>0</v>
      </c>
      <c r="S5" s="174" t="s">
        <v>145</v>
      </c>
      <c r="T5" s="177"/>
      <c r="U5" s="178"/>
      <c r="V5" s="188">
        <f>D9/1000000</f>
        <v>0.11394040189691103</v>
      </c>
      <c r="W5" s="177">
        <f t="shared" ref="W5:Z5" si="1">E9/1000000</f>
        <v>0</v>
      </c>
      <c r="X5" s="177">
        <f t="shared" si="1"/>
        <v>1.0864847244046114</v>
      </c>
      <c r="Y5" s="177">
        <f t="shared" si="1"/>
        <v>0</v>
      </c>
      <c r="Z5" s="178">
        <f t="shared" si="1"/>
        <v>0</v>
      </c>
    </row>
    <row r="6" spans="1:26">
      <c r="A6" s="33"/>
      <c r="B6" s="33"/>
      <c r="C6" s="33" t="s">
        <v>5</v>
      </c>
      <c r="D6" s="34">
        <v>96206.138527716306</v>
      </c>
      <c r="E6" s="34">
        <v>19632.809884221333</v>
      </c>
      <c r="F6" s="34">
        <v>858957.74976161798</v>
      </c>
      <c r="G6" s="34">
        <v>15106.724376598726</v>
      </c>
      <c r="H6" s="34">
        <v>108762.42505412991</v>
      </c>
      <c r="J6" s="174" t="s">
        <v>100</v>
      </c>
      <c r="K6" s="177"/>
      <c r="L6" s="178"/>
      <c r="M6" s="190">
        <f>SUM(D4:D7)*$K$61/1000000</f>
        <v>8.7597656248924807E-2</v>
      </c>
      <c r="N6" s="191">
        <f>SUM(E4:E7)*$K$61/1000000</f>
        <v>6.3345589839889541E-2</v>
      </c>
      <c r="O6" s="191">
        <f>SUM(F4:F7)*$K$61/1000000</f>
        <v>0.60597097007769063</v>
      </c>
      <c r="P6" s="191">
        <f>SUM(G4:G7)*$K$61/1000000</f>
        <v>4.7370791500060828E-2</v>
      </c>
      <c r="Q6" s="192">
        <f>SUM(H4:H7)*$K$61/1000000</f>
        <v>0.32707661585632941</v>
      </c>
      <c r="S6" s="174" t="s">
        <v>100</v>
      </c>
      <c r="T6" s="177"/>
      <c r="U6" s="178"/>
      <c r="V6" s="188">
        <f>SUM(D4:D7)*$K$62/1000000</f>
        <v>0.94477035401349041</v>
      </c>
      <c r="W6" s="177">
        <f>SUM(E4:E7)*$K$62/1000000</f>
        <v>0.68320361412592456</v>
      </c>
      <c r="X6" s="177">
        <f>SUM(F4:F7)*$K$62/1000000</f>
        <v>6.5356018920794492</v>
      </c>
      <c r="Y6" s="177">
        <f>SUM(G4:G7)*$K$62/1000000</f>
        <v>0.51091001028878602</v>
      </c>
      <c r="Z6" s="178">
        <f>SUM(H4:H7)*$K$62/1000000</f>
        <v>3.5276319411332611</v>
      </c>
    </row>
    <row r="7" spans="1:26">
      <c r="A7" s="33"/>
      <c r="B7" s="33"/>
      <c r="C7" s="33" t="s">
        <v>15</v>
      </c>
      <c r="D7" s="34">
        <v>285048.06828009262</v>
      </c>
      <c r="E7" s="34">
        <v>156288.00359633283</v>
      </c>
      <c r="F7" s="34">
        <v>1811348.2803215212</v>
      </c>
      <c r="G7" s="34">
        <v>101763.1243016549</v>
      </c>
      <c r="H7" s="34">
        <v>621598.23502244917</v>
      </c>
      <c r="J7" s="174" t="s">
        <v>7</v>
      </c>
      <c r="K7" s="177"/>
      <c r="L7" s="178"/>
      <c r="M7" s="190">
        <f>(D12+D15)/1000000</f>
        <v>11.166003550221365</v>
      </c>
      <c r="N7" s="191">
        <f>(E12+E15)/1000000</f>
        <v>11.79388846700455</v>
      </c>
      <c r="O7" s="191">
        <f>(F12+F15)/1000000</f>
        <v>11.611068916013503</v>
      </c>
      <c r="P7" s="191">
        <f>(G12+G15)/1000000</f>
        <v>11.861842793460102</v>
      </c>
      <c r="Q7" s="192">
        <f>(H12+H15)/1000000</f>
        <v>11.132077452562386</v>
      </c>
      <c r="S7" s="174" t="s">
        <v>7</v>
      </c>
      <c r="T7" s="177"/>
      <c r="U7" s="178"/>
      <c r="V7" s="188">
        <v>0</v>
      </c>
      <c r="W7" s="177">
        <v>0</v>
      </c>
      <c r="X7" s="177">
        <v>0</v>
      </c>
      <c r="Y7" s="177">
        <v>0</v>
      </c>
      <c r="Z7" s="178">
        <v>0</v>
      </c>
    </row>
    <row r="8" spans="1:26">
      <c r="A8" s="35" t="s">
        <v>45</v>
      </c>
      <c r="B8" s="35"/>
      <c r="C8" s="36" t="s">
        <v>1</v>
      </c>
      <c r="D8" s="37">
        <v>1951270.7528408275</v>
      </c>
      <c r="E8" s="37">
        <v>254474.28989716305</v>
      </c>
      <c r="F8" s="37">
        <v>694453.56810363324</v>
      </c>
      <c r="G8" s="37">
        <v>198824.60631624778</v>
      </c>
      <c r="H8" s="37">
        <v>298853.47838743392</v>
      </c>
      <c r="J8" s="174" t="s">
        <v>3</v>
      </c>
      <c r="K8" s="177"/>
      <c r="L8" s="178"/>
      <c r="M8" s="190">
        <f t="shared" ref="M8:Q9" si="2">D13/1000000</f>
        <v>11.773648541995851</v>
      </c>
      <c r="N8" s="191">
        <f t="shared" si="2"/>
        <v>12.648068016555836</v>
      </c>
      <c r="O8" s="191">
        <f t="shared" si="2"/>
        <v>10.595324334253922</v>
      </c>
      <c r="P8" s="191">
        <f t="shared" si="2"/>
        <v>11.048822637078452</v>
      </c>
      <c r="Q8" s="192">
        <f t="shared" si="2"/>
        <v>11.528969142463652</v>
      </c>
      <c r="S8" s="174" t="s">
        <v>3</v>
      </c>
      <c r="T8" s="177"/>
      <c r="U8" s="178"/>
      <c r="V8" s="188">
        <v>0</v>
      </c>
      <c r="W8" s="177">
        <v>0</v>
      </c>
      <c r="X8" s="177">
        <v>0</v>
      </c>
      <c r="Y8" s="177">
        <v>0</v>
      </c>
      <c r="Z8" s="178">
        <v>0</v>
      </c>
    </row>
    <row r="9" spans="1:26">
      <c r="A9" s="35"/>
      <c r="B9" s="35"/>
      <c r="C9" s="36" t="s">
        <v>2</v>
      </c>
      <c r="D9" s="37">
        <v>113940.40189691103</v>
      </c>
      <c r="E9" s="37">
        <v>0</v>
      </c>
      <c r="F9" s="37">
        <v>1086484.7244046114</v>
      </c>
      <c r="G9" s="37">
        <v>0</v>
      </c>
      <c r="H9" s="37">
        <v>0</v>
      </c>
      <c r="J9" s="174" t="s">
        <v>146</v>
      </c>
      <c r="K9" s="177"/>
      <c r="L9" s="178"/>
      <c r="M9" s="190">
        <f t="shared" si="2"/>
        <v>25.066707440234246</v>
      </c>
      <c r="N9" s="191">
        <f t="shared" si="2"/>
        <v>31.000851049370034</v>
      </c>
      <c r="O9" s="191">
        <f t="shared" si="2"/>
        <v>20.301001772165758</v>
      </c>
      <c r="P9" s="191">
        <f t="shared" si="2"/>
        <v>22.181689395073519</v>
      </c>
      <c r="Q9" s="192">
        <f t="shared" si="2"/>
        <v>26.503250665584119</v>
      </c>
      <c r="S9" s="174" t="s">
        <v>146</v>
      </c>
      <c r="T9" s="177"/>
      <c r="U9" s="178"/>
      <c r="V9" s="188">
        <v>0</v>
      </c>
      <c r="W9" s="177">
        <v>0</v>
      </c>
      <c r="X9" s="177">
        <v>0</v>
      </c>
      <c r="Y9" s="177">
        <v>0</v>
      </c>
      <c r="Z9" s="178">
        <v>0</v>
      </c>
    </row>
    <row r="10" spans="1:26">
      <c r="D10" s="38"/>
      <c r="E10" s="38"/>
      <c r="F10" s="38"/>
      <c r="G10" s="38"/>
      <c r="H10" s="38"/>
      <c r="J10" s="174" t="s">
        <v>10</v>
      </c>
      <c r="K10" s="177"/>
      <c r="L10" s="178"/>
      <c r="M10" s="190">
        <f>(D19*$L$65)/1000000</f>
        <v>7.5537848850626821</v>
      </c>
      <c r="N10" s="191">
        <f>(E19*$L$65)/1000000</f>
        <v>7.4035244058017886</v>
      </c>
      <c r="O10" s="191">
        <f>(F19*$L$65)/1000000</f>
        <v>20.102905684588567</v>
      </c>
      <c r="P10" s="191">
        <f>(G19*$L$65)/1000000</f>
        <v>18.505148221779482</v>
      </c>
      <c r="Q10" s="192">
        <f>(H19*$L$65)/1000000</f>
        <v>8.127912532299856</v>
      </c>
      <c r="S10" s="174" t="s">
        <v>10</v>
      </c>
      <c r="T10" s="177"/>
      <c r="U10" s="178"/>
      <c r="V10" s="188">
        <f>D19*$L$66/1000000</f>
        <v>1.6554216914333708</v>
      </c>
      <c r="W10" s="177">
        <f>E19*$L$66/1000000</f>
        <v>1.6224919137764056</v>
      </c>
      <c r="X10" s="177">
        <f>F19*$L$66/1000000</f>
        <v>4.4055776855539852</v>
      </c>
      <c r="Y10" s="177">
        <f>G19*$L$66/1000000</f>
        <v>4.0554270786954261</v>
      </c>
      <c r="Z10" s="178">
        <f>H19*$L$66/1000000</f>
        <v>1.7812425051511993</v>
      </c>
    </row>
    <row r="11" spans="1:26">
      <c r="A11" s="39" t="s">
        <v>101</v>
      </c>
      <c r="B11" s="39"/>
      <c r="C11" s="39"/>
      <c r="D11" s="40"/>
      <c r="E11" s="40"/>
      <c r="F11" s="40"/>
      <c r="G11" s="40"/>
      <c r="H11" s="40"/>
      <c r="J11" s="174" t="s">
        <v>11</v>
      </c>
      <c r="K11" s="177"/>
      <c r="L11" s="178"/>
      <c r="M11" s="190">
        <f>(D18*$L$65)/1000000</f>
        <v>2.2112943202290154</v>
      </c>
      <c r="N11" s="191">
        <f>(E18*$L$65)/1000000</f>
        <v>2.1286342099198046</v>
      </c>
      <c r="O11" s="191">
        <f>(F18*$L$65)/1000000</f>
        <v>2.0064572812713499</v>
      </c>
      <c r="P11" s="191">
        <f>(G18*$L$65)/1000000</f>
        <v>1.3824195370564305</v>
      </c>
      <c r="Q11" s="192">
        <f>(H18*$L$65)/1000000</f>
        <v>1.8545268098600445</v>
      </c>
      <c r="S11" s="174" t="s">
        <v>11</v>
      </c>
      <c r="T11" s="177"/>
      <c r="U11" s="178"/>
      <c r="V11" s="188">
        <f>D18*$L$66/1000000</f>
        <v>0.48460799977098445</v>
      </c>
      <c r="W11" s="177">
        <f>E18*$L$66/1000000</f>
        <v>0.46649293008019499</v>
      </c>
      <c r="X11" s="177">
        <f>F18*$L$66/1000000</f>
        <v>0.43971769872864974</v>
      </c>
      <c r="Y11" s="177">
        <f>G18*$L$66/1000000</f>
        <v>0.30295902294356947</v>
      </c>
      <c r="Z11" s="178">
        <f>H18*$L$66/1000000</f>
        <v>0.40642194013995564</v>
      </c>
    </row>
    <row r="12" spans="1:26">
      <c r="A12" s="39"/>
      <c r="B12" s="39"/>
      <c r="C12" s="39" t="s">
        <v>7</v>
      </c>
      <c r="D12" s="40">
        <v>11156406.664698251</v>
      </c>
      <c r="E12" s="40">
        <v>11772140.884096261</v>
      </c>
      <c r="F12" s="40">
        <v>11583218.916563818</v>
      </c>
      <c r="G12" s="40">
        <v>11845152.969303912</v>
      </c>
      <c r="H12" s="40">
        <v>11010733.091690503</v>
      </c>
      <c r="J12" s="174" t="s">
        <v>12</v>
      </c>
      <c r="K12" s="177"/>
      <c r="L12" s="178"/>
      <c r="M12" s="190">
        <f>(D17*$L$65)/1000000</f>
        <v>0.41012137268924037</v>
      </c>
      <c r="N12" s="191">
        <f>(E17*$L$65)/1000000</f>
        <v>0.41012137268924037</v>
      </c>
      <c r="O12" s="191">
        <f>(F17*$L$65)/1000000</f>
        <v>0.41012137268924037</v>
      </c>
      <c r="P12" s="191">
        <f>(G17*$L$65)/1000000</f>
        <v>0.41012137268924037</v>
      </c>
      <c r="Q12" s="192">
        <f>(H17*$L$65)/1000000</f>
        <v>0.41012137268924037</v>
      </c>
      <c r="S12" s="174" t="s">
        <v>12</v>
      </c>
      <c r="T12" s="177"/>
      <c r="U12" s="178"/>
      <c r="V12" s="188">
        <f>D17*$L$66/1000000</f>
        <v>8.9878627310759629E-2</v>
      </c>
      <c r="W12" s="177">
        <f>E17*$L$66/1000000</f>
        <v>8.9878627310759629E-2</v>
      </c>
      <c r="X12" s="177">
        <f>F17*$L$66/1000000</f>
        <v>8.9878627310759629E-2</v>
      </c>
      <c r="Y12" s="177">
        <f>G17*$L$66/1000000</f>
        <v>8.9878627310759629E-2</v>
      </c>
      <c r="Z12" s="178">
        <f>H17*$L$66/1000000</f>
        <v>8.9878627310759629E-2</v>
      </c>
    </row>
    <row r="13" spans="1:26">
      <c r="A13" s="41"/>
      <c r="B13" s="41"/>
      <c r="C13" s="41" t="s">
        <v>3</v>
      </c>
      <c r="D13" s="42">
        <v>11773648.541995851</v>
      </c>
      <c r="E13" s="42">
        <v>12648068.016555836</v>
      </c>
      <c r="F13" s="42">
        <v>10595324.334253922</v>
      </c>
      <c r="G13" s="42">
        <v>11048822.637078451</v>
      </c>
      <c r="H13" s="42">
        <v>11528969.142463652</v>
      </c>
      <c r="J13" s="174" t="s">
        <v>147</v>
      </c>
      <c r="K13" s="177"/>
      <c r="L13" s="178"/>
      <c r="M13" s="190">
        <f t="shared" ref="M13:Q14" si="3">(D25*$L$65)/1000000</f>
        <v>0.20967964395020172</v>
      </c>
      <c r="N13" s="191">
        <f t="shared" si="3"/>
        <v>1.1393446443961364</v>
      </c>
      <c r="O13" s="191">
        <f t="shared" si="3"/>
        <v>1.5585331316838367</v>
      </c>
      <c r="P13" s="191">
        <f t="shared" si="3"/>
        <v>0.36193098135806406</v>
      </c>
      <c r="Q13" s="192">
        <f t="shared" si="3"/>
        <v>2.8046477208510008E-2</v>
      </c>
      <c r="S13" s="174" t="s">
        <v>147</v>
      </c>
      <c r="T13" s="177"/>
      <c r="U13" s="178"/>
      <c r="V13" s="188">
        <f t="shared" ref="V13:Z14" si="4">D25*$L$66/1000000</f>
        <v>4.595156416667133E-2</v>
      </c>
      <c r="W13" s="177">
        <f t="shared" si="4"/>
        <v>0.24968884698867791</v>
      </c>
      <c r="X13" s="177">
        <f t="shared" si="4"/>
        <v>0.34155454414765157</v>
      </c>
      <c r="Y13" s="177">
        <f t="shared" si="4"/>
        <v>7.9317640951981419E-2</v>
      </c>
      <c r="Z13" s="178">
        <f t="shared" si="4"/>
        <v>6.1464216211756535E-3</v>
      </c>
    </row>
    <row r="14" spans="1:26">
      <c r="A14" s="41"/>
      <c r="B14" s="41"/>
      <c r="C14" s="41" t="s">
        <v>4</v>
      </c>
      <c r="D14" s="42">
        <v>25066707.440234248</v>
      </c>
      <c r="E14" s="42">
        <v>31000851.049370036</v>
      </c>
      <c r="F14" s="42">
        <v>20301001.772165757</v>
      </c>
      <c r="G14" s="42">
        <v>22181689.395073518</v>
      </c>
      <c r="H14" s="42">
        <v>26503250.665584117</v>
      </c>
      <c r="J14" s="174" t="s">
        <v>148</v>
      </c>
      <c r="K14" s="177"/>
      <c r="L14" s="178"/>
      <c r="M14" s="190">
        <f t="shared" si="3"/>
        <v>1.7111478817134911E-7</v>
      </c>
      <c r="N14" s="191">
        <f t="shared" si="3"/>
        <v>1.6584049539527931E-7</v>
      </c>
      <c r="O14" s="191">
        <f t="shared" si="3"/>
        <v>1.6866643184544647E-7</v>
      </c>
      <c r="P14" s="191">
        <f t="shared" si="3"/>
        <v>1.7155935657374298E-7</v>
      </c>
      <c r="Q14" s="192">
        <f t="shared" si="3"/>
        <v>1.7829421902081003E-7</v>
      </c>
      <c r="S14" s="174" t="s">
        <v>148</v>
      </c>
      <c r="T14" s="177"/>
      <c r="U14" s="178"/>
      <c r="V14" s="188">
        <f t="shared" si="4"/>
        <v>3.7500026327732406E-8</v>
      </c>
      <c r="W14" s="177">
        <f t="shared" si="4"/>
        <v>3.6344158269357869E-8</v>
      </c>
      <c r="X14" s="177">
        <f t="shared" si="4"/>
        <v>3.6963465883937919E-8</v>
      </c>
      <c r="Y14" s="177">
        <f t="shared" si="4"/>
        <v>3.759745406599167E-8</v>
      </c>
      <c r="Z14" s="178">
        <f t="shared" si="4"/>
        <v>3.9073407849867824E-8</v>
      </c>
    </row>
    <row r="15" spans="1:26">
      <c r="A15" s="39"/>
      <c r="B15" s="39"/>
      <c r="C15" s="39" t="s">
        <v>14</v>
      </c>
      <c r="D15" s="40">
        <v>9596.8855231151829</v>
      </c>
      <c r="E15" s="40">
        <v>21747.582908287695</v>
      </c>
      <c r="F15" s="40">
        <v>27849.999449684903</v>
      </c>
      <c r="G15" s="40">
        <v>16689.824156192091</v>
      </c>
      <c r="H15" s="40">
        <v>121344.3608718826</v>
      </c>
      <c r="J15" s="174" t="s">
        <v>9</v>
      </c>
      <c r="K15" s="177"/>
      <c r="L15" s="178"/>
      <c r="M15" s="190">
        <f>(D24*$L$65)/1000000</f>
        <v>4.8197602245192872E-2</v>
      </c>
      <c r="N15" s="191">
        <f>(E24*$L$65)/1000000</f>
        <v>0.30714069300978752</v>
      </c>
      <c r="O15" s="191">
        <f>(F24*$L$65)/1000000</f>
        <v>0.10213116682423552</v>
      </c>
      <c r="P15" s="191">
        <f>(G24*$L$65)/1000000</f>
        <v>9.2142146474324629E-2</v>
      </c>
      <c r="Q15" s="192">
        <f>(H24*$L$65)/1000000</f>
        <v>1.5183808810307441E-2</v>
      </c>
      <c r="S15" s="174" t="s">
        <v>9</v>
      </c>
      <c r="T15" s="177"/>
      <c r="U15" s="178"/>
      <c r="V15" s="188">
        <f>D24*$L$66/1000000</f>
        <v>1.0562566639876973E-2</v>
      </c>
      <c r="W15" s="177">
        <f>E24*$L$66/1000000</f>
        <v>6.7310278657221903E-2</v>
      </c>
      <c r="X15" s="177">
        <f>F24*$L$66/1000000</f>
        <v>2.2382176816627308E-2</v>
      </c>
      <c r="Y15" s="177">
        <f>G24*$L$66/1000000</f>
        <v>2.0193070135007176E-2</v>
      </c>
      <c r="Z15" s="178">
        <f>H24*$L$66/1000000</f>
        <v>3.3275512667649233E-3</v>
      </c>
    </row>
    <row r="16" spans="1:26">
      <c r="A16" s="43"/>
      <c r="B16" s="43"/>
      <c r="C16" s="43" t="s">
        <v>8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J16" s="174" t="s">
        <v>96</v>
      </c>
      <c r="K16" s="177"/>
      <c r="L16" s="178"/>
      <c r="M16" s="190">
        <f>(D20*$O$65)/1000000</f>
        <v>0</v>
      </c>
      <c r="N16" s="191">
        <f>(E20*$O$65)/1000000</f>
        <v>0</v>
      </c>
      <c r="O16" s="191">
        <f>(F20*$O$65)/1000000</f>
        <v>0</v>
      </c>
      <c r="P16" s="191">
        <f>(G20*$O$65)/1000000</f>
        <v>0</v>
      </c>
      <c r="Q16" s="192">
        <f>(H20*$O$65)/1000000</f>
        <v>0</v>
      </c>
      <c r="S16" s="174" t="s">
        <v>96</v>
      </c>
      <c r="T16" s="177"/>
      <c r="U16" s="178"/>
      <c r="V16" s="188">
        <f t="shared" ref="V16:Z17" si="5">D20*$L$66/1000000</f>
        <v>0</v>
      </c>
      <c r="W16" s="177">
        <f t="shared" si="5"/>
        <v>0</v>
      </c>
      <c r="X16" s="177">
        <f t="shared" si="5"/>
        <v>0</v>
      </c>
      <c r="Y16" s="177">
        <f t="shared" si="5"/>
        <v>0</v>
      </c>
      <c r="Z16" s="178">
        <f t="shared" si="5"/>
        <v>0</v>
      </c>
    </row>
    <row r="17" spans="1:26">
      <c r="A17" s="45"/>
      <c r="B17" s="45"/>
      <c r="C17" s="45" t="s">
        <v>12</v>
      </c>
      <c r="D17" s="46">
        <v>500000</v>
      </c>
      <c r="E17" s="46">
        <v>500000</v>
      </c>
      <c r="F17" s="46">
        <v>500000</v>
      </c>
      <c r="G17" s="46">
        <v>500000</v>
      </c>
      <c r="H17" s="46">
        <v>500000</v>
      </c>
      <c r="J17" s="179" t="s">
        <v>95</v>
      </c>
      <c r="K17" s="180"/>
      <c r="L17" s="181"/>
      <c r="M17" s="193">
        <f>(D21*$L$65)/1000000</f>
        <v>3.1444825886829442</v>
      </c>
      <c r="N17" s="194">
        <f>(E21*$L$65)/1000000</f>
        <v>0.53545446418307219</v>
      </c>
      <c r="O17" s="194">
        <f>(F21*$L$65)/1000000</f>
        <v>0.39371651778167072</v>
      </c>
      <c r="P17" s="194">
        <f>(G21*$L$65)/1000000</f>
        <v>0.25722812495069158</v>
      </c>
      <c r="Q17" s="195">
        <f>(H21*$L$65)/1000000</f>
        <v>0.24147946423942473</v>
      </c>
      <c r="S17" s="179" t="s">
        <v>95</v>
      </c>
      <c r="T17" s="180"/>
      <c r="U17" s="181"/>
      <c r="V17" s="182">
        <f t="shared" si="5"/>
        <v>0.68911741131705628</v>
      </c>
      <c r="W17" s="183">
        <f t="shared" si="5"/>
        <v>0.11734553581692778</v>
      </c>
      <c r="X17" s="183">
        <f t="shared" si="5"/>
        <v>8.6283482218329238E-2</v>
      </c>
      <c r="Y17" s="183">
        <f t="shared" si="5"/>
        <v>5.6371875049308434E-2</v>
      </c>
      <c r="Z17" s="184">
        <f t="shared" si="5"/>
        <v>5.2920535760575274E-2</v>
      </c>
    </row>
    <row r="18" spans="1:26" ht="15">
      <c r="A18" s="45"/>
      <c r="B18" s="45"/>
      <c r="C18" s="47" t="s">
        <v>11</v>
      </c>
      <c r="D18" s="46">
        <v>2695902.32</v>
      </c>
      <c r="E18" s="46">
        <v>2595127.1399999997</v>
      </c>
      <c r="F18" s="46">
        <v>2446174.98</v>
      </c>
      <c r="G18" s="46">
        <v>1685378.56</v>
      </c>
      <c r="H18" s="46">
        <v>2260948.75</v>
      </c>
      <c r="J18" s="170" t="s">
        <v>149</v>
      </c>
      <c r="K18" s="185"/>
      <c r="L18" s="186"/>
      <c r="M18" s="196"/>
      <c r="N18" s="197"/>
      <c r="O18" s="197"/>
      <c r="P18" s="197"/>
      <c r="Q18" s="198"/>
      <c r="S18" s="170" t="s">
        <v>149</v>
      </c>
      <c r="T18" s="185"/>
      <c r="U18" s="186"/>
      <c r="V18" s="187"/>
      <c r="W18" s="185"/>
      <c r="X18" s="185"/>
      <c r="Y18" s="185"/>
      <c r="Z18" s="186"/>
    </row>
    <row r="19" spans="1:26">
      <c r="A19" s="48"/>
      <c r="B19" s="48"/>
      <c r="C19" s="48" t="s">
        <v>10</v>
      </c>
      <c r="D19" s="49">
        <v>9209206.5764960535</v>
      </c>
      <c r="E19" s="49">
        <v>9026016.319578195</v>
      </c>
      <c r="F19" s="49">
        <v>24508483.370142553</v>
      </c>
      <c r="G19" s="49">
        <v>22560575.300474908</v>
      </c>
      <c r="H19" s="49">
        <v>9909155.0374510549</v>
      </c>
      <c r="J19" s="174" t="s">
        <v>143</v>
      </c>
      <c r="K19" s="177"/>
      <c r="L19" s="178"/>
      <c r="M19" s="190">
        <v>0</v>
      </c>
      <c r="N19" s="191">
        <v>0</v>
      </c>
      <c r="O19" s="191">
        <v>0</v>
      </c>
      <c r="P19" s="191">
        <v>0</v>
      </c>
      <c r="Q19" s="192">
        <v>0</v>
      </c>
      <c r="S19" s="174" t="s">
        <v>143</v>
      </c>
      <c r="T19" s="177"/>
      <c r="U19" s="178"/>
      <c r="V19" s="188">
        <v>0</v>
      </c>
      <c r="W19" s="177">
        <v>0</v>
      </c>
      <c r="X19" s="177">
        <v>0</v>
      </c>
      <c r="Y19" s="177">
        <v>0</v>
      </c>
      <c r="Z19" s="178">
        <v>0</v>
      </c>
    </row>
    <row r="20" spans="1:26">
      <c r="A20" s="48"/>
      <c r="B20" s="48"/>
      <c r="C20" s="48" t="s">
        <v>96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J20" s="174" t="s">
        <v>144</v>
      </c>
      <c r="K20" s="177"/>
      <c r="L20" s="178"/>
      <c r="M20" s="190">
        <v>0</v>
      </c>
      <c r="N20" s="191">
        <v>0</v>
      </c>
      <c r="O20" s="191">
        <v>0</v>
      </c>
      <c r="P20" s="191">
        <v>0</v>
      </c>
      <c r="Q20" s="192">
        <v>0</v>
      </c>
      <c r="S20" s="174" t="s">
        <v>144</v>
      </c>
      <c r="T20" s="177"/>
      <c r="U20" s="178"/>
      <c r="V20" s="188">
        <f>D37/1000000</f>
        <v>2.0834151007520004E-2</v>
      </c>
      <c r="W20" s="177">
        <f t="shared" ref="W20:Z20" si="6">E37/1000000</f>
        <v>2.0951223839429104E-2</v>
      </c>
      <c r="X20" s="177">
        <f t="shared" si="6"/>
        <v>2.0974342026277942E-2</v>
      </c>
      <c r="Y20" s="177">
        <f t="shared" si="6"/>
        <v>2.099725257465463E-2</v>
      </c>
      <c r="Z20" s="178">
        <f t="shared" si="6"/>
        <v>2.1092780414590336E-2</v>
      </c>
    </row>
    <row r="21" spans="1:26">
      <c r="A21" s="48"/>
      <c r="B21" s="48"/>
      <c r="C21" s="48" t="s">
        <v>95</v>
      </c>
      <c r="D21" s="49">
        <v>3833600.0000000005</v>
      </c>
      <c r="E21" s="49">
        <v>652800</v>
      </c>
      <c r="F21" s="49">
        <v>480000</v>
      </c>
      <c r="G21" s="49">
        <v>313600</v>
      </c>
      <c r="H21" s="49">
        <v>294400</v>
      </c>
      <c r="J21" s="174" t="s">
        <v>145</v>
      </c>
      <c r="K21" s="177"/>
      <c r="L21" s="178"/>
      <c r="M21" s="190">
        <v>0</v>
      </c>
      <c r="N21" s="191">
        <v>0</v>
      </c>
      <c r="O21" s="191">
        <v>0</v>
      </c>
      <c r="P21" s="191">
        <v>0</v>
      </c>
      <c r="Q21" s="192">
        <v>0</v>
      </c>
      <c r="S21" s="174" t="s">
        <v>145</v>
      </c>
      <c r="T21" s="177"/>
      <c r="U21" s="178"/>
      <c r="V21" s="188">
        <f>D38/1000000</f>
        <v>0</v>
      </c>
      <c r="W21" s="177">
        <f t="shared" ref="W21:Z21" si="7">E38/1000000</f>
        <v>0</v>
      </c>
      <c r="X21" s="177">
        <f t="shared" si="7"/>
        <v>0</v>
      </c>
      <c r="Y21" s="177">
        <f t="shared" si="7"/>
        <v>0</v>
      </c>
      <c r="Z21" s="178">
        <f t="shared" si="7"/>
        <v>0</v>
      </c>
    </row>
    <row r="22" spans="1:26">
      <c r="D22" s="50"/>
      <c r="E22" s="50"/>
      <c r="F22" s="50"/>
      <c r="G22" s="50"/>
      <c r="H22" s="50"/>
      <c r="J22" s="174" t="s">
        <v>100</v>
      </c>
      <c r="K22" s="177"/>
      <c r="L22" s="178"/>
      <c r="M22" s="190">
        <f>SUM(D33:D36)*$K$61/1000000</f>
        <v>4.867430196430831E-4</v>
      </c>
      <c r="N22" s="191">
        <f>SUM(E33:E36)*$K$61/1000000</f>
        <v>5.1457299451000411E-4</v>
      </c>
      <c r="O22" s="191">
        <f>SUM(F33:F36)*$K$61/1000000</f>
        <v>5.2522945989821478E-4</v>
      </c>
      <c r="P22" s="191">
        <f>SUM(G33:G36)*$K$61/1000000</f>
        <v>5.3111287241591136E-4</v>
      </c>
      <c r="Q22" s="192">
        <f>SUM(H33:H36)*$K$61/1000000</f>
        <v>5.2266160691523227E-4</v>
      </c>
      <c r="S22" s="174" t="s">
        <v>100</v>
      </c>
      <c r="T22" s="177"/>
      <c r="U22" s="178"/>
      <c r="V22" s="188">
        <f>SUM(D33:D36)*$K$62/1000000</f>
        <v>5.2496881157985936E-3</v>
      </c>
      <c r="W22" s="177">
        <f>SUM(E33:E36)*$K$62/1000000</f>
        <v>5.5498438086916931E-3</v>
      </c>
      <c r="X22" s="177">
        <f>SUM(F33:F36)*$K$62/1000000</f>
        <v>5.664777392630771E-3</v>
      </c>
      <c r="Y22" s="177">
        <f>SUM(G33:G36)*$K$62/1000000</f>
        <v>5.7282319867965805E-3</v>
      </c>
      <c r="Z22" s="178">
        <f>SUM(H33:H36)*$K$62/1000000</f>
        <v>5.6370822295901861E-3</v>
      </c>
    </row>
    <row r="23" spans="1:26">
      <c r="A23" s="51" t="s">
        <v>106</v>
      </c>
      <c r="B23" s="51"/>
      <c r="C23" s="51"/>
      <c r="D23" s="52"/>
      <c r="E23" s="52"/>
      <c r="F23" s="52"/>
      <c r="G23" s="52"/>
      <c r="H23" s="52"/>
      <c r="J23" s="174" t="s">
        <v>7</v>
      </c>
      <c r="K23" s="177"/>
      <c r="L23" s="178"/>
      <c r="M23" s="190">
        <f>(D41+D44)/1000000</f>
        <v>3.0704845262774407</v>
      </c>
      <c r="N23" s="191">
        <f t="shared" ref="N23:Q23" si="8">(E41+E44)/1000000</f>
        <v>3.2768278450422095</v>
      </c>
      <c r="O23" s="191">
        <f t="shared" si="8"/>
        <v>3.273777895840654</v>
      </c>
      <c r="P23" s="191">
        <f t="shared" si="8"/>
        <v>3.3717255784020859</v>
      </c>
      <c r="Q23" s="192">
        <f t="shared" si="8"/>
        <v>3.1929597887996088</v>
      </c>
      <c r="S23" s="174" t="s">
        <v>7</v>
      </c>
      <c r="T23" s="177"/>
      <c r="U23" s="178"/>
      <c r="V23" s="188">
        <v>0</v>
      </c>
      <c r="W23" s="177">
        <v>0</v>
      </c>
      <c r="X23" s="177">
        <v>0</v>
      </c>
      <c r="Y23" s="177">
        <v>0</v>
      </c>
      <c r="Z23" s="178">
        <v>0</v>
      </c>
    </row>
    <row r="24" spans="1:26">
      <c r="A24" s="51"/>
      <c r="B24" s="51"/>
      <c r="C24" s="51" t="s">
        <v>9</v>
      </c>
      <c r="D24" s="52">
        <v>58760.168885069848</v>
      </c>
      <c r="E24" s="52">
        <v>374450.97166700941</v>
      </c>
      <c r="F24" s="52">
        <v>124513.34364086283</v>
      </c>
      <c r="G24" s="52">
        <v>112335.21660933181</v>
      </c>
      <c r="H24" s="52">
        <v>18511.360077072364</v>
      </c>
      <c r="J24" s="174" t="s">
        <v>3</v>
      </c>
      <c r="K24" s="177"/>
      <c r="L24" s="178"/>
      <c r="M24" s="190">
        <f>D42/1000000</f>
        <v>0.22910534933596854</v>
      </c>
      <c r="N24" s="191">
        <f t="shared" ref="N24:Q24" si="9">E42/1000000</f>
        <v>0.23900300344642084</v>
      </c>
      <c r="O24" s="191">
        <f t="shared" si="9"/>
        <v>0.23889351800055128</v>
      </c>
      <c r="P24" s="191">
        <f t="shared" si="9"/>
        <v>0.24350013799804596</v>
      </c>
      <c r="Q24" s="192">
        <f t="shared" si="9"/>
        <v>0.23565858835868927</v>
      </c>
      <c r="S24" s="174" t="s">
        <v>3</v>
      </c>
      <c r="T24" s="177"/>
      <c r="U24" s="178"/>
      <c r="V24" s="188">
        <v>0</v>
      </c>
      <c r="W24" s="177">
        <v>0</v>
      </c>
      <c r="X24" s="177">
        <v>0</v>
      </c>
      <c r="Y24" s="177">
        <v>0</v>
      </c>
      <c r="Z24" s="178">
        <v>0</v>
      </c>
    </row>
    <row r="25" spans="1:26">
      <c r="A25" s="51"/>
      <c r="B25" s="51"/>
      <c r="C25" s="51" t="s">
        <v>107</v>
      </c>
      <c r="D25" s="52">
        <v>255631.20811687305</v>
      </c>
      <c r="E25" s="52">
        <v>1389033.4913848143</v>
      </c>
      <c r="F25" s="52">
        <v>1900087.6758314883</v>
      </c>
      <c r="G25" s="52">
        <v>441248.62231004547</v>
      </c>
      <c r="H25" s="52">
        <v>34192.898829685662</v>
      </c>
      <c r="J25" s="174" t="s">
        <v>146</v>
      </c>
      <c r="K25" s="177"/>
      <c r="L25" s="178"/>
      <c r="M25" s="190">
        <f>D43/1000000</f>
        <v>3.031462092171874</v>
      </c>
      <c r="N25" s="191">
        <f t="shared" ref="N25:Q25" si="10">E43/1000000</f>
        <v>3.2051881580185202</v>
      </c>
      <c r="O25" s="191">
        <f t="shared" si="10"/>
        <v>3.24733307898688</v>
      </c>
      <c r="P25" s="191">
        <f t="shared" si="10"/>
        <v>3.300430701761635</v>
      </c>
      <c r="Q25" s="192">
        <f t="shared" si="10"/>
        <v>3.2126561764896491</v>
      </c>
      <c r="S25" s="174" t="s">
        <v>146</v>
      </c>
      <c r="T25" s="177"/>
      <c r="U25" s="178"/>
      <c r="V25" s="188">
        <v>0</v>
      </c>
      <c r="W25" s="177">
        <v>0</v>
      </c>
      <c r="X25" s="177">
        <v>0</v>
      </c>
      <c r="Y25" s="177">
        <v>0</v>
      </c>
      <c r="Z25" s="178">
        <v>0</v>
      </c>
    </row>
    <row r="26" spans="1:26">
      <c r="A26" s="51"/>
      <c r="B26" s="51"/>
      <c r="C26" s="51" t="s">
        <v>108</v>
      </c>
      <c r="D26" s="52">
        <v>0.20861481449908154</v>
      </c>
      <c r="E26" s="52">
        <v>0.20218465366463717</v>
      </c>
      <c r="F26" s="52">
        <v>0.20562989772938439</v>
      </c>
      <c r="G26" s="52">
        <v>0.20915681063973468</v>
      </c>
      <c r="H26" s="52">
        <v>0.21736762687067784</v>
      </c>
      <c r="J26" s="174" t="s">
        <v>10</v>
      </c>
      <c r="K26" s="177"/>
      <c r="L26" s="178"/>
      <c r="M26" s="190">
        <f>D48*$L$65/1000000</f>
        <v>0</v>
      </c>
      <c r="N26" s="191">
        <f>E48*$L$65/1000000</f>
        <v>0</v>
      </c>
      <c r="O26" s="191">
        <f>F48*$L$65/1000000</f>
        <v>0</v>
      </c>
      <c r="P26" s="191">
        <f>G48*$L$65/1000000</f>
        <v>0</v>
      </c>
      <c r="Q26" s="192">
        <f>H48*$L$65/1000000</f>
        <v>0</v>
      </c>
      <c r="S26" s="174" t="s">
        <v>10</v>
      </c>
      <c r="T26" s="177"/>
      <c r="U26" s="178"/>
      <c r="V26" s="188">
        <f>D48*$L$66/1000000</f>
        <v>0</v>
      </c>
      <c r="W26" s="177">
        <f>E48*$L$66/1000000</f>
        <v>0</v>
      </c>
      <c r="X26" s="177">
        <f>F48*$L$66/1000000</f>
        <v>0</v>
      </c>
      <c r="Y26" s="177">
        <f>G48*$L$66/1000000</f>
        <v>0</v>
      </c>
      <c r="Z26" s="178">
        <f>H48*$L$66/1000000</f>
        <v>0</v>
      </c>
    </row>
    <row r="27" spans="1:26">
      <c r="D27" s="38"/>
      <c r="E27" s="38"/>
      <c r="F27" s="38"/>
      <c r="G27" s="38"/>
      <c r="H27" s="38"/>
      <c r="J27" s="174" t="s">
        <v>11</v>
      </c>
      <c r="K27" s="177"/>
      <c r="L27" s="178"/>
      <c r="M27" s="190">
        <f>D47*$L$65/1000000</f>
        <v>0</v>
      </c>
      <c r="N27" s="191">
        <f>E47*$L$65/1000000</f>
        <v>0</v>
      </c>
      <c r="O27" s="191">
        <f>F47*$L$65/1000000</f>
        <v>0</v>
      </c>
      <c r="P27" s="191">
        <f>G47*$L$65/1000000</f>
        <v>0</v>
      </c>
      <c r="Q27" s="192">
        <f>H47*$L$65/1000000</f>
        <v>0</v>
      </c>
      <c r="S27" s="174" t="s">
        <v>11</v>
      </c>
      <c r="T27" s="177"/>
      <c r="U27" s="178"/>
      <c r="V27" s="188">
        <f>D47*$L$66/1000000</f>
        <v>0</v>
      </c>
      <c r="W27" s="177">
        <f>E47*$L$66/1000000</f>
        <v>0</v>
      </c>
      <c r="X27" s="177">
        <f>F47*$L$66/1000000</f>
        <v>0</v>
      </c>
      <c r="Y27" s="177">
        <f>G47*$L$66/1000000</f>
        <v>0</v>
      </c>
      <c r="Z27" s="178">
        <f>H47*$L$66/1000000</f>
        <v>0</v>
      </c>
    </row>
    <row r="28" spans="1:26">
      <c r="A28" s="53" t="s">
        <v>17</v>
      </c>
      <c r="B28" s="53"/>
      <c r="C28" s="53"/>
      <c r="D28" s="54">
        <v>0</v>
      </c>
      <c r="E28" s="54">
        <v>0</v>
      </c>
      <c r="F28" s="54">
        <v>0</v>
      </c>
      <c r="G28" s="54">
        <v>0</v>
      </c>
      <c r="H28" s="54">
        <v>0</v>
      </c>
      <c r="J28" s="174" t="s">
        <v>12</v>
      </c>
      <c r="K28" s="177"/>
      <c r="L28" s="178"/>
      <c r="M28" s="190">
        <f>D46*$L$65/1000000</f>
        <v>0</v>
      </c>
      <c r="N28" s="191">
        <f>E46*$L$65/1000000</f>
        <v>0</v>
      </c>
      <c r="O28" s="191">
        <f>F46*$L$65/1000000</f>
        <v>0</v>
      </c>
      <c r="P28" s="191">
        <f>G46*$L$65/1000000</f>
        <v>0</v>
      </c>
      <c r="Q28" s="192">
        <f>H46*$L$65/1000000</f>
        <v>0</v>
      </c>
      <c r="S28" s="174" t="s">
        <v>12</v>
      </c>
      <c r="T28" s="177"/>
      <c r="U28" s="178"/>
      <c r="V28" s="188">
        <f>D46*$L$66/1000000</f>
        <v>0</v>
      </c>
      <c r="W28" s="177">
        <f>E46*$L$66/1000000</f>
        <v>0</v>
      </c>
      <c r="X28" s="177">
        <f>F46*$L$66/1000000</f>
        <v>0</v>
      </c>
      <c r="Y28" s="177">
        <f>G46*$L$66/1000000</f>
        <v>0</v>
      </c>
      <c r="Z28" s="178">
        <f>H46*$L$66/1000000</f>
        <v>0</v>
      </c>
    </row>
    <row r="29" spans="1:26">
      <c r="D29" s="38"/>
      <c r="E29" s="38"/>
      <c r="F29" s="38"/>
      <c r="G29" s="38"/>
      <c r="H29" s="38"/>
      <c r="J29" s="174" t="s">
        <v>147</v>
      </c>
      <c r="K29" s="177"/>
      <c r="L29" s="178"/>
      <c r="M29" s="190">
        <f>D53*$L$65/1000000</f>
        <v>0</v>
      </c>
      <c r="N29" s="191">
        <f>E53*$L$65/1000000</f>
        <v>0</v>
      </c>
      <c r="O29" s="191">
        <f>F53*$L$65/1000000</f>
        <v>0</v>
      </c>
      <c r="P29" s="191">
        <f>G53*$L$65/1000000</f>
        <v>0</v>
      </c>
      <c r="Q29" s="192">
        <f>H53*$L$65/1000000</f>
        <v>0</v>
      </c>
      <c r="S29" s="174" t="s">
        <v>147</v>
      </c>
      <c r="T29" s="177"/>
      <c r="U29" s="178"/>
      <c r="V29" s="188">
        <f>D53*$L$66/1000000</f>
        <v>0</v>
      </c>
      <c r="W29" s="177">
        <f>E53*$L$66/1000000</f>
        <v>0</v>
      </c>
      <c r="X29" s="177">
        <f>F53*$L$66/1000000</f>
        <v>0</v>
      </c>
      <c r="Y29" s="177">
        <f>G53*$L$66/1000000</f>
        <v>0</v>
      </c>
      <c r="Z29" s="178">
        <f>H53*$L$66/1000000</f>
        <v>0</v>
      </c>
    </row>
    <row r="30" spans="1:26">
      <c r="A30" s="27" t="s">
        <v>109</v>
      </c>
      <c r="B30" s="28"/>
      <c r="C30" s="55"/>
      <c r="D30" s="28" t="s">
        <v>89</v>
      </c>
      <c r="E30" s="28" t="s">
        <v>90</v>
      </c>
      <c r="F30" s="28" t="s">
        <v>91</v>
      </c>
      <c r="G30" s="28" t="s">
        <v>92</v>
      </c>
      <c r="H30" s="28" t="s">
        <v>93</v>
      </c>
      <c r="J30" s="174" t="s">
        <v>148</v>
      </c>
      <c r="K30" s="177"/>
      <c r="L30" s="178"/>
      <c r="M30" s="190">
        <f>D55*$L$65/1000000</f>
        <v>0</v>
      </c>
      <c r="N30" s="191">
        <f>E55*$L$65/1000000</f>
        <v>0</v>
      </c>
      <c r="O30" s="191">
        <f>F55*$L$65/1000000</f>
        <v>0</v>
      </c>
      <c r="P30" s="191">
        <f>G55*$L$65/1000000</f>
        <v>0</v>
      </c>
      <c r="Q30" s="192">
        <f>H55*$L$65/1000000</f>
        <v>0</v>
      </c>
      <c r="S30" s="174" t="s">
        <v>148</v>
      </c>
      <c r="T30" s="177"/>
      <c r="U30" s="178"/>
      <c r="V30" s="188">
        <f>D55*$L$66/1000000</f>
        <v>0</v>
      </c>
      <c r="W30" s="177">
        <f>E55*$L$66/1000000</f>
        <v>0</v>
      </c>
      <c r="X30" s="177">
        <f>F55*$L$66/1000000</f>
        <v>0</v>
      </c>
      <c r="Y30" s="177">
        <f>G55*$L$66/1000000</f>
        <v>0</v>
      </c>
      <c r="Z30" s="178">
        <f>H55*$L$66/1000000</f>
        <v>0</v>
      </c>
    </row>
    <row r="31" spans="1:26">
      <c r="D31" s="38"/>
      <c r="E31" s="38"/>
      <c r="F31" s="38"/>
      <c r="G31" s="38"/>
      <c r="H31" s="38"/>
      <c r="J31" s="174" t="s">
        <v>9</v>
      </c>
      <c r="K31" s="177"/>
      <c r="L31" s="178"/>
      <c r="M31" s="190">
        <f>D54*$L$65/1000000</f>
        <v>0</v>
      </c>
      <c r="N31" s="191">
        <f>E54*$L$65/1000000</f>
        <v>0</v>
      </c>
      <c r="O31" s="191">
        <f>F54*$L$65/1000000</f>
        <v>0</v>
      </c>
      <c r="P31" s="191">
        <f>G54*$L$65/1000000</f>
        <v>0</v>
      </c>
      <c r="Q31" s="192">
        <f>H54*$L$65/1000000</f>
        <v>0</v>
      </c>
      <c r="S31" s="174" t="s">
        <v>9</v>
      </c>
      <c r="T31" s="177"/>
      <c r="U31" s="178"/>
      <c r="V31" s="188">
        <f>D54*$L$66/1000000</f>
        <v>0</v>
      </c>
      <c r="W31" s="177">
        <f>E54*$L$66/1000000</f>
        <v>0</v>
      </c>
      <c r="X31" s="177">
        <f>F54*$L$66/1000000</f>
        <v>0</v>
      </c>
      <c r="Y31" s="177">
        <f>G54*$L$66/1000000</f>
        <v>0</v>
      </c>
      <c r="Z31" s="178">
        <f>H54*$L$66/1000000</f>
        <v>0</v>
      </c>
    </row>
    <row r="32" spans="1:26">
      <c r="A32" s="33" t="s">
        <v>105</v>
      </c>
      <c r="B32" s="33"/>
      <c r="C32" s="33"/>
      <c r="D32" s="33"/>
      <c r="E32" s="33"/>
      <c r="F32" s="33"/>
      <c r="G32" s="33"/>
      <c r="H32" s="33"/>
      <c r="J32" s="174" t="s">
        <v>96</v>
      </c>
      <c r="K32" s="177"/>
      <c r="L32" s="178"/>
      <c r="M32" s="190">
        <f t="shared" ref="M32:Q33" si="11">D49*$L$65/1000000</f>
        <v>0</v>
      </c>
      <c r="N32" s="191">
        <f t="shared" si="11"/>
        <v>0</v>
      </c>
      <c r="O32" s="191">
        <f t="shared" si="11"/>
        <v>0</v>
      </c>
      <c r="P32" s="191">
        <f t="shared" si="11"/>
        <v>0</v>
      </c>
      <c r="Q32" s="192">
        <f t="shared" si="11"/>
        <v>0</v>
      </c>
      <c r="S32" s="174" t="s">
        <v>96</v>
      </c>
      <c r="T32" s="177"/>
      <c r="U32" s="178"/>
      <c r="V32" s="188">
        <f t="shared" ref="V32:Z33" si="12">D49*$L$66/1000000</f>
        <v>0</v>
      </c>
      <c r="W32" s="177">
        <f t="shared" si="12"/>
        <v>0</v>
      </c>
      <c r="X32" s="177">
        <f t="shared" si="12"/>
        <v>0</v>
      </c>
      <c r="Y32" s="177">
        <f t="shared" si="12"/>
        <v>0</v>
      </c>
      <c r="Z32" s="178">
        <f t="shared" si="12"/>
        <v>0</v>
      </c>
    </row>
    <row r="33" spans="1:26">
      <c r="A33" s="33"/>
      <c r="B33" s="33"/>
      <c r="C33" s="33" t="s">
        <v>6</v>
      </c>
      <c r="D33" s="34">
        <v>107.69337953452839</v>
      </c>
      <c r="E33" s="34">
        <v>108.35696002335715</v>
      </c>
      <c r="F33" s="34">
        <v>108.25558871775358</v>
      </c>
      <c r="G33" s="34">
        <v>108.38740526988751</v>
      </c>
      <c r="H33" s="34">
        <v>109.3295341269926</v>
      </c>
      <c r="J33" s="179" t="s">
        <v>95</v>
      </c>
      <c r="K33" s="180"/>
      <c r="L33" s="181"/>
      <c r="M33" s="193">
        <f t="shared" si="11"/>
        <v>0</v>
      </c>
      <c r="N33" s="194">
        <f t="shared" si="11"/>
        <v>0</v>
      </c>
      <c r="O33" s="194">
        <f t="shared" si="11"/>
        <v>0</v>
      </c>
      <c r="P33" s="194">
        <f t="shared" si="11"/>
        <v>0</v>
      </c>
      <c r="Q33" s="195">
        <f t="shared" si="11"/>
        <v>0</v>
      </c>
      <c r="S33" s="179" t="s">
        <v>95</v>
      </c>
      <c r="T33" s="180"/>
      <c r="U33" s="181"/>
      <c r="V33" s="189">
        <f t="shared" si="12"/>
        <v>0</v>
      </c>
      <c r="W33" s="180">
        <f t="shared" si="12"/>
        <v>0</v>
      </c>
      <c r="X33" s="180">
        <f t="shared" si="12"/>
        <v>0</v>
      </c>
      <c r="Y33" s="180">
        <f t="shared" si="12"/>
        <v>0</v>
      </c>
      <c r="Z33" s="181">
        <f t="shared" si="12"/>
        <v>0</v>
      </c>
    </row>
    <row r="34" spans="1:26" ht="15">
      <c r="A34" s="33"/>
      <c r="B34" s="33"/>
      <c r="C34" s="33" t="s">
        <v>13</v>
      </c>
      <c r="D34" s="34">
        <v>4024.6753753413632</v>
      </c>
      <c r="E34" s="34">
        <v>4234.2524180805804</v>
      </c>
      <c r="F34" s="34">
        <v>4374.9903932177631</v>
      </c>
      <c r="G34" s="34">
        <v>4379.6521137364634</v>
      </c>
      <c r="H34" s="34">
        <v>4399.4124145258629</v>
      </c>
      <c r="J34" s="170" t="s">
        <v>139</v>
      </c>
      <c r="K34" s="185"/>
      <c r="L34" s="186"/>
      <c r="M34" s="196"/>
      <c r="N34" s="197"/>
      <c r="O34" s="197"/>
      <c r="P34" s="197"/>
      <c r="Q34" s="198"/>
      <c r="S34" s="170" t="s">
        <v>139</v>
      </c>
      <c r="T34" s="185"/>
      <c r="U34" s="186"/>
      <c r="V34" s="187"/>
      <c r="W34" s="185"/>
      <c r="X34" s="185"/>
      <c r="Y34" s="185"/>
      <c r="Z34" s="186"/>
    </row>
    <row r="35" spans="1:26">
      <c r="A35" s="33"/>
      <c r="B35" s="33"/>
      <c r="C35" s="33" t="s">
        <v>5</v>
      </c>
      <c r="D35" s="34">
        <v>25.15636707217709</v>
      </c>
      <c r="E35" s="34">
        <v>25.311374505607091</v>
      </c>
      <c r="F35" s="34">
        <v>25.287694927666962</v>
      </c>
      <c r="G35" s="34">
        <v>25.318486287227643</v>
      </c>
      <c r="H35" s="34">
        <v>25.538560533770578</v>
      </c>
      <c r="J35" s="174" t="s">
        <v>143</v>
      </c>
      <c r="K35" s="177"/>
      <c r="L35" s="178"/>
      <c r="M35" s="190">
        <v>0</v>
      </c>
      <c r="N35" s="191">
        <v>0</v>
      </c>
      <c r="O35" s="191">
        <v>0</v>
      </c>
      <c r="P35" s="191">
        <v>0</v>
      </c>
      <c r="Q35" s="192">
        <v>0</v>
      </c>
      <c r="S35" s="174" t="s">
        <v>143</v>
      </c>
      <c r="T35" s="177"/>
      <c r="U35" s="178"/>
      <c r="V35" s="188">
        <v>0</v>
      </c>
      <c r="W35" s="177">
        <v>0</v>
      </c>
      <c r="X35" s="177">
        <v>0</v>
      </c>
      <c r="Y35" s="177">
        <v>0</v>
      </c>
      <c r="Z35" s="178">
        <v>0</v>
      </c>
    </row>
    <row r="36" spans="1:26">
      <c r="A36" s="33"/>
      <c r="B36" s="33"/>
      <c r="C36" s="33" t="s">
        <v>15</v>
      </c>
      <c r="D36" s="34">
        <v>1578.9060134936085</v>
      </c>
      <c r="E36" s="34">
        <v>1696.4960505921536</v>
      </c>
      <c r="F36" s="34">
        <v>1681.4731756658034</v>
      </c>
      <c r="G36" s="34">
        <v>1745.986853918914</v>
      </c>
      <c r="H36" s="34">
        <v>1625.4633273187931</v>
      </c>
      <c r="J36" s="174" t="s">
        <v>144</v>
      </c>
      <c r="K36" s="177"/>
      <c r="L36" s="178"/>
      <c r="M36" s="190">
        <v>0</v>
      </c>
      <c r="N36" s="191">
        <v>0</v>
      </c>
      <c r="O36" s="191">
        <v>0</v>
      </c>
      <c r="P36" s="191">
        <v>0</v>
      </c>
      <c r="Q36" s="192">
        <v>0</v>
      </c>
      <c r="S36" s="174" t="s">
        <v>144</v>
      </c>
      <c r="T36" s="177"/>
      <c r="U36" s="178"/>
      <c r="V36" s="188">
        <v>0</v>
      </c>
      <c r="W36" s="177">
        <v>0</v>
      </c>
      <c r="X36" s="177">
        <v>0</v>
      </c>
      <c r="Y36" s="177">
        <v>0</v>
      </c>
      <c r="Z36" s="178">
        <v>0</v>
      </c>
    </row>
    <row r="37" spans="1:26">
      <c r="A37" s="35" t="s">
        <v>110</v>
      </c>
      <c r="B37" s="35"/>
      <c r="C37" s="36" t="s">
        <v>1</v>
      </c>
      <c r="D37" s="37">
        <v>20834.151007520006</v>
      </c>
      <c r="E37" s="37">
        <v>20951.223839429105</v>
      </c>
      <c r="F37" s="37">
        <v>20974.34202627794</v>
      </c>
      <c r="G37" s="37">
        <v>20997.252574654631</v>
      </c>
      <c r="H37" s="37">
        <v>21092.780414590336</v>
      </c>
      <c r="J37" s="174" t="s">
        <v>145</v>
      </c>
      <c r="K37" s="177"/>
      <c r="L37" s="178"/>
      <c r="M37" s="190">
        <v>0</v>
      </c>
      <c r="N37" s="191">
        <v>0</v>
      </c>
      <c r="O37" s="191">
        <v>0</v>
      </c>
      <c r="P37" s="191">
        <v>0</v>
      </c>
      <c r="Q37" s="192">
        <v>0</v>
      </c>
      <c r="S37" s="174" t="s">
        <v>145</v>
      </c>
      <c r="T37" s="177"/>
      <c r="U37" s="178"/>
      <c r="V37" s="188">
        <v>0</v>
      </c>
      <c r="W37" s="177">
        <v>0</v>
      </c>
      <c r="X37" s="177">
        <v>0</v>
      </c>
      <c r="Y37" s="177">
        <v>0</v>
      </c>
      <c r="Z37" s="178">
        <v>0</v>
      </c>
    </row>
    <row r="38" spans="1:26">
      <c r="A38" s="35"/>
      <c r="B38" s="35"/>
      <c r="C38" s="36" t="s">
        <v>2</v>
      </c>
      <c r="D38" s="37">
        <v>0</v>
      </c>
      <c r="E38" s="37">
        <v>0</v>
      </c>
      <c r="F38" s="37">
        <v>0</v>
      </c>
      <c r="G38" s="37">
        <v>0</v>
      </c>
      <c r="H38" s="37">
        <v>0</v>
      </c>
      <c r="J38" s="174" t="s">
        <v>100</v>
      </c>
      <c r="K38" s="177"/>
      <c r="L38" s="178"/>
      <c r="M38" s="190">
        <v>0</v>
      </c>
      <c r="N38" s="191">
        <v>0</v>
      </c>
      <c r="O38" s="191">
        <v>0</v>
      </c>
      <c r="P38" s="191">
        <v>0</v>
      </c>
      <c r="Q38" s="192">
        <v>0</v>
      </c>
      <c r="S38" s="174" t="s">
        <v>100</v>
      </c>
      <c r="T38" s="177"/>
      <c r="U38" s="178"/>
      <c r="V38" s="188">
        <v>0</v>
      </c>
      <c r="W38" s="177">
        <v>0</v>
      </c>
      <c r="X38" s="177">
        <v>0</v>
      </c>
      <c r="Y38" s="177">
        <v>0</v>
      </c>
      <c r="Z38" s="178">
        <v>0</v>
      </c>
    </row>
    <row r="39" spans="1:26">
      <c r="D39" s="38"/>
      <c r="E39" s="38"/>
      <c r="F39" s="38"/>
      <c r="G39" s="38"/>
      <c r="H39" s="38"/>
      <c r="J39" s="174" t="s">
        <v>7</v>
      </c>
      <c r="K39" s="177"/>
      <c r="L39" s="178"/>
      <c r="M39" s="190">
        <v>0</v>
      </c>
      <c r="N39" s="191">
        <v>0</v>
      </c>
      <c r="O39" s="191">
        <v>0</v>
      </c>
      <c r="P39" s="191">
        <v>0</v>
      </c>
      <c r="Q39" s="192">
        <v>0</v>
      </c>
      <c r="S39" s="174" t="s">
        <v>7</v>
      </c>
      <c r="T39" s="177"/>
      <c r="U39" s="178"/>
      <c r="V39" s="188">
        <v>0</v>
      </c>
      <c r="W39" s="177">
        <v>0</v>
      </c>
      <c r="X39" s="177">
        <v>0</v>
      </c>
      <c r="Y39" s="177">
        <v>0</v>
      </c>
      <c r="Z39" s="178">
        <v>0</v>
      </c>
    </row>
    <row r="40" spans="1:26">
      <c r="A40" s="39" t="s">
        <v>101</v>
      </c>
      <c r="B40" s="39"/>
      <c r="C40" s="39"/>
      <c r="D40" s="40"/>
      <c r="E40" s="40"/>
      <c r="F40" s="40"/>
      <c r="G40" s="40"/>
      <c r="H40" s="40"/>
      <c r="J40" s="174" t="s">
        <v>3</v>
      </c>
      <c r="K40" s="177"/>
      <c r="L40" s="178"/>
      <c r="M40" s="190">
        <v>0</v>
      </c>
      <c r="N40" s="191">
        <v>0</v>
      </c>
      <c r="O40" s="191">
        <v>0</v>
      </c>
      <c r="P40" s="191">
        <v>0</v>
      </c>
      <c r="Q40" s="192">
        <v>0</v>
      </c>
      <c r="S40" s="174" t="s">
        <v>3</v>
      </c>
      <c r="T40" s="177"/>
      <c r="U40" s="178"/>
      <c r="V40" s="188">
        <v>0</v>
      </c>
      <c r="W40" s="177">
        <v>0</v>
      </c>
      <c r="X40" s="177">
        <v>0</v>
      </c>
      <c r="Y40" s="177">
        <v>0</v>
      </c>
      <c r="Z40" s="178">
        <v>0</v>
      </c>
    </row>
    <row r="41" spans="1:26">
      <c r="A41" s="39"/>
      <c r="B41" s="39"/>
      <c r="C41" s="39" t="s">
        <v>7</v>
      </c>
      <c r="D41" s="40">
        <v>3070478.7456655488</v>
      </c>
      <c r="E41" s="40">
        <v>3276822.0288115893</v>
      </c>
      <c r="F41" s="40">
        <v>3273772.0850512986</v>
      </c>
      <c r="G41" s="40">
        <v>3371719.7605372686</v>
      </c>
      <c r="H41" s="40">
        <v>3192953.920364541</v>
      </c>
      <c r="J41" s="174" t="s">
        <v>146</v>
      </c>
      <c r="K41" s="177"/>
      <c r="L41" s="178"/>
      <c r="M41" s="190">
        <v>0</v>
      </c>
      <c r="N41" s="191">
        <v>0</v>
      </c>
      <c r="O41" s="191">
        <v>0</v>
      </c>
      <c r="P41" s="191">
        <v>0</v>
      </c>
      <c r="Q41" s="192">
        <v>0</v>
      </c>
      <c r="S41" s="174" t="s">
        <v>146</v>
      </c>
      <c r="T41" s="177"/>
      <c r="U41" s="178"/>
      <c r="V41" s="188">
        <v>0</v>
      </c>
      <c r="W41" s="177">
        <v>0</v>
      </c>
      <c r="X41" s="177">
        <v>0</v>
      </c>
      <c r="Y41" s="177">
        <v>0</v>
      </c>
      <c r="Z41" s="178">
        <v>0</v>
      </c>
    </row>
    <row r="42" spans="1:26">
      <c r="A42" s="41"/>
      <c r="B42" s="41"/>
      <c r="C42" s="41" t="s">
        <v>3</v>
      </c>
      <c r="D42" s="42">
        <v>229105.34933596855</v>
      </c>
      <c r="E42" s="42">
        <v>239003.00344642083</v>
      </c>
      <c r="F42" s="42">
        <v>238893.51800055127</v>
      </c>
      <c r="G42" s="42">
        <v>243500.13799804595</v>
      </c>
      <c r="H42" s="42">
        <v>235658.58835868927</v>
      </c>
      <c r="J42" s="174" t="s">
        <v>10</v>
      </c>
      <c r="K42" s="177"/>
      <c r="L42" s="178"/>
      <c r="M42" s="190">
        <v>0</v>
      </c>
      <c r="N42" s="191">
        <v>0</v>
      </c>
      <c r="O42" s="191">
        <v>0</v>
      </c>
      <c r="P42" s="191">
        <v>0</v>
      </c>
      <c r="Q42" s="192">
        <v>0</v>
      </c>
      <c r="S42" s="174" t="s">
        <v>10</v>
      </c>
      <c r="T42" s="177"/>
      <c r="U42" s="178"/>
      <c r="V42" s="188">
        <v>0</v>
      </c>
      <c r="W42" s="177">
        <v>0</v>
      </c>
      <c r="X42" s="177">
        <v>0</v>
      </c>
      <c r="Y42" s="177">
        <v>0</v>
      </c>
      <c r="Z42" s="178">
        <v>0</v>
      </c>
    </row>
    <row r="43" spans="1:26">
      <c r="A43" s="41"/>
      <c r="B43" s="41"/>
      <c r="C43" s="41" t="s">
        <v>4</v>
      </c>
      <c r="D43" s="42">
        <v>3031462.0921718739</v>
      </c>
      <c r="E43" s="42">
        <v>3205188.1580185201</v>
      </c>
      <c r="F43" s="42">
        <v>3247333.0789868799</v>
      </c>
      <c r="G43" s="42">
        <v>3300430.701761635</v>
      </c>
      <c r="H43" s="42">
        <v>3212656.1764896489</v>
      </c>
      <c r="J43" s="174" t="s">
        <v>11</v>
      </c>
      <c r="K43" s="177"/>
      <c r="L43" s="178"/>
      <c r="M43" s="190">
        <f>D103*$K$65/1000000</f>
        <v>0.12562796326705519</v>
      </c>
      <c r="N43" s="191">
        <f>E103*$K$65/1000000</f>
        <v>0.20172794179481138</v>
      </c>
      <c r="O43" s="191">
        <f>F103*$K$65/1000000</f>
        <v>0.1287595489450982</v>
      </c>
      <c r="P43" s="191">
        <f>G103*$K$65/1000000</f>
        <v>0.1841298982149962</v>
      </c>
      <c r="Q43" s="192">
        <f>H103*$K$65/1000000</f>
        <v>0.20464912406011085</v>
      </c>
      <c r="S43" s="174" t="s">
        <v>11</v>
      </c>
      <c r="T43" s="177"/>
      <c r="U43" s="178"/>
      <c r="V43" s="188">
        <f>D103*$K$66/1000000</f>
        <v>2.8419036732944814E-2</v>
      </c>
      <c r="W43" s="177">
        <f>E103*$K$66/1000000</f>
        <v>4.5634058205188642E-2</v>
      </c>
      <c r="X43" s="177">
        <f>F103*$K$66/1000000</f>
        <v>2.9127451054901801E-2</v>
      </c>
      <c r="Y43" s="177">
        <f>G103*$K$66/1000000</f>
        <v>4.1653101785003789E-2</v>
      </c>
      <c r="Z43" s="178">
        <f>H103*$K$66/1000000</f>
        <v>4.6294875939889152E-2</v>
      </c>
    </row>
    <row r="44" spans="1:26">
      <c r="A44" s="39"/>
      <c r="B44" s="39"/>
      <c r="C44" s="39" t="s">
        <v>14</v>
      </c>
      <c r="D44" s="40">
        <v>5.7806118916329803</v>
      </c>
      <c r="E44" s="40">
        <v>5.8162306202991116</v>
      </c>
      <c r="F44" s="40">
        <v>5.810789355690507</v>
      </c>
      <c r="G44" s="40">
        <v>5.8178648168940912</v>
      </c>
      <c r="H44" s="40">
        <v>5.8684350682723219</v>
      </c>
      <c r="J44" s="174" t="s">
        <v>12</v>
      </c>
      <c r="K44" s="177"/>
      <c r="L44" s="178"/>
      <c r="M44" s="190">
        <v>0</v>
      </c>
      <c r="N44" s="191">
        <v>0</v>
      </c>
      <c r="O44" s="191">
        <v>0</v>
      </c>
      <c r="P44" s="191">
        <v>0</v>
      </c>
      <c r="Q44" s="192">
        <v>0</v>
      </c>
      <c r="S44" s="174" t="s">
        <v>12</v>
      </c>
      <c r="T44" s="177"/>
      <c r="U44" s="178"/>
      <c r="V44" s="188">
        <v>0</v>
      </c>
      <c r="W44" s="177">
        <v>0</v>
      </c>
      <c r="X44" s="177">
        <v>0</v>
      </c>
      <c r="Y44" s="177">
        <v>0</v>
      </c>
      <c r="Z44" s="178">
        <v>0</v>
      </c>
    </row>
    <row r="45" spans="1:26">
      <c r="A45" s="43"/>
      <c r="B45" s="43"/>
      <c r="C45" s="43" t="s">
        <v>8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J45" s="174" t="s">
        <v>147</v>
      </c>
      <c r="K45" s="177"/>
      <c r="L45" s="178"/>
      <c r="M45" s="190">
        <v>0</v>
      </c>
      <c r="N45" s="191">
        <v>0</v>
      </c>
      <c r="O45" s="191">
        <v>0</v>
      </c>
      <c r="P45" s="191">
        <v>0</v>
      </c>
      <c r="Q45" s="192">
        <v>0</v>
      </c>
      <c r="S45" s="174" t="s">
        <v>147</v>
      </c>
      <c r="T45" s="177"/>
      <c r="U45" s="178"/>
      <c r="V45" s="188">
        <v>0</v>
      </c>
      <c r="W45" s="177">
        <v>0</v>
      </c>
      <c r="X45" s="177">
        <v>0</v>
      </c>
      <c r="Y45" s="177">
        <v>0</v>
      </c>
      <c r="Z45" s="178">
        <v>0</v>
      </c>
    </row>
    <row r="46" spans="1:26">
      <c r="A46" s="45"/>
      <c r="B46" s="45"/>
      <c r="C46" s="45" t="s">
        <v>12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J46" s="174" t="s">
        <v>148</v>
      </c>
      <c r="K46" s="177"/>
      <c r="L46" s="178"/>
      <c r="M46" s="190">
        <v>0</v>
      </c>
      <c r="N46" s="191">
        <v>0</v>
      </c>
      <c r="O46" s="191">
        <v>0</v>
      </c>
      <c r="P46" s="191">
        <v>0</v>
      </c>
      <c r="Q46" s="192">
        <v>0</v>
      </c>
      <c r="S46" s="174" t="s">
        <v>148</v>
      </c>
      <c r="T46" s="177"/>
      <c r="U46" s="178"/>
      <c r="V46" s="188">
        <v>0</v>
      </c>
      <c r="W46" s="177">
        <v>0</v>
      </c>
      <c r="X46" s="177">
        <v>0</v>
      </c>
      <c r="Y46" s="177">
        <v>0</v>
      </c>
      <c r="Z46" s="178">
        <v>0</v>
      </c>
    </row>
    <row r="47" spans="1:26">
      <c r="A47" s="45"/>
      <c r="B47" s="45"/>
      <c r="C47" s="47" t="s">
        <v>11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J47" s="174" t="s">
        <v>9</v>
      </c>
      <c r="K47" s="177"/>
      <c r="L47" s="178"/>
      <c r="M47" s="190">
        <v>0</v>
      </c>
      <c r="N47" s="191">
        <v>0</v>
      </c>
      <c r="O47" s="191">
        <v>0</v>
      </c>
      <c r="P47" s="191">
        <v>0</v>
      </c>
      <c r="Q47" s="192">
        <v>0</v>
      </c>
      <c r="S47" s="174" t="s">
        <v>9</v>
      </c>
      <c r="T47" s="177"/>
      <c r="U47" s="178"/>
      <c r="V47" s="188">
        <v>0</v>
      </c>
      <c r="W47" s="177">
        <v>0</v>
      </c>
      <c r="X47" s="177">
        <v>0</v>
      </c>
      <c r="Y47" s="177">
        <v>0</v>
      </c>
      <c r="Z47" s="178">
        <v>0</v>
      </c>
    </row>
    <row r="48" spans="1:26">
      <c r="A48" s="48"/>
      <c r="B48" s="48"/>
      <c r="C48" s="48" t="s">
        <v>10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J48" s="174" t="s">
        <v>96</v>
      </c>
      <c r="K48" s="177"/>
      <c r="L48" s="178"/>
      <c r="M48" s="190">
        <v>0</v>
      </c>
      <c r="N48" s="191">
        <v>0</v>
      </c>
      <c r="O48" s="191">
        <v>0</v>
      </c>
      <c r="P48" s="191">
        <v>0</v>
      </c>
      <c r="Q48" s="192">
        <v>0</v>
      </c>
      <c r="S48" s="174" t="s">
        <v>96</v>
      </c>
      <c r="T48" s="177"/>
      <c r="U48" s="178"/>
      <c r="V48" s="188">
        <v>0</v>
      </c>
      <c r="W48" s="177">
        <v>0</v>
      </c>
      <c r="X48" s="177">
        <v>0</v>
      </c>
      <c r="Y48" s="177">
        <v>0</v>
      </c>
      <c r="Z48" s="178">
        <v>0</v>
      </c>
    </row>
    <row r="49" spans="1:26">
      <c r="A49" s="48"/>
      <c r="B49" s="48"/>
      <c r="C49" s="48" t="s">
        <v>96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J49" s="179" t="s">
        <v>95</v>
      </c>
      <c r="K49" s="180"/>
      <c r="L49" s="181"/>
      <c r="M49" s="189">
        <v>0</v>
      </c>
      <c r="N49" s="180">
        <v>0</v>
      </c>
      <c r="O49" s="180">
        <v>0</v>
      </c>
      <c r="P49" s="180">
        <v>0</v>
      </c>
      <c r="Q49" s="181">
        <v>0</v>
      </c>
      <c r="S49" s="179" t="s">
        <v>95</v>
      </c>
      <c r="T49" s="180"/>
      <c r="U49" s="181"/>
      <c r="V49" s="189">
        <v>0</v>
      </c>
      <c r="W49" s="180">
        <v>0</v>
      </c>
      <c r="X49" s="180">
        <v>0</v>
      </c>
      <c r="Y49" s="180">
        <v>0</v>
      </c>
      <c r="Z49" s="181">
        <v>0</v>
      </c>
    </row>
    <row r="50" spans="1:26">
      <c r="A50" s="48"/>
      <c r="B50" s="48"/>
      <c r="C50" s="48" t="s">
        <v>95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</row>
    <row r="51" spans="1:26">
      <c r="D51" s="50"/>
      <c r="E51" s="50"/>
      <c r="F51" s="50"/>
      <c r="G51" s="50"/>
      <c r="H51" s="50"/>
    </row>
    <row r="52" spans="1:26">
      <c r="A52" s="51" t="s">
        <v>106</v>
      </c>
      <c r="B52" s="51"/>
      <c r="C52" s="51"/>
      <c r="D52" s="52"/>
      <c r="E52" s="52"/>
      <c r="F52" s="52"/>
      <c r="G52" s="52"/>
      <c r="H52" s="52"/>
    </row>
    <row r="53" spans="1:26">
      <c r="A53" s="51"/>
      <c r="B53" s="51"/>
      <c r="C53" s="51" t="s">
        <v>9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R53" s="147"/>
      <c r="S53" s="147"/>
      <c r="T53" s="147"/>
      <c r="U53" s="147"/>
      <c r="V53" s="147"/>
      <c r="W53" s="147"/>
      <c r="X53" s="147"/>
      <c r="Y53" s="147"/>
      <c r="Z53" s="147"/>
    </row>
    <row r="54" spans="1:26">
      <c r="A54" s="51"/>
      <c r="B54" s="51"/>
      <c r="C54" s="51" t="s">
        <v>107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R54" s="147"/>
      <c r="S54" s="147"/>
      <c r="T54" s="147"/>
      <c r="U54" s="147"/>
      <c r="V54" s="147"/>
      <c r="W54" s="147"/>
      <c r="X54" s="147"/>
      <c r="Y54" s="147"/>
      <c r="Z54" s="147"/>
    </row>
    <row r="55" spans="1:26">
      <c r="A55" s="51"/>
      <c r="B55" s="51"/>
      <c r="C55" s="51" t="s">
        <v>108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R55" s="147"/>
      <c r="S55" s="147"/>
      <c r="T55" s="147"/>
      <c r="U55" s="147"/>
      <c r="V55" s="147"/>
      <c r="W55" s="147"/>
      <c r="X55" s="147"/>
      <c r="Y55" s="147"/>
      <c r="Z55" s="147"/>
    </row>
    <row r="56" spans="1:26">
      <c r="D56" s="38"/>
      <c r="E56" s="38"/>
      <c r="F56" s="38"/>
      <c r="G56" s="38"/>
      <c r="H56" s="38"/>
      <c r="K56" s="150"/>
      <c r="R56" s="147"/>
      <c r="S56" s="147"/>
      <c r="T56" s="147"/>
      <c r="U56" s="147"/>
      <c r="V56" s="147"/>
      <c r="W56" s="147"/>
      <c r="X56" s="147"/>
      <c r="Y56" s="147"/>
      <c r="Z56" s="147"/>
    </row>
    <row r="57" spans="1:26">
      <c r="A57" s="53" t="s">
        <v>17</v>
      </c>
      <c r="B57" s="53"/>
      <c r="C57" s="53"/>
      <c r="D57" s="56">
        <v>0</v>
      </c>
      <c r="E57" s="56">
        <v>0</v>
      </c>
      <c r="F57" s="56">
        <v>0</v>
      </c>
      <c r="G57" s="56">
        <v>0</v>
      </c>
      <c r="H57" s="56">
        <v>0</v>
      </c>
      <c r="K57" s="150"/>
      <c r="R57" s="147"/>
      <c r="S57" s="147"/>
      <c r="T57" s="147"/>
      <c r="U57" s="147"/>
      <c r="V57" s="147"/>
      <c r="W57" s="147"/>
      <c r="X57" s="147"/>
      <c r="Y57" s="147"/>
      <c r="Z57" s="147"/>
    </row>
    <row r="58" spans="1:26" ht="15">
      <c r="D58" s="57"/>
      <c r="E58" s="57"/>
      <c r="F58" s="57"/>
      <c r="G58" s="57"/>
      <c r="H58" s="57"/>
      <c r="J58" s="147"/>
      <c r="K58" s="151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</row>
    <row r="59" spans="1:26">
      <c r="A59" s="27" t="s">
        <v>111</v>
      </c>
      <c r="B59" s="28"/>
      <c r="C59" s="55"/>
      <c r="D59" s="28" t="s">
        <v>89</v>
      </c>
      <c r="E59" s="28" t="s">
        <v>90</v>
      </c>
      <c r="F59" s="28" t="s">
        <v>91</v>
      </c>
      <c r="G59" s="28" t="s">
        <v>92</v>
      </c>
      <c r="H59" s="28" t="s">
        <v>93</v>
      </c>
      <c r="K59" s="152"/>
      <c r="L59" s="152"/>
      <c r="R59" s="147"/>
      <c r="S59" s="147"/>
      <c r="T59" s="147"/>
      <c r="U59" s="147"/>
      <c r="V59" s="147"/>
      <c r="W59" s="147"/>
      <c r="X59" s="147"/>
      <c r="Y59" s="147"/>
      <c r="Z59" s="147"/>
    </row>
    <row r="60" spans="1:26">
      <c r="D60" s="38"/>
      <c r="E60" s="38"/>
      <c r="F60" s="38"/>
      <c r="G60" s="38"/>
      <c r="H60" s="38"/>
      <c r="J60" s="145" t="s">
        <v>150</v>
      </c>
      <c r="K60" s="153" t="s">
        <v>140</v>
      </c>
      <c r="L60" s="154" t="s">
        <v>141</v>
      </c>
      <c r="N60" s="155"/>
      <c r="O60" s="147"/>
      <c r="P60" s="147"/>
      <c r="S60" s="147"/>
      <c r="T60" s="147"/>
      <c r="U60" s="147"/>
      <c r="V60" s="147"/>
      <c r="W60" s="147"/>
      <c r="X60" s="147"/>
      <c r="Y60" s="147"/>
      <c r="Z60" s="147"/>
    </row>
    <row r="61" spans="1:26">
      <c r="A61" s="33" t="s">
        <v>105</v>
      </c>
      <c r="B61" s="33"/>
      <c r="C61" s="33"/>
      <c r="D61" s="33"/>
      <c r="E61" s="33"/>
      <c r="F61" s="33"/>
      <c r="G61" s="33"/>
      <c r="H61" s="33"/>
      <c r="J61" s="146" t="s">
        <v>151</v>
      </c>
      <c r="K61" s="156">
        <v>8.4851191995632014E-2</v>
      </c>
      <c r="L61" s="148"/>
      <c r="N61" s="155"/>
      <c r="O61" s="147"/>
      <c r="P61" s="147"/>
      <c r="S61" s="147"/>
      <c r="T61" s="147"/>
      <c r="U61" s="147"/>
      <c r="V61" s="147"/>
      <c r="W61" s="147"/>
      <c r="X61" s="147"/>
      <c r="Y61" s="147"/>
      <c r="Z61" s="147"/>
    </row>
    <row r="62" spans="1:26">
      <c r="A62" s="33"/>
      <c r="B62" s="33"/>
      <c r="C62" s="33" t="s">
        <v>6</v>
      </c>
      <c r="D62" s="34">
        <v>529336.20263541583</v>
      </c>
      <c r="E62" s="34">
        <v>479266.58563855669</v>
      </c>
      <c r="F62" s="34">
        <v>3646099.5752008194</v>
      </c>
      <c r="G62" s="34">
        <v>367740.58732702804</v>
      </c>
      <c r="H62" s="34">
        <v>2675419.1226119515</v>
      </c>
      <c r="J62" s="146" t="s">
        <v>152</v>
      </c>
      <c r="K62" s="156">
        <v>0.91514880800436793</v>
      </c>
      <c r="L62" s="148"/>
      <c r="N62" s="155"/>
      <c r="O62" s="147"/>
      <c r="P62" s="147"/>
      <c r="S62" s="147"/>
      <c r="T62" s="147"/>
      <c r="U62" s="147"/>
      <c r="V62" s="147"/>
      <c r="W62" s="147"/>
      <c r="X62" s="147"/>
      <c r="Y62" s="147"/>
      <c r="Z62" s="147"/>
    </row>
    <row r="63" spans="1:26">
      <c r="A63" s="33"/>
      <c r="B63" s="33"/>
      <c r="C63" s="33" t="s">
        <v>13</v>
      </c>
      <c r="D63" s="34">
        <v>117645.23206431455</v>
      </c>
      <c r="E63" s="34">
        <v>87019.195468599297</v>
      </c>
      <c r="F63" s="34">
        <v>820684.01089124556</v>
      </c>
      <c r="G63" s="34">
        <v>69182.326264558826</v>
      </c>
      <c r="H63" s="34">
        <v>444420.03235240717</v>
      </c>
      <c r="J63" s="146"/>
      <c r="K63" s="155"/>
      <c r="L63" s="148"/>
      <c r="N63" s="155"/>
      <c r="O63" s="147"/>
      <c r="P63" s="147"/>
      <c r="S63" s="147"/>
      <c r="T63" s="147"/>
      <c r="U63" s="147"/>
      <c r="V63" s="147"/>
      <c r="W63" s="147"/>
      <c r="X63" s="147"/>
      <c r="Y63" s="147"/>
      <c r="Z63" s="147"/>
    </row>
    <row r="64" spans="1:26">
      <c r="A64" s="33"/>
      <c r="B64" s="33"/>
      <c r="C64" s="33" t="s">
        <v>5</v>
      </c>
      <c r="D64" s="34">
        <v>96180.982160644126</v>
      </c>
      <c r="E64" s="34">
        <v>19607.498509715726</v>
      </c>
      <c r="F64" s="34">
        <v>858932.46206669032</v>
      </c>
      <c r="G64" s="34">
        <v>15081.405890311498</v>
      </c>
      <c r="H64" s="34">
        <v>108736.88649359615</v>
      </c>
      <c r="J64" s="146" t="s">
        <v>153</v>
      </c>
      <c r="K64" s="155"/>
      <c r="L64" s="148"/>
      <c r="N64" s="157"/>
      <c r="O64" s="147"/>
      <c r="P64" s="147"/>
      <c r="S64" s="147"/>
      <c r="T64" s="147"/>
      <c r="U64" s="147"/>
      <c r="V64" s="147"/>
      <c r="W64" s="147"/>
      <c r="X64" s="147"/>
      <c r="Y64" s="147"/>
      <c r="Z64" s="147"/>
    </row>
    <row r="65" spans="1:26">
      <c r="A65" s="33"/>
      <c r="B65" s="33"/>
      <c r="C65" s="33" t="s">
        <v>15</v>
      </c>
      <c r="D65" s="34">
        <v>283469.16226659901</v>
      </c>
      <c r="E65" s="34">
        <v>154591.50754574066</v>
      </c>
      <c r="F65" s="34">
        <v>1809666.8071458554</v>
      </c>
      <c r="G65" s="34">
        <v>100017.13744773598</v>
      </c>
      <c r="H65" s="34">
        <v>619972.77169513039</v>
      </c>
      <c r="J65" s="146" t="s">
        <v>101</v>
      </c>
      <c r="K65" s="158">
        <v>0.81551710365703445</v>
      </c>
      <c r="L65" s="159">
        <v>0.82024274537848074</v>
      </c>
      <c r="N65" s="147"/>
      <c r="O65" s="147"/>
      <c r="P65" s="160"/>
      <c r="Q65" s="161"/>
      <c r="R65" s="161"/>
      <c r="S65" s="147"/>
      <c r="T65" s="147"/>
      <c r="U65" s="147"/>
      <c r="V65" s="147"/>
      <c r="W65" s="147"/>
      <c r="X65" s="147"/>
      <c r="Y65" s="147"/>
      <c r="Z65" s="147"/>
    </row>
    <row r="66" spans="1:26">
      <c r="A66" s="35" t="s">
        <v>110</v>
      </c>
      <c r="B66" s="35"/>
      <c r="C66" s="36" t="s">
        <v>1</v>
      </c>
      <c r="D66" s="37">
        <v>1930436.6018333074</v>
      </c>
      <c r="E66" s="37">
        <v>233523.06605773396</v>
      </c>
      <c r="F66" s="37">
        <v>673479.22607735533</v>
      </c>
      <c r="G66" s="37">
        <v>177827.35374159314</v>
      </c>
      <c r="H66" s="37">
        <v>277760.6979728436</v>
      </c>
      <c r="J66" s="149" t="s">
        <v>45</v>
      </c>
      <c r="K66" s="162">
        <v>0.18448289634296555</v>
      </c>
      <c r="L66" s="163">
        <v>0.17975725462151926</v>
      </c>
      <c r="O66" s="161"/>
      <c r="P66" s="161"/>
      <c r="Q66" s="161"/>
      <c r="R66" s="161"/>
      <c r="S66" s="147"/>
      <c r="T66" s="147"/>
      <c r="U66" s="147"/>
      <c r="V66" s="147"/>
      <c r="W66" s="147"/>
      <c r="X66" s="147"/>
      <c r="Y66" s="147"/>
      <c r="Z66" s="147"/>
    </row>
    <row r="67" spans="1:26">
      <c r="A67" s="35"/>
      <c r="B67" s="35"/>
      <c r="C67" s="36" t="s">
        <v>2</v>
      </c>
      <c r="D67" s="37">
        <v>113940.40189691103</v>
      </c>
      <c r="E67" s="37">
        <v>0</v>
      </c>
      <c r="F67" s="37">
        <v>1086484.7244046114</v>
      </c>
      <c r="G67" s="37">
        <v>0</v>
      </c>
      <c r="H67" s="37">
        <v>0</v>
      </c>
      <c r="S67" s="147"/>
      <c r="T67" s="147"/>
      <c r="U67" s="147"/>
      <c r="V67" s="147"/>
      <c r="W67" s="147"/>
      <c r="X67" s="147"/>
      <c r="Y67" s="147"/>
      <c r="Z67" s="147"/>
    </row>
    <row r="68" spans="1:26">
      <c r="D68" s="38"/>
      <c r="E68" s="38"/>
      <c r="F68" s="38"/>
      <c r="G68" s="38"/>
      <c r="H68" s="38"/>
      <c r="S68" s="147"/>
      <c r="T68" s="147"/>
      <c r="U68" s="147"/>
      <c r="V68" s="147"/>
      <c r="W68" s="147"/>
      <c r="X68" s="147"/>
      <c r="Y68" s="147"/>
      <c r="Z68" s="147"/>
    </row>
    <row r="69" spans="1:26">
      <c r="A69" s="39" t="s">
        <v>101</v>
      </c>
      <c r="B69" s="39"/>
      <c r="C69" s="39"/>
      <c r="D69" s="40"/>
      <c r="E69" s="40"/>
      <c r="F69" s="40"/>
      <c r="G69" s="40"/>
      <c r="H69" s="40"/>
      <c r="L69" s="164"/>
      <c r="M69" s="164"/>
      <c r="N69" s="164"/>
      <c r="O69" s="164"/>
      <c r="P69" s="164"/>
      <c r="Q69" s="164"/>
      <c r="R69" s="164"/>
      <c r="S69" s="147"/>
      <c r="T69" s="147"/>
      <c r="U69" s="147"/>
      <c r="V69" s="147"/>
      <c r="W69" s="147"/>
      <c r="X69" s="147"/>
      <c r="Y69" s="147"/>
      <c r="Z69" s="147"/>
    </row>
    <row r="70" spans="1:26">
      <c r="A70" s="39"/>
      <c r="B70" s="39"/>
      <c r="C70" s="39" t="s">
        <v>7</v>
      </c>
      <c r="D70" s="40">
        <v>8085927.9190327022</v>
      </c>
      <c r="E70" s="40">
        <v>8495318.8552846722</v>
      </c>
      <c r="F70" s="40">
        <v>8309446.8315125201</v>
      </c>
      <c r="G70" s="40">
        <v>8473433.208766643</v>
      </c>
      <c r="H70" s="40">
        <v>7817779.1713259621</v>
      </c>
      <c r="L70" s="164"/>
      <c r="M70" s="164"/>
      <c r="N70" s="164"/>
      <c r="O70" s="164"/>
      <c r="P70" s="164"/>
      <c r="Q70" s="164"/>
      <c r="R70" s="164"/>
      <c r="S70" s="147"/>
      <c r="T70" s="147"/>
      <c r="U70" s="147"/>
      <c r="V70" s="147"/>
      <c r="W70" s="147"/>
      <c r="X70" s="147"/>
      <c r="Y70" s="147"/>
      <c r="Z70" s="147"/>
    </row>
    <row r="71" spans="1:26">
      <c r="A71" s="41"/>
      <c r="B71" s="41"/>
      <c r="C71" s="41" t="s">
        <v>3</v>
      </c>
      <c r="D71" s="42">
        <v>11544543.192659883</v>
      </c>
      <c r="E71" s="42">
        <v>12409065.013109416</v>
      </c>
      <c r="F71" s="42">
        <v>10356430.816253372</v>
      </c>
      <c r="G71" s="42">
        <v>10805322.499080405</v>
      </c>
      <c r="H71" s="42">
        <v>11293310.554104963</v>
      </c>
      <c r="M71" s="161"/>
      <c r="N71" s="165"/>
      <c r="O71" s="165"/>
      <c r="P71" s="165"/>
      <c r="Q71" s="165"/>
      <c r="R71" s="165"/>
      <c r="S71" s="147"/>
      <c r="T71" s="147"/>
      <c r="U71" s="147"/>
      <c r="V71" s="147"/>
      <c r="W71" s="147"/>
      <c r="X71" s="147"/>
      <c r="Y71" s="147"/>
      <c r="Z71" s="147"/>
    </row>
    <row r="72" spans="1:26">
      <c r="A72" s="41"/>
      <c r="B72" s="41"/>
      <c r="C72" s="41" t="s">
        <v>4</v>
      </c>
      <c r="D72" s="42">
        <v>22035245.348062374</v>
      </c>
      <c r="E72" s="42">
        <v>27795662.891351514</v>
      </c>
      <c r="F72" s="42">
        <v>17053668.693178877</v>
      </c>
      <c r="G72" s="42">
        <v>18881258.693311885</v>
      </c>
      <c r="H72" s="42">
        <v>23290594.48909447</v>
      </c>
      <c r="L72" s="164"/>
      <c r="M72" s="164"/>
      <c r="N72" s="164"/>
      <c r="O72" s="164"/>
      <c r="P72" s="164"/>
      <c r="Q72" s="164"/>
      <c r="R72" s="164"/>
      <c r="S72" s="147"/>
      <c r="T72" s="147"/>
      <c r="U72" s="147"/>
      <c r="V72" s="147"/>
      <c r="W72" s="147"/>
      <c r="X72" s="147"/>
      <c r="Y72" s="147"/>
      <c r="Z72" s="147"/>
    </row>
    <row r="73" spans="1:26">
      <c r="A73" s="39"/>
      <c r="B73" s="39"/>
      <c r="C73" s="39" t="s">
        <v>14</v>
      </c>
      <c r="D73" s="40">
        <v>9591.1049112235505</v>
      </c>
      <c r="E73" s="40">
        <v>21741.766677667398</v>
      </c>
      <c r="F73" s="40">
        <v>27844.188660329211</v>
      </c>
      <c r="G73" s="40">
        <v>16684.006291375197</v>
      </c>
      <c r="H73" s="40">
        <v>121338.49243681433</v>
      </c>
      <c r="L73" s="164"/>
      <c r="M73" s="164"/>
      <c r="N73" s="164"/>
      <c r="O73" s="164"/>
      <c r="P73" s="164"/>
      <c r="Q73" s="164"/>
      <c r="R73" s="164"/>
      <c r="S73" s="147"/>
      <c r="T73" s="147"/>
      <c r="U73" s="147"/>
      <c r="V73" s="147"/>
      <c r="W73" s="147"/>
      <c r="X73" s="147"/>
      <c r="Y73" s="147"/>
      <c r="Z73" s="147"/>
    </row>
    <row r="74" spans="1:26">
      <c r="A74" s="43"/>
      <c r="B74" s="43"/>
      <c r="C74" s="43" t="s">
        <v>8</v>
      </c>
      <c r="D74" s="44">
        <v>0</v>
      </c>
      <c r="E74" s="44">
        <v>0</v>
      </c>
      <c r="F74" s="44">
        <v>0</v>
      </c>
      <c r="G74" s="44">
        <v>0</v>
      </c>
      <c r="H74" s="44">
        <v>0</v>
      </c>
      <c r="L74" s="166"/>
      <c r="M74" s="166"/>
      <c r="N74" s="166"/>
      <c r="O74" s="166"/>
      <c r="P74" s="166"/>
      <c r="Q74" s="166"/>
      <c r="R74" s="166"/>
      <c r="S74" s="147"/>
      <c r="T74" s="147"/>
      <c r="U74" s="147"/>
      <c r="V74" s="147"/>
      <c r="W74" s="147"/>
      <c r="X74" s="147"/>
      <c r="Y74" s="147"/>
      <c r="Z74" s="147"/>
    </row>
    <row r="75" spans="1:26">
      <c r="A75" s="45"/>
      <c r="B75" s="45"/>
      <c r="C75" s="45" t="s">
        <v>12</v>
      </c>
      <c r="D75" s="46">
        <v>500000</v>
      </c>
      <c r="E75" s="46">
        <v>500000</v>
      </c>
      <c r="F75" s="46">
        <v>500000</v>
      </c>
      <c r="G75" s="46">
        <v>500000</v>
      </c>
      <c r="H75" s="46">
        <v>500000</v>
      </c>
      <c r="L75" s="167"/>
      <c r="M75" s="167"/>
      <c r="N75" s="167"/>
      <c r="O75" s="167"/>
      <c r="P75" s="167"/>
      <c r="Q75" s="167"/>
      <c r="R75" s="167"/>
      <c r="S75" s="147"/>
      <c r="T75" s="147"/>
      <c r="U75" s="147"/>
      <c r="V75" s="147"/>
      <c r="W75" s="147"/>
      <c r="X75" s="147"/>
      <c r="Y75" s="147"/>
      <c r="Z75" s="147"/>
    </row>
    <row r="76" spans="1:26">
      <c r="A76" s="45"/>
      <c r="B76" s="45"/>
      <c r="C76" s="47" t="s">
        <v>11</v>
      </c>
      <c r="D76" s="46">
        <v>2695902.32</v>
      </c>
      <c r="E76" s="46">
        <v>2595127.1399999997</v>
      </c>
      <c r="F76" s="46">
        <v>2446174.98</v>
      </c>
      <c r="G76" s="46">
        <v>1685378.56</v>
      </c>
      <c r="H76" s="46">
        <v>2260948.75</v>
      </c>
      <c r="L76" s="167"/>
      <c r="M76" s="167"/>
      <c r="N76" s="167"/>
      <c r="O76" s="167"/>
      <c r="P76" s="167"/>
      <c r="Q76" s="167"/>
      <c r="R76" s="167"/>
      <c r="S76" s="147"/>
      <c r="T76" s="147"/>
      <c r="U76" s="147"/>
      <c r="V76" s="147"/>
      <c r="W76" s="147"/>
      <c r="X76" s="147"/>
      <c r="Y76" s="147"/>
      <c r="Z76" s="147"/>
    </row>
    <row r="77" spans="1:26">
      <c r="A77" s="48"/>
      <c r="B77" s="48"/>
      <c r="C77" s="48" t="s">
        <v>10</v>
      </c>
      <c r="D77" s="49">
        <v>9209206.5764960535</v>
      </c>
      <c r="E77" s="49">
        <v>9026016.319578195</v>
      </c>
      <c r="F77" s="49">
        <v>24508483.370142553</v>
      </c>
      <c r="G77" s="49">
        <v>22560575.300474908</v>
      </c>
      <c r="H77" s="49">
        <v>9909155.0374510549</v>
      </c>
      <c r="J77" s="147"/>
      <c r="K77" s="147"/>
      <c r="L77" s="147"/>
      <c r="M77" s="147"/>
      <c r="N77" s="147"/>
      <c r="O77" s="147"/>
      <c r="P77" s="147"/>
      <c r="Q77" s="147"/>
      <c r="R77" s="147"/>
    </row>
    <row r="78" spans="1:26">
      <c r="A78" s="48"/>
      <c r="B78" s="48"/>
      <c r="C78" s="48" t="s">
        <v>96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J78" s="168"/>
      <c r="K78" s="168"/>
      <c r="L78" s="147"/>
      <c r="M78" s="147"/>
      <c r="N78" s="147"/>
      <c r="O78" s="147"/>
      <c r="P78" s="147"/>
      <c r="Q78" s="147"/>
      <c r="R78" s="147"/>
    </row>
    <row r="79" spans="1:26">
      <c r="A79" s="48"/>
      <c r="B79" s="48"/>
      <c r="C79" s="48" t="s">
        <v>95</v>
      </c>
      <c r="D79" s="49">
        <v>3833600.0000000005</v>
      </c>
      <c r="E79" s="49">
        <v>652800</v>
      </c>
      <c r="F79" s="49">
        <v>480000</v>
      </c>
      <c r="G79" s="49">
        <v>313600</v>
      </c>
      <c r="H79" s="49">
        <v>294400</v>
      </c>
      <c r="J79" s="168"/>
      <c r="K79" s="168"/>
      <c r="L79" s="147"/>
      <c r="M79" s="147"/>
      <c r="N79" s="147"/>
      <c r="O79" s="147"/>
      <c r="P79" s="147"/>
      <c r="Q79" s="147"/>
      <c r="R79" s="147"/>
    </row>
    <row r="80" spans="1:26">
      <c r="D80" s="50"/>
      <c r="E80" s="50"/>
      <c r="F80" s="50"/>
      <c r="G80" s="50"/>
      <c r="H80" s="50"/>
      <c r="J80" s="168"/>
      <c r="K80" s="168"/>
      <c r="L80" s="169"/>
      <c r="M80" s="147"/>
      <c r="N80" s="147"/>
      <c r="O80" s="147"/>
      <c r="P80" s="147"/>
      <c r="Q80" s="147"/>
      <c r="R80" s="147"/>
    </row>
    <row r="81" spans="1:18">
      <c r="A81" s="51" t="s">
        <v>106</v>
      </c>
      <c r="B81" s="51"/>
      <c r="C81" s="51"/>
      <c r="D81" s="52"/>
      <c r="E81" s="52"/>
      <c r="F81" s="52"/>
      <c r="G81" s="52"/>
      <c r="H81" s="52"/>
      <c r="J81" s="147"/>
      <c r="K81" s="147"/>
      <c r="L81" s="169"/>
      <c r="M81" s="147"/>
      <c r="N81" s="147"/>
      <c r="O81" s="147"/>
      <c r="P81" s="147"/>
      <c r="Q81" s="147"/>
      <c r="R81" s="147"/>
    </row>
    <row r="82" spans="1:18">
      <c r="A82" s="51"/>
      <c r="B82" s="51"/>
      <c r="C82" s="51" t="s">
        <v>9</v>
      </c>
      <c r="D82" s="52">
        <v>58760.168885069848</v>
      </c>
      <c r="E82" s="52">
        <v>374450.97166700941</v>
      </c>
      <c r="F82" s="52">
        <v>124513.34364086283</v>
      </c>
      <c r="G82" s="52">
        <v>112335.21660933181</v>
      </c>
      <c r="H82" s="52">
        <v>18511.360077072364</v>
      </c>
    </row>
    <row r="83" spans="1:18">
      <c r="A83" s="51"/>
      <c r="B83" s="51"/>
      <c r="C83" s="51" t="s">
        <v>107</v>
      </c>
      <c r="D83" s="52">
        <v>255631.20811687305</v>
      </c>
      <c r="E83" s="52">
        <v>1389033.4913848143</v>
      </c>
      <c r="F83" s="52">
        <v>1900087.6758314883</v>
      </c>
      <c r="G83" s="52">
        <v>441248.62231004547</v>
      </c>
      <c r="H83" s="52">
        <v>34192.898829685662</v>
      </c>
    </row>
    <row r="84" spans="1:18">
      <c r="A84" s="51"/>
      <c r="B84" s="51"/>
      <c r="C84" s="51" t="s">
        <v>108</v>
      </c>
      <c r="D84" s="52">
        <v>0.20861481449908154</v>
      </c>
      <c r="E84" s="52">
        <v>0.20218465366463717</v>
      </c>
      <c r="F84" s="52">
        <v>0.20562989772938439</v>
      </c>
      <c r="G84" s="52">
        <v>0.20915681063973468</v>
      </c>
      <c r="H84" s="52">
        <v>0.21736762687067784</v>
      </c>
    </row>
    <row r="85" spans="1:18">
      <c r="D85" s="38"/>
      <c r="E85" s="38"/>
      <c r="F85" s="38"/>
      <c r="G85" s="38"/>
      <c r="H85" s="38"/>
    </row>
    <row r="86" spans="1:18">
      <c r="A86" s="27" t="s">
        <v>139</v>
      </c>
      <c r="B86" s="28"/>
      <c r="C86" s="55"/>
      <c r="D86" s="28" t="s">
        <v>89</v>
      </c>
      <c r="E86" s="28" t="s">
        <v>90</v>
      </c>
      <c r="F86" s="28" t="s">
        <v>91</v>
      </c>
      <c r="G86" s="28" t="s">
        <v>92</v>
      </c>
      <c r="H86" s="28" t="s">
        <v>93</v>
      </c>
    </row>
    <row r="87" spans="1:18">
      <c r="D87" s="38"/>
      <c r="E87" s="38"/>
      <c r="F87" s="38"/>
      <c r="G87" s="38"/>
      <c r="H87" s="38"/>
      <c r="K87" s="164"/>
      <c r="L87" s="164"/>
      <c r="M87" s="164"/>
      <c r="N87" s="164"/>
      <c r="O87" s="164"/>
      <c r="P87" s="164"/>
      <c r="Q87" s="164"/>
    </row>
    <row r="88" spans="1:18">
      <c r="A88" s="33" t="s">
        <v>105</v>
      </c>
      <c r="B88" s="33"/>
      <c r="C88" s="33"/>
      <c r="D88" s="33"/>
      <c r="E88" s="33"/>
      <c r="F88" s="33"/>
      <c r="G88" s="33"/>
      <c r="H88" s="33"/>
      <c r="K88" s="164"/>
      <c r="L88" s="164"/>
      <c r="M88" s="164"/>
      <c r="N88" s="164"/>
      <c r="O88" s="164"/>
      <c r="P88" s="164"/>
      <c r="Q88" s="164"/>
    </row>
    <row r="89" spans="1:18">
      <c r="A89" s="33"/>
      <c r="B89" s="33"/>
      <c r="C89" s="33" t="s">
        <v>6</v>
      </c>
      <c r="D89" s="34">
        <v>0</v>
      </c>
      <c r="E89" s="34">
        <v>0</v>
      </c>
      <c r="F89" s="34">
        <v>0</v>
      </c>
      <c r="G89" s="34">
        <v>0</v>
      </c>
      <c r="H89" s="34">
        <v>0</v>
      </c>
    </row>
    <row r="90" spans="1:18">
      <c r="A90" s="33"/>
      <c r="B90" s="33"/>
      <c r="C90" s="33" t="s">
        <v>13</v>
      </c>
      <c r="D90" s="34">
        <v>0</v>
      </c>
      <c r="E90" s="34">
        <v>0</v>
      </c>
      <c r="F90" s="34">
        <v>0</v>
      </c>
      <c r="G90" s="34">
        <v>0</v>
      </c>
      <c r="H90" s="34">
        <v>0</v>
      </c>
    </row>
    <row r="91" spans="1:18">
      <c r="A91" s="33"/>
      <c r="B91" s="33"/>
      <c r="C91" s="33" t="s">
        <v>5</v>
      </c>
      <c r="D91" s="34">
        <v>0</v>
      </c>
      <c r="E91" s="34">
        <v>0</v>
      </c>
      <c r="F91" s="34">
        <v>0</v>
      </c>
      <c r="G91" s="34">
        <v>0</v>
      </c>
      <c r="H91" s="34">
        <v>0</v>
      </c>
    </row>
    <row r="92" spans="1:18">
      <c r="A92" s="33"/>
      <c r="B92" s="33"/>
      <c r="C92" s="33" t="s">
        <v>15</v>
      </c>
      <c r="D92" s="34">
        <v>0</v>
      </c>
      <c r="E92" s="34">
        <v>0</v>
      </c>
      <c r="F92" s="34">
        <v>0</v>
      </c>
      <c r="G92" s="34">
        <v>0</v>
      </c>
      <c r="H92" s="34">
        <v>0</v>
      </c>
    </row>
    <row r="93" spans="1:18">
      <c r="A93" s="35" t="s">
        <v>110</v>
      </c>
      <c r="B93" s="35"/>
      <c r="C93" s="36" t="s">
        <v>1</v>
      </c>
      <c r="D93" s="37">
        <v>0</v>
      </c>
      <c r="E93" s="37">
        <v>0</v>
      </c>
      <c r="F93" s="37">
        <v>0</v>
      </c>
      <c r="G93" s="37">
        <v>0</v>
      </c>
      <c r="H93" s="37">
        <v>0</v>
      </c>
    </row>
    <row r="94" spans="1:18">
      <c r="A94" s="35"/>
      <c r="B94" s="35"/>
      <c r="C94" s="36" t="s">
        <v>2</v>
      </c>
      <c r="D94" s="37">
        <v>0</v>
      </c>
      <c r="E94" s="37">
        <v>0</v>
      </c>
      <c r="F94" s="37">
        <v>0</v>
      </c>
      <c r="G94" s="37">
        <v>0</v>
      </c>
      <c r="H94" s="37">
        <v>0</v>
      </c>
    </row>
    <row r="95" spans="1:18">
      <c r="D95" s="38"/>
      <c r="E95" s="38"/>
      <c r="F95" s="38"/>
      <c r="G95" s="38"/>
      <c r="H95" s="38"/>
    </row>
    <row r="96" spans="1:18">
      <c r="A96" s="39" t="s">
        <v>101</v>
      </c>
      <c r="B96" s="39"/>
      <c r="C96" s="39"/>
      <c r="D96" s="40"/>
      <c r="E96" s="40"/>
      <c r="F96" s="40"/>
      <c r="G96" s="40"/>
      <c r="H96" s="40"/>
    </row>
    <row r="97" spans="1:8">
      <c r="A97" s="39"/>
      <c r="B97" s="39"/>
      <c r="C97" s="39" t="s">
        <v>7</v>
      </c>
      <c r="D97" s="40">
        <v>0</v>
      </c>
      <c r="E97" s="40">
        <v>0</v>
      </c>
      <c r="F97" s="40">
        <v>0</v>
      </c>
      <c r="G97" s="40">
        <v>0</v>
      </c>
      <c r="H97" s="40">
        <v>0</v>
      </c>
    </row>
    <row r="98" spans="1:8">
      <c r="A98" s="41"/>
      <c r="B98" s="41"/>
      <c r="C98" s="41" t="s">
        <v>3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</row>
    <row r="99" spans="1:8">
      <c r="A99" s="41"/>
      <c r="B99" s="41"/>
      <c r="C99" s="41" t="s">
        <v>4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</row>
    <row r="100" spans="1:8">
      <c r="A100" s="39"/>
      <c r="B100" s="39"/>
      <c r="C100" s="39" t="s">
        <v>14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</row>
    <row r="101" spans="1:8">
      <c r="A101" s="43"/>
      <c r="B101" s="43"/>
      <c r="C101" s="43" t="s">
        <v>8</v>
      </c>
      <c r="D101" s="44">
        <v>0</v>
      </c>
      <c r="E101" s="44">
        <v>0</v>
      </c>
      <c r="F101" s="44">
        <v>0</v>
      </c>
      <c r="G101" s="44">
        <v>0</v>
      </c>
      <c r="H101" s="44">
        <v>0</v>
      </c>
    </row>
    <row r="102" spans="1:8">
      <c r="A102" s="45"/>
      <c r="B102" s="45"/>
      <c r="C102" s="45" t="s">
        <v>12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</row>
    <row r="103" spans="1:8">
      <c r="A103" s="45"/>
      <c r="B103" s="45"/>
      <c r="C103" s="47" t="s">
        <v>11</v>
      </c>
      <c r="D103" s="46">
        <v>154047</v>
      </c>
      <c r="E103" s="46">
        <v>247362</v>
      </c>
      <c r="F103" s="46">
        <v>157887</v>
      </c>
      <c r="G103" s="46">
        <v>225783</v>
      </c>
      <c r="H103" s="46">
        <v>250944</v>
      </c>
    </row>
    <row r="104" spans="1:8">
      <c r="A104" s="48"/>
      <c r="B104" s="48"/>
      <c r="C104" s="48" t="s">
        <v>10</v>
      </c>
      <c r="D104" s="49">
        <v>0</v>
      </c>
      <c r="E104" s="49">
        <v>0</v>
      </c>
      <c r="F104" s="49">
        <v>0</v>
      </c>
      <c r="G104" s="49">
        <v>0</v>
      </c>
      <c r="H104" s="49">
        <v>0</v>
      </c>
    </row>
    <row r="105" spans="1:8">
      <c r="A105" s="48"/>
      <c r="B105" s="48"/>
      <c r="C105" s="48" t="s">
        <v>96</v>
      </c>
      <c r="D105" s="49">
        <v>0</v>
      </c>
      <c r="E105" s="49">
        <v>0</v>
      </c>
      <c r="F105" s="49">
        <v>0</v>
      </c>
      <c r="G105" s="49">
        <v>0</v>
      </c>
      <c r="H105" s="49">
        <v>0</v>
      </c>
    </row>
    <row r="106" spans="1:8">
      <c r="A106" s="48"/>
      <c r="B106" s="48"/>
      <c r="C106" s="48" t="s">
        <v>95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</row>
    <row r="107" spans="1:8">
      <c r="D107" s="50"/>
      <c r="E107" s="50"/>
      <c r="F107" s="50"/>
      <c r="G107" s="50"/>
      <c r="H107" s="50"/>
    </row>
    <row r="108" spans="1:8">
      <c r="A108" s="51" t="s">
        <v>106</v>
      </c>
      <c r="B108" s="51"/>
      <c r="C108" s="51"/>
      <c r="D108" s="52"/>
      <c r="E108" s="52"/>
      <c r="F108" s="52"/>
      <c r="G108" s="52"/>
      <c r="H108" s="52"/>
    </row>
    <row r="109" spans="1:8">
      <c r="A109" s="51"/>
      <c r="B109" s="51"/>
      <c r="C109" s="51" t="s">
        <v>9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</row>
    <row r="110" spans="1:8">
      <c r="A110" s="51"/>
      <c r="B110" s="51"/>
      <c r="C110" s="51" t="s">
        <v>107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</row>
    <row r="111" spans="1:8">
      <c r="A111" s="51"/>
      <c r="B111" s="51"/>
      <c r="C111" s="51" t="s">
        <v>108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</row>
  </sheetData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rowBreaks count="2" manualBreakCount="2">
    <brk id="29" max="16383" man="1"/>
    <brk id="5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32A70C922B6143BA1C1EFF719AB478" ma:contentTypeVersion="0" ma:contentTypeDescription="Create a new document." ma:contentTypeScope="" ma:versionID="78d2db27aa790d55cba1ee79a311508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4808AA-3CC9-472D-9DB3-0845FDE87513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E35EC13-C25F-4C75-A1B4-41D3DF07A75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6879AD-614A-481C-848B-F335135D2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Cost Drivers for Materials</vt:lpstr>
      <vt:lpstr>Materials</vt:lpstr>
      <vt:lpstr>Labour Cost Escalators</vt:lpstr>
      <vt:lpstr>Asset Breakdown</vt:lpstr>
      <vt:lpstr>Complete Asset </vt:lpstr>
      <vt:lpstr>CAPEX Tables Real</vt:lpstr>
      <vt:lpstr>CAPEX Tables Real Ex CO</vt:lpstr>
      <vt:lpstr>Asset breakup</vt:lpstr>
      <vt:lpstr>'CAPEX Tables Real'!Print_Area</vt:lpstr>
      <vt:lpstr>'CAPEX Tables Real Ex CO'!Print_Area</vt:lpstr>
    </vt:vector>
  </TitlesOfParts>
  <Company>ActewAGL Dist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Christopher</dc:creator>
  <cp:lastModifiedBy>Fok, Karonny</cp:lastModifiedBy>
  <cp:lastPrinted>2017-11-28T02:24:59Z</cp:lastPrinted>
  <dcterms:created xsi:type="dcterms:W3CDTF">2014-12-30T04:01:59Z</dcterms:created>
  <dcterms:modified xsi:type="dcterms:W3CDTF">2018-02-09T05:51:12Z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0x010100A732A70C922B6143BA1C1EFF719AB478</vt:lpwstr>
  </property>
</Properties>
</file>