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https://acccgovau-my.sharepoint.com/personal/anton_tuomainen_aer_gov_au/Documents/Desktop/2022 Gas report material for publication/"/>
    </mc:Choice>
  </mc:AlternateContent>
  <xr:revisionPtr revIDLastSave="0" documentId="13_ncr:1_{690E6958-1257-46C4-AABF-DE34E4AE4EC5}" xr6:coauthVersionLast="47" xr6:coauthVersionMax="47" xr10:uidLastSave="{00000000-0000-0000-0000-000000000000}"/>
  <bookViews>
    <workbookView xWindow="-23655" yWindow="-16320" windowWidth="29040" windowHeight="15840" xr2:uid="{00000000-000D-0000-FFFF-FFFF00000000}"/>
  </bookViews>
  <sheets>
    <sheet name="Introduction" sheetId="26" r:id="rId1"/>
    <sheet name="Notes" sheetId="29" r:id="rId2"/>
    <sheet name="Profitability - DNSP " sheetId="1" r:id="rId3"/>
    <sheet name="Profitability - TNSP" sheetId="30" r:id="rId4"/>
    <sheet name="Data" sheetId="4" state="hidden" r:id="rId5"/>
    <sheet name="Inputs" sheetId="3" state="hidden" r:id="rId6"/>
  </sheets>
  <externalReferences>
    <externalReference r:id="rId7"/>
    <externalReference r:id="rId8"/>
    <externalReference r:id="rId9"/>
    <externalReference r:id="rId10"/>
    <externalReference r:id="rId11"/>
    <externalReference r:id="rId12"/>
  </externalReferences>
  <definedNames>
    <definedName name="_xlnm._FilterDatabase" localSheetId="4" hidden="1">Data!$A$1:$D$1345</definedName>
    <definedName name="A10remlife">'[1]PTRM input'!$L$16</definedName>
    <definedName name="A10stdlife">'[1]PTRM input'!$M$16</definedName>
    <definedName name="A10taxremlife">'[1]PTRM input'!$O$16</definedName>
    <definedName name="A10taxstdlife">'[1]PTRM input'!$P$16</definedName>
    <definedName name="A10taxvalue">'[1]PTRM input'!$N$16</definedName>
    <definedName name="A10value">'[1]PTRM input'!$J$16</definedName>
    <definedName name="A11remlife">'[1]PTRM input'!$L$17</definedName>
    <definedName name="A11stdlife">'[1]PTRM input'!$M$17</definedName>
    <definedName name="A11taxremlife">'[1]PTRM input'!$O$17</definedName>
    <definedName name="A11taxstdlife">'[1]PTRM input'!$P$17</definedName>
    <definedName name="A11taxvalue">'[1]PTRM input'!$N$17</definedName>
    <definedName name="A11value">'[1]PTRM input'!$J$17</definedName>
    <definedName name="A12remlife">'[1]PTRM input'!$L$18</definedName>
    <definedName name="A12stdlife">'[1]PTRM input'!$M$18</definedName>
    <definedName name="A12taxremlife">'[1]PTRM input'!$O$18</definedName>
    <definedName name="A12taxstdlife">'[1]PTRM input'!$P$18</definedName>
    <definedName name="A12taxvalue">'[1]PTRM input'!$N$18</definedName>
    <definedName name="A12value">'[1]PTRM input'!$J$18</definedName>
    <definedName name="A13remlife">'[1]PTRM input'!$L$19</definedName>
    <definedName name="A13stdlife">'[1]PTRM input'!$M$19</definedName>
    <definedName name="A13taxremlife">'[1]PTRM input'!$O$19</definedName>
    <definedName name="A13taxstdlife">'[1]PTRM input'!$P$19</definedName>
    <definedName name="A13taxvalue">'[1]PTRM input'!$N$19</definedName>
    <definedName name="A13value">'[1]PTRM input'!$J$19</definedName>
    <definedName name="A14remlife">'[1]PTRM input'!$L$20</definedName>
    <definedName name="A14stdlife">'[1]PTRM input'!$M$20</definedName>
    <definedName name="A14taxremlife">'[1]PTRM input'!$O$20</definedName>
    <definedName name="A14taxstdlife">'[1]PTRM input'!$P$20</definedName>
    <definedName name="A14taxvalue">'[1]PTRM input'!$N$20</definedName>
    <definedName name="A14value">'[1]PTRM input'!$J$20</definedName>
    <definedName name="A15remlife">'[1]PTRM input'!$L$21</definedName>
    <definedName name="A15stdlife">'[1]PTRM input'!$M$21</definedName>
    <definedName name="A15taxremlife">'[1]PTRM input'!$O$21</definedName>
    <definedName name="A15taxstdlife">'[1]PTRM input'!$P$21</definedName>
    <definedName name="A15taxvalue">'[1]PTRM input'!$N$21</definedName>
    <definedName name="A15value">'[1]PTRM input'!$J$21</definedName>
    <definedName name="A16remlife">'[1]PTRM input'!$L$22</definedName>
    <definedName name="A16stdlife">'[1]PTRM input'!$M$22</definedName>
    <definedName name="A16taxremlife">'[1]PTRM input'!$O$22</definedName>
    <definedName name="A16taxstdlife">'[1]PTRM input'!$P$22</definedName>
    <definedName name="A16taxvalue">'[1]PTRM input'!$N$22</definedName>
    <definedName name="A16value">'[1]PTRM input'!$J$22</definedName>
    <definedName name="A17remlife">'[1]PTRM input'!$L$23</definedName>
    <definedName name="A17stdlife">'[1]PTRM input'!$M$23</definedName>
    <definedName name="A17taxremlife">'[1]PTRM input'!$O$23</definedName>
    <definedName name="A17taxstdlife">'[1]PTRM input'!$P$23</definedName>
    <definedName name="A17taxvalue">'[1]PTRM input'!$N$23</definedName>
    <definedName name="A17value">'[1]PTRM input'!$J$23</definedName>
    <definedName name="A18remlife">'[1]PTRM input'!$L$24</definedName>
    <definedName name="A18stdlife">'[1]PTRM input'!$M$24</definedName>
    <definedName name="A18taxremlife">'[1]PTRM input'!$O$24</definedName>
    <definedName name="A18taxstdlife">'[1]PTRM input'!$P$24</definedName>
    <definedName name="A18taxvalue">'[1]PTRM input'!$N$24</definedName>
    <definedName name="A18value">'[1]PTRM input'!$J$24</definedName>
    <definedName name="A19remlife">'[1]PTRM input'!$L$25</definedName>
    <definedName name="A19stdlife">'[1]PTRM input'!$M$25</definedName>
    <definedName name="A19taxremlife">'[1]PTRM input'!$O$25</definedName>
    <definedName name="A19taxstdlife">'[1]PTRM input'!$P$25</definedName>
    <definedName name="A19taxvalue">'[1]PTRM input'!$N$25</definedName>
    <definedName name="A19value">'[1]PTRM input'!$J$25</definedName>
    <definedName name="A1remlife">'[1]PTRM input'!$L$7</definedName>
    <definedName name="A1stdlife">'[1]PTRM input'!$M$7</definedName>
    <definedName name="A1taxremlife">'[1]PTRM input'!$O$7</definedName>
    <definedName name="A1taxstdlife">'[1]PTRM input'!$P$7</definedName>
    <definedName name="A1taxvalue">'[1]PTRM input'!$N$7</definedName>
    <definedName name="A1value">'[1]PTRM input'!$J$7</definedName>
    <definedName name="A20remlife">'[1]PTRM input'!$L$26</definedName>
    <definedName name="A20stdlife">'[1]PTRM input'!$M$26</definedName>
    <definedName name="A20taxremlife">'[1]PTRM input'!$O$26</definedName>
    <definedName name="A20taxstdlife">'[1]PTRM input'!$P$26</definedName>
    <definedName name="A20taxvalue">'[1]PTRM input'!$N$26</definedName>
    <definedName name="A20value">'[1]PTRM input'!$J$26</definedName>
    <definedName name="A21remlife">'[1]PTRM input'!$L$27</definedName>
    <definedName name="A21stdlife">'[1]PTRM input'!$M$27</definedName>
    <definedName name="A21taxremlife">'[1]PTRM input'!$O$27</definedName>
    <definedName name="A21taxstdlife">'[1]PTRM input'!$P$27</definedName>
    <definedName name="A21taxvalue">'[1]PTRM input'!$N$27</definedName>
    <definedName name="A21value">'[1]PTRM input'!$J$27</definedName>
    <definedName name="A22remlife">'[1]PTRM input'!$L$28</definedName>
    <definedName name="A22stdlife">'[1]PTRM input'!$M$28</definedName>
    <definedName name="A22taxremlife">'[1]PTRM input'!$O$28</definedName>
    <definedName name="A22taxstdlife">'[1]PTRM input'!$P$28</definedName>
    <definedName name="A22taxvalue">'[1]PTRM input'!$N$28</definedName>
    <definedName name="A22value">'[1]PTRM input'!$J$28</definedName>
    <definedName name="A23remlife">'[1]PTRM input'!$L$29</definedName>
    <definedName name="A23stdlife">'[1]PTRM input'!$M$29</definedName>
    <definedName name="A23taxremlife">'[1]PTRM input'!$O$29</definedName>
    <definedName name="A23taxstdlife">'[1]PTRM input'!$P$29</definedName>
    <definedName name="A23taxvalue">'[1]PTRM input'!$N$29</definedName>
    <definedName name="A23value">'[1]PTRM input'!$J$29</definedName>
    <definedName name="A24remlife">'[1]PTRM input'!$L$30</definedName>
    <definedName name="A24stdlife">'[1]PTRM input'!$M$30</definedName>
    <definedName name="A24taxremlife">'[1]PTRM input'!$O$30</definedName>
    <definedName name="A24taxstdlife">'[1]PTRM input'!$P$30</definedName>
    <definedName name="A24taxvalue">'[1]PTRM input'!$N$30</definedName>
    <definedName name="A24value">'[1]PTRM input'!$J$30</definedName>
    <definedName name="A25remlife">'[1]PTRM input'!$L$31</definedName>
    <definedName name="A25stdlife">'[1]PTRM input'!$M$31</definedName>
    <definedName name="A25taxremlife">'[1]PTRM input'!$O$31</definedName>
    <definedName name="A25taxstdlife">'[1]PTRM input'!$P$31</definedName>
    <definedName name="A25taxvalue">'[1]PTRM input'!$N$31</definedName>
    <definedName name="A25value">'[1]PTRM input'!$J$31</definedName>
    <definedName name="A26remlife">'[1]PTRM input'!$L$32</definedName>
    <definedName name="A26stdlife">'[1]PTRM input'!$M$32</definedName>
    <definedName name="A26taxremlife">'[1]PTRM input'!$O$32</definedName>
    <definedName name="A26taxstdlife">'[1]PTRM input'!$P$32</definedName>
    <definedName name="A26taxvalue">'[1]PTRM input'!$N$32</definedName>
    <definedName name="A26value">'[1]PTRM input'!$J$32</definedName>
    <definedName name="A27remlife">'[1]PTRM input'!$L$33</definedName>
    <definedName name="A27stdlife">'[1]PTRM input'!$M$33</definedName>
    <definedName name="A27taxremlife">'[1]PTRM input'!$O$33</definedName>
    <definedName name="A27taxstdlife">'[1]PTRM input'!$P$33</definedName>
    <definedName name="A27taxvalue">'[1]PTRM input'!$N$33</definedName>
    <definedName name="A27value">'[1]PTRM input'!$J$33</definedName>
    <definedName name="A28remlife">'[1]PTRM input'!$L$34</definedName>
    <definedName name="A28stdlife">'[1]PTRM input'!$M$34</definedName>
    <definedName name="A28taxremlife">'[1]PTRM input'!$O$34</definedName>
    <definedName name="A28taxstdlife">'[1]PTRM input'!$P$34</definedName>
    <definedName name="A28taxvalue">'[1]PTRM input'!$N$34</definedName>
    <definedName name="A28value">'[1]PTRM input'!$J$34</definedName>
    <definedName name="A29remlife">'[1]PTRM input'!$L$35</definedName>
    <definedName name="A29stdlife">'[1]PTRM input'!$M$35</definedName>
    <definedName name="A29taxremlife">'[1]PTRM input'!$O$35</definedName>
    <definedName name="A29taxstdlife">'[1]PTRM input'!$P$35</definedName>
    <definedName name="A29taxvalue">'[1]PTRM input'!$N$35</definedName>
    <definedName name="A29value">'[1]PTRM input'!$J$35</definedName>
    <definedName name="A2remlife">'[1]PTRM input'!$L$8</definedName>
    <definedName name="A2stdlife">'[1]PTRM input'!$M$8</definedName>
    <definedName name="A2taxremlife">'[1]PTRM input'!$O$8</definedName>
    <definedName name="A2taxstdlife">'[1]PTRM input'!$P$8</definedName>
    <definedName name="A2taxvalue">'[1]PTRM input'!$N$8</definedName>
    <definedName name="A2value">'[1]PTRM input'!$J$8</definedName>
    <definedName name="A30remlife">'[1]PTRM input'!$L$36</definedName>
    <definedName name="A30stdlife">'[1]PTRM input'!$M$36</definedName>
    <definedName name="A30taxremlife">'[1]PTRM input'!$O$36</definedName>
    <definedName name="A30taxstdlife">'[1]PTRM input'!$P$36</definedName>
    <definedName name="A30taxvalue">'[1]PTRM input'!$N$36</definedName>
    <definedName name="A30value">'[1]PTRM input'!$J$36</definedName>
    <definedName name="A3remlife">'[1]PTRM input'!$L$9</definedName>
    <definedName name="A3stdlife">'[1]PTRM input'!$M$9</definedName>
    <definedName name="A3taxremlife">'[1]PTRM input'!$O$9</definedName>
    <definedName name="A3taxstdlife">'[1]PTRM input'!$P$9</definedName>
    <definedName name="A3taxvalue">'[1]PTRM input'!$N$9</definedName>
    <definedName name="A3value">'[1]PTRM input'!$J$9</definedName>
    <definedName name="A4remlife">'[1]PTRM input'!$L$10</definedName>
    <definedName name="A4stdlife">'[1]PTRM input'!$M$10</definedName>
    <definedName name="A4taxremlife">'[1]PTRM input'!$O$10</definedName>
    <definedName name="A4taxstdlife">'[1]PTRM input'!$P$10</definedName>
    <definedName name="A4taxvalue">'[1]PTRM input'!$N$10</definedName>
    <definedName name="A4value">'[1]PTRM input'!$J$10</definedName>
    <definedName name="A5remlife">'[1]PTRM input'!$L$11</definedName>
    <definedName name="A5stdlife">'[1]PTRM input'!$M$11</definedName>
    <definedName name="A5taxremlife">'[1]PTRM input'!$O$11</definedName>
    <definedName name="A5taxstdlife">'[1]PTRM input'!$P$11</definedName>
    <definedName name="A5taxvalue">'[1]PTRM input'!$N$11</definedName>
    <definedName name="A5value">'[1]PTRM input'!$J$11</definedName>
    <definedName name="A6remlife">'[1]PTRM input'!$L$12</definedName>
    <definedName name="A6stdlife">'[1]PTRM input'!$M$12</definedName>
    <definedName name="A6taxremlife">'[1]PTRM input'!$O$12</definedName>
    <definedName name="A6taxstdlife">'[1]PTRM input'!$P$12</definedName>
    <definedName name="A6taxvalue">'[1]PTRM input'!$N$12</definedName>
    <definedName name="A6value">'[1]PTRM input'!$J$12</definedName>
    <definedName name="A7remlife">'[1]PTRM input'!$L$13</definedName>
    <definedName name="A7stdlife">'[1]PTRM input'!$M$13</definedName>
    <definedName name="A7taxremlife">'[1]PTRM input'!$O$13</definedName>
    <definedName name="A7taxstdlife">'[1]PTRM input'!$P$13</definedName>
    <definedName name="A7taxvalue">'[1]PTRM input'!$N$13</definedName>
    <definedName name="A7value">'[1]PTRM input'!$J$13</definedName>
    <definedName name="A8remlife">'[1]PTRM input'!$L$14</definedName>
    <definedName name="A8stdlife">'[1]PTRM input'!$M$14</definedName>
    <definedName name="A8taxremlife">'[1]PTRM input'!$O$14</definedName>
    <definedName name="A8taxstdlife">'[1]PTRM input'!$P$14</definedName>
    <definedName name="A8taxvalue">'[1]PTRM input'!$N$14</definedName>
    <definedName name="A8value">'[1]PTRM input'!$J$14</definedName>
    <definedName name="A9remlife">'[1]PTRM input'!$L$15</definedName>
    <definedName name="A9stdlife">'[1]PTRM input'!$M$15</definedName>
    <definedName name="A9taxremlife">'[1]PTRM input'!$O$15</definedName>
    <definedName name="A9taxstdlife">'[1]PTRM input'!$P$15</definedName>
    <definedName name="A9taxvalue">'[1]PTRM input'!$N$15</definedName>
    <definedName name="A9value">'[1]PTRM input'!$J$15</definedName>
    <definedName name="anscount" hidden="1">1</definedName>
    <definedName name="Asset1">'[1]PTRM input'!$G$7</definedName>
    <definedName name="Asset10">'[1]PTRM input'!$G$16</definedName>
    <definedName name="Asset11">'[1]PTRM input'!$G$17</definedName>
    <definedName name="Asset12">'[1]PTRM input'!$G$18</definedName>
    <definedName name="Asset13">'[1]PTRM input'!$G$19</definedName>
    <definedName name="Asset14">'[1]PTRM input'!$G$20</definedName>
    <definedName name="Asset15">'[1]PTRM input'!$G$21</definedName>
    <definedName name="Asset16">'[1]PTRM input'!$G$22</definedName>
    <definedName name="Asset17">'[1]PTRM input'!$G$23</definedName>
    <definedName name="Asset18">'[1]PTRM input'!$G$24</definedName>
    <definedName name="Asset19">'[1]PTRM input'!$G$25</definedName>
    <definedName name="Asset2">'[1]PTRM input'!$G$8</definedName>
    <definedName name="Asset20">'[1]PTRM input'!$G$26</definedName>
    <definedName name="Asset21">'[1]PTRM input'!$G$27</definedName>
    <definedName name="Asset22">'[1]PTRM input'!$G$28</definedName>
    <definedName name="Asset23">'[1]PTRM input'!$G$29</definedName>
    <definedName name="Asset24">'[1]PTRM input'!$G$30</definedName>
    <definedName name="Asset25">'[1]PTRM input'!$G$31</definedName>
    <definedName name="Asset26">'[1]PTRM input'!$G$32</definedName>
    <definedName name="Asset27">'[1]PTRM input'!$G$33</definedName>
    <definedName name="Asset28">'[1]PTRM input'!$G$34</definedName>
    <definedName name="Asset29">'[1]PTRM input'!$G$35</definedName>
    <definedName name="Asset3">'[1]PTRM input'!$G$9</definedName>
    <definedName name="Asset30">'[1]PTRM input'!$G$36</definedName>
    <definedName name="Asset4">'[1]PTRM input'!$G$10</definedName>
    <definedName name="Asset5">'[1]PTRM input'!$G$11</definedName>
    <definedName name="Asset6">'[1]PTRM input'!$G$12</definedName>
    <definedName name="Asset7">'[1]PTRM input'!$G$13</definedName>
    <definedName name="Asset8">'[1]PTRM input'!$G$14</definedName>
    <definedName name="Asset9">'[1]PTRM input'!$G$15</definedName>
    <definedName name="DMS_50_03_01" localSheetId="0">#REF!</definedName>
    <definedName name="DMS_50_03_01" localSheetId="1">#REF!</definedName>
    <definedName name="DMS_50_03_01">#REF!</definedName>
    <definedName name="DMS_50_03_02" localSheetId="0">#REF!</definedName>
    <definedName name="DMS_50_03_02" localSheetId="1">#REF!</definedName>
    <definedName name="DMS_50_03_02">#REF!</definedName>
    <definedName name="DMS_RAB" localSheetId="0">#REF!</definedName>
    <definedName name="DMS_RAB" localSheetId="1">#REF!</definedName>
    <definedName name="DMS_RAB">#REF!</definedName>
    <definedName name="DMS_TAB" localSheetId="0">#REF!</definedName>
    <definedName name="DMS_TAB" localSheetId="1">#REF!</definedName>
    <definedName name="DMS_TAB">#REF!</definedName>
    <definedName name="Drc">'[1]PTRM input'!$G$233</definedName>
    <definedName name="Drpc">'[1]PTRM input'!$G$231</definedName>
    <definedName name="Drpt">'[1]PTRM input'!$G$232</definedName>
    <definedName name="Dv">'[1]PTRM input'!$G$219</definedName>
    <definedName name="edb_name">'[2]One-pager'!$B$2</definedName>
    <definedName name="ERC_Final_Calc">'[1]Equity raising costs'!$Q$54</definedName>
    <definedName name="ERC_Yr01_Inc">'[1]PTRM input'!$G$70</definedName>
    <definedName name="f" localSheetId="0">[3]WACC!$F$9</definedName>
    <definedName name="f">[4]WACC!$F$9</definedName>
    <definedName name="g">'[1]PTRM input'!$G$218</definedName>
    <definedName name="Icpr">'[1]PTRM input'!$G$229</definedName>
    <definedName name="latest_year">'[2]One-pager'!$AV$2</definedName>
    <definedName name="Opex" localSheetId="0">#REF!</definedName>
    <definedName name="Opex" localSheetId="1">#REF!</definedName>
    <definedName name="Opex">#REF!</definedName>
    <definedName name="P_0_RevCap">'[1]X factors'!$G$63</definedName>
    <definedName name="P_0_RevYld">'[1]X factors'!$G$83</definedName>
    <definedName name="P_0_WAPC">'[1]X factors'!$G$47</definedName>
    <definedName name="previous_vanilla">[5]Input!$G$184</definedName>
    <definedName name="_xlnm.Print_Area" localSheetId="0">Introduction!$A$1:$Q$17</definedName>
    <definedName name="r_rank">[2]Calculations!$A$351:$AE$377</definedName>
    <definedName name="RAB">'[1]PTRM input'!$J$37</definedName>
    <definedName name="rvanilla01">[1]WACC!$G$19</definedName>
    <definedName name="rvanilla02">[1]WACC!$H$19</definedName>
    <definedName name="rvanilla03">[1]WACC!$I$19</definedName>
    <definedName name="rvanilla04">[1]WACC!$J$19</definedName>
    <definedName name="rvanilla05">[1]WACC!$K$19</definedName>
    <definedName name="rvanilla06">[1]WACC!$L$19</definedName>
    <definedName name="rvanilla07">[1]WACC!$M$19</definedName>
    <definedName name="rvanilla08">[1]WACC!$N$19</definedName>
    <definedName name="rvanilla09">[1]WACC!$O$19</definedName>
    <definedName name="rvanilla10">[1]WACC!$P$19</definedName>
    <definedName name="Seo">'[1]PTRM input'!$G$230</definedName>
    <definedName name="vanilla01">[1]WACC!$G$18</definedName>
    <definedName name="vanilla02">[1]WACC!$H$18</definedName>
    <definedName name="vanilla03">[1]WACC!$I$18</definedName>
    <definedName name="vanilla04">[1]WACC!$J$18</definedName>
    <definedName name="vanilla05">[1]WACC!$K$18</definedName>
    <definedName name="vanilla06">[1]WACC!$L$18</definedName>
    <definedName name="vanilla07">[1]WACC!$M$18</definedName>
    <definedName name="vanilla08">[1]WACC!$N$18</definedName>
    <definedName name="vanilla09">[1]WACC!$O$18</definedName>
    <definedName name="vanilla1">[5]Input!$H$184</definedName>
    <definedName name="vanilla10">[1]WACC!$P$18</definedName>
    <definedName name="vanilla2">[5]Input!$I$184</definedName>
    <definedName name="vanilla3">[5]Input!$J$184</definedName>
    <definedName name="vanilla4">[5]Input!$K$184</definedName>
    <definedName name="vanilla5">[5]Input!$L$184</definedName>
    <definedName name="vanilla6">[5]Input!$M$184</definedName>
    <definedName name="vanilla7">[5]Input!$N$184</definedName>
    <definedName name="vanilla8">[5]Input!$O$184</definedName>
    <definedName name="vanilla9">[5]Input!$P$184</definedName>
    <definedName name="X_02_RevCap">'[1]X factors'!$H$63</definedName>
    <definedName name="X_02_RevYld">'[1]X factors'!$H$83</definedName>
    <definedName name="X_02_WAPC">'[1]X factors'!$H$47</definedName>
    <definedName name="X_03_RevCap">'[1]X factors'!$I$63</definedName>
    <definedName name="X_03_RevYld">'[1]X factors'!$I$83</definedName>
    <definedName name="X_03_WAPC">'[1]X factors'!$I$47</definedName>
    <definedName name="X_04_RevCap">'[1]X factors'!$J$63</definedName>
    <definedName name="X_04_RevYld">'[1]X factors'!$J$83</definedName>
    <definedName name="X_04_WAPC">'[1]X factors'!$J$47</definedName>
    <definedName name="X_05_RevCap">'[1]X factors'!$K$63</definedName>
    <definedName name="X_05_RevYld">'[1]X factors'!$K$83</definedName>
    <definedName name="X_05_WAPC">'[1]X factors'!$K$47</definedName>
    <definedName name="X_06_RevCap">'[1]X factors'!$L$63</definedName>
    <definedName name="X_06_RevYld">'[1]X factors'!$L$83</definedName>
    <definedName name="X_06_WAPC">'[1]X factors'!$L$47</definedName>
    <definedName name="X_07_RevCap">'[1]X factors'!$M$63</definedName>
    <definedName name="X_07_RevYld">'[1]X factors'!$M$83</definedName>
    <definedName name="X_07_WAPC">'[1]X factors'!$M$47</definedName>
    <definedName name="X_08_RevCap">'[1]X factors'!$N$63</definedName>
    <definedName name="X_08_RevYld">'[1]X factors'!$N$83</definedName>
    <definedName name="X_08_WAPC">'[1]X factors'!$N$47</definedName>
    <definedName name="X_09_RevCap">'[1]X factors'!$O$63</definedName>
    <definedName name="X_09_RevYld">'[1]X factors'!$O$83</definedName>
    <definedName name="X_09_WAPC">'[1]X factors'!$O$47</definedName>
    <definedName name="X_10_RevCap">'[1]X factors'!$P$63</definedName>
    <definedName name="X_10_RevYld">'[1]X factors'!$P$83</definedName>
    <definedName name="X_10_WAPC">'[1]X factors'!$P$47</definedName>
    <definedName name="X_Factor" localSheetId="0">'[6]1.Raw DAta'!#REF!</definedName>
    <definedName name="X_Factor" localSheetId="1">#REF!</definedName>
    <definedName name="X_Factor">#REF!</definedName>
    <definedName name="x_rank">[2]Calculations!$A$351:$AE$351</definedName>
    <definedName name="y_rank">[2]Calculations!$A$351:$A$377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 i="4" l="1"/>
  <c r="D18" i="4"/>
  <c r="C40" i="1"/>
  <c r="C39" i="1"/>
  <c r="C36" i="30"/>
  <c r="C45" i="30"/>
  <c r="C28" i="30"/>
  <c r="C32" i="1"/>
  <c r="C116" i="30"/>
  <c r="C109" i="30"/>
  <c r="C102" i="30"/>
  <c r="C96" i="30"/>
  <c r="C95" i="30"/>
  <c r="C94" i="30"/>
  <c r="C86" i="30"/>
  <c r="C83" i="30"/>
  <c r="C81" i="30"/>
  <c r="C78" i="30"/>
  <c r="C77" i="30"/>
  <c r="C76" i="30"/>
  <c r="C74" i="30"/>
  <c r="C66" i="30"/>
  <c r="C56" i="30"/>
  <c r="C55" i="30"/>
  <c r="C73" i="30" s="1"/>
  <c r="C46" i="30"/>
  <c r="C29" i="30"/>
  <c r="C22" i="30"/>
  <c r="C17" i="30"/>
  <c r="C67" i="30" l="1"/>
  <c r="C68" i="30" s="1"/>
  <c r="C30" i="30"/>
  <c r="C88" i="30"/>
  <c r="C75" i="30"/>
  <c r="C37" i="30"/>
  <c r="C110" i="30"/>
  <c r="C97" i="30"/>
  <c r="C47" i="30"/>
  <c r="C103" i="30"/>
  <c r="C42" i="30" l="1"/>
  <c r="C52" i="30" s="1"/>
  <c r="C61" i="30" s="1"/>
  <c r="C16" i="30" s="1"/>
  <c r="C18" i="30" l="1"/>
  <c r="C70" i="30"/>
  <c r="C79" i="30" s="1"/>
  <c r="C82" i="30" s="1"/>
  <c r="C87" i="30" s="1"/>
  <c r="C84" i="30" l="1"/>
  <c r="C89" i="30" s="1"/>
  <c r="C21" i="30" s="1"/>
  <c r="C23" i="30" s="1"/>
  <c r="C17" i="1" l="1"/>
  <c r="C22" i="1" l="1"/>
  <c r="C70" i="1" l="1"/>
  <c r="C87" i="1" l="1"/>
  <c r="C122" i="1" l="1"/>
  <c r="C71" i="1" l="1"/>
  <c r="C85" i="1" l="1"/>
  <c r="C90" i="1" l="1"/>
  <c r="C80" i="1" l="1"/>
  <c r="C81" i="1"/>
  <c r="C82" i="1"/>
  <c r="C78" i="1"/>
  <c r="C59" i="1"/>
  <c r="C41" i="1" l="1"/>
  <c r="C50" i="1" l="1"/>
  <c r="C49" i="1"/>
  <c r="C51" i="1" l="1"/>
  <c r="C129" i="1"/>
  <c r="C92" i="1" s="1"/>
  <c r="C115" i="1"/>
  <c r="C123" i="1" s="1"/>
  <c r="C108" i="1"/>
  <c r="C107" i="1"/>
  <c r="C100" i="1"/>
  <c r="C99" i="1"/>
  <c r="C98" i="1"/>
  <c r="C72" i="1" l="1"/>
  <c r="C60" i="1"/>
  <c r="C116" i="1"/>
  <c r="C101" i="1"/>
  <c r="C31" i="1" s="1"/>
  <c r="C77" i="1" l="1"/>
  <c r="C79" i="1" s="1"/>
  <c r="C33" i="1"/>
  <c r="C109" i="1" l="1"/>
  <c r="C46" i="1" l="1"/>
  <c r="C56" i="1" l="1"/>
  <c r="C65" i="1" s="1"/>
  <c r="C16" i="1" l="1"/>
  <c r="C74" i="1"/>
  <c r="C83" i="1" s="1"/>
  <c r="C86" i="1" s="1"/>
  <c r="C18" i="1"/>
  <c r="C25" i="1"/>
  <c r="C88" i="1" l="1"/>
  <c r="C91" i="1"/>
  <c r="C93" i="1" s="1"/>
  <c r="C21" i="1" l="1"/>
  <c r="C23" i="1" l="1"/>
</calcChain>
</file>

<file path=xl/sharedStrings.xml><?xml version="1.0" encoding="utf-8"?>
<sst xmlns="http://schemas.openxmlformats.org/spreadsheetml/2006/main" count="255" uniqueCount="118">
  <si>
    <t>Distribution Revenue</t>
  </si>
  <si>
    <t xml:space="preserve">Other Revenue </t>
  </si>
  <si>
    <t>Total revenue</t>
  </si>
  <si>
    <t>Cost of Goods Sold expenditure</t>
  </si>
  <si>
    <t>Total Gross Profit</t>
  </si>
  <si>
    <t>Total Expenditure</t>
  </si>
  <si>
    <t>Total Earnings before Interest, Tax, Depreciation &amp; Amortisation (EBITDA)</t>
  </si>
  <si>
    <t>Nominal Straight Line Depreciation</t>
  </si>
  <si>
    <t>Total Earnings before Interest &amp; Tax (EBIT)</t>
  </si>
  <si>
    <t>Revenue</t>
  </si>
  <si>
    <t>Expenditure</t>
  </si>
  <si>
    <t>Depreciation</t>
  </si>
  <si>
    <t>Supplementary Information</t>
  </si>
  <si>
    <t>Incentive Schemes</t>
  </si>
  <si>
    <t>other</t>
  </si>
  <si>
    <t>Total Revenue (penalties) allowed (deducted) through incentive schemes</t>
  </si>
  <si>
    <t>Customer Numbers</t>
  </si>
  <si>
    <t>Average Customer Numbers for regulatory year</t>
  </si>
  <si>
    <t>Year</t>
  </si>
  <si>
    <t>Network Service Provider</t>
  </si>
  <si>
    <t>DNSP</t>
  </si>
  <si>
    <t>TNSP</t>
  </si>
  <si>
    <t>Inflation Rate</t>
  </si>
  <si>
    <t>Total costs of goods sold expenditure</t>
  </si>
  <si>
    <t>Customer numbers at the start of the period</t>
  </si>
  <si>
    <t>Customer numbers at the end of the period</t>
  </si>
  <si>
    <t>Exclusive</t>
  </si>
  <si>
    <t>Inclusive</t>
  </si>
  <si>
    <t>Other Expenditure</t>
  </si>
  <si>
    <t>EBIT per Customer ($)</t>
  </si>
  <si>
    <t>pre-tax real wacc</t>
  </si>
  <si>
    <t>pre-tax nominal wacc</t>
  </si>
  <si>
    <t>Summary</t>
  </si>
  <si>
    <t>Return on Assets</t>
  </si>
  <si>
    <t>Detailed calculations</t>
  </si>
  <si>
    <t>NSP</t>
  </si>
  <si>
    <t>Row Description</t>
  </si>
  <si>
    <t>Value</t>
  </si>
  <si>
    <t>Operating expenditure</t>
  </si>
  <si>
    <t>Data range/updates</t>
  </si>
  <si>
    <t>Publication date</t>
  </si>
  <si>
    <t>Version</t>
  </si>
  <si>
    <t>VERSION RECORD</t>
  </si>
  <si>
    <t>Difference</t>
  </si>
  <si>
    <t>Returns from indexation of the RAB</t>
  </si>
  <si>
    <t>Returns from incentive scheme payments</t>
  </si>
  <si>
    <t>Returns on assets</t>
  </si>
  <si>
    <t>Financial performance data</t>
  </si>
  <si>
    <t>Distribution Network Service Provider Profitability Reporting - Detailed calculations</t>
  </si>
  <si>
    <t>The AER operates incentive schemes to  encourage specific efficient behaviours from NSPs. Under these schemes, NSPs earn rewards and in some cases penalties which can contribute to differences between allowed and actual returns.</t>
  </si>
  <si>
    <t>Revenue pass-throughs</t>
  </si>
  <si>
    <t>Detailed RoRE calculations</t>
  </si>
  <si>
    <t>Profit before tax</t>
  </si>
  <si>
    <t>Interest expense</t>
  </si>
  <si>
    <t>Tax Expense adjustments</t>
  </si>
  <si>
    <t xml:space="preserve">Depreciation </t>
  </si>
  <si>
    <t>Tax asset base depreciation</t>
  </si>
  <si>
    <t>Permanent differences due to capital expenditure</t>
  </si>
  <si>
    <t>Tax expense</t>
  </si>
  <si>
    <t>Tax rate</t>
  </si>
  <si>
    <t>Regulatory net profit after tax</t>
  </si>
  <si>
    <t>Adjusted profit before tax (pre-tax income)</t>
  </si>
  <si>
    <t>Interest bearing liabilities</t>
  </si>
  <si>
    <t>Regulated equity</t>
  </si>
  <si>
    <t>Net profit after tax</t>
  </si>
  <si>
    <t>Permanent differences due to adjustments to prior year returns</t>
  </si>
  <si>
    <t>Total taxable revenue and/or income for customer contributions and/or gifted assets</t>
  </si>
  <si>
    <t>Permanent differences due to disallowed interest expense</t>
  </si>
  <si>
    <t>Interest Bearing liabilities</t>
  </si>
  <si>
    <t>Value of Imputation credits</t>
  </si>
  <si>
    <t>Returns from imputation credits</t>
  </si>
  <si>
    <t>Indexation of interest bearing liabilities</t>
  </si>
  <si>
    <t>Return on regulated equity</t>
  </si>
  <si>
    <t xml:space="preserve">Allowed rate of return </t>
  </si>
  <si>
    <t>Allowed return on regulated equity</t>
  </si>
  <si>
    <t>Value of imputation credits</t>
  </si>
  <si>
    <t>allowed nominal return on regulated equity</t>
  </si>
  <si>
    <t>allowed real return on regulated equity</t>
  </si>
  <si>
    <t xml:space="preserve">Interest </t>
  </si>
  <si>
    <t>Interest rate</t>
  </si>
  <si>
    <t>Interest Rate</t>
  </si>
  <si>
    <t>Actual interest expense</t>
  </si>
  <si>
    <t>Benchmark interest rate</t>
  </si>
  <si>
    <t>Debt</t>
  </si>
  <si>
    <t>Tax loss used during regulatory year</t>
  </si>
  <si>
    <t>Illustrative model</t>
  </si>
  <si>
    <t>Example network</t>
  </si>
  <si>
    <r>
      <t xml:space="preserve">Source:
</t>
    </r>
    <r>
      <rPr>
        <sz val="10"/>
        <color theme="1"/>
        <rFont val="Arial"/>
        <family val="2"/>
      </rPr>
      <t>Information request</t>
    </r>
  </si>
  <si>
    <t>Returns from indexation of the capital asset base</t>
  </si>
  <si>
    <t>Unaccounted for gas</t>
  </si>
  <si>
    <t xml:space="preserve">Jurisdictional charges </t>
  </si>
  <si>
    <t>Jurisdictional charges</t>
  </si>
  <si>
    <t>Indexation of opening Capital Asset Base</t>
  </si>
  <si>
    <t>Efficiency carryover</t>
  </si>
  <si>
    <t>EBSS</t>
  </si>
  <si>
    <t>Opening Capital Asset Base (Nominal)</t>
  </si>
  <si>
    <t>Opening CAB in common real dollar terms (for calculating real returns on assets)</t>
  </si>
  <si>
    <t>Transmission Network Service Provider Profitability Reporting - Detailed calculations</t>
  </si>
  <si>
    <t>Users can select options from the drop-down lists above to view returns calculated including or excluding returns from CAB indexation and incentive scheme payments.</t>
  </si>
  <si>
    <t>Transmission Revenue</t>
  </si>
  <si>
    <t>Other cost of goods sold expenditure</t>
  </si>
  <si>
    <t>Gas Network Service Provider</t>
  </si>
  <si>
    <t xml:space="preserve">This workbook sets out our approach for calculating the return on regulated equity for fully regulated gas network service providers using illustrative data. </t>
  </si>
  <si>
    <t>Network Service Provider Profitability Reporting - Notes</t>
  </si>
  <si>
    <t>Returns from indexation of the capital asset base (CAB)</t>
  </si>
  <si>
    <t xml:space="preserve">Our regulatory framework is designed to target a real rate of return. Under our framework, network service providers (NSPs) are also compensated for actual inflation outcomes through indexation of the CAB. This is the process of inflating the CAB by CPI each year to preserve its value in real terms. Indexation of the CAB affects NSPs' future returns via the return on capital and return of capital building blocks. This model allows users to calculate the returns achieved by NSPs both including and excluding indexation of the CAB.  
</t>
  </si>
  <si>
    <r>
      <t xml:space="preserve">Source:
</t>
    </r>
    <r>
      <rPr>
        <sz val="10"/>
        <color theme="1"/>
        <rFont val="Arial"/>
        <family val="2"/>
      </rPr>
      <t>Annual RIN Financial - Income Statement - 2021</t>
    </r>
  </si>
  <si>
    <r>
      <t xml:space="preserve">Source:
</t>
    </r>
    <r>
      <rPr>
        <sz val="10"/>
        <color theme="1"/>
        <rFont val="Arial"/>
        <family val="2"/>
      </rPr>
      <t>Annual RIN Financial - Opex - 2021</t>
    </r>
  </si>
  <si>
    <r>
      <t xml:space="preserve">Source:
</t>
    </r>
    <r>
      <rPr>
        <sz val="10"/>
        <color theme="1"/>
        <rFont val="Arial"/>
        <family val="2"/>
      </rPr>
      <t xml:space="preserve">Roll Forward Model - Nominal straight line depreciation - </t>
    </r>
    <r>
      <rPr>
        <sz val="10"/>
        <rFont val="Arial"/>
        <family val="2"/>
      </rPr>
      <t>2021. For some NSPs, a Roll Forward Model with actuals may not be available and we will source interim data from the relevant proposed roll forward model (if available) or forecast data from the relevant post tax revenue model.</t>
    </r>
  </si>
  <si>
    <r>
      <t xml:space="preserve">Source:
</t>
    </r>
    <r>
      <rPr>
        <sz val="10"/>
        <color theme="1"/>
        <rFont val="Arial"/>
        <family val="2"/>
      </rPr>
      <t>Annual RIN - Revenue - 2021</t>
    </r>
  </si>
  <si>
    <r>
      <t xml:space="preserve">Source:
</t>
    </r>
    <r>
      <rPr>
        <sz val="10"/>
        <color theme="1"/>
        <rFont val="Arial"/>
        <family val="2"/>
      </rPr>
      <t>Annual RIN - Customer numbers - 2021</t>
    </r>
  </si>
  <si>
    <r>
      <t xml:space="preserve">Source:
</t>
    </r>
    <r>
      <rPr>
        <sz val="10"/>
        <color theme="1"/>
        <rFont val="Arial"/>
        <family val="2"/>
      </rPr>
      <t>Roll Forward Model - Opening asset base balance - 2021
Annual RIN - Assets - 2021</t>
    </r>
  </si>
  <si>
    <r>
      <t xml:space="preserve">Source:
</t>
    </r>
    <r>
      <rPr>
        <sz val="10"/>
        <color theme="1"/>
        <rFont val="Arial"/>
        <family val="2"/>
      </rPr>
      <t>Roll Forward Model - Inflation Rate -  2021</t>
    </r>
  </si>
  <si>
    <r>
      <t>Source:</t>
    </r>
    <r>
      <rPr>
        <sz val="10"/>
        <color theme="1"/>
        <rFont val="Arial"/>
        <family val="2"/>
      </rPr>
      <t xml:space="preserve">
Annual RIN Financial - Opex - 2021</t>
    </r>
  </si>
  <si>
    <r>
      <t xml:space="preserve">Source:
</t>
    </r>
    <r>
      <rPr>
        <sz val="10"/>
        <color theme="1"/>
        <rFont val="Arial"/>
        <family val="2"/>
      </rPr>
      <t xml:space="preserve">Roll Forward Model - Nominal straight line depreciation -  </t>
    </r>
    <r>
      <rPr>
        <sz val="10"/>
        <rFont val="Arial"/>
        <family val="2"/>
      </rPr>
      <t>2021. For some NSPs, a Roll Forward Model with actuals may not be available and we will source interim data from the relevant proposed roll forward model (if available) or forecast data from the relevant post tax revenue model.</t>
    </r>
  </si>
  <si>
    <r>
      <t xml:space="preserve">Source:
</t>
    </r>
    <r>
      <rPr>
        <sz val="10"/>
        <rFont val="Arial"/>
        <family val="2"/>
      </rPr>
      <t xml:space="preserve">Annual </t>
    </r>
    <r>
      <rPr>
        <sz val="10"/>
        <color theme="1"/>
        <rFont val="Arial"/>
        <family val="2"/>
      </rPr>
      <t>RIN - Revenue - 2021</t>
    </r>
  </si>
  <si>
    <r>
      <t xml:space="preserve">Source:
</t>
    </r>
    <r>
      <rPr>
        <sz val="10"/>
        <color theme="1"/>
        <rFont val="Arial"/>
        <family val="2"/>
      </rPr>
      <t>Roll Forward Model - Opening asset base balance - 2021
Where not available  - Post Tax Revenue Model (Return on debt updates) - Opening Regulatory Asset Base - 2021</t>
    </r>
  </si>
  <si>
    <r>
      <t xml:space="preserve">Source:
</t>
    </r>
    <r>
      <rPr>
        <sz val="10"/>
        <color theme="1"/>
        <rFont val="Arial"/>
        <family val="2"/>
      </rPr>
      <t>Roll Forward Model - Inflation Rate - 2021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</si>
</sst>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_(* #,##0.00_);_(* \(#,##0.00\);_(* &quot;-&quot;??_);_(@_)"/>
    <numFmt numFmtId="165" formatCode="_(* #,##0_);_(* \(#,##0\);_(* &quot;-&quot;_);_(@_)"/>
    <numFmt numFmtId="166" formatCode="_-* #,##0_-;\-* #,##0_-;_-* &quot;-&quot;??_-;_-@_-"/>
    <numFmt numFmtId="167" formatCode="#,##0;[Black]\(#,##0\)"/>
    <numFmt numFmtId="168" formatCode="_(* #,##0_);_(* \(#,##0\);_(* &quot;-&quot;??_);_(@_)"/>
    <numFmt numFmtId="169" formatCode="_([$€-2]* #,##0.00_);_([$€-2]* \(#,##0.00\);_([$€-2]* &quot;-&quot;??_)"/>
    <numFmt numFmtId="170" formatCode="#,##0.0000"/>
    <numFmt numFmtId="171" formatCode="0.000%"/>
  </numFmts>
  <fonts count="27">
    <font>
      <sz val="11"/>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b/>
      <sz val="14"/>
      <color theme="1"/>
      <name val="Calibri"/>
      <family val="2"/>
      <scheme val="minor"/>
    </font>
    <font>
      <b/>
      <sz val="12"/>
      <color theme="1"/>
      <name val="Calibri"/>
      <family val="2"/>
      <scheme val="minor"/>
    </font>
    <font>
      <b/>
      <sz val="16"/>
      <color theme="0"/>
      <name val="Calibri"/>
      <family val="2"/>
      <scheme val="minor"/>
    </font>
    <font>
      <b/>
      <sz val="14"/>
      <color theme="0"/>
      <name val="Calibri"/>
      <family val="2"/>
      <scheme val="minor"/>
    </font>
    <font>
      <sz val="10"/>
      <name val="Arial"/>
      <family val="2"/>
    </font>
    <font>
      <b/>
      <sz val="16"/>
      <color indexed="9"/>
      <name val="Arial"/>
      <family val="2"/>
    </font>
    <font>
      <sz val="10"/>
      <name val="Helv"/>
      <charset val="204"/>
    </font>
    <font>
      <sz val="14"/>
      <name val="System"/>
      <family val="2"/>
    </font>
    <font>
      <b/>
      <sz val="10"/>
      <name val="Arial"/>
      <family val="2"/>
    </font>
    <font>
      <sz val="12"/>
      <name val="Arial"/>
      <family val="2"/>
    </font>
    <font>
      <b/>
      <sz val="12"/>
      <name val="Arial"/>
      <family val="2"/>
    </font>
    <font>
      <sz val="22"/>
      <name val="Arial"/>
      <family val="2"/>
    </font>
    <font>
      <b/>
      <sz val="42"/>
      <name val="Arial"/>
      <family val="2"/>
    </font>
    <font>
      <sz val="26"/>
      <name val="Arial"/>
      <family val="2"/>
    </font>
    <font>
      <b/>
      <sz val="24"/>
      <name val="Arial"/>
      <family val="2"/>
    </font>
    <font>
      <sz val="36"/>
      <name val="Arial"/>
      <family val="2"/>
    </font>
    <font>
      <b/>
      <sz val="16"/>
      <color theme="0"/>
      <name val="Arial"/>
      <family val="2"/>
    </font>
    <font>
      <b/>
      <sz val="10"/>
      <color theme="1"/>
      <name val="Arial"/>
      <family val="2"/>
    </font>
    <font>
      <sz val="10"/>
      <color theme="1"/>
      <name val="Arial"/>
      <family val="2"/>
    </font>
    <font>
      <sz val="11"/>
      <color theme="1"/>
      <name val="Arial"/>
      <family val="2"/>
    </font>
    <font>
      <b/>
      <sz val="14"/>
      <color theme="1"/>
      <name val="Arial"/>
      <family val="2"/>
    </font>
    <font>
      <b/>
      <sz val="22"/>
      <color indexed="9"/>
      <name val="Arial"/>
      <family val="2"/>
    </font>
  </fonts>
  <fills count="15">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indexed="9"/>
        <bgColor indexed="64"/>
      </patternFill>
    </fill>
    <fill>
      <patternFill patternType="solid">
        <fgColor indexed="22"/>
        <bgColor indexed="64"/>
      </patternFill>
    </fill>
    <fill>
      <patternFill patternType="solid">
        <fgColor rgb="FFBFBFBF"/>
        <bgColor rgb="FF000000"/>
      </patternFill>
    </fill>
    <fill>
      <patternFill patternType="solid">
        <fgColor rgb="FFE0601F"/>
        <bgColor indexed="64"/>
      </patternFill>
    </fill>
    <fill>
      <patternFill patternType="solid">
        <fgColor rgb="FFF6D3C2"/>
        <bgColor indexed="64"/>
      </patternFill>
    </fill>
    <fill>
      <patternFill patternType="solid">
        <fgColor rgb="FFEA9164"/>
        <bgColor indexed="64"/>
      </patternFill>
    </fill>
    <fill>
      <patternFill patternType="solid">
        <fgColor rgb="FFFCE4D6"/>
        <bgColor indexed="64"/>
      </patternFill>
    </fill>
  </fills>
  <borders count="13">
    <border>
      <left/>
      <right/>
      <top/>
      <bottom/>
      <diagonal/>
    </border>
    <border>
      <left/>
      <right/>
      <top style="thin">
        <color auto="1"/>
      </top>
      <bottom style="medium">
        <color auto="1"/>
      </bottom>
      <diagonal/>
    </border>
    <border>
      <left/>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theme="0" tint="-0.499984740745262"/>
      </left>
      <right style="hair">
        <color theme="0" tint="-0.499984740745262"/>
      </right>
      <top style="hair">
        <color theme="0" tint="-0.499984740745262"/>
      </top>
      <bottom style="hair">
        <color theme="0" tint="-0.499984740745262"/>
      </bottom>
      <diagonal/>
    </border>
    <border>
      <left/>
      <right/>
      <top/>
      <bottom style="medium">
        <color auto="1"/>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s>
  <cellStyleXfs count="46">
    <xf numFmtId="0" fontId="0"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9" fillId="0" borderId="0"/>
    <xf numFmtId="169" fontId="9" fillId="0" borderId="0"/>
    <xf numFmtId="169" fontId="9" fillId="0" borderId="0"/>
    <xf numFmtId="0" fontId="11"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0" fillId="7" borderId="0">
      <alignment horizontal="left" vertical="center"/>
      <protection locked="0"/>
    </xf>
    <xf numFmtId="0" fontId="9" fillId="0" borderId="0" applyFill="0"/>
    <xf numFmtId="164" fontId="1" fillId="0" borderId="0" applyFont="0" applyFill="0" applyBorder="0" applyAlignment="0" applyProtection="0"/>
    <xf numFmtId="0" fontId="9" fillId="0" borderId="0"/>
    <xf numFmtId="0" fontId="9" fillId="8" borderId="0"/>
    <xf numFmtId="164" fontId="9" fillId="0" borderId="0" applyFont="0" applyFill="0" applyBorder="0" applyAlignment="0" applyProtection="0"/>
    <xf numFmtId="0" fontId="9" fillId="0" borderId="0"/>
    <xf numFmtId="165" fontId="9" fillId="9" borderId="0" applyNumberFormat="0" applyFont="0" applyBorder="0" applyAlignment="0">
      <alignment horizontal="right"/>
    </xf>
    <xf numFmtId="9" fontId="9" fillId="0" borderId="0" applyFont="0" applyFill="0" applyBorder="0" applyAlignment="0" applyProtection="0"/>
    <xf numFmtId="0" fontId="9" fillId="0" borderId="0"/>
    <xf numFmtId="164" fontId="1" fillId="0" borderId="0" applyFont="0" applyFill="0" applyBorder="0" applyAlignment="0" applyProtection="0"/>
    <xf numFmtId="164" fontId="1" fillId="0" borderId="0" applyFont="0" applyFill="0" applyBorder="0" applyAlignment="0" applyProtection="0"/>
    <xf numFmtId="164" fontId="9" fillId="0" borderId="0" applyFont="0" applyFill="0" applyBorder="0" applyAlignment="0" applyProtection="0"/>
    <xf numFmtId="165" fontId="9" fillId="9" borderId="0" applyNumberFormat="0" applyFont="0" applyBorder="0" applyAlignment="0">
      <alignment horizontal="right"/>
    </xf>
    <xf numFmtId="164" fontId="1" fillId="0" borderId="0" applyFont="0" applyFill="0" applyBorder="0" applyAlignment="0" applyProtection="0"/>
    <xf numFmtId="164" fontId="1" fillId="0" borderId="0" applyFont="0" applyFill="0" applyBorder="0" applyAlignment="0" applyProtection="0"/>
    <xf numFmtId="0" fontId="13" fillId="10" borderId="12" applyBorder="0" applyProtection="0">
      <alignment vertical="center"/>
    </xf>
    <xf numFmtId="0" fontId="9" fillId="0" borderId="0"/>
    <xf numFmtId="0" fontId="9" fillId="0" borderId="0"/>
    <xf numFmtId="164" fontId="1" fillId="0" borderId="0" applyFont="0" applyFill="0" applyBorder="0" applyAlignment="0" applyProtection="0"/>
  </cellStyleXfs>
  <cellXfs count="129">
    <xf numFmtId="0" fontId="0" fillId="0" borderId="0" xfId="0"/>
    <xf numFmtId="0" fontId="2" fillId="0" borderId="0" xfId="0" applyFont="1"/>
    <xf numFmtId="0" fontId="4" fillId="3" borderId="8" xfId="0" applyFont="1" applyFill="1" applyBorder="1" applyAlignment="1">
      <alignment horizontal="center"/>
    </xf>
    <xf numFmtId="0" fontId="4" fillId="0" borderId="0" xfId="0" applyFont="1"/>
    <xf numFmtId="4" fontId="0" fillId="0" borderId="0" xfId="0" applyNumberFormat="1"/>
    <xf numFmtId="0" fontId="5" fillId="4" borderId="0" xfId="0" applyFont="1" applyFill="1" applyBorder="1"/>
    <xf numFmtId="0" fontId="6" fillId="0" borderId="0" xfId="0" applyFont="1"/>
    <xf numFmtId="0" fontId="7" fillId="6" borderId="1" xfId="0" applyFont="1" applyFill="1" applyBorder="1"/>
    <xf numFmtId="0" fontId="8" fillId="6" borderId="1" xfId="0" applyFont="1" applyFill="1" applyBorder="1"/>
    <xf numFmtId="0" fontId="0" fillId="0" borderId="0" xfId="0"/>
    <xf numFmtId="0" fontId="3" fillId="5" borderId="8" xfId="0" applyFont="1" applyFill="1" applyBorder="1" applyAlignment="1">
      <alignment horizontal="center"/>
    </xf>
    <xf numFmtId="0" fontId="9" fillId="0" borderId="0" xfId="43"/>
    <xf numFmtId="0" fontId="9" fillId="8" borderId="0" xfId="43" applyFill="1"/>
    <xf numFmtId="0" fontId="9" fillId="4" borderId="0" xfId="43" applyFill="1"/>
    <xf numFmtId="17" fontId="9" fillId="4" borderId="0" xfId="43" quotePrefix="1" applyNumberFormat="1" applyFont="1" applyFill="1" applyBorder="1"/>
    <xf numFmtId="0" fontId="9" fillId="4" borderId="0" xfId="43" applyFont="1" applyFill="1" applyBorder="1" applyAlignment="1">
      <alignment horizontal="left"/>
    </xf>
    <xf numFmtId="0" fontId="9" fillId="4" borderId="0" xfId="43" applyFont="1" applyFill="1"/>
    <xf numFmtId="17" fontId="9" fillId="4" borderId="0" xfId="44" quotePrefix="1" applyNumberFormat="1" applyFont="1" applyFill="1" applyBorder="1"/>
    <xf numFmtId="49" fontId="9" fillId="4" borderId="0" xfId="44" quotePrefix="1" applyNumberFormat="1" applyFont="1" applyFill="1" applyBorder="1"/>
    <xf numFmtId="0" fontId="9" fillId="4" borderId="0" xfId="44" applyFont="1" applyFill="1" applyBorder="1" applyAlignment="1">
      <alignment horizontal="left"/>
    </xf>
    <xf numFmtId="0" fontId="9" fillId="4" borderId="0" xfId="44" applyFont="1" applyFill="1" applyBorder="1"/>
    <xf numFmtId="0" fontId="9" fillId="4" borderId="2" xfId="43" applyFont="1" applyFill="1" applyBorder="1"/>
    <xf numFmtId="0" fontId="14" fillId="4" borderId="0" xfId="43" applyFont="1" applyFill="1"/>
    <xf numFmtId="0" fontId="15" fillId="4" borderId="0" xfId="43" applyFont="1" applyFill="1"/>
    <xf numFmtId="0" fontId="13" fillId="4" borderId="0" xfId="43" applyFont="1" applyFill="1"/>
    <xf numFmtId="0" fontId="9" fillId="4" borderId="0" xfId="44" applyFill="1"/>
    <xf numFmtId="0" fontId="9" fillId="4" borderId="0" xfId="44" applyFont="1" applyFill="1"/>
    <xf numFmtId="0" fontId="17" fillId="4" borderId="0" xfId="43" applyFont="1" applyFill="1" applyAlignment="1">
      <alignment vertical="center"/>
    </xf>
    <xf numFmtId="0" fontId="18" fillId="4" borderId="0" xfId="43" applyFont="1" applyFill="1" applyAlignment="1">
      <alignment vertical="center"/>
    </xf>
    <xf numFmtId="0" fontId="19" fillId="8" borderId="0" xfId="43" applyFont="1" applyFill="1"/>
    <xf numFmtId="0" fontId="18" fillId="8" borderId="0" xfId="43" applyFont="1" applyFill="1" applyAlignment="1">
      <alignment vertical="center"/>
    </xf>
    <xf numFmtId="0" fontId="20" fillId="8" borderId="0" xfId="43" applyFont="1" applyFill="1"/>
    <xf numFmtId="0" fontId="9" fillId="8" borderId="0" xfId="43" applyFont="1" applyFill="1"/>
    <xf numFmtId="0" fontId="0" fillId="0" borderId="0" xfId="0" applyAlignment="1">
      <alignment horizontal="left"/>
    </xf>
    <xf numFmtId="4" fontId="2" fillId="0" borderId="0" xfId="1" applyNumberFormat="1" applyFont="1"/>
    <xf numFmtId="4" fontId="0" fillId="0" borderId="0" xfId="0" applyNumberFormat="1" applyProtection="1"/>
    <xf numFmtId="4" fontId="0" fillId="0" borderId="0" xfId="1" applyNumberFormat="1" applyFont="1"/>
    <xf numFmtId="0" fontId="0" fillId="0" borderId="0" xfId="0" applyFont="1" applyAlignment="1">
      <alignment horizontal="right"/>
    </xf>
    <xf numFmtId="166" fontId="0" fillId="0" borderId="0" xfId="1" applyNumberFormat="1" applyFont="1" applyAlignment="1">
      <alignment horizontal="right"/>
    </xf>
    <xf numFmtId="2" fontId="0" fillId="0" borderId="0" xfId="2" applyNumberFormat="1" applyFont="1"/>
    <xf numFmtId="171" fontId="0" fillId="0" borderId="0" xfId="2" applyNumberFormat="1" applyFont="1"/>
    <xf numFmtId="2" fontId="0" fillId="0" borderId="0" xfId="0" applyNumberFormat="1"/>
    <xf numFmtId="0" fontId="2" fillId="0" borderId="0" xfId="0" applyFont="1" applyAlignment="1"/>
    <xf numFmtId="0" fontId="0" fillId="0" borderId="0" xfId="0" applyAlignment="1"/>
    <xf numFmtId="0" fontId="0" fillId="0" borderId="0" xfId="0" applyFont="1" applyAlignment="1"/>
    <xf numFmtId="0" fontId="9" fillId="4" borderId="0" xfId="43" applyFill="1" applyAlignment="1">
      <alignment wrapText="1"/>
    </xf>
    <xf numFmtId="0" fontId="21" fillId="11" borderId="0" xfId="0" applyFont="1" applyFill="1" applyAlignment="1">
      <alignment vertical="center"/>
    </xf>
    <xf numFmtId="0" fontId="22" fillId="0" borderId="0" xfId="0" applyFont="1"/>
    <xf numFmtId="0" fontId="23" fillId="0" borderId="0" xfId="0" applyFont="1"/>
    <xf numFmtId="0" fontId="23" fillId="12" borderId="8" xfId="0" applyFont="1" applyFill="1" applyBorder="1" applyAlignment="1">
      <alignment horizontal="center"/>
    </xf>
    <xf numFmtId="0" fontId="23" fillId="0" borderId="0" xfId="0" applyFont="1" applyAlignment="1">
      <alignment horizontal="center"/>
    </xf>
    <xf numFmtId="0" fontId="24" fillId="0" borderId="0" xfId="0" applyFont="1"/>
    <xf numFmtId="0" fontId="25" fillId="13" borderId="0" xfId="0" applyFont="1" applyFill="1"/>
    <xf numFmtId="0" fontId="22" fillId="0" borderId="9" xfId="0" applyFont="1" applyBorder="1"/>
    <xf numFmtId="0" fontId="22" fillId="0" borderId="9" xfId="3" applyNumberFormat="1" applyFont="1" applyBorder="1"/>
    <xf numFmtId="0" fontId="22" fillId="0" borderId="0" xfId="0" applyFont="1" applyBorder="1"/>
    <xf numFmtId="0" fontId="23" fillId="0" borderId="0" xfId="0" applyFont="1" applyFill="1"/>
    <xf numFmtId="10" fontId="23" fillId="0" borderId="0" xfId="2" applyNumberFormat="1" applyFont="1" applyFill="1"/>
    <xf numFmtId="10" fontId="23" fillId="0" borderId="0" xfId="2" applyNumberFormat="1" applyFont="1"/>
    <xf numFmtId="0" fontId="23" fillId="0" borderId="1" xfId="0" applyFont="1" applyFill="1" applyBorder="1"/>
    <xf numFmtId="10" fontId="23" fillId="0" borderId="1" xfId="2" applyNumberFormat="1" applyFont="1" applyBorder="1"/>
    <xf numFmtId="10" fontId="23" fillId="0" borderId="0" xfId="0" applyNumberFormat="1" applyFont="1"/>
    <xf numFmtId="0" fontId="22" fillId="0" borderId="1" xfId="0" applyFont="1" applyBorder="1"/>
    <xf numFmtId="167" fontId="23" fillId="0" borderId="0" xfId="1" applyNumberFormat="1" applyFont="1"/>
    <xf numFmtId="0" fontId="23" fillId="0" borderId="1" xfId="0" applyFont="1" applyBorder="1"/>
    <xf numFmtId="167" fontId="23" fillId="0" borderId="1" xfId="1" applyNumberFormat="1" applyFont="1" applyBorder="1"/>
    <xf numFmtId="166" fontId="23" fillId="0" borderId="0" xfId="1" applyNumberFormat="1" applyFont="1"/>
    <xf numFmtId="167" fontId="23" fillId="0" borderId="0" xfId="0" applyNumberFormat="1" applyFont="1"/>
    <xf numFmtId="0" fontId="23" fillId="0" borderId="2" xfId="0" applyFont="1" applyBorder="1"/>
    <xf numFmtId="167" fontId="23" fillId="0" borderId="2" xfId="1" applyNumberFormat="1" applyFont="1" applyFill="1" applyBorder="1" applyAlignment="1">
      <alignment horizontal="right"/>
    </xf>
    <xf numFmtId="166" fontId="23" fillId="0" borderId="0" xfId="0" applyNumberFormat="1" applyFont="1"/>
    <xf numFmtId="0" fontId="23" fillId="0" borderId="0" xfId="0" applyFont="1" applyBorder="1"/>
    <xf numFmtId="0" fontId="23" fillId="0" borderId="4" xfId="0" applyFont="1" applyBorder="1"/>
    <xf numFmtId="167" fontId="23" fillId="0" borderId="4" xfId="1" applyNumberFormat="1" applyFont="1" applyBorder="1"/>
    <xf numFmtId="9" fontId="23" fillId="0" borderId="0" xfId="2" applyFont="1"/>
    <xf numFmtId="3" fontId="23" fillId="0" borderId="0" xfId="0" applyNumberFormat="1" applyFont="1"/>
    <xf numFmtId="167" fontId="23" fillId="0" borderId="0" xfId="1" applyNumberFormat="1" applyFont="1" applyBorder="1"/>
    <xf numFmtId="3" fontId="23" fillId="0" borderId="1" xfId="1" applyNumberFormat="1" applyFont="1" applyBorder="1"/>
    <xf numFmtId="0" fontId="23" fillId="0" borderId="9" xfId="0" applyFont="1" applyBorder="1"/>
    <xf numFmtId="167" fontId="23" fillId="0" borderId="9" xfId="1" applyNumberFormat="1" applyFont="1" applyBorder="1"/>
    <xf numFmtId="166" fontId="23" fillId="0" borderId="1" xfId="1" applyNumberFormat="1" applyFont="1" applyBorder="1"/>
    <xf numFmtId="168" fontId="23" fillId="0" borderId="0" xfId="1" applyNumberFormat="1" applyFont="1" applyBorder="1"/>
    <xf numFmtId="0" fontId="23" fillId="0" borderId="9" xfId="0" applyFont="1" applyFill="1" applyBorder="1"/>
    <xf numFmtId="168" fontId="23" fillId="0" borderId="9" xfId="1" applyNumberFormat="1" applyFont="1" applyBorder="1"/>
    <xf numFmtId="168" fontId="23" fillId="0" borderId="0" xfId="0" applyNumberFormat="1" applyFont="1"/>
    <xf numFmtId="0" fontId="23" fillId="0" borderId="0" xfId="0" applyFont="1" applyFill="1" applyBorder="1"/>
    <xf numFmtId="164" fontId="24" fillId="0" borderId="0" xfId="0" applyNumberFormat="1" applyFont="1"/>
    <xf numFmtId="2" fontId="23" fillId="0" borderId="9" xfId="3" applyNumberFormat="1" applyFont="1" applyBorder="1"/>
    <xf numFmtId="170" fontId="23" fillId="0" borderId="0" xfId="1" applyNumberFormat="1" applyFont="1" applyBorder="1"/>
    <xf numFmtId="0" fontId="22" fillId="0" borderId="9" xfId="1" applyNumberFormat="1" applyFont="1" applyBorder="1"/>
    <xf numFmtId="0" fontId="13" fillId="4" borderId="0" xfId="0" applyFont="1" applyFill="1" applyBorder="1" applyAlignment="1">
      <alignment horizontal="left" vertical="top" wrapText="1"/>
    </xf>
    <xf numFmtId="0" fontId="9" fillId="13" borderId="3" xfId="43" applyFill="1" applyBorder="1"/>
    <xf numFmtId="0" fontId="9" fillId="13" borderId="4" xfId="43" applyFill="1" applyBorder="1"/>
    <xf numFmtId="0" fontId="9" fillId="13" borderId="5" xfId="43" applyFill="1" applyBorder="1"/>
    <xf numFmtId="0" fontId="26" fillId="13" borderId="10" xfId="43" applyFont="1" applyFill="1" applyBorder="1"/>
    <xf numFmtId="0" fontId="9" fillId="13" borderId="0" xfId="43" applyFill="1" applyBorder="1"/>
    <xf numFmtId="0" fontId="16" fillId="13" borderId="0" xfId="43" applyFont="1" applyFill="1" applyBorder="1"/>
    <xf numFmtId="0" fontId="9" fillId="13" borderId="11" xfId="43" applyFill="1" applyBorder="1"/>
    <xf numFmtId="0" fontId="9" fillId="13" borderId="10" xfId="43" applyFill="1" applyBorder="1"/>
    <xf numFmtId="0" fontId="15" fillId="13" borderId="0" xfId="43" applyFont="1" applyFill="1" applyBorder="1"/>
    <xf numFmtId="0" fontId="9" fillId="13" borderId="6" xfId="43" applyFill="1" applyBorder="1"/>
    <xf numFmtId="0" fontId="9" fillId="13" borderId="2" xfId="43" applyFill="1" applyBorder="1"/>
    <xf numFmtId="0" fontId="9" fillId="13" borderId="7" xfId="43" applyFill="1" applyBorder="1"/>
    <xf numFmtId="0" fontId="18" fillId="4" borderId="0" xfId="43" applyFont="1" applyFill="1" applyAlignment="1">
      <alignment horizontal="center" vertical="center"/>
    </xf>
    <xf numFmtId="0" fontId="14" fillId="4" borderId="0" xfId="44" applyFont="1" applyFill="1" applyAlignment="1">
      <alignment horizontal="left" vertical="center" wrapText="1"/>
    </xf>
    <xf numFmtId="0" fontId="17" fillId="4" borderId="0" xfId="43" applyFont="1" applyFill="1" applyAlignment="1">
      <alignment horizontal="center" vertical="center"/>
    </xf>
    <xf numFmtId="0" fontId="4" fillId="2" borderId="3" xfId="0" applyFont="1" applyFill="1" applyBorder="1" applyAlignment="1">
      <alignment horizontal="left" wrapText="1"/>
    </xf>
    <xf numFmtId="0" fontId="4" fillId="2" borderId="4" xfId="0" applyFont="1" applyFill="1" applyBorder="1" applyAlignment="1">
      <alignment horizontal="left" wrapText="1"/>
    </xf>
    <xf numFmtId="0" fontId="4" fillId="2" borderId="5" xfId="0" applyFont="1" applyFill="1" applyBorder="1" applyAlignment="1">
      <alignment horizontal="left" wrapText="1"/>
    </xf>
    <xf numFmtId="0" fontId="4" fillId="2" borderId="10" xfId="0" applyFont="1" applyFill="1" applyBorder="1" applyAlignment="1">
      <alignment horizontal="left" wrapText="1"/>
    </xf>
    <xf numFmtId="0" fontId="4" fillId="2" borderId="0" xfId="0" applyFont="1" applyFill="1" applyBorder="1" applyAlignment="1">
      <alignment horizontal="left" wrapText="1"/>
    </xf>
    <xf numFmtId="0" fontId="4" fillId="2" borderId="11" xfId="0" applyFont="1" applyFill="1" applyBorder="1" applyAlignment="1">
      <alignment horizontal="left" wrapText="1"/>
    </xf>
    <xf numFmtId="0" fontId="4" fillId="2" borderId="6" xfId="0" applyFont="1" applyFill="1" applyBorder="1" applyAlignment="1">
      <alignment horizontal="left" wrapText="1"/>
    </xf>
    <xf numFmtId="0" fontId="4" fillId="2" borderId="2" xfId="0" applyFont="1" applyFill="1" applyBorder="1" applyAlignment="1">
      <alignment horizontal="left" wrapText="1"/>
    </xf>
    <xf numFmtId="0" fontId="4" fillId="2" borderId="7" xfId="0" applyFont="1" applyFill="1" applyBorder="1" applyAlignment="1">
      <alignment horizontal="left" wrapText="1"/>
    </xf>
    <xf numFmtId="0" fontId="4" fillId="14" borderId="3" xfId="0" applyFont="1" applyFill="1" applyBorder="1" applyAlignment="1">
      <alignment horizontal="left" vertical="center" wrapText="1"/>
    </xf>
    <xf numFmtId="0" fontId="4" fillId="14" borderId="4" xfId="0" applyFont="1" applyFill="1" applyBorder="1" applyAlignment="1">
      <alignment horizontal="left" vertical="center" wrapText="1"/>
    </xf>
    <xf numFmtId="0" fontId="4" fillId="14" borderId="5" xfId="0" applyFont="1" applyFill="1" applyBorder="1" applyAlignment="1">
      <alignment horizontal="left" vertical="center" wrapText="1"/>
    </xf>
    <xf numFmtId="0" fontId="4" fillId="14" borderId="10" xfId="0" applyFont="1" applyFill="1" applyBorder="1" applyAlignment="1">
      <alignment horizontal="left" vertical="center" wrapText="1"/>
    </xf>
    <xf numFmtId="0" fontId="4" fillId="14" borderId="0" xfId="0" applyFont="1" applyFill="1" applyBorder="1" applyAlignment="1">
      <alignment horizontal="left" vertical="center" wrapText="1"/>
    </xf>
    <xf numFmtId="0" fontId="4" fillId="14" borderId="11" xfId="0" applyFont="1" applyFill="1" applyBorder="1" applyAlignment="1">
      <alignment horizontal="left" vertical="center" wrapText="1"/>
    </xf>
    <xf numFmtId="0" fontId="4" fillId="14" borderId="6" xfId="0" applyFont="1" applyFill="1" applyBorder="1" applyAlignment="1">
      <alignment horizontal="left" vertical="center" wrapText="1"/>
    </xf>
    <xf numFmtId="0" fontId="4" fillId="14" borderId="2" xfId="0" applyFont="1" applyFill="1" applyBorder="1" applyAlignment="1">
      <alignment horizontal="left" vertical="center" wrapText="1"/>
    </xf>
    <xf numFmtId="0" fontId="4" fillId="14" borderId="7" xfId="0" applyFont="1" applyFill="1" applyBorder="1" applyAlignment="1">
      <alignment horizontal="left" vertical="center" wrapText="1"/>
    </xf>
    <xf numFmtId="0" fontId="22" fillId="0" borderId="0" xfId="0" applyFont="1" applyAlignment="1">
      <alignment horizontal="left" vertical="center" wrapText="1"/>
    </xf>
    <xf numFmtId="0" fontId="13" fillId="12" borderId="3" xfId="0" applyFont="1" applyFill="1" applyBorder="1" applyAlignment="1">
      <alignment horizontal="left" vertical="top" wrapText="1"/>
    </xf>
    <xf numFmtId="0" fontId="13" fillId="12" borderId="5" xfId="0" applyFont="1" applyFill="1" applyBorder="1" applyAlignment="1">
      <alignment horizontal="left" vertical="top" wrapText="1"/>
    </xf>
    <xf numFmtId="0" fontId="13" fillId="12" borderId="6" xfId="0" applyFont="1" applyFill="1" applyBorder="1" applyAlignment="1">
      <alignment horizontal="left" vertical="top" wrapText="1"/>
    </xf>
    <xf numFmtId="0" fontId="13" fillId="12" borderId="7" xfId="0" applyFont="1" applyFill="1" applyBorder="1" applyAlignment="1">
      <alignment horizontal="left" vertical="top" wrapText="1"/>
    </xf>
  </cellXfs>
  <cellStyles count="46">
    <cellStyle name=" 1" xfId="4" xr:uid="{00000000-0005-0000-0000-000000000000}"/>
    <cellStyle name=" 1 2" xfId="6" xr:uid="{00000000-0005-0000-0000-000001000000}"/>
    <cellStyle name=" 1 2 2" xfId="8" xr:uid="{00000000-0005-0000-0000-000002000000}"/>
    <cellStyle name=" 1 3" xfId="5" xr:uid="{00000000-0005-0000-0000-000003000000}"/>
    <cellStyle name=" 1 3 2" xfId="25" xr:uid="{00000000-0005-0000-0000-000004000000}"/>
    <cellStyle name=" 1 4" xfId="7" xr:uid="{00000000-0005-0000-0000-000005000000}"/>
    <cellStyle name="_3GIS model v2.77_Distribution Business_Retail Fin Perform " xfId="9" xr:uid="{00000000-0005-0000-0000-000006000000}"/>
    <cellStyle name="_3GIS model v2.77_Fleet Overhead Costs 2_Retail Fin Perform " xfId="10" xr:uid="{00000000-0005-0000-0000-000007000000}"/>
    <cellStyle name="_3GIS model v2.77_Fleet Overhead Costs_Retail Fin Perform " xfId="11" xr:uid="{00000000-0005-0000-0000-000008000000}"/>
    <cellStyle name="_3GIS model v2.77_Forecast 2_Retail Fin Perform " xfId="12" xr:uid="{00000000-0005-0000-0000-000009000000}"/>
    <cellStyle name="_3GIS model v2.77_Forecast_Retail Fin Perform " xfId="13" xr:uid="{00000000-0005-0000-0000-00000A000000}"/>
    <cellStyle name="_3GIS model v2.77_Funding &amp; Cashflow_1_Retail Fin Perform " xfId="14" xr:uid="{00000000-0005-0000-0000-00000B000000}"/>
    <cellStyle name="_3GIS model v2.77_Funding &amp; Cashflow_Retail Fin Perform " xfId="15" xr:uid="{00000000-0005-0000-0000-00000C000000}"/>
    <cellStyle name="_3GIS model v2.77_Group P&amp;L_1_Retail Fin Perform " xfId="16" xr:uid="{00000000-0005-0000-0000-00000D000000}"/>
    <cellStyle name="_3GIS model v2.77_Group P&amp;L_Retail Fin Perform " xfId="17" xr:uid="{00000000-0005-0000-0000-00000E000000}"/>
    <cellStyle name="_3GIS model v2.77_Opening  Detailed BS_Retail Fin Perform " xfId="18" xr:uid="{00000000-0005-0000-0000-00000F000000}"/>
    <cellStyle name="_3GIS model v2.77_OUTPUT DB_Retail Fin Perform " xfId="19" xr:uid="{00000000-0005-0000-0000-000010000000}"/>
    <cellStyle name="_3GIS model v2.77_OUTPUT EB_Retail Fin Perform " xfId="20" xr:uid="{00000000-0005-0000-0000-000011000000}"/>
    <cellStyle name="_3GIS model v2.77_Report_Retail Fin Perform " xfId="21" xr:uid="{00000000-0005-0000-0000-000012000000}"/>
    <cellStyle name="_3GIS model v2.77_Retail Fin Perform " xfId="22" xr:uid="{00000000-0005-0000-0000-000013000000}"/>
    <cellStyle name="_3GIS model v2.77_Sheet2 2_Retail Fin Perform " xfId="23" xr:uid="{00000000-0005-0000-0000-000014000000}"/>
    <cellStyle name="_3GIS model v2.77_Sheet2_Retail Fin Perform " xfId="24" xr:uid="{00000000-0005-0000-0000-000015000000}"/>
    <cellStyle name="Blockout 2" xfId="33" xr:uid="{00000000-0005-0000-0000-000016000000}"/>
    <cellStyle name="Blockout 2 2" xfId="39" xr:uid="{00000000-0005-0000-0000-000017000000}"/>
    <cellStyle name="Comma" xfId="1" builtinId="3"/>
    <cellStyle name="Comma 2" xfId="3" xr:uid="{00000000-0005-0000-0000-000019000000}"/>
    <cellStyle name="Comma 2 2" xfId="36" xr:uid="{00000000-0005-0000-0000-00001A000000}"/>
    <cellStyle name="Comma 3" xfId="31" xr:uid="{00000000-0005-0000-0000-00001B000000}"/>
    <cellStyle name="Comma 3 2" xfId="38" xr:uid="{00000000-0005-0000-0000-00001C000000}"/>
    <cellStyle name="Comma 4" xfId="28" xr:uid="{00000000-0005-0000-0000-00001D000000}"/>
    <cellStyle name="Comma 4 2" xfId="37" xr:uid="{00000000-0005-0000-0000-00001E000000}"/>
    <cellStyle name="Comma 5" xfId="40" xr:uid="{00000000-0005-0000-0000-00001F000000}"/>
    <cellStyle name="Comma 6" xfId="41" xr:uid="{00000000-0005-0000-0000-000020000000}"/>
    <cellStyle name="Comma 86" xfId="45" xr:uid="{00000000-0005-0000-0000-000021000000}"/>
    <cellStyle name="dms_3" xfId="42" xr:uid="{00000000-0005-0000-0000-000022000000}"/>
    <cellStyle name="Normal" xfId="0" builtinId="0"/>
    <cellStyle name="Normal 10" xfId="32" xr:uid="{00000000-0005-0000-0000-000024000000}"/>
    <cellStyle name="Normal 114" xfId="27" xr:uid="{00000000-0005-0000-0000-000025000000}"/>
    <cellStyle name="Normal 2" xfId="29" xr:uid="{00000000-0005-0000-0000-000026000000}"/>
    <cellStyle name="Normal 3" xfId="35" xr:uid="{00000000-0005-0000-0000-000027000000}"/>
    <cellStyle name="Normal 36" xfId="43" xr:uid="{00000000-0005-0000-0000-000028000000}"/>
    <cellStyle name="Normal 36 2" xfId="44" xr:uid="{00000000-0005-0000-0000-000029000000}"/>
    <cellStyle name="Normal 51" xfId="30" xr:uid="{00000000-0005-0000-0000-00002A000000}"/>
    <cellStyle name="Percent" xfId="2" builtinId="5"/>
    <cellStyle name="Percent 2" xfId="34" xr:uid="{00000000-0005-0000-0000-00002C000000}"/>
    <cellStyle name="RIN_TB2" xfId="26" xr:uid="{00000000-0005-0000-0000-00002D000000}"/>
  </cellStyles>
  <dxfs count="3">
    <dxf>
      <font>
        <b/>
        <i val="0"/>
        <color theme="0"/>
      </font>
      <fill>
        <patternFill>
          <bgColor theme="9" tint="-0.499984740745262"/>
        </patternFill>
      </fill>
    </dxf>
    <dxf>
      <font>
        <color theme="0"/>
      </font>
      <fill>
        <patternFill>
          <bgColor theme="8" tint="-0.24994659260841701"/>
        </patternFill>
      </fill>
    </dxf>
    <dxf>
      <font>
        <b/>
        <i val="0"/>
        <color theme="0"/>
      </font>
      <fill>
        <patternFill>
          <bgColor theme="8" tint="-0.499984740745262"/>
        </patternFill>
      </fill>
    </dxf>
  </dxfs>
  <tableStyles count="3" defaultTableStyle="TableStyleMedium2" defaultPivotStyle="PivotStyleLight16">
    <tableStyle name="Slicer Style 1" pivot="0" table="0" count="4" xr9:uid="{00000000-0011-0000-FFFF-FFFF00000000}">
      <tableStyleElement type="headerRow" dxfId="2"/>
    </tableStyle>
    <tableStyle name="Slicer Style 2" pivot="0" table="0" count="1" xr9:uid="{00000000-0011-0000-FFFF-FFFF01000000}">
      <tableStyleElement type="wholeTable" dxfId="1"/>
    </tableStyle>
    <tableStyle name="Slicer Style 3" pivot="0" table="0" count="4" xr9:uid="{00000000-0011-0000-FFFF-FFFF02000000}">
      <tableStyleElement type="headerRow" dxfId="0"/>
    </tableStyle>
  </tableStyles>
  <colors>
    <mruColors>
      <color rgb="FFEA9164"/>
      <color rgb="FFFCE4D6"/>
      <color rgb="FFF6D3C2"/>
      <color rgb="FFE0601F"/>
      <color rgb="FF5F9E88"/>
      <color rgb="FF554741"/>
    </mruColors>
  </colors>
  <extLst>
    <ext xmlns:x14="http://schemas.microsoft.com/office/spreadsheetml/2009/9/main" uri="{46F421CA-312F-682f-3DD2-61675219B42D}">
      <x14:dxfs count="6">
        <dxf>
          <fill>
            <patternFill>
              <bgColor theme="9" tint="0.39994506668294322"/>
            </patternFill>
          </fill>
        </dxf>
        <dxf>
          <fill>
            <patternFill>
              <bgColor theme="9" tint="0.79998168889431442"/>
            </patternFill>
          </fill>
        </dxf>
        <dxf>
          <fill>
            <patternFill>
              <bgColor theme="9" tint="0.39994506668294322"/>
            </patternFill>
          </fill>
        </dxf>
        <dxf>
          <fill>
            <patternFill>
              <fgColor theme="8" tint="0.39994506668294322"/>
            </patternFill>
          </fill>
        </dxf>
        <dxf>
          <fill>
            <patternFill>
              <bgColor theme="8" tint="0.79998168889431442"/>
            </patternFill>
          </fill>
        </dxf>
        <dxf>
          <fill>
            <patternFill>
              <bgColor theme="8" tint="0.39994506668294322"/>
            </patternFill>
          </fill>
        </dxf>
      </x14:dxfs>
    </ext>
    <ext xmlns:x14="http://schemas.microsoft.com/office/spreadsheetml/2009/9/main" uri="{EB79DEF2-80B8-43e5-95BD-54CBDDF9020C}">
      <x14:slicerStyles defaultSlicerStyle="SlicerStyleLight1">
        <x14:slicerStyle name="Slicer Style 1">
          <x14:slicerStyleElements>
            <x14:slicerStyleElement type="selectedItemWithData" dxfId="5"/>
            <x14:slicerStyleElement type="hoveredUnselectedItemWithData" dxfId="4"/>
            <x14:slicerStyleElement type="hoveredSelectedItemWithData" dxfId="3"/>
          </x14:slicerStyleElements>
        </x14:slicerStyle>
        <x14:slicerStyle name="Slicer Style 2"/>
        <x14:slicerStyle name="Slicer Style 3">
          <x14:slicerStyleElements>
            <x14:slicerStyleElement type="selectedItemWithData" dxfId="2"/>
            <x14:slicerStyleElement type="hoveredUnselectedItemWithData" dxfId="1"/>
            <x14:slicerStyleElement type="hoveredSelectedItemWith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119063</xdr:colOff>
      <xdr:row>0</xdr:row>
      <xdr:rowOff>139700</xdr:rowOff>
    </xdr:from>
    <xdr:to>
      <xdr:col>3</xdr:col>
      <xdr:colOff>163185</xdr:colOff>
      <xdr:row>0</xdr:row>
      <xdr:rowOff>532525</xdr:rowOff>
    </xdr:to>
    <xdr:pic>
      <xdr:nvPicPr>
        <xdr:cNvPr id="3" name="Picture 2">
          <a:extLst>
            <a:ext uri="{FF2B5EF4-FFF2-40B4-BE49-F238E27FC236}">
              <a16:creationId xmlns:a16="http://schemas.microsoft.com/office/drawing/2014/main" id="{A15B15CC-438E-4B38-AB5F-DD2848A8D902}"/>
            </a:ext>
          </a:extLst>
        </xdr:cNvPr>
        <xdr:cNvPicPr>
          <a:picLocks noChangeAspect="1"/>
        </xdr:cNvPicPr>
      </xdr:nvPicPr>
      <xdr:blipFill>
        <a:blip xmlns:r="http://schemas.openxmlformats.org/officeDocument/2006/relationships" r:embed="rId1"/>
        <a:stretch>
          <a:fillRect/>
        </a:stretch>
      </xdr:blipFill>
      <xdr:spPr>
        <a:xfrm>
          <a:off x="119063" y="139700"/>
          <a:ext cx="1529228" cy="3928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omesharecl\HomeDrives\Kangl\Desktop\AER%20Final%20decision%20ActewAGL%20distribution%20determination%20-%20ActewAGL%202015%20-%20SCS%20PTRM%20-%20Distribution.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acamp\AppData\Local\Microsoft\Windows\Temporary%20Internet%20Files\Content.Outlook\OXKZPC73\Performance-summaries-for-electricity-distributors-Oct-2017%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brfs013\busdata\trimdata\TRIM\TEMP\HPTRIM.8428\t0VTCCR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sharecl\HomeDrives\trimdata\TRIM\TEMP\HPTRIM.8428\t0VTCCR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sharecl\HomeDrives\Users\rombo_000\Documents\AAaAER\eaAER%20Vic%20EDPR%202016-20\RFMs\zzUED%20RFM%20Check%20Model%20mr%20v1.0.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cbrfs013\busdata\AER\DMT\Annual%20Performance%20Reports\Transmission\networks%20dms%20-%20reports%20-%20electricity%20transmission%20annual%20performance%20report%20-%20master%20V8.1%20-%20drop%20easement%20tax%20ausn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DMS input"/>
      <sheetName val="PTRM input"/>
      <sheetName val="WACC"/>
      <sheetName val="Assets"/>
      <sheetName val="Analysis"/>
      <sheetName val="Forecast revenues"/>
      <sheetName val="X factors"/>
      <sheetName val="Revenue summary"/>
      <sheetName val="Equity raising costs"/>
      <sheetName val="Chart 1-Revenue"/>
      <sheetName val="Chart 2-Price path"/>
      <sheetName val="Chart 3-Building blocks"/>
    </sheetNames>
    <sheetDataSet>
      <sheetData sheetId="0"/>
      <sheetData sheetId="1"/>
      <sheetData sheetId="2">
        <row r="7">
          <cell r="G7" t="str">
            <v>Opening Distribution Assets</v>
          </cell>
          <cell r="J7">
            <v>432.6922428282723</v>
          </cell>
          <cell r="L7">
            <v>14.710236756185404</v>
          </cell>
          <cell r="M7" t="str">
            <v>n/a</v>
          </cell>
          <cell r="N7">
            <v>324.7253834194745</v>
          </cell>
          <cell r="O7">
            <v>18.553353369015571</v>
          </cell>
          <cell r="P7">
            <v>44.621655934639037</v>
          </cell>
        </row>
        <row r="8">
          <cell r="G8" t="str">
            <v>Sub-transmission Overhead</v>
          </cell>
          <cell r="J8">
            <v>0</v>
          </cell>
          <cell r="L8" t="str">
            <v>n/a</v>
          </cell>
          <cell r="M8">
            <v>40</v>
          </cell>
          <cell r="N8">
            <v>0</v>
          </cell>
          <cell r="O8" t="str">
            <v>n/a</v>
          </cell>
          <cell r="P8">
            <v>47.5</v>
          </cell>
        </row>
        <row r="9">
          <cell r="G9" t="str">
            <v>Sub-transmission Underground</v>
          </cell>
          <cell r="J9">
            <v>0</v>
          </cell>
          <cell r="L9" t="str">
            <v>n/a</v>
          </cell>
          <cell r="M9">
            <v>60</v>
          </cell>
          <cell r="N9">
            <v>0</v>
          </cell>
          <cell r="O9" t="str">
            <v>n/a</v>
          </cell>
          <cell r="P9">
            <v>47.5</v>
          </cell>
        </row>
        <row r="10">
          <cell r="G10" t="str">
            <v>Zone Substation</v>
          </cell>
          <cell r="J10">
            <v>1.7993536827470267</v>
          </cell>
          <cell r="L10">
            <v>37.644021965822404</v>
          </cell>
          <cell r="M10">
            <v>40</v>
          </cell>
          <cell r="N10">
            <v>1.8004467847783716</v>
          </cell>
          <cell r="O10">
            <v>37.843609749096927</v>
          </cell>
          <cell r="P10">
            <v>40</v>
          </cell>
        </row>
        <row r="11">
          <cell r="G11" t="str">
            <v>Distribution Substations</v>
          </cell>
          <cell r="J11">
            <v>51.739179330945085</v>
          </cell>
          <cell r="L11">
            <v>37.87847491027329</v>
          </cell>
          <cell r="M11">
            <v>40</v>
          </cell>
          <cell r="N11">
            <v>66.977521522321553</v>
          </cell>
          <cell r="O11">
            <v>38.019125091787672</v>
          </cell>
          <cell r="P11">
            <v>40</v>
          </cell>
        </row>
        <row r="12">
          <cell r="G12" t="str">
            <v>Distribution Overhead Lines</v>
          </cell>
          <cell r="J12">
            <v>59.97606026175648</v>
          </cell>
          <cell r="L12">
            <v>47.869586793937287</v>
          </cell>
          <cell r="M12">
            <v>50</v>
          </cell>
          <cell r="N12">
            <v>54.416559580888894</v>
          </cell>
          <cell r="O12">
            <v>42.915571586739638</v>
          </cell>
          <cell r="P12">
            <v>45</v>
          </cell>
        </row>
        <row r="13">
          <cell r="G13" t="str">
            <v>Distribution Underground Lines</v>
          </cell>
          <cell r="J13">
            <v>73.536450898817122</v>
          </cell>
          <cell r="L13">
            <v>57.785379744252872</v>
          </cell>
          <cell r="M13">
            <v>60</v>
          </cell>
          <cell r="N13">
            <v>91.497675507639912</v>
          </cell>
          <cell r="O13">
            <v>47.905221591866642</v>
          </cell>
          <cell r="P13">
            <v>50</v>
          </cell>
        </row>
        <row r="14">
          <cell r="G14" t="str">
            <v>IT &amp; Communication Systems (Networks)</v>
          </cell>
          <cell r="J14">
            <v>29.270349117738377</v>
          </cell>
          <cell r="L14">
            <v>9.3500752828793008</v>
          </cell>
          <cell r="M14">
            <v>10</v>
          </cell>
          <cell r="N14">
            <v>27.73220244684595</v>
          </cell>
          <cell r="O14">
            <v>9.3764114523606672</v>
          </cell>
          <cell r="P14">
            <v>10</v>
          </cell>
        </row>
        <row r="15">
          <cell r="G15" t="str">
            <v>Motor Vehicles</v>
          </cell>
          <cell r="J15">
            <v>5.9792265044208461</v>
          </cell>
          <cell r="L15">
            <v>6.1874360637729495</v>
          </cell>
          <cell r="M15">
            <v>7</v>
          </cell>
          <cell r="N15">
            <v>5.731905302783308</v>
          </cell>
          <cell r="O15">
            <v>7.1950939690532296</v>
          </cell>
          <cell r="P15">
            <v>8</v>
          </cell>
        </row>
        <row r="16">
          <cell r="G16" t="str">
            <v>Other Non-System Assets (Networks)</v>
          </cell>
          <cell r="J16">
            <v>1.931885563057842</v>
          </cell>
          <cell r="L16">
            <v>2.8300859521163764</v>
          </cell>
          <cell r="M16">
            <v>5</v>
          </cell>
          <cell r="N16">
            <v>1.9729371800910334</v>
          </cell>
          <cell r="O16">
            <v>3.6911860899384124</v>
          </cell>
          <cell r="P16">
            <v>5.8</v>
          </cell>
        </row>
        <row r="17">
          <cell r="G17" t="str">
            <v>IT Systems (Corporate)</v>
          </cell>
          <cell r="J17">
            <v>9.6993165863783073</v>
          </cell>
          <cell r="L17">
            <v>4.0736736106709399</v>
          </cell>
          <cell r="M17">
            <v>5</v>
          </cell>
          <cell r="N17">
            <v>8.7479711669754181</v>
          </cell>
          <cell r="O17">
            <v>3.2098639239706417</v>
          </cell>
          <cell r="P17">
            <v>4.0999999999999996</v>
          </cell>
        </row>
        <row r="18">
          <cell r="G18" t="str">
            <v>Telecommunications (Corporate)</v>
          </cell>
          <cell r="J18">
            <v>0.19345374433350734</v>
          </cell>
          <cell r="L18">
            <v>1.914458678066105</v>
          </cell>
          <cell r="M18">
            <v>5</v>
          </cell>
          <cell r="N18">
            <v>0.24332768529322893</v>
          </cell>
          <cell r="O18">
            <v>3.6538074452082876</v>
          </cell>
          <cell r="P18">
            <v>6.7</v>
          </cell>
        </row>
        <row r="19">
          <cell r="G19" t="str">
            <v>Other Non-System Assets (Corporate)</v>
          </cell>
          <cell r="J19">
            <v>4.4178949074529985</v>
          </cell>
          <cell r="L19">
            <v>2.1130045358470055</v>
          </cell>
          <cell r="M19">
            <v>5</v>
          </cell>
          <cell r="N19">
            <v>4.6549491090766999</v>
          </cell>
          <cell r="O19">
            <v>2.8501363607497505</v>
          </cell>
          <cell r="P19">
            <v>5.7</v>
          </cell>
        </row>
        <row r="20">
          <cell r="G20" t="str">
            <v>Land</v>
          </cell>
          <cell r="J20">
            <v>2.6905448961905476</v>
          </cell>
          <cell r="L20" t="str">
            <v>n/a</v>
          </cell>
          <cell r="M20" t="str">
            <v>n/a</v>
          </cell>
          <cell r="N20">
            <v>2.334453146068959</v>
          </cell>
          <cell r="O20" t="str">
            <v>n/a</v>
          </cell>
          <cell r="P20" t="str">
            <v>n/a</v>
          </cell>
        </row>
        <row r="21">
          <cell r="G21" t="str">
            <v>Buildings</v>
          </cell>
          <cell r="J21">
            <v>19.336705808748249</v>
          </cell>
          <cell r="L21">
            <v>57.011279797554892</v>
          </cell>
          <cell r="M21">
            <v>60</v>
          </cell>
          <cell r="N21">
            <v>17.568055428199433</v>
          </cell>
          <cell r="O21">
            <v>97.040642878941156</v>
          </cell>
          <cell r="P21">
            <v>100</v>
          </cell>
        </row>
        <row r="22">
          <cell r="G22"/>
          <cell r="J22"/>
          <cell r="L22"/>
          <cell r="M22"/>
          <cell r="N22"/>
          <cell r="O22"/>
          <cell r="P22"/>
        </row>
        <row r="23">
          <cell r="G23"/>
          <cell r="J23"/>
          <cell r="L23"/>
          <cell r="M23"/>
          <cell r="N23"/>
          <cell r="O23"/>
          <cell r="P23"/>
        </row>
        <row r="24">
          <cell r="G24"/>
          <cell r="J24"/>
          <cell r="L24"/>
          <cell r="M24"/>
          <cell r="N24"/>
          <cell r="O24"/>
          <cell r="P24"/>
        </row>
        <row r="25">
          <cell r="G25"/>
          <cell r="J25"/>
          <cell r="L25"/>
          <cell r="M25"/>
          <cell r="N25"/>
          <cell r="O25"/>
          <cell r="P25"/>
        </row>
        <row r="26">
          <cell r="G26"/>
          <cell r="J26"/>
          <cell r="L26"/>
          <cell r="M26"/>
          <cell r="N26"/>
          <cell r="O26"/>
          <cell r="P26"/>
        </row>
        <row r="27">
          <cell r="G27"/>
          <cell r="J27"/>
          <cell r="L27"/>
          <cell r="M27"/>
          <cell r="N27"/>
          <cell r="O27"/>
          <cell r="P27"/>
        </row>
        <row r="28">
          <cell r="G28"/>
          <cell r="J28"/>
          <cell r="L28"/>
          <cell r="M28"/>
          <cell r="N28"/>
          <cell r="O28"/>
          <cell r="P28"/>
        </row>
        <row r="29">
          <cell r="G29"/>
          <cell r="J29"/>
          <cell r="L29"/>
          <cell r="M29"/>
          <cell r="N29"/>
          <cell r="O29"/>
          <cell r="P29"/>
        </row>
        <row r="30">
          <cell r="G30"/>
          <cell r="J30"/>
          <cell r="L30"/>
          <cell r="M30"/>
          <cell r="N30"/>
          <cell r="O30"/>
          <cell r="P30"/>
        </row>
        <row r="31">
          <cell r="G31"/>
          <cell r="J31"/>
          <cell r="L31"/>
          <cell r="M31"/>
          <cell r="N31"/>
          <cell r="O31"/>
          <cell r="P31"/>
        </row>
        <row r="32">
          <cell r="G32"/>
          <cell r="J32"/>
          <cell r="L32"/>
          <cell r="M32"/>
          <cell r="N32"/>
          <cell r="O32"/>
          <cell r="P32"/>
        </row>
        <row r="33">
          <cell r="G33"/>
          <cell r="J33"/>
          <cell r="L33"/>
          <cell r="M33"/>
          <cell r="N33"/>
          <cell r="O33"/>
          <cell r="P33"/>
        </row>
        <row r="34">
          <cell r="G34"/>
          <cell r="J34"/>
          <cell r="L34"/>
          <cell r="M34"/>
          <cell r="N34"/>
          <cell r="O34"/>
          <cell r="P34"/>
        </row>
        <row r="35">
          <cell r="G35"/>
          <cell r="J35"/>
          <cell r="L35"/>
          <cell r="M35"/>
          <cell r="N35"/>
          <cell r="O35"/>
          <cell r="P35"/>
        </row>
        <row r="36">
          <cell r="G36" t="str">
            <v>Equity raising costs</v>
          </cell>
          <cell r="J36">
            <v>0.24289865413460715</v>
          </cell>
          <cell r="L36">
            <v>40.549314045499941</v>
          </cell>
          <cell r="M36">
            <v>44.549314045499948</v>
          </cell>
          <cell r="N36">
            <v>0.21059159489220353</v>
          </cell>
          <cell r="O36">
            <v>40.549314045499941</v>
          </cell>
          <cell r="P36">
            <v>5</v>
          </cell>
        </row>
        <row r="37">
          <cell r="J37">
            <v>693.50556278499323</v>
          </cell>
        </row>
        <row r="70">
          <cell r="G70">
            <v>0.27042940043637864</v>
          </cell>
        </row>
        <row r="218">
          <cell r="G218">
            <v>0.4</v>
          </cell>
        </row>
        <row r="219">
          <cell r="G219">
            <v>0.6</v>
          </cell>
        </row>
        <row r="229">
          <cell r="G229">
            <v>0.7</v>
          </cell>
        </row>
        <row r="230">
          <cell r="G230">
            <v>0.03</v>
          </cell>
        </row>
        <row r="231">
          <cell r="G231">
            <v>0.01</v>
          </cell>
        </row>
        <row r="232">
          <cell r="G232">
            <v>0.3</v>
          </cell>
        </row>
        <row r="233">
          <cell r="G233">
            <v>8.9069276675015773E-4</v>
          </cell>
        </row>
      </sheetData>
      <sheetData sheetId="3">
        <row r="18">
          <cell r="G18">
            <v>6.4827100683921113E-2</v>
          </cell>
          <cell r="H18">
            <v>6.3848435378806731E-2</v>
          </cell>
          <cell r="I18">
            <v>6.3848435378806731E-2</v>
          </cell>
          <cell r="J18">
            <v>6.3848435378806731E-2</v>
          </cell>
          <cell r="K18">
            <v>6.3848435378806731E-2</v>
          </cell>
          <cell r="L18">
            <v>6.3848435378806731E-2</v>
          </cell>
          <cell r="M18">
            <v>6.3848435378806731E-2</v>
          </cell>
          <cell r="N18">
            <v>6.3848435378806731E-2</v>
          </cell>
          <cell r="O18">
            <v>6.3848435378806731E-2</v>
          </cell>
          <cell r="P18">
            <v>6.3848435378806731E-2</v>
          </cell>
        </row>
        <row r="19">
          <cell r="G19">
            <v>4.0073354838758624E-2</v>
          </cell>
          <cell r="H19">
            <v>3.9117440299674434E-2</v>
          </cell>
          <cell r="I19">
            <v>3.9117440299674434E-2</v>
          </cell>
          <cell r="J19">
            <v>3.9117440299674434E-2</v>
          </cell>
          <cell r="K19">
            <v>3.9117440299674434E-2</v>
          </cell>
          <cell r="L19">
            <v>3.9117440299674434E-2</v>
          </cell>
          <cell r="M19">
            <v>3.9117440299674434E-2</v>
          </cell>
          <cell r="N19">
            <v>3.9117440299674434E-2</v>
          </cell>
          <cell r="O19">
            <v>3.9117440299674434E-2</v>
          </cell>
          <cell r="P19">
            <v>3.9117440299674434E-2</v>
          </cell>
        </row>
      </sheetData>
      <sheetData sheetId="4"/>
      <sheetData sheetId="5"/>
      <sheetData sheetId="6"/>
      <sheetData sheetId="7">
        <row r="47">
          <cell r="G47">
            <v>-4.0657682483409396E-2</v>
          </cell>
          <cell r="H47">
            <v>2.950707839041819E-2</v>
          </cell>
          <cell r="I47">
            <v>1.1464992261521624E-2</v>
          </cell>
          <cell r="J47">
            <v>1.1464992261521624E-2</v>
          </cell>
          <cell r="K47">
            <v>1.1464992261521624E-2</v>
          </cell>
          <cell r="L47">
            <v>1.1464992261521624E-2</v>
          </cell>
          <cell r="M47">
            <v>1.1464992261521624E-2</v>
          </cell>
          <cell r="N47">
            <v>1.1464992261521624E-2</v>
          </cell>
          <cell r="O47">
            <v>1.1464992261521624E-2</v>
          </cell>
          <cell r="P47">
            <v>1.1464992261521624E-2</v>
          </cell>
        </row>
        <row r="63">
          <cell r="G63">
            <v>-5.3700081725643459E-2</v>
          </cell>
          <cell r="H63">
            <v>1.7113231874464441E-2</v>
          </cell>
          <cell r="I63">
            <v>-1.1589392992328743E-3</v>
          </cell>
          <cell r="J63">
            <v>-1.1589392992328743E-3</v>
          </cell>
          <cell r="K63">
            <v>-1.1589392992328743E-3</v>
          </cell>
          <cell r="L63">
            <v>-1.1589392992328743E-3</v>
          </cell>
          <cell r="M63">
            <v>-1.1589392992328743E-3</v>
          </cell>
          <cell r="N63">
            <v>-1.1589392992328743E-3</v>
          </cell>
          <cell r="O63">
            <v>-1.1589392992328743E-3</v>
          </cell>
          <cell r="P63">
            <v>-1.1589392992328743E-3</v>
          </cell>
        </row>
        <row r="83">
          <cell r="G83"/>
          <cell r="H83">
            <v>0.18755973981463417</v>
          </cell>
          <cell r="I83">
            <v>0.03</v>
          </cell>
          <cell r="J83">
            <v>2.5000000000000001E-2</v>
          </cell>
          <cell r="K83">
            <v>0.02</v>
          </cell>
          <cell r="L83"/>
          <cell r="M83"/>
          <cell r="N83"/>
          <cell r="O83"/>
          <cell r="P83"/>
        </row>
      </sheetData>
      <sheetData sheetId="8"/>
      <sheetData sheetId="9">
        <row r="54">
          <cell r="Q54">
            <v>0.27042940043637864</v>
          </cell>
        </row>
      </sheetData>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One-pager"/>
      <sheetName val="Calculations"/>
      <sheetName val="dataset"/>
      <sheetName val="assets"/>
      <sheetName val="line charges"/>
      <sheetName val="company details"/>
    </sheetNames>
    <sheetDataSet>
      <sheetData sheetId="0" refreshError="1"/>
      <sheetData sheetId="1" refreshError="1">
        <row r="2">
          <cell r="B2" t="str">
            <v>Industry</v>
          </cell>
          <cell r="AV2" t="str">
            <v>2017</v>
          </cell>
        </row>
      </sheetData>
      <sheetData sheetId="2" refreshError="1">
        <row r="3">
          <cell r="B3" t="str">
            <v>13</v>
          </cell>
        </row>
        <row r="351">
          <cell r="C351" t="str">
            <v>Alpine Energy</v>
          </cell>
          <cell r="D351" t="str">
            <v>Aurora Energy</v>
          </cell>
          <cell r="E351" t="str">
            <v>Buller Electricity</v>
          </cell>
          <cell r="F351" t="str">
            <v>Centralines</v>
          </cell>
          <cell r="G351" t="str">
            <v>Counties Power</v>
          </cell>
          <cell r="H351" t="str">
            <v>Eastland Network</v>
          </cell>
          <cell r="I351" t="str">
            <v>Electra</v>
          </cell>
          <cell r="J351" t="str">
            <v>Electricity Ashburton</v>
          </cell>
          <cell r="K351" t="str">
            <v>Electricity Invercargill</v>
          </cell>
          <cell r="L351" t="str">
            <v>Horizon Energy</v>
          </cell>
          <cell r="M351" t="str">
            <v>MainPower NZ</v>
          </cell>
          <cell r="N351" t="str">
            <v>Marlborough Lines</v>
          </cell>
          <cell r="O351" t="str">
            <v>Nelson Electricity</v>
          </cell>
          <cell r="P351" t="str">
            <v>Network Tasman</v>
          </cell>
          <cell r="Q351" t="str">
            <v>Network Waitaki</v>
          </cell>
          <cell r="R351" t="str">
            <v>Northpower</v>
          </cell>
          <cell r="S351" t="str">
            <v>Orion NZ</v>
          </cell>
          <cell r="T351" t="str">
            <v>OtagoNet</v>
          </cell>
          <cell r="U351" t="str">
            <v>Powerco</v>
          </cell>
          <cell r="V351" t="str">
            <v>Scanpower</v>
          </cell>
          <cell r="W351" t="str">
            <v>The Lines Company</v>
          </cell>
          <cell r="X351" t="str">
            <v>The Power Company</v>
          </cell>
          <cell r="Y351" t="str">
            <v>Top Energy</v>
          </cell>
          <cell r="Z351" t="str">
            <v>Unison Networks</v>
          </cell>
          <cell r="AA351" t="str">
            <v>Vector Lines</v>
          </cell>
          <cell r="AB351" t="str">
            <v>WEL Networks</v>
          </cell>
          <cell r="AC351" t="str">
            <v>Waipa Networks</v>
          </cell>
          <cell r="AD351" t="str">
            <v>Wellington Electricity</v>
          </cell>
          <cell r="AE351" t="str">
            <v>Westpower</v>
          </cell>
        </row>
        <row r="352">
          <cell r="A352" t="str">
            <v>Regulatory asset base</v>
          </cell>
          <cell r="C352">
            <v>17</v>
          </cell>
          <cell r="D352">
            <v>8</v>
          </cell>
          <cell r="E352">
            <v>29</v>
          </cell>
          <cell r="F352">
            <v>26</v>
          </cell>
          <cell r="G352">
            <v>12</v>
          </cell>
          <cell r="H352">
            <v>20</v>
          </cell>
          <cell r="I352">
            <v>18</v>
          </cell>
          <cell r="J352">
            <v>11</v>
          </cell>
          <cell r="K352">
            <v>25</v>
          </cell>
          <cell r="L352">
            <v>21</v>
          </cell>
          <cell r="M352">
            <v>10</v>
          </cell>
          <cell r="N352">
            <v>14</v>
          </cell>
          <cell r="O352">
            <v>27</v>
          </cell>
          <cell r="P352">
            <v>19</v>
          </cell>
          <cell r="Q352">
            <v>24</v>
          </cell>
          <cell r="R352">
            <v>9</v>
          </cell>
          <cell r="S352">
            <v>3</v>
          </cell>
          <cell r="T352">
            <v>16</v>
          </cell>
          <cell r="U352">
            <v>2</v>
          </cell>
          <cell r="V352">
            <v>28</v>
          </cell>
          <cell r="W352">
            <v>15</v>
          </cell>
          <cell r="X352">
            <v>7</v>
          </cell>
          <cell r="Y352">
            <v>13</v>
          </cell>
          <cell r="Z352">
            <v>5</v>
          </cell>
          <cell r="AA352">
            <v>1</v>
          </cell>
          <cell r="AB352">
            <v>6</v>
          </cell>
          <cell r="AC352">
            <v>22</v>
          </cell>
          <cell r="AD352">
            <v>4</v>
          </cell>
          <cell r="AE352">
            <v>23</v>
          </cell>
        </row>
        <row r="353">
          <cell r="A353" t="str">
            <v>Regulatory profit</v>
          </cell>
          <cell r="C353">
            <v>17</v>
          </cell>
          <cell r="D353">
            <v>10</v>
          </cell>
          <cell r="E353">
            <v>29</v>
          </cell>
          <cell r="F353">
            <v>25</v>
          </cell>
          <cell r="G353">
            <v>11</v>
          </cell>
          <cell r="H353">
            <v>19</v>
          </cell>
          <cell r="I353">
            <v>15</v>
          </cell>
          <cell r="J353">
            <v>14</v>
          </cell>
          <cell r="K353">
            <v>23</v>
          </cell>
          <cell r="L353">
            <v>20</v>
          </cell>
          <cell r="M353">
            <v>12</v>
          </cell>
          <cell r="N353">
            <v>22</v>
          </cell>
          <cell r="O353">
            <v>28</v>
          </cell>
          <cell r="P353">
            <v>13</v>
          </cell>
          <cell r="Q353">
            <v>26</v>
          </cell>
          <cell r="R353">
            <v>9</v>
          </cell>
          <cell r="S353">
            <v>3</v>
          </cell>
          <cell r="T353">
            <v>16</v>
          </cell>
          <cell r="U353">
            <v>2</v>
          </cell>
          <cell r="V353">
            <v>27</v>
          </cell>
          <cell r="W353">
            <v>18</v>
          </cell>
          <cell r="X353">
            <v>8</v>
          </cell>
          <cell r="Y353">
            <v>7</v>
          </cell>
          <cell r="Z353">
            <v>4</v>
          </cell>
          <cell r="AA353">
            <v>1</v>
          </cell>
          <cell r="AB353">
            <v>6</v>
          </cell>
          <cell r="AC353">
            <v>21</v>
          </cell>
          <cell r="AD353">
            <v>5</v>
          </cell>
          <cell r="AE353">
            <v>24</v>
          </cell>
        </row>
        <row r="354">
          <cell r="A354" t="str">
            <v>Return on investment</v>
          </cell>
          <cell r="C354">
            <v>16</v>
          </cell>
          <cell r="D354">
            <v>25</v>
          </cell>
          <cell r="E354">
            <v>26</v>
          </cell>
          <cell r="F354">
            <v>6</v>
          </cell>
          <cell r="G354">
            <v>12</v>
          </cell>
          <cell r="H354">
            <v>5</v>
          </cell>
          <cell r="I354">
            <v>4</v>
          </cell>
          <cell r="J354">
            <v>23</v>
          </cell>
          <cell r="K354">
            <v>19</v>
          </cell>
          <cell r="L354">
            <v>7</v>
          </cell>
          <cell r="M354">
            <v>22</v>
          </cell>
          <cell r="N354">
            <v>29</v>
          </cell>
          <cell r="O354">
            <v>8</v>
          </cell>
          <cell r="P354">
            <v>2</v>
          </cell>
          <cell r="Q354">
            <v>27</v>
          </cell>
          <cell r="R354">
            <v>13</v>
          </cell>
          <cell r="S354">
            <v>11</v>
          </cell>
          <cell r="T354">
            <v>10</v>
          </cell>
          <cell r="U354">
            <v>15</v>
          </cell>
          <cell r="V354">
            <v>1</v>
          </cell>
          <cell r="W354">
            <v>17</v>
          </cell>
          <cell r="X354">
            <v>24</v>
          </cell>
          <cell r="Y354">
            <v>3</v>
          </cell>
          <cell r="Z354">
            <v>9</v>
          </cell>
          <cell r="AA354">
            <v>20</v>
          </cell>
          <cell r="AB354">
            <v>18</v>
          </cell>
          <cell r="AC354">
            <v>21</v>
          </cell>
          <cell r="AD354">
            <v>14</v>
          </cell>
          <cell r="AE354">
            <v>28</v>
          </cell>
        </row>
        <row r="355">
          <cell r="A355" t="str">
            <v>Line charge revenue</v>
          </cell>
          <cell r="C355">
            <v>10</v>
          </cell>
          <cell r="D355">
            <v>7</v>
          </cell>
          <cell r="E355">
            <v>29</v>
          </cell>
          <cell r="F355">
            <v>26</v>
          </cell>
          <cell r="G355">
            <v>13</v>
          </cell>
          <cell r="H355">
            <v>20</v>
          </cell>
          <cell r="I355">
            <v>15</v>
          </cell>
          <cell r="J355">
            <v>17</v>
          </cell>
          <cell r="K355">
            <v>24</v>
          </cell>
          <cell r="L355">
            <v>21</v>
          </cell>
          <cell r="M355">
            <v>11</v>
          </cell>
          <cell r="N355">
            <v>19</v>
          </cell>
          <cell r="O355">
            <v>27</v>
          </cell>
          <cell r="P355">
            <v>14</v>
          </cell>
          <cell r="Q355">
            <v>25</v>
          </cell>
          <cell r="R355">
            <v>8</v>
          </cell>
          <cell r="S355">
            <v>3</v>
          </cell>
          <cell r="T355">
            <v>18</v>
          </cell>
          <cell r="U355">
            <v>2</v>
          </cell>
          <cell r="V355">
            <v>28</v>
          </cell>
          <cell r="W355">
            <v>16</v>
          </cell>
          <cell r="X355">
            <v>9</v>
          </cell>
          <cell r="Y355">
            <v>12</v>
          </cell>
          <cell r="Z355">
            <v>5</v>
          </cell>
          <cell r="AA355">
            <v>1</v>
          </cell>
          <cell r="AB355">
            <v>6</v>
          </cell>
          <cell r="AC355">
            <v>22</v>
          </cell>
          <cell r="AD355">
            <v>4</v>
          </cell>
          <cell r="AE355">
            <v>23</v>
          </cell>
        </row>
        <row r="356">
          <cell r="A356" t="str">
            <v>Other income</v>
          </cell>
          <cell r="C356">
            <v>25</v>
          </cell>
          <cell r="D356">
            <v>2</v>
          </cell>
          <cell r="E356">
            <v>19</v>
          </cell>
          <cell r="F356">
            <v>20</v>
          </cell>
          <cell r="G356">
            <v>23</v>
          </cell>
          <cell r="H356">
            <v>11</v>
          </cell>
          <cell r="I356">
            <v>12</v>
          </cell>
          <cell r="J356">
            <v>9</v>
          </cell>
          <cell r="K356">
            <v>24</v>
          </cell>
          <cell r="L356">
            <v>18</v>
          </cell>
          <cell r="M356">
            <v>6</v>
          </cell>
          <cell r="N356">
            <v>7</v>
          </cell>
          <cell r="O356">
            <v>26</v>
          </cell>
          <cell r="P356">
            <v>21</v>
          </cell>
          <cell r="Q356">
            <v>27</v>
          </cell>
          <cell r="R356">
            <v>17</v>
          </cell>
          <cell r="S356">
            <v>3</v>
          </cell>
          <cell r="T356">
            <v>16</v>
          </cell>
          <cell r="U356">
            <v>4</v>
          </cell>
          <cell r="V356">
            <v>14</v>
          </cell>
          <cell r="W356">
            <v>27</v>
          </cell>
          <cell r="X356">
            <v>13</v>
          </cell>
          <cell r="Y356">
            <v>15</v>
          </cell>
          <cell r="Z356">
            <v>5</v>
          </cell>
          <cell r="AA356">
            <v>27</v>
          </cell>
          <cell r="AB356">
            <v>1</v>
          </cell>
          <cell r="AC356">
            <v>22</v>
          </cell>
          <cell r="AD356">
            <v>8</v>
          </cell>
          <cell r="AE356">
            <v>10</v>
          </cell>
        </row>
        <row r="357">
          <cell r="A357" t="str">
            <v>Customer connections</v>
          </cell>
          <cell r="C357">
            <v>14</v>
          </cell>
          <cell r="D357">
            <v>7</v>
          </cell>
          <cell r="E357">
            <v>29</v>
          </cell>
          <cell r="F357">
            <v>27</v>
          </cell>
          <cell r="G357">
            <v>10</v>
          </cell>
          <cell r="H357">
            <v>17</v>
          </cell>
          <cell r="I357">
            <v>9</v>
          </cell>
          <cell r="J357">
            <v>21</v>
          </cell>
          <cell r="K357">
            <v>22</v>
          </cell>
          <cell r="L357">
            <v>19</v>
          </cell>
          <cell r="M357">
            <v>12</v>
          </cell>
          <cell r="N357">
            <v>18</v>
          </cell>
          <cell r="O357">
            <v>26</v>
          </cell>
          <cell r="P357">
            <v>11</v>
          </cell>
          <cell r="Q357">
            <v>25</v>
          </cell>
          <cell r="R357">
            <v>8</v>
          </cell>
          <cell r="S357">
            <v>3</v>
          </cell>
          <cell r="T357">
            <v>23</v>
          </cell>
          <cell r="U357">
            <v>2</v>
          </cell>
          <cell r="V357">
            <v>28</v>
          </cell>
          <cell r="W357">
            <v>20</v>
          </cell>
          <cell r="X357">
            <v>13</v>
          </cell>
          <cell r="Y357">
            <v>15</v>
          </cell>
          <cell r="Z357">
            <v>5</v>
          </cell>
          <cell r="AA357">
            <v>1</v>
          </cell>
          <cell r="AB357">
            <v>6</v>
          </cell>
          <cell r="AC357">
            <v>16</v>
          </cell>
          <cell r="AD357">
            <v>4</v>
          </cell>
          <cell r="AE357">
            <v>24</v>
          </cell>
        </row>
        <row r="358">
          <cell r="A358" t="str">
            <v>Energy delivered</v>
          </cell>
          <cell r="C358">
            <v>9</v>
          </cell>
          <cell r="D358">
            <v>6</v>
          </cell>
          <cell r="E358">
            <v>29</v>
          </cell>
          <cell r="F358">
            <v>27</v>
          </cell>
          <cell r="G358">
            <v>14</v>
          </cell>
          <cell r="H358">
            <v>22</v>
          </cell>
          <cell r="I358">
            <v>17</v>
          </cell>
          <cell r="J358">
            <v>13</v>
          </cell>
          <cell r="K358">
            <v>23</v>
          </cell>
          <cell r="L358">
            <v>15</v>
          </cell>
          <cell r="M358">
            <v>12</v>
          </cell>
          <cell r="N358">
            <v>20</v>
          </cell>
          <cell r="O358">
            <v>26</v>
          </cell>
          <cell r="P358">
            <v>11</v>
          </cell>
          <cell r="Q358">
            <v>24</v>
          </cell>
          <cell r="R358">
            <v>8</v>
          </cell>
          <cell r="S358">
            <v>3</v>
          </cell>
          <cell r="T358">
            <v>16</v>
          </cell>
          <cell r="U358">
            <v>2</v>
          </cell>
          <cell r="V358">
            <v>28</v>
          </cell>
          <cell r="W358">
            <v>18</v>
          </cell>
          <cell r="X358">
            <v>10</v>
          </cell>
          <cell r="Y358">
            <v>21</v>
          </cell>
          <cell r="Z358">
            <v>5</v>
          </cell>
          <cell r="AA358">
            <v>1</v>
          </cell>
          <cell r="AB358">
            <v>7</v>
          </cell>
          <cell r="AC358">
            <v>19</v>
          </cell>
          <cell r="AD358">
            <v>4</v>
          </cell>
          <cell r="AE358">
            <v>25</v>
          </cell>
        </row>
        <row r="359">
          <cell r="A359" t="str">
            <v>Peak demand</v>
          </cell>
          <cell r="C359">
            <v>12</v>
          </cell>
          <cell r="D359">
            <v>6</v>
          </cell>
          <cell r="E359">
            <v>29</v>
          </cell>
          <cell r="F359">
            <v>27</v>
          </cell>
          <cell r="G359">
            <v>13</v>
          </cell>
          <cell r="H359">
            <v>23</v>
          </cell>
          <cell r="I359">
            <v>15</v>
          </cell>
          <cell r="J359">
            <v>9</v>
          </cell>
          <cell r="K359">
            <v>22</v>
          </cell>
          <cell r="L359">
            <v>16</v>
          </cell>
          <cell r="M359">
            <v>14</v>
          </cell>
          <cell r="N359">
            <v>19</v>
          </cell>
          <cell r="O359">
            <v>26</v>
          </cell>
          <cell r="P359">
            <v>10</v>
          </cell>
          <cell r="Q359">
            <v>24</v>
          </cell>
          <cell r="R359">
            <v>8</v>
          </cell>
          <cell r="S359">
            <v>3</v>
          </cell>
          <cell r="T359">
            <v>21</v>
          </cell>
          <cell r="U359">
            <v>2</v>
          </cell>
          <cell r="V359">
            <v>28</v>
          </cell>
          <cell r="W359">
            <v>17</v>
          </cell>
          <cell r="X359">
            <v>11</v>
          </cell>
          <cell r="Y359">
            <v>20</v>
          </cell>
          <cell r="Z359">
            <v>5</v>
          </cell>
          <cell r="AA359">
            <v>1</v>
          </cell>
          <cell r="AB359">
            <v>7</v>
          </cell>
          <cell r="AC359">
            <v>18</v>
          </cell>
          <cell r="AD359">
            <v>4</v>
          </cell>
          <cell r="AE359">
            <v>25</v>
          </cell>
        </row>
        <row r="360">
          <cell r="A360" t="str">
            <v>Network capacity</v>
          </cell>
          <cell r="C360">
            <v>9</v>
          </cell>
          <cell r="D360">
            <v>6</v>
          </cell>
          <cell r="E360">
            <v>29</v>
          </cell>
          <cell r="F360">
            <v>27</v>
          </cell>
          <cell r="G360">
            <v>14</v>
          </cell>
          <cell r="H360">
            <v>20</v>
          </cell>
          <cell r="I360">
            <v>16</v>
          </cell>
          <cell r="J360">
            <v>8</v>
          </cell>
          <cell r="K360">
            <v>25</v>
          </cell>
          <cell r="L360">
            <v>18</v>
          </cell>
          <cell r="M360">
            <v>11</v>
          </cell>
          <cell r="N360">
            <v>15</v>
          </cell>
          <cell r="O360">
            <v>26</v>
          </cell>
          <cell r="P360">
            <v>13</v>
          </cell>
          <cell r="Q360">
            <v>23</v>
          </cell>
          <cell r="R360">
            <v>10</v>
          </cell>
          <cell r="S360">
            <v>3</v>
          </cell>
          <cell r="T360">
            <v>22</v>
          </cell>
          <cell r="U360">
            <v>2</v>
          </cell>
          <cell r="V360">
            <v>28</v>
          </cell>
          <cell r="W360">
            <v>21</v>
          </cell>
          <cell r="X360">
            <v>12</v>
          </cell>
          <cell r="Y360">
            <v>17</v>
          </cell>
          <cell r="Z360">
            <v>5</v>
          </cell>
          <cell r="AA360">
            <v>1</v>
          </cell>
          <cell r="AB360">
            <v>7</v>
          </cell>
          <cell r="AC360">
            <v>19</v>
          </cell>
          <cell r="AD360">
            <v>4</v>
          </cell>
          <cell r="AE360">
            <v>24</v>
          </cell>
        </row>
        <row r="361">
          <cell r="A361" t="str">
            <v>Capital expenditure</v>
          </cell>
          <cell r="C361">
            <v>8</v>
          </cell>
          <cell r="D361">
            <v>7</v>
          </cell>
          <cell r="E361">
            <v>28</v>
          </cell>
          <cell r="F361">
            <v>25</v>
          </cell>
          <cell r="G361">
            <v>11</v>
          </cell>
          <cell r="H361">
            <v>21</v>
          </cell>
          <cell r="I361">
            <v>16</v>
          </cell>
          <cell r="J361">
            <v>10</v>
          </cell>
          <cell r="K361">
            <v>24</v>
          </cell>
          <cell r="L361">
            <v>18</v>
          </cell>
          <cell r="M361">
            <v>14</v>
          </cell>
          <cell r="N361">
            <v>22</v>
          </cell>
          <cell r="O361">
            <v>29</v>
          </cell>
          <cell r="P361">
            <v>23</v>
          </cell>
          <cell r="Q361">
            <v>19</v>
          </cell>
          <cell r="R361">
            <v>15</v>
          </cell>
          <cell r="S361">
            <v>3</v>
          </cell>
          <cell r="T361">
            <v>12</v>
          </cell>
          <cell r="U361">
            <v>2</v>
          </cell>
          <cell r="V361">
            <v>26</v>
          </cell>
          <cell r="W361">
            <v>17</v>
          </cell>
          <cell r="X361">
            <v>9</v>
          </cell>
          <cell r="Y361">
            <v>13</v>
          </cell>
          <cell r="Z361">
            <v>4</v>
          </cell>
          <cell r="AA361">
            <v>1</v>
          </cell>
          <cell r="AB361">
            <v>6</v>
          </cell>
          <cell r="AC361">
            <v>20</v>
          </cell>
          <cell r="AD361">
            <v>5</v>
          </cell>
          <cell r="AE361">
            <v>27</v>
          </cell>
        </row>
        <row r="362">
          <cell r="A362" t="str">
            <v>Operating expenditure</v>
          </cell>
          <cell r="C362">
            <v>12</v>
          </cell>
          <cell r="D362">
            <v>6</v>
          </cell>
          <cell r="E362">
            <v>27</v>
          </cell>
          <cell r="F362">
            <v>26</v>
          </cell>
          <cell r="G362">
            <v>14</v>
          </cell>
          <cell r="H362">
            <v>19</v>
          </cell>
          <cell r="I362">
            <v>16</v>
          </cell>
          <cell r="J362">
            <v>18</v>
          </cell>
          <cell r="K362">
            <v>25</v>
          </cell>
          <cell r="L362">
            <v>20</v>
          </cell>
          <cell r="M362">
            <v>9</v>
          </cell>
          <cell r="N362">
            <v>10</v>
          </cell>
          <cell r="O362">
            <v>29</v>
          </cell>
          <cell r="P362">
            <v>17</v>
          </cell>
          <cell r="Q362">
            <v>24</v>
          </cell>
          <cell r="R362">
            <v>8</v>
          </cell>
          <cell r="S362">
            <v>3</v>
          </cell>
          <cell r="T362">
            <v>22</v>
          </cell>
          <cell r="U362">
            <v>2</v>
          </cell>
          <cell r="V362">
            <v>28</v>
          </cell>
          <cell r="W362">
            <v>15</v>
          </cell>
          <cell r="X362">
            <v>11</v>
          </cell>
          <cell r="Y362">
            <v>13</v>
          </cell>
          <cell r="Z362">
            <v>4</v>
          </cell>
          <cell r="AA362">
            <v>1</v>
          </cell>
          <cell r="AB362">
            <v>7</v>
          </cell>
          <cell r="AC362">
            <v>23</v>
          </cell>
          <cell r="AD362">
            <v>5</v>
          </cell>
          <cell r="AE362">
            <v>21</v>
          </cell>
        </row>
        <row r="363">
          <cell r="A363" t="str">
            <v>Capital contributions</v>
          </cell>
          <cell r="C363">
            <v>10</v>
          </cell>
          <cell r="D363">
            <v>9</v>
          </cell>
          <cell r="E363">
            <v>20</v>
          </cell>
          <cell r="F363">
            <v>18</v>
          </cell>
          <cell r="G363">
            <v>7</v>
          </cell>
          <cell r="H363">
            <v>25</v>
          </cell>
          <cell r="I363">
            <v>25</v>
          </cell>
          <cell r="J363">
            <v>17</v>
          </cell>
          <cell r="K363">
            <v>23</v>
          </cell>
          <cell r="L363">
            <v>24</v>
          </cell>
          <cell r="M363">
            <v>8</v>
          </cell>
          <cell r="N363">
            <v>19</v>
          </cell>
          <cell r="O363">
            <v>22</v>
          </cell>
          <cell r="P363">
            <v>21</v>
          </cell>
          <cell r="Q363">
            <v>14</v>
          </cell>
          <cell r="R363">
            <v>12</v>
          </cell>
          <cell r="S363">
            <v>3</v>
          </cell>
          <cell r="T363">
            <v>16</v>
          </cell>
          <cell r="U363">
            <v>2</v>
          </cell>
          <cell r="V363">
            <v>25</v>
          </cell>
          <cell r="W363">
            <v>25</v>
          </cell>
          <cell r="X363">
            <v>11</v>
          </cell>
          <cell r="Y363">
            <v>15</v>
          </cell>
          <cell r="Z363">
            <v>6</v>
          </cell>
          <cell r="AA363">
            <v>1</v>
          </cell>
          <cell r="AB363">
            <v>5</v>
          </cell>
          <cell r="AC363">
            <v>13</v>
          </cell>
          <cell r="AD363">
            <v>4</v>
          </cell>
          <cell r="AE363">
            <v>25</v>
          </cell>
        </row>
        <row r="364">
          <cell r="A364" t="str">
            <v>Related party transactions</v>
          </cell>
          <cell r="C364">
            <v>8</v>
          </cell>
          <cell r="D364">
            <v>4</v>
          </cell>
          <cell r="E364">
            <v>21</v>
          </cell>
          <cell r="F364">
            <v>22</v>
          </cell>
          <cell r="G364">
            <v>16</v>
          </cell>
          <cell r="H364">
            <v>20</v>
          </cell>
          <cell r="I364">
            <v>9</v>
          </cell>
          <cell r="J364">
            <v>18</v>
          </cell>
          <cell r="K364">
            <v>19</v>
          </cell>
          <cell r="L364">
            <v>13</v>
          </cell>
          <cell r="M364">
            <v>25</v>
          </cell>
          <cell r="N364">
            <v>26</v>
          </cell>
          <cell r="O364">
            <v>24</v>
          </cell>
          <cell r="P364">
            <v>28</v>
          </cell>
          <cell r="Q364">
            <v>23</v>
          </cell>
          <cell r="R364">
            <v>7</v>
          </cell>
          <cell r="S364">
            <v>5</v>
          </cell>
          <cell r="T364">
            <v>6</v>
          </cell>
          <cell r="U364">
            <v>27</v>
          </cell>
          <cell r="V364">
            <v>29</v>
          </cell>
          <cell r="W364">
            <v>14</v>
          </cell>
          <cell r="X364">
            <v>3</v>
          </cell>
          <cell r="Y364">
            <v>12</v>
          </cell>
          <cell r="Z364">
            <v>2</v>
          </cell>
          <cell r="AA364">
            <v>1</v>
          </cell>
          <cell r="AB364">
            <v>10</v>
          </cell>
          <cell r="AC364">
            <v>17</v>
          </cell>
          <cell r="AD364">
            <v>11</v>
          </cell>
          <cell r="AE364">
            <v>15</v>
          </cell>
        </row>
        <row r="365">
          <cell r="A365" t="str">
            <v>Line length</v>
          </cell>
          <cell r="C365">
            <v>13</v>
          </cell>
          <cell r="D365">
            <v>6</v>
          </cell>
          <cell r="E365">
            <v>28</v>
          </cell>
          <cell r="F365">
            <v>25</v>
          </cell>
          <cell r="G365">
            <v>18</v>
          </cell>
          <cell r="H365">
            <v>15</v>
          </cell>
          <cell r="I365">
            <v>22</v>
          </cell>
          <cell r="J365">
            <v>19</v>
          </cell>
          <cell r="K365">
            <v>27</v>
          </cell>
          <cell r="L365">
            <v>20</v>
          </cell>
          <cell r="M365">
            <v>9</v>
          </cell>
          <cell r="N365">
            <v>17</v>
          </cell>
          <cell r="O365">
            <v>29</v>
          </cell>
          <cell r="P365">
            <v>16</v>
          </cell>
          <cell r="Q365">
            <v>24</v>
          </cell>
          <cell r="R365">
            <v>7</v>
          </cell>
          <cell r="S365">
            <v>3</v>
          </cell>
          <cell r="T365">
            <v>11</v>
          </cell>
          <cell r="U365">
            <v>1</v>
          </cell>
          <cell r="V365">
            <v>26</v>
          </cell>
          <cell r="W365">
            <v>12</v>
          </cell>
          <cell r="X365">
            <v>5</v>
          </cell>
          <cell r="Y365">
            <v>14</v>
          </cell>
          <cell r="Z365">
            <v>4</v>
          </cell>
          <cell r="AA365">
            <v>2</v>
          </cell>
          <cell r="AB365">
            <v>8</v>
          </cell>
          <cell r="AC365">
            <v>23</v>
          </cell>
          <cell r="AD365">
            <v>10</v>
          </cell>
          <cell r="AE365">
            <v>21</v>
          </cell>
        </row>
        <row r="366">
          <cell r="A366" t="str">
            <v>Outages - SAIDI</v>
          </cell>
          <cell r="C366">
            <v>12</v>
          </cell>
          <cell r="D366">
            <v>13</v>
          </cell>
          <cell r="E366">
            <v>28</v>
          </cell>
          <cell r="F366">
            <v>8</v>
          </cell>
          <cell r="G366">
            <v>24</v>
          </cell>
          <cell r="H366">
            <v>29</v>
          </cell>
          <cell r="I366">
            <v>5</v>
          </cell>
          <cell r="J366">
            <v>16</v>
          </cell>
          <cell r="K366">
            <v>1</v>
          </cell>
          <cell r="L366">
            <v>21</v>
          </cell>
          <cell r="M366">
            <v>26</v>
          </cell>
          <cell r="N366">
            <v>25</v>
          </cell>
          <cell r="O366">
            <v>2</v>
          </cell>
          <cell r="P366">
            <v>14</v>
          </cell>
          <cell r="Q366">
            <v>7</v>
          </cell>
          <cell r="R366">
            <v>11</v>
          </cell>
          <cell r="S366">
            <v>4</v>
          </cell>
          <cell r="T366">
            <v>22</v>
          </cell>
          <cell r="U366">
            <v>19</v>
          </cell>
          <cell r="V366">
            <v>3</v>
          </cell>
          <cell r="W366">
            <v>23</v>
          </cell>
          <cell r="X366">
            <v>15</v>
          </cell>
          <cell r="Y366">
            <v>27</v>
          </cell>
          <cell r="Z366">
            <v>18</v>
          </cell>
          <cell r="AA366">
            <v>20</v>
          </cell>
          <cell r="AB366">
            <v>6</v>
          </cell>
          <cell r="AC366">
            <v>17</v>
          </cell>
          <cell r="AD366">
            <v>9</v>
          </cell>
          <cell r="AE366">
            <v>10</v>
          </cell>
        </row>
        <row r="367">
          <cell r="A367" t="str">
            <v>Outages - SAIFI</v>
          </cell>
          <cell r="C367">
            <v>7</v>
          </cell>
          <cell r="D367">
            <v>12</v>
          </cell>
          <cell r="E367">
            <v>28</v>
          </cell>
          <cell r="F367">
            <v>15</v>
          </cell>
          <cell r="G367">
            <v>25</v>
          </cell>
          <cell r="H367">
            <v>27</v>
          </cell>
          <cell r="I367">
            <v>11</v>
          </cell>
          <cell r="J367">
            <v>9</v>
          </cell>
          <cell r="K367">
            <v>2</v>
          </cell>
          <cell r="L367">
            <v>21</v>
          </cell>
          <cell r="M367">
            <v>8</v>
          </cell>
          <cell r="N367">
            <v>18</v>
          </cell>
          <cell r="O367">
            <v>1</v>
          </cell>
          <cell r="P367">
            <v>13</v>
          </cell>
          <cell r="Q367">
            <v>6</v>
          </cell>
          <cell r="R367">
            <v>24</v>
          </cell>
          <cell r="S367">
            <v>4</v>
          </cell>
          <cell r="T367">
            <v>23</v>
          </cell>
          <cell r="U367">
            <v>22</v>
          </cell>
          <cell r="V367">
            <v>3</v>
          </cell>
          <cell r="W367">
            <v>26</v>
          </cell>
          <cell r="X367">
            <v>20</v>
          </cell>
          <cell r="Y367">
            <v>29</v>
          </cell>
          <cell r="Z367">
            <v>19</v>
          </cell>
          <cell r="AA367">
            <v>17</v>
          </cell>
          <cell r="AB367">
            <v>10</v>
          </cell>
          <cell r="AC367">
            <v>16</v>
          </cell>
          <cell r="AD367">
            <v>5</v>
          </cell>
          <cell r="AE367">
            <v>14</v>
          </cell>
        </row>
        <row r="368">
          <cell r="A368" t="str">
            <v>Average daily charge</v>
          </cell>
          <cell r="C368">
            <v>24</v>
          </cell>
          <cell r="D368">
            <v>4</v>
          </cell>
          <cell r="E368">
            <v>20</v>
          </cell>
          <cell r="F368">
            <v>25</v>
          </cell>
          <cell r="G368">
            <v>12</v>
          </cell>
          <cell r="H368">
            <v>19</v>
          </cell>
          <cell r="I368">
            <v>3</v>
          </cell>
          <cell r="J368">
            <v>9</v>
          </cell>
          <cell r="K368">
            <v>22</v>
          </cell>
          <cell r="L368">
            <v>28</v>
          </cell>
          <cell r="M368">
            <v>7</v>
          </cell>
          <cell r="N368">
            <v>23</v>
          </cell>
          <cell r="O368">
            <v>6</v>
          </cell>
          <cell r="P368">
            <v>11</v>
          </cell>
          <cell r="Q368">
            <v>5</v>
          </cell>
          <cell r="R368">
            <v>10</v>
          </cell>
          <cell r="S368">
            <v>1</v>
          </cell>
          <cell r="T368">
            <v>27</v>
          </cell>
          <cell r="U368">
            <v>15</v>
          </cell>
          <cell r="V368">
            <v>14</v>
          </cell>
          <cell r="W368">
            <v>21</v>
          </cell>
          <cell r="X368">
            <v>29</v>
          </cell>
          <cell r="Y368">
            <v>13</v>
          </cell>
          <cell r="Z368">
            <v>26</v>
          </cell>
          <cell r="AA368">
            <v>17</v>
          </cell>
          <cell r="AB368">
            <v>16</v>
          </cell>
          <cell r="AC368">
            <v>8</v>
          </cell>
          <cell r="AD368">
            <v>18</v>
          </cell>
          <cell r="AE368">
            <v>2</v>
          </cell>
        </row>
        <row r="369">
          <cell r="A369" t="str">
            <v>Delivery (kWh)</v>
          </cell>
          <cell r="C369">
            <v>3</v>
          </cell>
          <cell r="D369">
            <v>7</v>
          </cell>
          <cell r="E369">
            <v>27</v>
          </cell>
          <cell r="F369">
            <v>23</v>
          </cell>
          <cell r="G369">
            <v>22</v>
          </cell>
          <cell r="H369">
            <v>26</v>
          </cell>
          <cell r="I369">
            <v>25</v>
          </cell>
          <cell r="J369">
            <v>4</v>
          </cell>
          <cell r="K369">
            <v>16</v>
          </cell>
          <cell r="L369">
            <v>2</v>
          </cell>
          <cell r="M369">
            <v>24</v>
          </cell>
          <cell r="N369">
            <v>12</v>
          </cell>
          <cell r="O369">
            <v>6</v>
          </cell>
          <cell r="P369">
            <v>15</v>
          </cell>
          <cell r="Q369">
            <v>19</v>
          </cell>
          <cell r="R369">
            <v>10</v>
          </cell>
          <cell r="S369">
            <v>5</v>
          </cell>
          <cell r="T369">
            <v>8</v>
          </cell>
          <cell r="U369">
            <v>9</v>
          </cell>
          <cell r="V369">
            <v>28</v>
          </cell>
          <cell r="W369">
            <v>1</v>
          </cell>
          <cell r="X369">
            <v>13</v>
          </cell>
          <cell r="Y369">
            <v>29</v>
          </cell>
          <cell r="Z369">
            <v>17</v>
          </cell>
          <cell r="AA369">
            <v>14</v>
          </cell>
          <cell r="AB369">
            <v>18</v>
          </cell>
          <cell r="AC369">
            <v>20</v>
          </cell>
          <cell r="AD369">
            <v>11</v>
          </cell>
          <cell r="AE369">
            <v>21</v>
          </cell>
        </row>
        <row r="370">
          <cell r="A370" t="str">
            <v>Peak based</v>
          </cell>
          <cell r="C370">
            <v>21</v>
          </cell>
          <cell r="D370">
            <v>24</v>
          </cell>
          <cell r="E370">
            <v>18</v>
          </cell>
          <cell r="F370">
            <v>19</v>
          </cell>
          <cell r="G370">
            <v>9</v>
          </cell>
          <cell r="H370">
            <v>1</v>
          </cell>
          <cell r="I370">
            <v>1</v>
          </cell>
          <cell r="J370">
            <v>23</v>
          </cell>
          <cell r="K370">
            <v>1</v>
          </cell>
          <cell r="L370">
            <v>11</v>
          </cell>
          <cell r="M370">
            <v>1</v>
          </cell>
          <cell r="N370">
            <v>20</v>
          </cell>
          <cell r="O370">
            <v>25</v>
          </cell>
          <cell r="P370">
            <v>16</v>
          </cell>
          <cell r="Q370">
            <v>13</v>
          </cell>
          <cell r="R370">
            <v>17</v>
          </cell>
          <cell r="S370">
            <v>28</v>
          </cell>
          <cell r="T370">
            <v>26</v>
          </cell>
          <cell r="U370">
            <v>22</v>
          </cell>
          <cell r="V370">
            <v>8</v>
          </cell>
          <cell r="W370">
            <v>29</v>
          </cell>
          <cell r="X370">
            <v>1</v>
          </cell>
          <cell r="Y370">
            <v>1</v>
          </cell>
          <cell r="Z370">
            <v>12</v>
          </cell>
          <cell r="AA370">
            <v>14</v>
          </cell>
          <cell r="AB370">
            <v>15</v>
          </cell>
          <cell r="AC370">
            <v>1</v>
          </cell>
          <cell r="AD370">
            <v>10</v>
          </cell>
          <cell r="AE370">
            <v>27</v>
          </cell>
        </row>
        <row r="371">
          <cell r="A371" t="str">
            <v>Total capex /
asset base</v>
          </cell>
          <cell r="C371">
            <v>29</v>
          </cell>
          <cell r="D371">
            <v>23</v>
          </cell>
          <cell r="E371">
            <v>9</v>
          </cell>
          <cell r="F371">
            <v>3</v>
          </cell>
          <cell r="G371">
            <v>25</v>
          </cell>
          <cell r="H371">
            <v>15</v>
          </cell>
          <cell r="I371">
            <v>14</v>
          </cell>
          <cell r="J371">
            <v>16</v>
          </cell>
          <cell r="K371">
            <v>18</v>
          </cell>
          <cell r="L371">
            <v>12</v>
          </cell>
          <cell r="M371">
            <v>26</v>
          </cell>
          <cell r="N371">
            <v>4</v>
          </cell>
          <cell r="O371">
            <v>2</v>
          </cell>
          <cell r="P371">
            <v>10</v>
          </cell>
          <cell r="Q371">
            <v>28</v>
          </cell>
          <cell r="R371">
            <v>7</v>
          </cell>
          <cell r="S371">
            <v>21</v>
          </cell>
          <cell r="T371">
            <v>17</v>
          </cell>
          <cell r="U371">
            <v>24</v>
          </cell>
          <cell r="V371">
            <v>5</v>
          </cell>
          <cell r="W371">
            <v>8</v>
          </cell>
          <cell r="X371">
            <v>13</v>
          </cell>
          <cell r="Y371">
            <v>20</v>
          </cell>
          <cell r="Z371">
            <v>22</v>
          </cell>
          <cell r="AA371">
            <v>11</v>
          </cell>
          <cell r="AB371">
            <v>19</v>
          </cell>
          <cell r="AC371">
            <v>27</v>
          </cell>
          <cell r="AD371">
            <v>6</v>
          </cell>
          <cell r="AE371">
            <v>1</v>
          </cell>
        </row>
        <row r="372">
          <cell r="A372" t="str">
            <v>Total capex /
connections</v>
          </cell>
          <cell r="C372">
            <v>25</v>
          </cell>
          <cell r="D372">
            <v>11</v>
          </cell>
          <cell r="E372">
            <v>13</v>
          </cell>
          <cell r="F372">
            <v>7</v>
          </cell>
          <cell r="G372">
            <v>22</v>
          </cell>
          <cell r="H372">
            <v>19</v>
          </cell>
          <cell r="I372">
            <v>6</v>
          </cell>
          <cell r="J372">
            <v>29</v>
          </cell>
          <cell r="K372">
            <v>12</v>
          </cell>
          <cell r="L372">
            <v>10</v>
          </cell>
          <cell r="M372">
            <v>23</v>
          </cell>
          <cell r="N372">
            <v>16</v>
          </cell>
          <cell r="O372">
            <v>1</v>
          </cell>
          <cell r="P372">
            <v>4</v>
          </cell>
          <cell r="Q372">
            <v>27</v>
          </cell>
          <cell r="R372">
            <v>5</v>
          </cell>
          <cell r="S372">
            <v>17</v>
          </cell>
          <cell r="T372">
            <v>28</v>
          </cell>
          <cell r="U372">
            <v>14</v>
          </cell>
          <cell r="V372">
            <v>8</v>
          </cell>
          <cell r="W372">
            <v>20</v>
          </cell>
          <cell r="X372">
            <v>26</v>
          </cell>
          <cell r="Y372">
            <v>24</v>
          </cell>
          <cell r="Z372">
            <v>18</v>
          </cell>
          <cell r="AA372">
            <v>9</v>
          </cell>
          <cell r="AB372">
            <v>21</v>
          </cell>
          <cell r="AC372">
            <v>15</v>
          </cell>
          <cell r="AD372">
            <v>3</v>
          </cell>
          <cell r="AE372">
            <v>2</v>
          </cell>
        </row>
        <row r="373">
          <cell r="A373" t="str">
            <v>Total capex / 
depreciation</v>
          </cell>
          <cell r="C373">
            <v>19</v>
          </cell>
          <cell r="D373">
            <v>25</v>
          </cell>
          <cell r="E373">
            <v>6</v>
          </cell>
          <cell r="F373">
            <v>3</v>
          </cell>
          <cell r="G373">
            <v>28</v>
          </cell>
          <cell r="H373">
            <v>14</v>
          </cell>
          <cell r="I373">
            <v>17</v>
          </cell>
          <cell r="J373">
            <v>26</v>
          </cell>
          <cell r="K373">
            <v>24</v>
          </cell>
          <cell r="L373">
            <v>11</v>
          </cell>
          <cell r="M373">
            <v>16</v>
          </cell>
          <cell r="N373">
            <v>4</v>
          </cell>
          <cell r="O373">
            <v>2</v>
          </cell>
          <cell r="P373">
            <v>8</v>
          </cell>
          <cell r="Q373">
            <v>27</v>
          </cell>
          <cell r="R373">
            <v>10</v>
          </cell>
          <cell r="S373">
            <v>21</v>
          </cell>
          <cell r="T373">
            <v>13</v>
          </cell>
          <cell r="U373">
            <v>22</v>
          </cell>
          <cell r="V373">
            <v>9</v>
          </cell>
          <cell r="W373">
            <v>5</v>
          </cell>
          <cell r="X373">
            <v>18</v>
          </cell>
          <cell r="Y373">
            <v>23</v>
          </cell>
          <cell r="Z373">
            <v>15</v>
          </cell>
          <cell r="AA373">
            <v>12</v>
          </cell>
          <cell r="AB373">
            <v>20</v>
          </cell>
          <cell r="AC373">
            <v>29</v>
          </cell>
          <cell r="AD373">
            <v>7</v>
          </cell>
          <cell r="AE373">
            <v>1</v>
          </cell>
        </row>
        <row r="374">
          <cell r="A374" t="str">
            <v>Network opex /
metre of line</v>
          </cell>
          <cell r="C374">
            <v>15</v>
          </cell>
          <cell r="D374">
            <v>28</v>
          </cell>
          <cell r="E374">
            <v>21</v>
          </cell>
          <cell r="F374">
            <v>2</v>
          </cell>
          <cell r="G374">
            <v>16</v>
          </cell>
          <cell r="H374">
            <v>8</v>
          </cell>
          <cell r="I374">
            <v>27</v>
          </cell>
          <cell r="J374">
            <v>5</v>
          </cell>
          <cell r="K374">
            <v>22</v>
          </cell>
          <cell r="L374">
            <v>13</v>
          </cell>
          <cell r="M374">
            <v>3</v>
          </cell>
          <cell r="N374">
            <v>23</v>
          </cell>
          <cell r="O374">
            <v>20</v>
          </cell>
          <cell r="P374">
            <v>18</v>
          </cell>
          <cell r="Q374">
            <v>7</v>
          </cell>
          <cell r="R374">
            <v>19</v>
          </cell>
          <cell r="S374">
            <v>26</v>
          </cell>
          <cell r="T374">
            <v>4</v>
          </cell>
          <cell r="U374">
            <v>9</v>
          </cell>
          <cell r="V374">
            <v>12</v>
          </cell>
          <cell r="W374">
            <v>1</v>
          </cell>
          <cell r="X374">
            <v>11</v>
          </cell>
          <cell r="Y374">
            <v>17</v>
          </cell>
          <cell r="Z374">
            <v>6</v>
          </cell>
          <cell r="AA374">
            <v>24</v>
          </cell>
          <cell r="AB374">
            <v>10</v>
          </cell>
          <cell r="AC374">
            <v>14</v>
          </cell>
          <cell r="AD374">
            <v>29</v>
          </cell>
          <cell r="AE374">
            <v>25</v>
          </cell>
        </row>
        <row r="375">
          <cell r="A375" t="str">
            <v>Non-network opex / connections</v>
          </cell>
          <cell r="C375">
            <v>24</v>
          </cell>
          <cell r="D375">
            <v>7</v>
          </cell>
          <cell r="E375">
            <v>29</v>
          </cell>
          <cell r="F375">
            <v>20</v>
          </cell>
          <cell r="G375">
            <v>16</v>
          </cell>
          <cell r="H375">
            <v>15</v>
          </cell>
          <cell r="I375">
            <v>10</v>
          </cell>
          <cell r="J375">
            <v>28</v>
          </cell>
          <cell r="K375">
            <v>14</v>
          </cell>
          <cell r="L375">
            <v>18</v>
          </cell>
          <cell r="M375">
            <v>22</v>
          </cell>
          <cell r="N375">
            <v>26</v>
          </cell>
          <cell r="O375">
            <v>11</v>
          </cell>
          <cell r="P375">
            <v>6</v>
          </cell>
          <cell r="Q375">
            <v>19</v>
          </cell>
          <cell r="R375">
            <v>5</v>
          </cell>
          <cell r="S375">
            <v>12</v>
          </cell>
          <cell r="T375">
            <v>17</v>
          </cell>
          <cell r="U375">
            <v>4</v>
          </cell>
          <cell r="V375">
            <v>2</v>
          </cell>
          <cell r="W375">
            <v>27</v>
          </cell>
          <cell r="X375">
            <v>8</v>
          </cell>
          <cell r="Y375">
            <v>23</v>
          </cell>
          <cell r="Z375">
            <v>21</v>
          </cell>
          <cell r="AA375">
            <v>9</v>
          </cell>
          <cell r="AB375">
            <v>13</v>
          </cell>
          <cell r="AC375">
            <v>3</v>
          </cell>
          <cell r="AD375">
            <v>1</v>
          </cell>
          <cell r="AE375">
            <v>25</v>
          </cell>
        </row>
        <row r="376">
          <cell r="A376" t="str">
            <v>Total opex / 
kW</v>
          </cell>
          <cell r="C376">
            <v>18</v>
          </cell>
          <cell r="D376">
            <v>11</v>
          </cell>
          <cell r="E376">
            <v>29</v>
          </cell>
          <cell r="F376">
            <v>25</v>
          </cell>
          <cell r="G376">
            <v>15</v>
          </cell>
          <cell r="H376">
            <v>23</v>
          </cell>
          <cell r="I376">
            <v>17</v>
          </cell>
          <cell r="J376">
            <v>3</v>
          </cell>
          <cell r="K376">
            <v>6</v>
          </cell>
          <cell r="L376">
            <v>14</v>
          </cell>
          <cell r="M376">
            <v>21</v>
          </cell>
          <cell r="N376">
            <v>26</v>
          </cell>
          <cell r="O376">
            <v>2</v>
          </cell>
          <cell r="P376">
            <v>5</v>
          </cell>
          <cell r="Q376">
            <v>10</v>
          </cell>
          <cell r="R376">
            <v>13</v>
          </cell>
          <cell r="S376">
            <v>12</v>
          </cell>
          <cell r="T376">
            <v>20</v>
          </cell>
          <cell r="U376">
            <v>7</v>
          </cell>
          <cell r="V376">
            <v>22</v>
          </cell>
          <cell r="W376">
            <v>24</v>
          </cell>
          <cell r="X376">
            <v>19</v>
          </cell>
          <cell r="Y376">
            <v>27</v>
          </cell>
          <cell r="Z376">
            <v>16</v>
          </cell>
          <cell r="AA376">
            <v>4</v>
          </cell>
          <cell r="AB376">
            <v>9</v>
          </cell>
          <cell r="AC376">
            <v>8</v>
          </cell>
          <cell r="AD376">
            <v>1</v>
          </cell>
          <cell r="AE376">
            <v>28</v>
          </cell>
        </row>
      </sheetData>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nput"/>
      <sheetName val="WACC"/>
      <sheetName val="Assets"/>
      <sheetName val="Analysis"/>
      <sheetName val="Smoothing"/>
      <sheetName val="comparison"/>
      <sheetName val="real_cal_ACCC2000"/>
      <sheetName val="nominal_real_model-ACCC"/>
      <sheetName val="Chart1_nominal"/>
      <sheetName val="Chart2_real"/>
      <sheetName val="Price Path_real"/>
      <sheetName val="Chart1-MAR"/>
      <sheetName val="Chart2-BuildingBlocks"/>
    </sheetNames>
    <sheetDataSet>
      <sheetData sheetId="0"/>
      <sheetData sheetId="1"/>
      <sheetData sheetId="2">
        <row r="9">
          <cell r="F9">
            <v>2.4852528768977811E-2</v>
          </cell>
        </row>
      </sheetData>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nput"/>
      <sheetName val="WACC"/>
      <sheetName val="Assets"/>
      <sheetName val="Analysis"/>
      <sheetName val="Smoothing"/>
      <sheetName val="comparison"/>
      <sheetName val="real_cal_ACCC2000"/>
      <sheetName val="nominal_real_model-ACCC"/>
      <sheetName val="Chart1_nominal"/>
      <sheetName val="Chart2_real"/>
      <sheetName val="Price Path_real"/>
      <sheetName val="Chart1-MAR"/>
      <sheetName val="Chart2-BuildingBlocks"/>
    </sheetNames>
    <sheetDataSet>
      <sheetData sheetId="0"/>
      <sheetData sheetId="1"/>
      <sheetData sheetId="2">
        <row r="9">
          <cell r="F9">
            <v>2.4852528768977811E-2</v>
          </cell>
        </row>
      </sheetData>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R Notes"/>
      <sheetName val="Check output"/>
      <sheetName val="MR Changes from AER Website RFM"/>
      <sheetName val="Intro"/>
      <sheetName val="ATO Tax Rates"/>
      <sheetName val="CPI"/>
      <sheetName val="Source data"/>
      <sheetName val="Input"/>
      <sheetName val="Adjustment for previous period"/>
      <sheetName val="Actual RAB roll forward"/>
      <sheetName val="Total actual RAB roll forward"/>
      <sheetName val="Tax value roll forward"/>
      <sheetName val="RAB Asset lives roll forward"/>
      <sheetName val="TAX Asset lives roll forward"/>
      <sheetName val="Output summary"/>
    </sheetNames>
    <sheetDataSet>
      <sheetData sheetId="0"/>
      <sheetData sheetId="1"/>
      <sheetData sheetId="2"/>
      <sheetData sheetId="3"/>
      <sheetData sheetId="4"/>
      <sheetData sheetId="5"/>
      <sheetData sheetId="6"/>
      <sheetData sheetId="7">
        <row r="7">
          <cell r="G7" t="str">
            <v>Subtransmission</v>
          </cell>
        </row>
        <row r="184">
          <cell r="G184">
            <v>0</v>
          </cell>
          <cell r="H184">
            <v>9.7169053477190515E-2</v>
          </cell>
          <cell r="I184">
            <v>0.10496257133501263</v>
          </cell>
          <cell r="J184">
            <v>8.8804215816207233E-2</v>
          </cell>
          <cell r="K184">
            <v>9.0481038439675254E-2</v>
          </cell>
          <cell r="L184">
            <v>9.2045781941578531E-2</v>
          </cell>
          <cell r="M184">
            <v>0</v>
          </cell>
          <cell r="N184">
            <v>0</v>
          </cell>
          <cell r="O184">
            <v>0</v>
          </cell>
          <cell r="P184">
            <v>0</v>
          </cell>
        </row>
      </sheetData>
      <sheetData sheetId="8">
        <row r="334">
          <cell r="H334">
            <v>376.20268184163223</v>
          </cell>
        </row>
      </sheetData>
      <sheetData sheetId="9"/>
      <sheetData sheetId="10"/>
      <sheetData sheetId="11"/>
      <sheetData sheetId="12"/>
      <sheetData sheetId="13"/>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ntents"/>
      <sheetName val="1. Revenue"/>
      <sheetName val="2. RAB - Closing"/>
      <sheetName val="3. Capex"/>
      <sheetName val="4. Capex by Driver"/>
      <sheetName val="5. Opex"/>
      <sheetName val="6. Reliability -outage events"/>
      <sheetName val="7. Reliability -outage duration"/>
      <sheetName val="8. Network impact"/>
      <sheetName val="9. Maximum demand"/>
      <sheetName val="10. Energy delivered"/>
      <sheetName val="11. Circuit length"/>
      <sheetName val="6.QOS Reliability Pivot table"/>
      <sheetName val="7.QOS MIC Pivot table"/>
      <sheetName val="8.MD Pivot table "/>
      <sheetName val="9.ED Pivot table"/>
      <sheetName val="10.OL Pivot table"/>
      <sheetName val="10.UC Pivot table "/>
      <sheetName val="1.Raw DAta"/>
      <sheetName val="1.Actual data"/>
      <sheetName val="2.Raw DAta"/>
      <sheetName val="2.Forecast data"/>
      <sheetName val="2.Actual data RFM"/>
      <sheetName val="2.Actual data EB"/>
      <sheetName val="3.Raw DAta"/>
      <sheetName val="3.Forecast data"/>
      <sheetName val="3.Actual data RFM"/>
      <sheetName val="3.Actual data CA"/>
      <sheetName val="4.Raw DAta"/>
      <sheetName val="4.CApex by Driver - CA"/>
      <sheetName val="5.Raw DAta"/>
      <sheetName val="5.Forecast data"/>
      <sheetName val="5.Actual data"/>
      <sheetName val="5.Actual data easements"/>
      <sheetName val="5.Forecast data easements"/>
      <sheetName val="Dollar terms - database"/>
      <sheetName val="Forecast inflation database"/>
      <sheetName val="CPI (A)"/>
      <sheetName val="CPI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AC84"/>
  <sheetViews>
    <sheetView showGridLines="0" tabSelected="1" zoomScale="80" zoomScaleNormal="80" workbookViewId="0">
      <selection activeCell="C2" sqref="C2:P2"/>
    </sheetView>
  </sheetViews>
  <sheetFormatPr defaultColWidth="9.26953125" defaultRowHeight="12.5"/>
  <cols>
    <col min="1" max="1" width="2.26953125" style="11" customWidth="1"/>
    <col min="2" max="2" width="10.54296875" style="11" customWidth="1"/>
    <col min="3" max="3" width="8.26953125" style="11" customWidth="1"/>
    <col min="4" max="4" width="11.7265625" style="11" customWidth="1"/>
    <col min="5" max="8" width="9.26953125" style="11"/>
    <col min="9" max="9" width="11" style="11" customWidth="1"/>
    <col min="10" max="10" width="11.26953125" style="11" bestFit="1" customWidth="1"/>
    <col min="11" max="16" width="9.26953125" style="11"/>
    <col min="17" max="17" width="11.7265625" style="13" customWidth="1"/>
    <col min="18" max="29" width="9.26953125" style="13"/>
    <col min="30" max="16384" width="9.26953125" style="11"/>
  </cols>
  <sheetData>
    <row r="1" spans="1:17" ht="44.25" customHeight="1">
      <c r="A1" s="12"/>
      <c r="B1" s="12"/>
      <c r="D1" s="32"/>
      <c r="E1" s="31"/>
      <c r="F1" s="30"/>
      <c r="G1" s="12"/>
      <c r="H1" s="12"/>
      <c r="I1" s="12"/>
      <c r="J1" s="12"/>
      <c r="K1" s="29"/>
      <c r="L1" s="12"/>
      <c r="M1" s="12"/>
      <c r="N1" s="12"/>
      <c r="O1" s="12"/>
      <c r="P1" s="12"/>
    </row>
    <row r="2" spans="1:17" ht="44.25" customHeight="1">
      <c r="B2" s="28"/>
      <c r="C2" s="103" t="s">
        <v>101</v>
      </c>
      <c r="D2" s="103"/>
      <c r="E2" s="103"/>
      <c r="F2" s="103"/>
      <c r="G2" s="103"/>
      <c r="H2" s="103"/>
      <c r="I2" s="103"/>
      <c r="J2" s="103"/>
      <c r="K2" s="103"/>
      <c r="L2" s="103"/>
      <c r="M2" s="103"/>
      <c r="N2" s="103"/>
      <c r="O2" s="103"/>
      <c r="P2" s="103"/>
      <c r="Q2" s="28"/>
    </row>
    <row r="3" spans="1:17" ht="55.15" customHeight="1">
      <c r="B3" s="27"/>
      <c r="C3" s="105" t="s">
        <v>47</v>
      </c>
      <c r="D3" s="105"/>
      <c r="E3" s="105"/>
      <c r="F3" s="105"/>
      <c r="G3" s="105"/>
      <c r="H3" s="105"/>
      <c r="I3" s="105"/>
      <c r="J3" s="105"/>
      <c r="K3" s="105"/>
      <c r="L3" s="105"/>
      <c r="M3" s="105"/>
      <c r="N3" s="105"/>
      <c r="O3" s="105"/>
      <c r="P3" s="105"/>
      <c r="Q3" s="27"/>
    </row>
    <row r="4" spans="1:17">
      <c r="A4" s="12"/>
      <c r="B4" s="12"/>
      <c r="C4" s="12"/>
      <c r="D4" s="12"/>
      <c r="E4" s="12"/>
      <c r="F4" s="12"/>
      <c r="G4" s="12"/>
      <c r="H4" s="12"/>
      <c r="I4" s="12"/>
      <c r="J4" s="12"/>
      <c r="K4" s="12"/>
      <c r="L4" s="12"/>
      <c r="M4" s="12"/>
      <c r="N4" s="12"/>
      <c r="O4" s="12"/>
      <c r="P4" s="12"/>
    </row>
    <row r="5" spans="1:17">
      <c r="A5" s="12"/>
      <c r="B5" s="91"/>
      <c r="C5" s="92"/>
      <c r="D5" s="92"/>
      <c r="E5" s="92"/>
      <c r="F5" s="92"/>
      <c r="G5" s="92"/>
      <c r="H5" s="92"/>
      <c r="I5" s="92"/>
      <c r="J5" s="92"/>
      <c r="K5" s="92"/>
      <c r="L5" s="92"/>
      <c r="M5" s="92"/>
      <c r="N5" s="92"/>
      <c r="O5" s="92"/>
      <c r="P5" s="93"/>
    </row>
    <row r="6" spans="1:17" ht="28">
      <c r="A6" s="12"/>
      <c r="B6" s="94" t="s">
        <v>85</v>
      </c>
      <c r="C6" s="95"/>
      <c r="D6" s="95"/>
      <c r="E6" s="95"/>
      <c r="F6" s="95"/>
      <c r="G6" s="95"/>
      <c r="H6" s="95"/>
      <c r="I6" s="96"/>
      <c r="J6" s="95"/>
      <c r="K6" s="95"/>
      <c r="L6" s="95"/>
      <c r="M6" s="95"/>
      <c r="N6" s="95"/>
      <c r="O6" s="95"/>
      <c r="P6" s="97"/>
    </row>
    <row r="7" spans="1:17" ht="15.5">
      <c r="A7" s="12"/>
      <c r="B7" s="98"/>
      <c r="C7" s="95"/>
      <c r="D7" s="95"/>
      <c r="E7" s="95"/>
      <c r="F7" s="95"/>
      <c r="G7" s="95"/>
      <c r="H7" s="95"/>
      <c r="I7" s="99"/>
      <c r="J7" s="95"/>
      <c r="K7" s="95"/>
      <c r="L7" s="95"/>
      <c r="M7" s="95"/>
      <c r="N7" s="95"/>
      <c r="O7" s="95"/>
      <c r="P7" s="97"/>
    </row>
    <row r="8" spans="1:17">
      <c r="A8" s="12"/>
      <c r="B8" s="100"/>
      <c r="C8" s="101"/>
      <c r="D8" s="101"/>
      <c r="E8" s="101"/>
      <c r="F8" s="101"/>
      <c r="G8" s="101"/>
      <c r="H8" s="101"/>
      <c r="I8" s="101"/>
      <c r="J8" s="101"/>
      <c r="K8" s="101"/>
      <c r="L8" s="101"/>
      <c r="M8" s="101"/>
      <c r="N8" s="101"/>
      <c r="O8" s="101"/>
      <c r="P8" s="102"/>
    </row>
    <row r="9" spans="1:17" s="13" customFormat="1"/>
    <row r="10" spans="1:17" s="13" customFormat="1" ht="33" customHeight="1">
      <c r="C10" s="104" t="s">
        <v>102</v>
      </c>
      <c r="D10" s="104"/>
      <c r="E10" s="104"/>
      <c r="F10" s="104"/>
      <c r="G10" s="104"/>
      <c r="H10" s="104"/>
      <c r="I10" s="104"/>
      <c r="J10" s="104"/>
      <c r="K10" s="104"/>
      <c r="L10" s="104"/>
      <c r="M10" s="104"/>
      <c r="N10" s="104"/>
      <c r="O10" s="104"/>
      <c r="P10" s="104"/>
    </row>
    <row r="11" spans="1:17" s="13" customFormat="1" ht="15.5">
      <c r="C11" s="24"/>
      <c r="D11" s="16"/>
      <c r="E11" s="16"/>
      <c r="F11" s="16"/>
      <c r="G11" s="16"/>
      <c r="H11" s="16"/>
      <c r="I11" s="16"/>
      <c r="J11" s="22"/>
      <c r="K11" s="22"/>
    </row>
    <row r="12" spans="1:17" s="13" customFormat="1" ht="15.5">
      <c r="C12" s="23" t="s">
        <v>42</v>
      </c>
      <c r="D12" s="22"/>
      <c r="E12" s="22"/>
      <c r="F12" s="22"/>
      <c r="G12" s="22"/>
      <c r="H12" s="22"/>
      <c r="I12" s="22"/>
      <c r="J12" s="22"/>
      <c r="K12" s="22"/>
    </row>
    <row r="13" spans="1:17" s="13" customFormat="1" ht="15.5">
      <c r="C13" s="22"/>
      <c r="D13" s="22"/>
      <c r="E13" s="22"/>
      <c r="F13" s="22"/>
      <c r="G13" s="22"/>
      <c r="H13" s="22"/>
      <c r="I13" s="22"/>
      <c r="J13" s="22"/>
      <c r="K13" s="22"/>
    </row>
    <row r="14" spans="1:17" s="13" customFormat="1">
      <c r="C14" s="21" t="s">
        <v>41</v>
      </c>
      <c r="D14" s="21" t="s">
        <v>40</v>
      </c>
      <c r="E14" s="21"/>
      <c r="F14" s="21" t="s">
        <v>39</v>
      </c>
      <c r="G14" s="21"/>
      <c r="H14" s="21"/>
      <c r="I14" s="21"/>
      <c r="J14" s="21"/>
      <c r="K14" s="21"/>
      <c r="L14" s="21"/>
      <c r="M14" s="21"/>
      <c r="N14" s="21"/>
      <c r="O14" s="21"/>
      <c r="P14" s="21"/>
    </row>
    <row r="15" spans="1:17" s="13" customFormat="1">
      <c r="C15" s="19">
        <v>1</v>
      </c>
      <c r="D15" s="17">
        <v>44896</v>
      </c>
      <c r="E15" s="20"/>
      <c r="F15" s="20"/>
      <c r="G15" s="20"/>
      <c r="H15" s="26"/>
      <c r="I15" s="20"/>
      <c r="J15" s="20"/>
      <c r="K15" s="20"/>
      <c r="L15" s="20"/>
      <c r="M15" s="20"/>
      <c r="N15" s="20"/>
      <c r="O15" s="20"/>
      <c r="P15" s="20"/>
    </row>
    <row r="16" spans="1:17" s="13" customFormat="1">
      <c r="C16" s="19"/>
      <c r="D16" s="17"/>
      <c r="E16" s="20"/>
      <c r="F16" s="20"/>
      <c r="G16" s="20"/>
      <c r="H16" s="26"/>
      <c r="I16" s="20"/>
      <c r="J16" s="20"/>
      <c r="K16" s="20"/>
      <c r="L16" s="20"/>
      <c r="M16" s="20"/>
      <c r="N16" s="20"/>
      <c r="O16" s="20"/>
      <c r="P16" s="20"/>
    </row>
    <row r="17" spans="3:16" s="13" customFormat="1">
      <c r="C17" s="19"/>
      <c r="D17" s="18"/>
      <c r="E17" s="17"/>
      <c r="J17" s="25"/>
      <c r="K17" s="25"/>
      <c r="L17" s="25"/>
      <c r="M17" s="25"/>
      <c r="N17" s="25"/>
      <c r="O17" s="25"/>
      <c r="P17" s="25"/>
    </row>
    <row r="18" spans="3:16" s="13" customFormat="1"/>
    <row r="19" spans="3:16" s="13" customFormat="1"/>
    <row r="20" spans="3:16" s="13" customFormat="1"/>
    <row r="21" spans="3:16" s="13" customFormat="1"/>
    <row r="22" spans="3:16" s="13" customFormat="1">
      <c r="C22" s="15"/>
      <c r="E22" s="14"/>
      <c r="F22" s="16"/>
      <c r="G22" s="16"/>
      <c r="H22" s="16"/>
      <c r="I22" s="16"/>
      <c r="J22" s="16"/>
      <c r="K22" s="16"/>
      <c r="L22" s="16"/>
      <c r="M22" s="16"/>
      <c r="N22" s="16"/>
      <c r="O22" s="16"/>
      <c r="P22" s="16"/>
    </row>
    <row r="23" spans="3:16" s="13" customFormat="1">
      <c r="C23" s="15"/>
      <c r="E23" s="14"/>
    </row>
    <row r="24" spans="3:16" s="13" customFormat="1">
      <c r="C24" s="15"/>
      <c r="E24" s="14"/>
    </row>
    <row r="25" spans="3:16" s="13" customFormat="1">
      <c r="C25" s="15"/>
      <c r="E25" s="14"/>
    </row>
    <row r="26" spans="3:16" s="13" customFormat="1">
      <c r="C26" s="15"/>
      <c r="E26" s="14"/>
    </row>
    <row r="27" spans="3:16" s="13" customFormat="1">
      <c r="C27" s="15"/>
      <c r="E27" s="14"/>
    </row>
    <row r="28" spans="3:16" s="13" customFormat="1"/>
    <row r="29" spans="3:16" s="13" customFormat="1"/>
    <row r="30" spans="3:16" s="13" customFormat="1"/>
    <row r="31" spans="3:16" s="13" customFormat="1"/>
    <row r="32" spans="3:16" s="13" customFormat="1"/>
    <row r="33" spans="1:16" s="13" customFormat="1"/>
    <row r="34" spans="1:16" s="13" customFormat="1"/>
    <row r="35" spans="1:16" s="13" customFormat="1"/>
    <row r="36" spans="1:16" s="13" customFormat="1"/>
    <row r="37" spans="1:16" s="13" customFormat="1"/>
    <row r="38" spans="1:16" s="13" customFormat="1">
      <c r="B38" s="45"/>
    </row>
    <row r="39" spans="1:16" s="13" customFormat="1" ht="114" customHeight="1"/>
    <row r="40" spans="1:16" s="13" customFormat="1"/>
    <row r="41" spans="1:16">
      <c r="A41" s="12"/>
      <c r="B41" s="12"/>
      <c r="C41" s="12"/>
      <c r="D41" s="12"/>
      <c r="E41" s="12"/>
      <c r="F41" s="12"/>
      <c r="G41" s="12"/>
      <c r="H41" s="12"/>
      <c r="I41" s="12"/>
      <c r="J41" s="12"/>
      <c r="K41" s="12"/>
      <c r="L41" s="12"/>
      <c r="M41" s="12"/>
      <c r="N41" s="12"/>
      <c r="O41" s="12"/>
      <c r="P41" s="12"/>
    </row>
    <row r="42" spans="1:16">
      <c r="A42" s="12"/>
      <c r="B42" s="12"/>
      <c r="C42" s="12"/>
      <c r="D42" s="12"/>
      <c r="E42" s="12"/>
      <c r="F42" s="12"/>
      <c r="G42" s="12"/>
      <c r="H42" s="12"/>
      <c r="I42" s="12"/>
      <c r="J42" s="12"/>
      <c r="K42" s="12"/>
      <c r="L42" s="12"/>
      <c r="M42" s="12"/>
      <c r="N42" s="12"/>
      <c r="O42" s="12"/>
      <c r="P42" s="12"/>
    </row>
    <row r="43" spans="1:16">
      <c r="A43" s="12"/>
      <c r="B43" s="12"/>
      <c r="C43" s="12"/>
      <c r="D43" s="12"/>
      <c r="E43" s="12"/>
      <c r="F43" s="12"/>
      <c r="G43" s="12"/>
      <c r="H43" s="12"/>
      <c r="I43" s="12"/>
      <c r="J43" s="12"/>
      <c r="K43" s="12"/>
      <c r="L43" s="12"/>
      <c r="M43" s="12"/>
      <c r="N43" s="12"/>
      <c r="O43" s="12"/>
      <c r="P43" s="12"/>
    </row>
    <row r="44" spans="1:16">
      <c r="A44" s="12"/>
      <c r="B44" s="12"/>
      <c r="C44" s="12"/>
      <c r="D44" s="12"/>
      <c r="E44" s="12"/>
      <c r="F44" s="12"/>
      <c r="G44" s="12"/>
      <c r="H44" s="12"/>
      <c r="I44" s="12"/>
      <c r="J44" s="12"/>
      <c r="K44" s="12"/>
      <c r="L44" s="12"/>
      <c r="M44" s="12"/>
      <c r="N44" s="12"/>
      <c r="O44" s="12"/>
      <c r="P44" s="12"/>
    </row>
    <row r="45" spans="1:16">
      <c r="A45" s="12"/>
      <c r="B45" s="12"/>
      <c r="C45" s="12"/>
      <c r="D45" s="12"/>
      <c r="E45" s="12"/>
      <c r="F45" s="12"/>
      <c r="G45" s="12"/>
      <c r="H45" s="12"/>
      <c r="I45" s="12"/>
      <c r="J45" s="12"/>
      <c r="K45" s="12"/>
      <c r="L45" s="12"/>
      <c r="M45" s="12"/>
      <c r="N45" s="12"/>
      <c r="O45" s="12"/>
      <c r="P45" s="12"/>
    </row>
    <row r="46" spans="1:16">
      <c r="A46" s="12"/>
      <c r="B46" s="12"/>
      <c r="C46" s="12"/>
      <c r="D46" s="12"/>
      <c r="E46" s="12"/>
      <c r="F46" s="12"/>
      <c r="G46" s="12"/>
      <c r="H46" s="12"/>
      <c r="I46" s="12"/>
      <c r="J46" s="12"/>
      <c r="K46" s="12"/>
      <c r="L46" s="12"/>
      <c r="M46" s="12"/>
      <c r="N46" s="12"/>
      <c r="O46" s="12"/>
      <c r="P46" s="12"/>
    </row>
    <row r="47" spans="1:16">
      <c r="A47" s="12"/>
      <c r="B47" s="12"/>
      <c r="C47" s="12"/>
      <c r="D47" s="12"/>
      <c r="E47" s="12"/>
      <c r="F47" s="12"/>
      <c r="G47" s="12"/>
      <c r="H47" s="12"/>
      <c r="I47" s="12"/>
      <c r="J47" s="12"/>
      <c r="K47" s="12"/>
      <c r="L47" s="12"/>
      <c r="M47" s="12"/>
      <c r="N47" s="12"/>
      <c r="O47" s="12"/>
      <c r="P47" s="12"/>
    </row>
    <row r="48" spans="1:16">
      <c r="A48" s="12"/>
      <c r="B48" s="12"/>
      <c r="C48" s="12"/>
      <c r="D48" s="12"/>
      <c r="E48" s="12"/>
      <c r="F48" s="12"/>
      <c r="G48" s="12"/>
      <c r="H48" s="12"/>
      <c r="I48" s="12"/>
      <c r="J48" s="12"/>
      <c r="K48" s="12"/>
      <c r="L48" s="12"/>
      <c r="M48" s="12"/>
      <c r="N48" s="12"/>
      <c r="O48" s="12"/>
      <c r="P48" s="12"/>
    </row>
    <row r="49" spans="1:16">
      <c r="A49" s="12"/>
      <c r="B49" s="12"/>
      <c r="C49" s="12"/>
      <c r="D49" s="12"/>
      <c r="E49" s="12"/>
      <c r="F49" s="12"/>
      <c r="G49" s="12"/>
      <c r="H49" s="12"/>
      <c r="I49" s="12"/>
      <c r="J49" s="12"/>
      <c r="K49" s="12"/>
      <c r="L49" s="12"/>
      <c r="M49" s="12"/>
      <c r="N49" s="12"/>
      <c r="O49" s="12"/>
      <c r="P49" s="12"/>
    </row>
    <row r="50" spans="1:16">
      <c r="A50" s="12"/>
      <c r="B50" s="12"/>
      <c r="C50" s="12"/>
      <c r="D50" s="12"/>
      <c r="E50" s="12"/>
      <c r="F50" s="12"/>
      <c r="G50" s="12"/>
      <c r="H50" s="12"/>
      <c r="I50" s="12"/>
      <c r="J50" s="12"/>
      <c r="K50" s="12"/>
      <c r="L50" s="12"/>
      <c r="M50" s="12"/>
      <c r="N50" s="12"/>
      <c r="O50" s="12"/>
      <c r="P50" s="12"/>
    </row>
    <row r="51" spans="1:16">
      <c r="A51" s="12"/>
      <c r="B51" s="12"/>
      <c r="C51" s="12"/>
      <c r="D51" s="12"/>
      <c r="E51" s="12"/>
      <c r="F51" s="12"/>
      <c r="G51" s="12"/>
      <c r="H51" s="12"/>
      <c r="I51" s="12"/>
      <c r="J51" s="12"/>
      <c r="K51" s="12"/>
      <c r="L51" s="12"/>
      <c r="M51" s="12"/>
      <c r="N51" s="12"/>
      <c r="O51" s="12"/>
      <c r="P51" s="12"/>
    </row>
    <row r="52" spans="1:16">
      <c r="A52" s="12"/>
      <c r="B52" s="12"/>
      <c r="C52" s="12"/>
      <c r="D52" s="12"/>
      <c r="E52" s="12"/>
      <c r="F52" s="12"/>
      <c r="G52" s="12"/>
      <c r="H52" s="12"/>
      <c r="I52" s="12"/>
      <c r="J52" s="12"/>
      <c r="K52" s="12"/>
      <c r="L52" s="12"/>
      <c r="M52" s="12"/>
      <c r="N52" s="12"/>
      <c r="O52" s="12"/>
      <c r="P52" s="12"/>
    </row>
    <row r="53" spans="1:16">
      <c r="A53" s="12"/>
      <c r="B53" s="12"/>
      <c r="C53" s="12"/>
      <c r="D53" s="12"/>
      <c r="E53" s="12"/>
      <c r="F53" s="12"/>
      <c r="G53" s="12"/>
      <c r="H53" s="12"/>
      <c r="I53" s="12"/>
      <c r="J53" s="12"/>
      <c r="K53" s="12"/>
      <c r="L53" s="12"/>
      <c r="M53" s="12"/>
      <c r="N53" s="12"/>
      <c r="O53" s="12"/>
      <c r="P53" s="12"/>
    </row>
    <row r="54" spans="1:16">
      <c r="A54" s="12"/>
      <c r="B54" s="12"/>
      <c r="C54" s="12"/>
      <c r="D54" s="12"/>
      <c r="E54" s="12"/>
      <c r="F54" s="12"/>
      <c r="G54" s="12"/>
      <c r="H54" s="12"/>
      <c r="I54" s="12"/>
      <c r="J54" s="12"/>
      <c r="K54" s="12"/>
      <c r="L54" s="12"/>
      <c r="M54" s="12"/>
      <c r="N54" s="12"/>
      <c r="O54" s="12"/>
      <c r="P54" s="12"/>
    </row>
    <row r="55" spans="1:16">
      <c r="A55" s="12"/>
      <c r="B55" s="12"/>
      <c r="C55" s="12"/>
      <c r="D55" s="12"/>
      <c r="E55" s="12"/>
      <c r="F55" s="12"/>
      <c r="G55" s="12"/>
      <c r="H55" s="12"/>
      <c r="I55" s="12"/>
      <c r="J55" s="12"/>
      <c r="K55" s="12"/>
      <c r="L55" s="12"/>
      <c r="M55" s="12"/>
      <c r="N55" s="12"/>
      <c r="O55" s="12"/>
      <c r="P55" s="12"/>
    </row>
    <row r="56" spans="1:16">
      <c r="A56" s="12"/>
      <c r="B56" s="12"/>
      <c r="C56" s="12"/>
      <c r="D56" s="12"/>
      <c r="E56" s="12"/>
      <c r="F56" s="12"/>
      <c r="G56" s="12"/>
      <c r="H56" s="12"/>
      <c r="I56" s="12"/>
      <c r="J56" s="12"/>
      <c r="K56" s="12"/>
      <c r="L56" s="12"/>
      <c r="M56" s="12"/>
      <c r="N56" s="12"/>
      <c r="O56" s="12"/>
      <c r="P56" s="12"/>
    </row>
    <row r="57" spans="1:16">
      <c r="A57" s="12"/>
      <c r="B57" s="12"/>
      <c r="C57" s="12"/>
      <c r="D57" s="12"/>
      <c r="E57" s="12"/>
      <c r="F57" s="12"/>
      <c r="G57" s="12"/>
      <c r="H57" s="12"/>
      <c r="I57" s="12"/>
      <c r="J57" s="12"/>
      <c r="K57" s="12"/>
      <c r="L57" s="12"/>
      <c r="M57" s="12"/>
      <c r="N57" s="12"/>
      <c r="O57" s="12"/>
      <c r="P57" s="12"/>
    </row>
    <row r="58" spans="1:16">
      <c r="A58" s="12"/>
      <c r="B58" s="12"/>
      <c r="C58" s="12"/>
      <c r="D58" s="12"/>
      <c r="E58" s="12"/>
      <c r="F58" s="12"/>
      <c r="G58" s="12"/>
      <c r="H58" s="12"/>
      <c r="I58" s="12"/>
      <c r="J58" s="12"/>
      <c r="K58" s="12"/>
      <c r="L58" s="12"/>
      <c r="M58" s="12"/>
      <c r="N58" s="12"/>
      <c r="O58" s="12"/>
      <c r="P58" s="12"/>
    </row>
    <row r="59" spans="1:16">
      <c r="A59" s="12"/>
      <c r="B59" s="12"/>
      <c r="C59" s="12"/>
      <c r="D59" s="12"/>
      <c r="E59" s="12"/>
      <c r="F59" s="12"/>
      <c r="G59" s="12"/>
      <c r="H59" s="12"/>
      <c r="I59" s="12"/>
      <c r="J59" s="12"/>
      <c r="K59" s="12"/>
      <c r="L59" s="12"/>
      <c r="M59" s="12"/>
      <c r="N59" s="12"/>
      <c r="O59" s="12"/>
      <c r="P59" s="12"/>
    </row>
    <row r="60" spans="1:16">
      <c r="A60" s="12"/>
      <c r="B60" s="12"/>
      <c r="C60" s="12"/>
      <c r="D60" s="12"/>
      <c r="E60" s="12"/>
      <c r="F60" s="12"/>
      <c r="G60" s="12"/>
      <c r="H60" s="12"/>
      <c r="I60" s="12"/>
      <c r="J60" s="12"/>
      <c r="K60" s="12"/>
      <c r="L60" s="12"/>
      <c r="M60" s="12"/>
      <c r="N60" s="12"/>
      <c r="O60" s="12"/>
      <c r="P60" s="12"/>
    </row>
    <row r="61" spans="1:16">
      <c r="A61" s="12"/>
      <c r="B61" s="12"/>
      <c r="C61" s="12"/>
      <c r="D61" s="12"/>
      <c r="E61" s="12"/>
      <c r="F61" s="12"/>
      <c r="G61" s="12"/>
      <c r="H61" s="12"/>
      <c r="I61" s="12"/>
      <c r="J61" s="12"/>
      <c r="K61" s="12"/>
      <c r="L61" s="12"/>
      <c r="M61" s="12"/>
      <c r="N61" s="12"/>
      <c r="O61" s="12"/>
      <c r="P61" s="12"/>
    </row>
    <row r="62" spans="1:16">
      <c r="A62" s="12"/>
      <c r="B62" s="12"/>
      <c r="C62" s="12"/>
      <c r="D62" s="12"/>
      <c r="E62" s="12"/>
      <c r="F62" s="12"/>
      <c r="G62" s="12"/>
      <c r="H62" s="12"/>
      <c r="I62" s="12"/>
      <c r="J62" s="12"/>
      <c r="K62" s="12"/>
      <c r="L62" s="12"/>
      <c r="M62" s="12"/>
      <c r="N62" s="12"/>
      <c r="O62" s="12"/>
      <c r="P62" s="12"/>
    </row>
    <row r="63" spans="1:16">
      <c r="A63" s="12"/>
      <c r="B63" s="12"/>
      <c r="C63" s="12"/>
      <c r="D63" s="12"/>
      <c r="E63" s="12"/>
      <c r="F63" s="12"/>
      <c r="G63" s="12"/>
      <c r="H63" s="12"/>
      <c r="I63" s="12"/>
      <c r="J63" s="12"/>
      <c r="K63" s="12"/>
      <c r="L63" s="12"/>
      <c r="M63" s="12"/>
      <c r="N63" s="12"/>
      <c r="O63" s="12"/>
      <c r="P63" s="12"/>
    </row>
    <row r="64" spans="1:16">
      <c r="A64" s="12"/>
      <c r="B64" s="12"/>
      <c r="C64" s="12"/>
      <c r="D64" s="12"/>
      <c r="E64" s="12"/>
      <c r="F64" s="12"/>
      <c r="G64" s="12"/>
      <c r="H64" s="12"/>
      <c r="I64" s="12"/>
      <c r="J64" s="12"/>
      <c r="K64" s="12"/>
      <c r="L64" s="12"/>
      <c r="M64" s="12"/>
      <c r="N64" s="12"/>
      <c r="O64" s="12"/>
      <c r="P64" s="12"/>
    </row>
    <row r="65" spans="1:16">
      <c r="A65" s="12"/>
      <c r="B65" s="12"/>
      <c r="C65" s="12"/>
      <c r="D65" s="12"/>
      <c r="E65" s="12"/>
      <c r="F65" s="12"/>
      <c r="G65" s="12"/>
      <c r="H65" s="12"/>
      <c r="I65" s="12"/>
      <c r="J65" s="12"/>
      <c r="K65" s="12"/>
      <c r="L65" s="12"/>
      <c r="M65" s="12"/>
      <c r="N65" s="12"/>
      <c r="O65" s="12"/>
      <c r="P65" s="12"/>
    </row>
    <row r="66" spans="1:16">
      <c r="A66" s="12"/>
      <c r="B66" s="12"/>
      <c r="C66" s="12"/>
      <c r="D66" s="12"/>
      <c r="E66" s="12"/>
      <c r="F66" s="12"/>
      <c r="G66" s="12"/>
      <c r="H66" s="12"/>
      <c r="I66" s="12"/>
      <c r="J66" s="12"/>
      <c r="K66" s="12"/>
      <c r="L66" s="12"/>
      <c r="M66" s="12"/>
      <c r="N66" s="12"/>
      <c r="O66" s="12"/>
      <c r="P66" s="12"/>
    </row>
    <row r="67" spans="1:16">
      <c r="A67" s="12"/>
      <c r="B67" s="12"/>
      <c r="C67" s="12"/>
      <c r="D67" s="12"/>
      <c r="E67" s="12"/>
      <c r="F67" s="12"/>
      <c r="G67" s="12"/>
      <c r="H67" s="12"/>
      <c r="I67" s="12"/>
      <c r="J67" s="12"/>
      <c r="K67" s="12"/>
      <c r="L67" s="12"/>
      <c r="M67" s="12"/>
      <c r="N67" s="12"/>
      <c r="O67" s="12"/>
      <c r="P67" s="12"/>
    </row>
    <row r="68" spans="1:16">
      <c r="A68" s="12"/>
      <c r="B68" s="12"/>
      <c r="C68" s="12"/>
      <c r="D68" s="12"/>
      <c r="E68" s="12"/>
      <c r="F68" s="12"/>
      <c r="G68" s="12"/>
      <c r="H68" s="12"/>
      <c r="I68" s="12"/>
      <c r="J68" s="12"/>
      <c r="K68" s="12"/>
      <c r="L68" s="12"/>
      <c r="M68" s="12"/>
      <c r="N68" s="12"/>
      <c r="O68" s="12"/>
      <c r="P68" s="12"/>
    </row>
    <row r="69" spans="1:16">
      <c r="A69" s="12"/>
      <c r="B69" s="12"/>
      <c r="C69" s="12"/>
      <c r="D69" s="12"/>
      <c r="E69" s="12"/>
      <c r="F69" s="12"/>
      <c r="G69" s="12"/>
      <c r="H69" s="12"/>
      <c r="I69" s="12"/>
      <c r="J69" s="12"/>
      <c r="K69" s="12"/>
      <c r="L69" s="12"/>
      <c r="M69" s="12"/>
      <c r="N69" s="12"/>
      <c r="O69" s="12"/>
      <c r="P69" s="12"/>
    </row>
    <row r="70" spans="1:16">
      <c r="A70" s="12"/>
      <c r="B70" s="12"/>
      <c r="C70" s="12"/>
      <c r="D70" s="12"/>
      <c r="E70" s="12"/>
      <c r="F70" s="12"/>
      <c r="G70" s="12"/>
      <c r="H70" s="12"/>
      <c r="I70" s="12"/>
      <c r="J70" s="12"/>
      <c r="K70" s="12"/>
      <c r="L70" s="12"/>
      <c r="M70" s="12"/>
      <c r="N70" s="12"/>
      <c r="O70" s="12"/>
      <c r="P70" s="12"/>
    </row>
    <row r="71" spans="1:16">
      <c r="A71" s="12"/>
      <c r="B71" s="12"/>
      <c r="C71" s="12"/>
      <c r="D71" s="12"/>
      <c r="E71" s="12"/>
      <c r="F71" s="12"/>
      <c r="G71" s="12"/>
      <c r="H71" s="12"/>
      <c r="I71" s="12"/>
      <c r="J71" s="12"/>
      <c r="K71" s="12"/>
      <c r="L71" s="12"/>
      <c r="M71" s="12"/>
      <c r="N71" s="12"/>
      <c r="O71" s="12"/>
      <c r="P71" s="12"/>
    </row>
    <row r="72" spans="1:16">
      <c r="A72" s="12"/>
      <c r="B72" s="12"/>
      <c r="C72" s="12"/>
      <c r="D72" s="12"/>
      <c r="E72" s="12"/>
      <c r="F72" s="12"/>
      <c r="G72" s="12"/>
      <c r="H72" s="12"/>
      <c r="I72" s="12"/>
      <c r="J72" s="12"/>
      <c r="K72" s="12"/>
      <c r="L72" s="12"/>
      <c r="M72" s="12"/>
      <c r="N72" s="12"/>
      <c r="O72" s="12"/>
      <c r="P72" s="12"/>
    </row>
    <row r="73" spans="1:16">
      <c r="A73" s="12"/>
      <c r="B73" s="12"/>
      <c r="C73" s="12"/>
      <c r="D73" s="12"/>
      <c r="E73" s="12"/>
      <c r="F73" s="12"/>
      <c r="G73" s="12"/>
      <c r="H73" s="12"/>
      <c r="I73" s="12"/>
      <c r="J73" s="12"/>
      <c r="K73" s="12"/>
      <c r="L73" s="12"/>
      <c r="M73" s="12"/>
      <c r="N73" s="12"/>
      <c r="O73" s="12"/>
      <c r="P73" s="12"/>
    </row>
    <row r="74" spans="1:16">
      <c r="A74" s="12"/>
      <c r="B74" s="12"/>
      <c r="C74" s="12"/>
      <c r="D74" s="12"/>
      <c r="E74" s="12"/>
      <c r="F74" s="12"/>
      <c r="G74" s="12"/>
      <c r="H74" s="12"/>
      <c r="I74" s="12"/>
      <c r="J74" s="12"/>
      <c r="K74" s="12"/>
      <c r="L74" s="12"/>
      <c r="M74" s="12"/>
      <c r="N74" s="12"/>
      <c r="O74" s="12"/>
      <c r="P74" s="12"/>
    </row>
    <row r="75" spans="1:16">
      <c r="A75" s="12"/>
      <c r="B75" s="12"/>
      <c r="C75" s="12"/>
      <c r="D75" s="12"/>
      <c r="E75" s="12"/>
      <c r="F75" s="12"/>
      <c r="G75" s="12"/>
      <c r="H75" s="12"/>
      <c r="I75" s="12"/>
      <c r="J75" s="12"/>
      <c r="K75" s="12"/>
      <c r="L75" s="12"/>
      <c r="M75" s="12"/>
      <c r="N75" s="12"/>
      <c r="O75" s="12"/>
      <c r="P75" s="12"/>
    </row>
    <row r="76" spans="1:16">
      <c r="A76" s="12"/>
      <c r="B76" s="12"/>
      <c r="C76" s="12"/>
      <c r="D76" s="12"/>
      <c r="E76" s="12"/>
      <c r="F76" s="12"/>
      <c r="G76" s="12"/>
      <c r="H76" s="12"/>
      <c r="I76" s="12"/>
      <c r="J76" s="12"/>
      <c r="K76" s="12"/>
      <c r="L76" s="12"/>
      <c r="M76" s="12"/>
      <c r="N76" s="12"/>
      <c r="O76" s="12"/>
      <c r="P76" s="12"/>
    </row>
    <row r="77" spans="1:16">
      <c r="A77" s="12"/>
      <c r="B77" s="12"/>
      <c r="C77" s="12"/>
      <c r="D77" s="12"/>
      <c r="E77" s="12"/>
      <c r="F77" s="12"/>
      <c r="G77" s="12"/>
      <c r="H77" s="12"/>
      <c r="I77" s="12"/>
      <c r="J77" s="12"/>
      <c r="K77" s="12"/>
      <c r="L77" s="12"/>
      <c r="M77" s="12"/>
      <c r="N77" s="12"/>
      <c r="O77" s="12"/>
      <c r="P77" s="12"/>
    </row>
    <row r="78" spans="1:16">
      <c r="A78" s="12"/>
      <c r="B78" s="12"/>
      <c r="C78" s="12"/>
      <c r="D78" s="12"/>
      <c r="E78" s="12"/>
      <c r="F78" s="12"/>
      <c r="G78" s="12"/>
      <c r="H78" s="12"/>
      <c r="I78" s="12"/>
      <c r="J78" s="12"/>
      <c r="K78" s="12"/>
      <c r="L78" s="12"/>
      <c r="M78" s="12"/>
      <c r="N78" s="12"/>
      <c r="O78" s="12"/>
      <c r="P78" s="12"/>
    </row>
    <row r="79" spans="1:16">
      <c r="A79" s="12"/>
      <c r="B79" s="12"/>
      <c r="C79" s="12"/>
      <c r="D79" s="12"/>
      <c r="E79" s="12"/>
      <c r="F79" s="12"/>
      <c r="G79" s="12"/>
      <c r="H79" s="12"/>
      <c r="I79" s="12"/>
      <c r="J79" s="12"/>
      <c r="K79" s="12"/>
      <c r="L79" s="12"/>
      <c r="M79" s="12"/>
      <c r="N79" s="12"/>
      <c r="O79" s="12"/>
      <c r="P79" s="12"/>
    </row>
    <row r="80" spans="1:16">
      <c r="A80" s="12"/>
      <c r="B80" s="12"/>
      <c r="C80" s="12"/>
      <c r="D80" s="12"/>
      <c r="E80" s="12"/>
      <c r="F80" s="12"/>
      <c r="G80" s="12"/>
      <c r="H80" s="12"/>
      <c r="I80" s="12"/>
      <c r="J80" s="12"/>
      <c r="K80" s="12"/>
      <c r="L80" s="12"/>
      <c r="M80" s="12"/>
      <c r="N80" s="12"/>
      <c r="O80" s="12"/>
      <c r="P80" s="12"/>
    </row>
    <row r="81" spans="1:16">
      <c r="A81" s="12"/>
      <c r="B81" s="12"/>
      <c r="C81" s="12"/>
      <c r="D81" s="12"/>
      <c r="E81" s="12"/>
      <c r="F81" s="12"/>
      <c r="G81" s="12"/>
      <c r="H81" s="12"/>
      <c r="I81" s="12"/>
      <c r="J81" s="12"/>
      <c r="K81" s="12"/>
      <c r="L81" s="12"/>
      <c r="M81" s="12"/>
      <c r="N81" s="12"/>
      <c r="O81" s="12"/>
      <c r="P81" s="12"/>
    </row>
    <row r="82" spans="1:16">
      <c r="A82" s="12"/>
      <c r="B82" s="12"/>
      <c r="C82" s="12"/>
      <c r="D82" s="12"/>
      <c r="E82" s="12"/>
      <c r="F82" s="12"/>
      <c r="G82" s="12"/>
      <c r="H82" s="12"/>
      <c r="I82" s="12"/>
      <c r="J82" s="12"/>
      <c r="K82" s="12"/>
      <c r="L82" s="12"/>
      <c r="M82" s="12"/>
      <c r="N82" s="12"/>
      <c r="O82" s="12"/>
      <c r="P82" s="12"/>
    </row>
    <row r="83" spans="1:16">
      <c r="A83" s="12"/>
      <c r="B83" s="12"/>
      <c r="C83" s="12"/>
      <c r="D83" s="12"/>
      <c r="E83" s="12"/>
      <c r="F83" s="12"/>
      <c r="G83" s="12"/>
      <c r="H83" s="12"/>
      <c r="I83" s="12"/>
      <c r="J83" s="12"/>
      <c r="K83" s="12"/>
      <c r="L83" s="12"/>
      <c r="M83" s="12"/>
      <c r="N83" s="12"/>
      <c r="O83" s="12"/>
      <c r="P83" s="12"/>
    </row>
    <row r="84" spans="1:16">
      <c r="A84" s="12"/>
      <c r="B84" s="12"/>
      <c r="C84" s="12"/>
      <c r="D84" s="12"/>
      <c r="E84" s="12"/>
      <c r="F84" s="12"/>
      <c r="G84" s="12"/>
      <c r="H84" s="12"/>
      <c r="I84" s="12"/>
      <c r="J84" s="12"/>
      <c r="K84" s="12"/>
      <c r="L84" s="12"/>
      <c r="M84" s="12"/>
      <c r="N84" s="12"/>
      <c r="O84" s="12"/>
      <c r="P84" s="12"/>
    </row>
  </sheetData>
  <mergeCells count="3">
    <mergeCell ref="C2:P2"/>
    <mergeCell ref="C10:P10"/>
    <mergeCell ref="C3:P3"/>
  </mergeCells>
  <pageMargins left="0.74803149606299213" right="0.74803149606299213" top="0.98425196850393704" bottom="0.98425196850393704" header="0.51181102362204722" footer="0.51181102362204722"/>
  <pageSetup paperSize="9" scale="54"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H14"/>
  <sheetViews>
    <sheetView showGridLines="0" workbookViewId="0"/>
  </sheetViews>
  <sheetFormatPr defaultColWidth="9.1796875" defaultRowHeight="14.5"/>
  <cols>
    <col min="1" max="1" width="9.1796875" style="9"/>
    <col min="2" max="2" width="28.7265625" style="9" bestFit="1" customWidth="1"/>
    <col min="3" max="8" width="25.7265625" style="9" customWidth="1"/>
    <col min="9" max="16384" width="9.1796875" style="9"/>
  </cols>
  <sheetData>
    <row r="2" spans="2:8" ht="21.5" thickBot="1">
      <c r="B2" s="7" t="s">
        <v>103</v>
      </c>
      <c r="C2" s="8"/>
      <c r="D2" s="8"/>
      <c r="E2" s="8"/>
      <c r="F2" s="8"/>
      <c r="G2" s="8"/>
      <c r="H2" s="8"/>
    </row>
    <row r="3" spans="2:8" ht="18.5">
      <c r="B3" s="5"/>
      <c r="C3" s="5"/>
      <c r="D3" s="5"/>
      <c r="E3" s="5"/>
      <c r="F3" s="5"/>
      <c r="G3" s="5"/>
      <c r="H3" s="5"/>
    </row>
    <row r="4" spans="2:8" ht="18.5">
      <c r="B4" s="6" t="s">
        <v>104</v>
      </c>
      <c r="C4" s="5"/>
      <c r="D4" s="5"/>
      <c r="E4" s="5"/>
      <c r="F4" s="5"/>
      <c r="G4" s="5"/>
      <c r="H4" s="5"/>
    </row>
    <row r="5" spans="2:8">
      <c r="B5" s="3"/>
      <c r="C5" s="3"/>
      <c r="D5" s="3"/>
      <c r="E5" s="3"/>
      <c r="F5" s="3"/>
      <c r="G5" s="3"/>
      <c r="H5" s="3"/>
    </row>
    <row r="6" spans="2:8" ht="15" customHeight="1">
      <c r="B6" s="106" t="s">
        <v>105</v>
      </c>
      <c r="C6" s="107"/>
      <c r="D6" s="107"/>
      <c r="E6" s="107"/>
      <c r="F6" s="107"/>
      <c r="G6" s="107"/>
      <c r="H6" s="108"/>
    </row>
    <row r="7" spans="2:8">
      <c r="B7" s="109"/>
      <c r="C7" s="110"/>
      <c r="D7" s="110"/>
      <c r="E7" s="110"/>
      <c r="F7" s="110"/>
      <c r="G7" s="110"/>
      <c r="H7" s="111"/>
    </row>
    <row r="8" spans="2:8" ht="27" customHeight="1">
      <c r="B8" s="112"/>
      <c r="C8" s="113"/>
      <c r="D8" s="113"/>
      <c r="E8" s="113"/>
      <c r="F8" s="113"/>
      <c r="G8" s="113"/>
      <c r="H8" s="114"/>
    </row>
    <row r="9" spans="2:8">
      <c r="B9" s="3"/>
      <c r="C9" s="3"/>
      <c r="D9" s="3"/>
      <c r="E9" s="3"/>
      <c r="F9" s="3"/>
      <c r="G9" s="3"/>
      <c r="H9" s="3"/>
    </row>
    <row r="10" spans="2:8" ht="15.5">
      <c r="B10" s="6" t="s">
        <v>45</v>
      </c>
      <c r="C10" s="3"/>
      <c r="D10" s="3"/>
      <c r="E10" s="3"/>
      <c r="F10" s="3"/>
      <c r="G10" s="3"/>
      <c r="H10" s="3"/>
    </row>
    <row r="11" spans="2:8">
      <c r="B11" s="1"/>
      <c r="C11" s="3"/>
      <c r="D11" s="3"/>
      <c r="E11" s="3"/>
      <c r="F11" s="3"/>
      <c r="G11" s="3"/>
      <c r="H11" s="3"/>
    </row>
    <row r="12" spans="2:8">
      <c r="B12" s="115" t="s">
        <v>49</v>
      </c>
      <c r="C12" s="116"/>
      <c r="D12" s="116"/>
      <c r="E12" s="116"/>
      <c r="F12" s="116"/>
      <c r="G12" s="116"/>
      <c r="H12" s="117"/>
    </row>
    <row r="13" spans="2:8" ht="12" customHeight="1">
      <c r="B13" s="118"/>
      <c r="C13" s="119"/>
      <c r="D13" s="119"/>
      <c r="E13" s="119"/>
      <c r="F13" s="119"/>
      <c r="G13" s="119"/>
      <c r="H13" s="120"/>
    </row>
    <row r="14" spans="2:8" ht="35" customHeight="1">
      <c r="B14" s="121"/>
      <c r="C14" s="122"/>
      <c r="D14" s="122"/>
      <c r="E14" s="122"/>
      <c r="F14" s="122"/>
      <c r="G14" s="122"/>
      <c r="H14" s="123"/>
    </row>
  </sheetData>
  <mergeCells count="2">
    <mergeCell ref="B6:H8"/>
    <mergeCell ref="B12:H1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E135"/>
  <sheetViews>
    <sheetView showGridLines="0" zoomScale="85" zoomScaleNormal="85" workbookViewId="0"/>
  </sheetViews>
  <sheetFormatPr defaultColWidth="9.26953125" defaultRowHeight="12.5"/>
  <cols>
    <col min="1" max="1" width="9.26953125" style="48"/>
    <col min="2" max="2" width="86.7265625" style="48" customWidth="1"/>
    <col min="3" max="3" width="39.81640625" style="48" customWidth="1"/>
    <col min="4" max="4" width="12" style="48" bestFit="1" customWidth="1"/>
    <col min="5" max="16384" width="9.26953125" style="48"/>
  </cols>
  <sheetData>
    <row r="2" spans="2:3" ht="20">
      <c r="B2" s="46" t="s">
        <v>48</v>
      </c>
      <c r="C2" s="46"/>
    </row>
    <row r="4" spans="2:3" ht="13">
      <c r="B4" s="47" t="s">
        <v>19</v>
      </c>
      <c r="C4" s="49" t="s">
        <v>86</v>
      </c>
    </row>
    <row r="5" spans="2:3">
      <c r="C5" s="50"/>
    </row>
    <row r="6" spans="2:3" ht="13">
      <c r="B6" s="47" t="s">
        <v>88</v>
      </c>
      <c r="C6" s="49" t="s">
        <v>26</v>
      </c>
    </row>
    <row r="7" spans="2:3" ht="14">
      <c r="B7" s="47"/>
      <c r="C7" s="51"/>
    </row>
    <row r="8" spans="2:3" ht="15" customHeight="1">
      <c r="B8" s="47" t="s">
        <v>45</v>
      </c>
      <c r="C8" s="49" t="s">
        <v>27</v>
      </c>
    </row>
    <row r="9" spans="2:3" ht="15" customHeight="1">
      <c r="B9" s="55"/>
      <c r="C9" s="55"/>
    </row>
    <row r="10" spans="2:3" ht="15" customHeight="1">
      <c r="B10" s="124" t="s">
        <v>98</v>
      </c>
      <c r="C10" s="124"/>
    </row>
    <row r="11" spans="2:3" ht="15" customHeight="1">
      <c r="B11" s="124"/>
      <c r="C11" s="124"/>
    </row>
    <row r="13" spans="2:3" ht="18">
      <c r="B13" s="52" t="s">
        <v>32</v>
      </c>
      <c r="C13" s="52"/>
    </row>
    <row r="15" spans="2:3" ht="13.5" thickBot="1">
      <c r="B15" s="53" t="s">
        <v>46</v>
      </c>
      <c r="C15" s="54">
        <v>2021</v>
      </c>
    </row>
    <row r="16" spans="2:3">
      <c r="B16" s="56" t="s">
        <v>33</v>
      </c>
      <c r="C16" s="57">
        <f>IF($C$6="Inclusive", C65/C115, C65/C116)</f>
        <v>8.4577114427860714E-2</v>
      </c>
    </row>
    <row r="17" spans="2:4">
      <c r="B17" s="56" t="s">
        <v>73</v>
      </c>
      <c r="C17" s="58">
        <f>IF($C$6="Exclusive",SUMIFS(Data!$D:$D,Data!$A:$A,'Profitability - DNSP '!$C$4,Data!$B:$B,"pre-tax real wacc",Data!$C:$C,'Profitability - DNSP '!C$15),SUMIFS(Data!$D:$D,Data!$A:$A,'Profitability - DNSP '!$C$4,Data!$B:$B,"pre-tax nominal wacc",Data!$C:$C,'Profitability - DNSP '!C$15))</f>
        <v>3.5000000000000003E-2</v>
      </c>
    </row>
    <row r="18" spans="2:4" ht="13" thickBot="1">
      <c r="B18" s="59" t="s">
        <v>43</v>
      </c>
      <c r="C18" s="60">
        <f t="shared" ref="C18" si="0">C16-C17</f>
        <v>4.9577114427860711E-2</v>
      </c>
    </row>
    <row r="19" spans="2:4">
      <c r="C19" s="58"/>
    </row>
    <row r="20" spans="2:4" ht="13.5" thickBot="1">
      <c r="B20" s="53" t="s">
        <v>72</v>
      </c>
      <c r="C20" s="54">
        <v>2021</v>
      </c>
    </row>
    <row r="21" spans="2:4">
      <c r="B21" s="56" t="s">
        <v>72</v>
      </c>
      <c r="C21" s="57">
        <f>IF($C$6="Exclusive",C93/(C123*(1+(C129))), C93/C123)</f>
        <v>0.11610414593698178</v>
      </c>
      <c r="D21" s="61"/>
    </row>
    <row r="22" spans="2:4">
      <c r="B22" s="56" t="s">
        <v>74</v>
      </c>
      <c r="C22" s="58">
        <f>IF($C$6="Exclusive",SUMIFS(Data!$D:$D,Data!$A:$A,'Profitability - DNSP '!$C$4,Data!$B:$B,"allowed real return on regulated equity",Data!$C:$C,'Profitability - DNSP '!C$20),SUMIFS(Data!$D:$D,Data!$A:$A,'Profitability - DNSP '!$C$4,Data!$B:$B,"allowed nominal return on regulated equity",Data!$C:$C,'Profitability - DNSP '!C$20))</f>
        <v>4.7E-2</v>
      </c>
    </row>
    <row r="23" spans="2:4" ht="13" thickBot="1">
      <c r="B23" s="59" t="s">
        <v>43</v>
      </c>
      <c r="C23" s="60">
        <f t="shared" ref="C23" si="1">C21-C22</f>
        <v>6.9104145936981776E-2</v>
      </c>
      <c r="D23" s="61"/>
    </row>
    <row r="25" spans="2:4" ht="13.5" thickBot="1">
      <c r="B25" s="53" t="s">
        <v>29</v>
      </c>
      <c r="C25" s="87">
        <f>C65/C109</f>
        <v>192.45283018867926</v>
      </c>
    </row>
    <row r="28" spans="2:4" ht="18">
      <c r="B28" s="52" t="s">
        <v>34</v>
      </c>
      <c r="C28" s="52"/>
    </row>
    <row r="30" spans="2:4" ht="13.5" thickBot="1">
      <c r="B30" s="53" t="s">
        <v>9</v>
      </c>
      <c r="C30" s="54">
        <v>2021</v>
      </c>
    </row>
    <row r="31" spans="2:4">
      <c r="B31" s="48" t="s">
        <v>0</v>
      </c>
      <c r="C31" s="63">
        <f>SUMIFS(Data!$D:$D,Data!$A:$A,'Profitability - DNSP '!$C$4,Data!$B:$B,'Profitability - DNSP '!$B31,Data!$C:$C,'Profitability - DNSP '!C$30)-IF($C$8="Exclusive",C$101,0)</f>
        <v>500000000</v>
      </c>
    </row>
    <row r="32" spans="2:4">
      <c r="B32" s="48" t="s">
        <v>1</v>
      </c>
      <c r="C32" s="63">
        <f>SUMIFS(Data!$D:$D,Data!$A:$A,'Profitability - DNSP '!$C$4,Data!$B:$B,'Profitability - DNSP '!$B32,Data!$C:$C,'Profitability - DNSP '!C$30)</f>
        <v>5000000</v>
      </c>
    </row>
    <row r="33" spans="2:3" ht="13" thickBot="1">
      <c r="B33" s="64" t="s">
        <v>2</v>
      </c>
      <c r="C33" s="65">
        <f>SUM(C31:C32)</f>
        <v>505000000</v>
      </c>
    </row>
    <row r="34" spans="2:3">
      <c r="C34" s="66"/>
    </row>
    <row r="35" spans="2:3" ht="12.75" customHeight="1">
      <c r="B35" s="125" t="s">
        <v>106</v>
      </c>
      <c r="C35" s="126"/>
    </row>
    <row r="36" spans="2:3">
      <c r="B36" s="127"/>
      <c r="C36" s="128"/>
    </row>
    <row r="37" spans="2:3">
      <c r="C37" s="66"/>
    </row>
    <row r="38" spans="2:3" ht="13.5" thickBot="1">
      <c r="B38" s="53" t="s">
        <v>3</v>
      </c>
      <c r="C38" s="54">
        <v>2021</v>
      </c>
    </row>
    <row r="39" spans="2:3">
      <c r="B39" s="48" t="s">
        <v>89</v>
      </c>
      <c r="C39" s="63">
        <f>SUMIFS(Data!$D:$D,Data!$A:$A,$C$4,Data!$B:$B,$B39,Data!$C:$C,C$38)</f>
        <v>10000000</v>
      </c>
    </row>
    <row r="40" spans="2:3">
      <c r="B40" s="48" t="s">
        <v>90</v>
      </c>
      <c r="C40" s="63">
        <f>SUMIFS(Data!$D:$D,Data!$A:$A,$C$4,Data!$B:$B,$B40,Data!$C:$C,C$38)</f>
        <v>0</v>
      </c>
    </row>
    <row r="41" spans="2:3" ht="13" thickBot="1">
      <c r="B41" s="64" t="s">
        <v>23</v>
      </c>
      <c r="C41" s="65">
        <f>SUM(C39:C40)</f>
        <v>10000000</v>
      </c>
    </row>
    <row r="42" spans="2:3">
      <c r="C42" s="66"/>
    </row>
    <row r="43" spans="2:3" ht="12.75" customHeight="1">
      <c r="B43" s="125" t="s">
        <v>107</v>
      </c>
      <c r="C43" s="126"/>
    </row>
    <row r="44" spans="2:3">
      <c r="B44" s="127"/>
      <c r="C44" s="128"/>
    </row>
    <row r="45" spans="2:3">
      <c r="C45" s="66"/>
    </row>
    <row r="46" spans="2:3" ht="13.5" thickBot="1">
      <c r="B46" s="53" t="s">
        <v>4</v>
      </c>
      <c r="C46" s="83">
        <f>C33-C41</f>
        <v>495000000</v>
      </c>
    </row>
    <row r="47" spans="2:3">
      <c r="C47" s="66"/>
    </row>
    <row r="48" spans="2:3" ht="13.5" thickBot="1">
      <c r="B48" s="53" t="s">
        <v>10</v>
      </c>
      <c r="C48" s="54">
        <v>2021</v>
      </c>
    </row>
    <row r="49" spans="2:5">
      <c r="B49" s="48" t="s">
        <v>38</v>
      </c>
      <c r="C49" s="63">
        <f>SUMIFS(Data!$D:$D,Data!$A:$A,'Profitability - DNSP '!$C$4,Data!$B:$B,'Profitability - DNSP '!$B49,Data!$C:$C,'Profitability - DNSP '!C$48)</f>
        <v>120000000</v>
      </c>
    </row>
    <row r="50" spans="2:5">
      <c r="B50" s="48" t="s">
        <v>28</v>
      </c>
      <c r="C50" s="63">
        <f>SUMIFS(Data!$D:$D,Data!$A:$A,'Profitability - DNSP '!$C$4,Data!$B:$B,'Profitability - DNSP '!$B50,Data!$C:$C,'Profitability - DNSP '!C$48)</f>
        <v>0</v>
      </c>
      <c r="D50" s="67"/>
      <c r="E50" s="67"/>
    </row>
    <row r="51" spans="2:5" ht="13" thickBot="1">
      <c r="B51" s="64" t="s">
        <v>5</v>
      </c>
      <c r="C51" s="65">
        <f>SUM(C49:C50)</f>
        <v>120000000</v>
      </c>
    </row>
    <row r="52" spans="2:5">
      <c r="C52" s="66"/>
    </row>
    <row r="53" spans="2:5" ht="12.75" customHeight="1">
      <c r="B53" s="125" t="s">
        <v>107</v>
      </c>
      <c r="C53" s="126"/>
    </row>
    <row r="54" spans="2:5">
      <c r="B54" s="127"/>
      <c r="C54" s="128"/>
    </row>
    <row r="55" spans="2:5">
      <c r="C55" s="66"/>
    </row>
    <row r="56" spans="2:5" ht="13.5" thickBot="1">
      <c r="B56" s="53" t="s">
        <v>6</v>
      </c>
      <c r="C56" s="83">
        <f>C46-C51</f>
        <v>375000000</v>
      </c>
    </row>
    <row r="57" spans="2:5">
      <c r="C57" s="66"/>
    </row>
    <row r="58" spans="2:5" ht="13.5" thickBot="1">
      <c r="B58" s="53" t="s">
        <v>11</v>
      </c>
      <c r="C58" s="54">
        <v>2021</v>
      </c>
    </row>
    <row r="59" spans="2:5">
      <c r="B59" s="48" t="s">
        <v>7</v>
      </c>
      <c r="C59" s="63">
        <f>SUMIFS(Data!$D:$D,Data!$A:$A,'Profitability - DNSP '!$C$4,Data!$B:$B,'Profitability - DNSP '!$B59,Data!$C:$C,'Profitability - DNSP '!C$58)</f>
        <v>120000000</v>
      </c>
    </row>
    <row r="60" spans="2:5">
      <c r="B60" s="68" t="s">
        <v>92</v>
      </c>
      <c r="C60" s="69" t="str">
        <f>IF($C$6="Inclusive",C129*C115,"n/a")</f>
        <v>n/a</v>
      </c>
    </row>
    <row r="61" spans="2:5">
      <c r="C61" s="66"/>
    </row>
    <row r="62" spans="2:5" ht="12.75" customHeight="1">
      <c r="B62" s="125" t="s">
        <v>108</v>
      </c>
      <c r="C62" s="126"/>
    </row>
    <row r="63" spans="2:5" ht="26" customHeight="1">
      <c r="B63" s="127"/>
      <c r="C63" s="128"/>
    </row>
    <row r="64" spans="2:5">
      <c r="C64" s="66"/>
    </row>
    <row r="65" spans="2:3" ht="13.5" thickBot="1">
      <c r="B65" s="53" t="s">
        <v>8</v>
      </c>
      <c r="C65" s="83">
        <f>IF($C$6="Inclusive",C56-C59+C60,C56-C59)</f>
        <v>255000000</v>
      </c>
    </row>
    <row r="67" spans="2:3" ht="18">
      <c r="B67" s="52" t="s">
        <v>51</v>
      </c>
      <c r="C67" s="52"/>
    </row>
    <row r="69" spans="2:3" ht="13.5" thickBot="1">
      <c r="B69" s="53" t="s">
        <v>78</v>
      </c>
      <c r="C69" s="54">
        <v>2021</v>
      </c>
    </row>
    <row r="70" spans="2:3">
      <c r="B70" s="48" t="s">
        <v>79</v>
      </c>
      <c r="C70" s="58">
        <f>SUMIFS(Data!$D:$D,Data!$A:$A,'Profitability - DNSP '!$C$4,Data!$B:$B,'Profitability - DNSP '!$B70,Data!$C:$C,'Profitability - DNSP '!C$69)</f>
        <v>0.04</v>
      </c>
    </row>
    <row r="71" spans="2:3">
      <c r="B71" s="48" t="s">
        <v>53</v>
      </c>
      <c r="C71" s="63">
        <f>C70*C122</f>
        <v>60000000</v>
      </c>
    </row>
    <row r="72" spans="2:3" ht="13" thickBot="1">
      <c r="B72" s="64" t="s">
        <v>53</v>
      </c>
      <c r="C72" s="65">
        <f>C71</f>
        <v>60000000</v>
      </c>
    </row>
    <row r="73" spans="2:3">
      <c r="C73" s="70"/>
    </row>
    <row r="74" spans="2:3" ht="13.5" thickBot="1">
      <c r="B74" s="53" t="s">
        <v>52</v>
      </c>
      <c r="C74" s="83">
        <f>C65-C72</f>
        <v>195000000</v>
      </c>
    </row>
    <row r="76" spans="2:3" ht="13.5" thickBot="1">
      <c r="B76" s="53" t="s">
        <v>54</v>
      </c>
      <c r="C76" s="54">
        <v>2021</v>
      </c>
    </row>
    <row r="77" spans="2:3">
      <c r="B77" s="71" t="s">
        <v>55</v>
      </c>
      <c r="C77" s="63">
        <f>IF($C$6="Inclusive",C59-C60,C59)</f>
        <v>120000000</v>
      </c>
    </row>
    <row r="78" spans="2:3">
      <c r="B78" s="71" t="s">
        <v>56</v>
      </c>
      <c r="C78" s="63">
        <f>SUMIFS(Data!$D:$D,Data!$A:$A,'Profitability - DNSP '!$C$4,Data!$B:$B,'Profitability - DNSP '!$B78,Data!$C:$C,'Profitability - DNSP '!C$76)</f>
        <v>100000000</v>
      </c>
    </row>
    <row r="79" spans="2:3">
      <c r="B79" s="72" t="s">
        <v>57</v>
      </c>
      <c r="C79" s="73">
        <f>C77-C78</f>
        <v>20000000</v>
      </c>
    </row>
    <row r="80" spans="2:3">
      <c r="B80" s="48" t="s">
        <v>67</v>
      </c>
      <c r="C80" s="63">
        <f>SUMIFS(Data!$D:$D,Data!$A:$A,'Profitability - DNSP '!$C$4,Data!$B:$B,'Profitability - DNSP '!$B80,Data!$C:$C,'Profitability - DNSP '!C$76)</f>
        <v>0</v>
      </c>
    </row>
    <row r="81" spans="2:3">
      <c r="B81" s="48" t="s">
        <v>65</v>
      </c>
      <c r="C81" s="63">
        <f>SUMIFS(Data!$D:$D,Data!$A:$A,'Profitability - DNSP '!$C$4,Data!$B:$B,'Profitability - DNSP '!$B81,Data!$C:$C,'Profitability - DNSP '!C$76)</f>
        <v>0</v>
      </c>
    </row>
    <row r="82" spans="2:3">
      <c r="B82" s="48" t="s">
        <v>66</v>
      </c>
      <c r="C82" s="63">
        <f>SUMIFS(Data!$D:$D,Data!$A:$A,'Profitability - DNSP '!$C$4,Data!$B:$B,'Profitability - DNSP '!$B82,Data!$C:$C,'Profitability - DNSP '!C$76)</f>
        <v>10000000</v>
      </c>
    </row>
    <row r="83" spans="2:3" ht="13.5" thickBot="1">
      <c r="B83" s="62" t="s">
        <v>61</v>
      </c>
      <c r="C83" s="77">
        <f>C74+SUM(C79:C82)</f>
        <v>225000000</v>
      </c>
    </row>
    <row r="84" spans="2:3" ht="13">
      <c r="B84" s="55"/>
      <c r="C84" s="88"/>
    </row>
    <row r="85" spans="2:3">
      <c r="B85" s="48" t="s">
        <v>59</v>
      </c>
      <c r="C85" s="74">
        <f>SUMIFS(Data!$D:$D,Data!$A:$A,'Profitability - DNSP '!$C$4,Data!$B:$B,'Profitability - DNSP '!$B85,Data!$C:$C,'Profitability - DNSP '!C$76)</f>
        <v>0.3</v>
      </c>
    </row>
    <row r="86" spans="2:3">
      <c r="B86" s="48" t="s">
        <v>58</v>
      </c>
      <c r="C86" s="75">
        <f>C83*C85</f>
        <v>67500000</v>
      </c>
    </row>
    <row r="87" spans="2:3">
      <c r="B87" s="48" t="s">
        <v>84</v>
      </c>
      <c r="C87" s="76">
        <f>SUMIFS(Data!$D:$D,Data!$A:$A,'Profitability - DNSP '!$C$4,Data!$B:$B,'Profitability - DNSP '!$B87,Data!$C:$C,'Profitability - DNSP '!C$76)</f>
        <v>1300000</v>
      </c>
    </row>
    <row r="88" spans="2:3" ht="13.5" thickBot="1">
      <c r="B88" s="62" t="s">
        <v>64</v>
      </c>
      <c r="C88" s="65">
        <f>C74-(C86-C87)</f>
        <v>128800000</v>
      </c>
    </row>
    <row r="89" spans="2:3" ht="13">
      <c r="B89" s="55"/>
      <c r="C89" s="76"/>
    </row>
    <row r="90" spans="2:3">
      <c r="B90" s="71" t="s">
        <v>69</v>
      </c>
      <c r="C90" s="74">
        <f>SUMIFS(Data!$D:$D,Data!$A:$A,'Profitability - DNSP '!$C$4,Data!$B:$B,'Profitability - DNSP '!$B90,Data!$C:$C,'Profitability - DNSP '!C$76)</f>
        <v>0.58499999999999996</v>
      </c>
    </row>
    <row r="91" spans="2:3">
      <c r="B91" s="71" t="s">
        <v>70</v>
      </c>
      <c r="C91" s="76">
        <f>IF(C86&lt;=0, 0, (C86-C87)*C90)</f>
        <v>38727000</v>
      </c>
    </row>
    <row r="92" spans="2:3">
      <c r="B92" s="71" t="s">
        <v>71</v>
      </c>
      <c r="C92" s="76">
        <f>IF($C$6="Exclusive", C122*C129, 0)</f>
        <v>7500000</v>
      </c>
    </row>
    <row r="93" spans="2:3" ht="13.5" thickBot="1">
      <c r="B93" s="62" t="s">
        <v>60</v>
      </c>
      <c r="C93" s="77">
        <f>C88+C91+C92</f>
        <v>175027000</v>
      </c>
    </row>
    <row r="95" spans="2:3" ht="18">
      <c r="B95" s="52" t="s">
        <v>12</v>
      </c>
      <c r="C95" s="52"/>
    </row>
    <row r="97" spans="2:3" ht="13.5" thickBot="1">
      <c r="B97" s="53" t="s">
        <v>13</v>
      </c>
      <c r="C97" s="54">
        <v>2021</v>
      </c>
    </row>
    <row r="98" spans="2:3">
      <c r="B98" s="48" t="s">
        <v>94</v>
      </c>
      <c r="C98" s="63">
        <f>SUMIFS(Data!$D:$D,Data!$A:$A,'Profitability - DNSP '!$C$4,Data!$B:$B,'Profitability - DNSP '!$B98,Data!$C:$C,'Profitability - DNSP '!C$97)</f>
        <v>0</v>
      </c>
    </row>
    <row r="99" spans="2:3">
      <c r="B99" s="48" t="s">
        <v>93</v>
      </c>
      <c r="C99" s="63">
        <f>SUMIFS(Data!$D:$D,Data!$A:$A,'Profitability - DNSP '!$C$4,Data!$B:$B,'Profitability - DNSP '!$B99,Data!$C:$C,'Profitability - DNSP '!C$97)</f>
        <v>0</v>
      </c>
    </row>
    <row r="100" spans="2:3" ht="13" thickBot="1">
      <c r="B100" s="78" t="s">
        <v>14</v>
      </c>
      <c r="C100" s="79">
        <f>SUMIFS(Data!$D:$D,Data!$A:$A,'Profitability - DNSP '!$C$4,Data!$B:$B,'Profitability - DNSP '!$B100,Data!$C:$C,'Profitability - DNSP '!C$97)</f>
        <v>20000000</v>
      </c>
    </row>
    <row r="101" spans="2:3" ht="13" thickBot="1">
      <c r="B101" s="64" t="s">
        <v>15</v>
      </c>
      <c r="C101" s="65">
        <f>SUM(C98:C100)</f>
        <v>20000000</v>
      </c>
    </row>
    <row r="103" spans="2:3" ht="15" customHeight="1">
      <c r="B103" s="125" t="s">
        <v>109</v>
      </c>
      <c r="C103" s="126"/>
    </row>
    <row r="104" spans="2:3">
      <c r="B104" s="127"/>
      <c r="C104" s="128"/>
    </row>
    <row r="106" spans="2:3" ht="13.5" thickBot="1">
      <c r="B106" s="53" t="s">
        <v>16</v>
      </c>
      <c r="C106" s="54">
        <v>2021</v>
      </c>
    </row>
    <row r="107" spans="2:3">
      <c r="B107" s="48" t="s">
        <v>24</v>
      </c>
      <c r="C107" s="66">
        <f>SUMIFS(Data!$D:$D,Data!$A:$A,'Profitability - DNSP '!$C$4,Data!$B:$B,'Profitability - DNSP '!$B107,Data!$C:$C,'Profitability - DNSP '!C$106)</f>
        <v>1300000</v>
      </c>
    </row>
    <row r="108" spans="2:3">
      <c r="B108" s="48" t="s">
        <v>25</v>
      </c>
      <c r="C108" s="66">
        <f>SUMIFS(Data!$D:$D,Data!$A:$A,'Profitability - DNSP '!$C$4,Data!$B:$B,'Profitability - DNSP '!$B108,Data!$C:$C,'Profitability - DNSP '!C$106)</f>
        <v>1350000</v>
      </c>
    </row>
    <row r="109" spans="2:3" ht="13" thickBot="1">
      <c r="B109" s="64" t="s">
        <v>17</v>
      </c>
      <c r="C109" s="80">
        <f t="shared" ref="C109" si="2">AVERAGE(C107:C108)</f>
        <v>1325000</v>
      </c>
    </row>
    <row r="111" spans="2:3" ht="12.75" customHeight="1">
      <c r="B111" s="125" t="s">
        <v>110</v>
      </c>
      <c r="C111" s="126"/>
    </row>
    <row r="112" spans="2:3">
      <c r="B112" s="127"/>
      <c r="C112" s="128"/>
    </row>
    <row r="114" spans="2:4" ht="13.5" thickBot="1">
      <c r="B114" s="53"/>
      <c r="C114" s="89">
        <v>2021</v>
      </c>
    </row>
    <row r="115" spans="2:4">
      <c r="B115" s="72" t="s">
        <v>95</v>
      </c>
      <c r="C115" s="81">
        <f>SUMIFS(Data!$D:$D,Data!$A:$A,'Profitability - DNSP '!$C$4,Data!$B:$B,'Profitability - DNSP '!$B115,Data!$C:$C,'Profitability - DNSP '!C$114)</f>
        <v>3000000000</v>
      </c>
    </row>
    <row r="116" spans="2:4" ht="13" thickBot="1">
      <c r="B116" s="82" t="s">
        <v>96</v>
      </c>
      <c r="C116" s="83">
        <f>C115*(1+C129)</f>
        <v>3014999999.9999995</v>
      </c>
    </row>
    <row r="118" spans="2:4" ht="12.75" customHeight="1">
      <c r="B118" s="125" t="s">
        <v>111</v>
      </c>
      <c r="C118" s="126"/>
    </row>
    <row r="119" spans="2:4" ht="26.25" customHeight="1">
      <c r="B119" s="127"/>
      <c r="C119" s="128"/>
    </row>
    <row r="120" spans="2:4" ht="15" customHeight="1"/>
    <row r="121" spans="2:4" ht="13.5" thickBot="1">
      <c r="B121" s="53" t="s">
        <v>83</v>
      </c>
      <c r="C121" s="54">
        <v>2021</v>
      </c>
    </row>
    <row r="122" spans="2:4">
      <c r="B122" s="72" t="s">
        <v>62</v>
      </c>
      <c r="C122" s="81">
        <f>SUMIFS(Data!$D:$D,Data!$A:$A,'Profitability - DNSP '!$C$4,Data!$B:$B,'Profitability - DNSP '!$B122,Data!$C:$C,'Profitability - DNSP '!C$121)</f>
        <v>1500000000</v>
      </c>
      <c r="D122" s="84"/>
    </row>
    <row r="123" spans="2:4">
      <c r="B123" s="71" t="s">
        <v>63</v>
      </c>
      <c r="C123" s="81">
        <f>C115-C122</f>
        <v>1500000000</v>
      </c>
      <c r="D123" s="58"/>
    </row>
    <row r="124" spans="2:4">
      <c r="B124" s="85"/>
      <c r="C124" s="81"/>
    </row>
    <row r="125" spans="2:4" ht="12.75" customHeight="1">
      <c r="B125" s="125" t="s">
        <v>87</v>
      </c>
      <c r="C125" s="126"/>
    </row>
    <row r="126" spans="2:4">
      <c r="B126" s="127"/>
      <c r="C126" s="128"/>
    </row>
    <row r="127" spans="2:4" ht="13">
      <c r="B127" s="90"/>
      <c r="C127" s="90"/>
    </row>
    <row r="128" spans="2:4" ht="13.5" thickBot="1">
      <c r="B128" s="53"/>
      <c r="C128" s="54">
        <v>2021</v>
      </c>
    </row>
    <row r="129" spans="2:3" ht="13.5" thickBot="1">
      <c r="B129" s="62" t="s">
        <v>22</v>
      </c>
      <c r="C129" s="60">
        <f>SUMIFS(Data!$D:$D,Data!$A:$A,'Profitability - DNSP '!$C$4,Data!$B:$B,'Profitability - DNSP '!$B129,Data!$C:$C,'Profitability - DNSP '!C$128)</f>
        <v>5.0000000000000001E-3</v>
      </c>
    </row>
    <row r="131" spans="2:3" ht="12.75" customHeight="1">
      <c r="B131" s="125" t="s">
        <v>112</v>
      </c>
      <c r="C131" s="126"/>
    </row>
    <row r="132" spans="2:3">
      <c r="B132" s="127"/>
      <c r="C132" s="128"/>
    </row>
    <row r="135" spans="2:3" ht="14">
      <c r="C135" s="86"/>
    </row>
  </sheetData>
  <mergeCells count="10">
    <mergeCell ref="B10:C11"/>
    <mergeCell ref="B118:C119"/>
    <mergeCell ref="B131:C132"/>
    <mergeCell ref="B35:C36"/>
    <mergeCell ref="B103:C104"/>
    <mergeCell ref="B43:C44"/>
    <mergeCell ref="B53:C54"/>
    <mergeCell ref="B62:C63"/>
    <mergeCell ref="B111:C112"/>
    <mergeCell ref="B125:C126"/>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Inputs!$C$3:$C$4</xm:f>
          </x14:formula1>
          <xm:sqref>C6</xm:sqref>
        </x14:dataValidation>
        <x14:dataValidation type="list" allowBlank="1" showInputMessage="1" showErrorMessage="1" xr:uid="{00000000-0002-0000-0200-000001000000}">
          <x14:formula1>
            <xm:f>Inputs!$D$3:$D$4</xm:f>
          </x14:formula1>
          <xm:sqref>C10:C11 C8</xm:sqref>
        </x14:dataValidation>
        <x14:dataValidation type="list" allowBlank="1" showInputMessage="1" showErrorMessage="1" xr:uid="{00000000-0002-0000-0200-000002000000}">
          <x14:formula1>
            <xm:f>Inputs!$A$3:$A$16</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A35B2-AF8B-4E8D-ADE0-0490B4FBE415}">
  <dimension ref="B2:E122"/>
  <sheetViews>
    <sheetView showGridLines="0" zoomScale="85" zoomScaleNormal="85" workbookViewId="0"/>
  </sheetViews>
  <sheetFormatPr defaultColWidth="9.26953125" defaultRowHeight="12.5"/>
  <cols>
    <col min="1" max="1" width="9.26953125" style="48"/>
    <col min="2" max="2" width="86.7265625" style="48" customWidth="1"/>
    <col min="3" max="3" width="39.81640625" style="48" customWidth="1"/>
    <col min="4" max="4" width="12" style="48" bestFit="1" customWidth="1"/>
    <col min="5" max="16384" width="9.26953125" style="48"/>
  </cols>
  <sheetData>
    <row r="2" spans="2:3" ht="20">
      <c r="B2" s="46" t="s">
        <v>97</v>
      </c>
      <c r="C2" s="46"/>
    </row>
    <row r="4" spans="2:3" ht="13">
      <c r="B4" s="47" t="s">
        <v>19</v>
      </c>
      <c r="C4" s="49" t="s">
        <v>86</v>
      </c>
    </row>
    <row r="5" spans="2:3">
      <c r="C5" s="50"/>
    </row>
    <row r="6" spans="2:3" ht="13">
      <c r="B6" s="47" t="s">
        <v>88</v>
      </c>
      <c r="C6" s="49" t="s">
        <v>26</v>
      </c>
    </row>
    <row r="7" spans="2:3" ht="14">
      <c r="B7" s="47"/>
      <c r="C7" s="51"/>
    </row>
    <row r="8" spans="2:3" ht="15" customHeight="1">
      <c r="B8" s="47" t="s">
        <v>45</v>
      </c>
      <c r="C8" s="49" t="s">
        <v>27</v>
      </c>
    </row>
    <row r="9" spans="2:3" ht="15" customHeight="1">
      <c r="B9" s="55"/>
      <c r="C9" s="55"/>
    </row>
    <row r="10" spans="2:3" ht="15" customHeight="1">
      <c r="B10" s="124" t="s">
        <v>98</v>
      </c>
      <c r="C10" s="124"/>
    </row>
    <row r="11" spans="2:3" ht="15" customHeight="1">
      <c r="B11" s="124"/>
      <c r="C11" s="124"/>
    </row>
    <row r="13" spans="2:3" ht="18">
      <c r="B13" s="52" t="s">
        <v>32</v>
      </c>
      <c r="C13" s="52"/>
    </row>
    <row r="15" spans="2:3" ht="13.5" thickBot="1">
      <c r="B15" s="53" t="s">
        <v>46</v>
      </c>
      <c r="C15" s="54">
        <v>2021</v>
      </c>
    </row>
    <row r="16" spans="2:3">
      <c r="B16" s="56" t="s">
        <v>33</v>
      </c>
      <c r="C16" s="57">
        <f>IF($C$6="Inclusive", C61/C102, C61/C103)</f>
        <v>8.7893864013267015E-2</v>
      </c>
    </row>
    <row r="17" spans="2:4">
      <c r="B17" s="56" t="s">
        <v>73</v>
      </c>
      <c r="C17" s="58">
        <f>IF($C$6="Exclusive",SUMIFS(Data!$D:$D,Data!$A:$A,'Profitability - TNSP'!$C$4,Data!$B:$B,"pre-tax real wacc",Data!$C:$C,'Profitability - TNSP'!C$15),SUMIFS(Data!$D:$D,Data!$A:$A,'Profitability - TNSP'!$C$4,Data!$B:$B,"pre-tax nominal wacc",Data!$C:$C,'Profitability - TNSP'!C$15))</f>
        <v>3.5000000000000003E-2</v>
      </c>
    </row>
    <row r="18" spans="2:4" ht="13" thickBot="1">
      <c r="B18" s="59" t="s">
        <v>43</v>
      </c>
      <c r="C18" s="60">
        <f t="shared" ref="C18" si="0">C16-C17</f>
        <v>5.2893864013267011E-2</v>
      </c>
    </row>
    <row r="19" spans="2:4">
      <c r="C19" s="58"/>
    </row>
    <row r="20" spans="2:4" ht="13.5" thickBot="1">
      <c r="B20" s="53" t="s">
        <v>72</v>
      </c>
      <c r="C20" s="54">
        <v>2021</v>
      </c>
    </row>
    <row r="21" spans="2:4">
      <c r="B21" s="56" t="s">
        <v>72</v>
      </c>
      <c r="C21" s="57">
        <f>IF($C$6="Exclusive",C89/(C110*(1+(C116))), C89/C110)</f>
        <v>0.12191177446102822</v>
      </c>
      <c r="D21" s="61"/>
    </row>
    <row r="22" spans="2:4">
      <c r="B22" s="56" t="s">
        <v>74</v>
      </c>
      <c r="C22" s="58">
        <f>IF($C$6="Exclusive",SUMIFS(Data!$D:$D,Data!$A:$A,'Profitability - TNSP'!$C$4,Data!$B:$B,"allowed real return on regulated equity",Data!$C:$C,'Profitability - TNSP'!C$20),SUMIFS(Data!$D:$D,Data!$A:$A,'Profitability - TNSP'!$C$4,Data!$B:$B,"allowed nominal return on regulated equity",Data!$C:$C,'Profitability - TNSP'!C$20))</f>
        <v>4.7E-2</v>
      </c>
    </row>
    <row r="23" spans="2:4" ht="13" thickBot="1">
      <c r="B23" s="59" t="s">
        <v>43</v>
      </c>
      <c r="C23" s="60">
        <f t="shared" ref="C23" si="1">C21-C22</f>
        <v>7.4911774461028216E-2</v>
      </c>
      <c r="D23" s="61"/>
    </row>
    <row r="25" spans="2:4" ht="18">
      <c r="B25" s="52" t="s">
        <v>34</v>
      </c>
      <c r="C25" s="52"/>
    </row>
    <row r="27" spans="2:4" ht="13.5" thickBot="1">
      <c r="B27" s="53" t="s">
        <v>9</v>
      </c>
      <c r="C27" s="54">
        <v>2021</v>
      </c>
    </row>
    <row r="28" spans="2:4">
      <c r="B28" s="48" t="s">
        <v>99</v>
      </c>
      <c r="C28" s="63">
        <f>SUMIFS(Data!$D:$D,Data!$A:$A,'Profitability - TNSP'!$C$4,Data!$B:$B,'Profitability - TNSP'!$B28,Data!$C:$C,'Profitability - TNSP'!C$27)-IF($C$8="Exclusive",C$97,0)</f>
        <v>500000000</v>
      </c>
    </row>
    <row r="29" spans="2:4">
      <c r="B29" s="48" t="s">
        <v>1</v>
      </c>
      <c r="C29" s="63">
        <f>SUMIFS(Data!$D:$D,Data!$A:$A,'Profitability - TNSP'!$C$4,Data!$B:$B,'Profitability - TNSP'!$B29,Data!$C:$C,'Profitability - TNSP'!C$27)</f>
        <v>5000000</v>
      </c>
    </row>
    <row r="30" spans="2:4" ht="13" thickBot="1">
      <c r="B30" s="64" t="s">
        <v>2</v>
      </c>
      <c r="C30" s="65">
        <f>SUM(C28:C29)</f>
        <v>505000000</v>
      </c>
    </row>
    <row r="31" spans="2:4">
      <c r="C31" s="66"/>
    </row>
    <row r="32" spans="2:4" ht="12.75" customHeight="1">
      <c r="B32" s="125" t="s">
        <v>106</v>
      </c>
      <c r="C32" s="126"/>
    </row>
    <row r="33" spans="2:5">
      <c r="B33" s="127"/>
      <c r="C33" s="128"/>
    </row>
    <row r="34" spans="2:5">
      <c r="C34" s="66"/>
    </row>
    <row r="35" spans="2:5" ht="13.5" thickBot="1">
      <c r="B35" s="53" t="s">
        <v>3</v>
      </c>
      <c r="C35" s="54">
        <v>2021</v>
      </c>
    </row>
    <row r="36" spans="2:5">
      <c r="B36" s="48" t="s">
        <v>100</v>
      </c>
      <c r="C36" s="63">
        <f>SUMIFS(Data!$D:$D,Data!$A:$A,'Profitability - TNSP'!$C$4,Data!$B:$B,'Profitability - TNSP'!$B36,Data!$C:$C,'Profitability - TNSP'!C$35)</f>
        <v>0</v>
      </c>
    </row>
    <row r="37" spans="2:5" ht="13" thickBot="1">
      <c r="B37" s="64" t="s">
        <v>23</v>
      </c>
      <c r="C37" s="65">
        <f>SUM(C36:C36)</f>
        <v>0</v>
      </c>
    </row>
    <row r="38" spans="2:5">
      <c r="C38" s="66"/>
    </row>
    <row r="39" spans="2:5" ht="12.75" customHeight="1">
      <c r="B39" s="125" t="s">
        <v>107</v>
      </c>
      <c r="C39" s="126"/>
    </row>
    <row r="40" spans="2:5">
      <c r="B40" s="127"/>
      <c r="C40" s="128"/>
    </row>
    <row r="41" spans="2:5">
      <c r="C41" s="66"/>
    </row>
    <row r="42" spans="2:5" ht="13.5" thickBot="1">
      <c r="B42" s="53" t="s">
        <v>4</v>
      </c>
      <c r="C42" s="83">
        <f>C30-C37</f>
        <v>505000000</v>
      </c>
    </row>
    <row r="43" spans="2:5">
      <c r="C43" s="66"/>
    </row>
    <row r="44" spans="2:5" ht="13.5" thickBot="1">
      <c r="B44" s="53" t="s">
        <v>10</v>
      </c>
      <c r="C44" s="54">
        <v>2021</v>
      </c>
    </row>
    <row r="45" spans="2:5">
      <c r="B45" s="48" t="s">
        <v>38</v>
      </c>
      <c r="C45" s="63">
        <f>SUMIFS(Data!$D:$D,Data!$A:$A,'Profitability - TNSP'!$C$4,Data!$B:$B,'Profitability - TNSP'!$B45,Data!$C:$C,'Profitability - TNSP'!C$44)</f>
        <v>120000000</v>
      </c>
    </row>
    <row r="46" spans="2:5">
      <c r="B46" s="48" t="s">
        <v>28</v>
      </c>
      <c r="C46" s="63">
        <f>SUMIFS(Data!$D:$D,Data!$A:$A,'Profitability - TNSP'!$C$4,Data!$B:$B,'Profitability - TNSP'!$B46,Data!$C:$C,'Profitability - TNSP'!C$44)</f>
        <v>0</v>
      </c>
      <c r="D46" s="67"/>
      <c r="E46" s="67"/>
    </row>
    <row r="47" spans="2:5" ht="13" thickBot="1">
      <c r="B47" s="64" t="s">
        <v>5</v>
      </c>
      <c r="C47" s="65">
        <f>SUM(C45:C46)</f>
        <v>120000000</v>
      </c>
    </row>
    <row r="48" spans="2:5">
      <c r="C48" s="66"/>
    </row>
    <row r="49" spans="2:3" ht="12.75" customHeight="1">
      <c r="B49" s="125" t="s">
        <v>113</v>
      </c>
      <c r="C49" s="126"/>
    </row>
    <row r="50" spans="2:3">
      <c r="B50" s="127"/>
      <c r="C50" s="128"/>
    </row>
    <row r="51" spans="2:3">
      <c r="C51" s="66"/>
    </row>
    <row r="52" spans="2:3" ht="13.5" thickBot="1">
      <c r="B52" s="53" t="s">
        <v>6</v>
      </c>
      <c r="C52" s="83">
        <f>C42-C47</f>
        <v>385000000</v>
      </c>
    </row>
    <row r="53" spans="2:3">
      <c r="C53" s="66"/>
    </row>
    <row r="54" spans="2:3" ht="13.5" thickBot="1">
      <c r="B54" s="53" t="s">
        <v>11</v>
      </c>
      <c r="C54" s="54">
        <v>2021</v>
      </c>
    </row>
    <row r="55" spans="2:3">
      <c r="B55" s="48" t="s">
        <v>7</v>
      </c>
      <c r="C55" s="63">
        <f>SUMIFS(Data!$D:$D,Data!$A:$A,'Profitability - TNSP'!$C$4,Data!$B:$B,'Profitability - TNSP'!$B55,Data!$C:$C,'Profitability - TNSP'!C$54)</f>
        <v>120000000</v>
      </c>
    </row>
    <row r="56" spans="2:3">
      <c r="B56" s="68" t="s">
        <v>92</v>
      </c>
      <c r="C56" s="69" t="str">
        <f>IF($C$6="Inclusive",C116*C102,"n/a")</f>
        <v>n/a</v>
      </c>
    </row>
    <row r="57" spans="2:3">
      <c r="C57" s="66"/>
    </row>
    <row r="58" spans="2:3" ht="12.75" customHeight="1">
      <c r="B58" s="125" t="s">
        <v>114</v>
      </c>
      <c r="C58" s="126"/>
    </row>
    <row r="59" spans="2:3" ht="26.5" customHeight="1">
      <c r="B59" s="127"/>
      <c r="C59" s="128"/>
    </row>
    <row r="60" spans="2:3">
      <c r="C60" s="66"/>
    </row>
    <row r="61" spans="2:3" ht="13.5" thickBot="1">
      <c r="B61" s="53" t="s">
        <v>8</v>
      </c>
      <c r="C61" s="83">
        <f t="shared" ref="C61" si="2">IF($C$6="Inclusive",C52-C55+C56,C52-C55)</f>
        <v>265000000</v>
      </c>
    </row>
    <row r="63" spans="2:3" ht="18">
      <c r="B63" s="52" t="s">
        <v>51</v>
      </c>
      <c r="C63" s="52"/>
    </row>
    <row r="65" spans="2:3" ht="13.5" thickBot="1">
      <c r="B65" s="53" t="s">
        <v>78</v>
      </c>
      <c r="C65" s="54">
        <v>2021</v>
      </c>
    </row>
    <row r="66" spans="2:3">
      <c r="B66" s="48" t="s">
        <v>79</v>
      </c>
      <c r="C66" s="58">
        <f>SUMIFS(Data!$D:$D,Data!$A:$A,'Profitability - TNSP'!$C$4,Data!$B:$B,'Profitability - TNSP'!$B66,Data!$C:$C,'Profitability - TNSP'!C$65)</f>
        <v>0.04</v>
      </c>
    </row>
    <row r="67" spans="2:3">
      <c r="B67" s="48" t="s">
        <v>53</v>
      </c>
      <c r="C67" s="63">
        <f>C66*C109</f>
        <v>60000000</v>
      </c>
    </row>
    <row r="68" spans="2:3" ht="13" thickBot="1">
      <c r="B68" s="64" t="s">
        <v>53</v>
      </c>
      <c r="C68" s="65">
        <f>C67</f>
        <v>60000000</v>
      </c>
    </row>
    <row r="69" spans="2:3">
      <c r="C69" s="70"/>
    </row>
    <row r="70" spans="2:3" ht="13.5" thickBot="1">
      <c r="B70" s="53" t="s">
        <v>52</v>
      </c>
      <c r="C70" s="83">
        <f t="shared" ref="C70" si="3">C61-C68</f>
        <v>205000000</v>
      </c>
    </row>
    <row r="72" spans="2:3" ht="13.5" thickBot="1">
      <c r="B72" s="53" t="s">
        <v>54</v>
      </c>
      <c r="C72" s="54">
        <v>2021</v>
      </c>
    </row>
    <row r="73" spans="2:3">
      <c r="B73" s="71" t="s">
        <v>55</v>
      </c>
      <c r="C73" s="63">
        <f t="shared" ref="C73" si="4">IF($C$6="Inclusive",C55-C56,C55)</f>
        <v>120000000</v>
      </c>
    </row>
    <row r="74" spans="2:3">
      <c r="B74" s="71" t="s">
        <v>56</v>
      </c>
      <c r="C74" s="63">
        <f>SUMIFS(Data!$D:$D,Data!$A:$A,'Profitability - TNSP'!$C$4,Data!$B:$B,'Profitability - TNSP'!$B74,Data!$C:$C,'Profitability - TNSP'!C$72)</f>
        <v>100000000</v>
      </c>
    </row>
    <row r="75" spans="2:3">
      <c r="B75" s="72" t="s">
        <v>57</v>
      </c>
      <c r="C75" s="73">
        <f>C73-C74</f>
        <v>20000000</v>
      </c>
    </row>
    <row r="76" spans="2:3">
      <c r="B76" s="48" t="s">
        <v>67</v>
      </c>
      <c r="C76" s="63">
        <f>SUMIFS(Data!$D:$D,Data!$A:$A,'Profitability - TNSP'!$C$4,Data!$B:$B,'Profitability - TNSP'!$B76,Data!$C:$C,'Profitability - TNSP'!C$72)</f>
        <v>0</v>
      </c>
    </row>
    <row r="77" spans="2:3">
      <c r="B77" s="48" t="s">
        <v>65</v>
      </c>
      <c r="C77" s="63">
        <f>SUMIFS(Data!$D:$D,Data!$A:$A,'Profitability - TNSP'!$C$4,Data!$B:$B,'Profitability - TNSP'!$B77,Data!$C:$C,'Profitability - TNSP'!C$72)</f>
        <v>0</v>
      </c>
    </row>
    <row r="78" spans="2:3">
      <c r="B78" s="48" t="s">
        <v>66</v>
      </c>
      <c r="C78" s="63">
        <f>SUMIFS(Data!$D:$D,Data!$A:$A,'Profitability - TNSP'!$C$4,Data!$B:$B,'Profitability - TNSP'!$B78,Data!$C:$C,'Profitability - TNSP'!C$72)</f>
        <v>10000000</v>
      </c>
    </row>
    <row r="79" spans="2:3" ht="13.5" thickBot="1">
      <c r="B79" s="62" t="s">
        <v>61</v>
      </c>
      <c r="C79" s="77">
        <f t="shared" ref="C79" si="5">C70+SUM(C75:C78)</f>
        <v>235000000</v>
      </c>
    </row>
    <row r="80" spans="2:3" ht="13">
      <c r="B80" s="55"/>
      <c r="C80" s="88"/>
    </row>
    <row r="81" spans="2:3">
      <c r="B81" s="48" t="s">
        <v>59</v>
      </c>
      <c r="C81" s="74">
        <f>SUMIFS(Data!$D:$D,Data!$A:$A,'Profitability - TNSP'!$C$4,Data!$B:$B,'Profitability - TNSP'!$B81,Data!$C:$C,'Profitability - TNSP'!C$72)</f>
        <v>0.3</v>
      </c>
    </row>
    <row r="82" spans="2:3">
      <c r="B82" s="48" t="s">
        <v>58</v>
      </c>
      <c r="C82" s="75">
        <f>C79*C81</f>
        <v>70500000</v>
      </c>
    </row>
    <row r="83" spans="2:3">
      <c r="B83" s="48" t="s">
        <v>84</v>
      </c>
      <c r="C83" s="76">
        <f>SUMIFS(Data!$D:$D,Data!$A:$A,'Profitability - TNSP'!$C$4,Data!$B:$B,'Profitability - TNSP'!$B83,Data!$C:$C,'Profitability - TNSP'!C$72)</f>
        <v>1300000</v>
      </c>
    </row>
    <row r="84" spans="2:3" ht="13.5" thickBot="1">
      <c r="B84" s="62" t="s">
        <v>64</v>
      </c>
      <c r="C84" s="65">
        <f>C70-(C82-C83)</f>
        <v>135800000</v>
      </c>
    </row>
    <row r="85" spans="2:3" ht="13">
      <c r="B85" s="55"/>
      <c r="C85" s="76"/>
    </row>
    <row r="86" spans="2:3">
      <c r="B86" s="71" t="s">
        <v>69</v>
      </c>
      <c r="C86" s="74">
        <f>SUMIFS(Data!$D:$D,Data!$A:$A,'Profitability - TNSP'!$C$4,Data!$B:$B,'Profitability - TNSP'!$B86,Data!$C:$C,'Profitability - TNSP'!C$72)</f>
        <v>0.58499999999999996</v>
      </c>
    </row>
    <row r="87" spans="2:3">
      <c r="B87" s="71" t="s">
        <v>70</v>
      </c>
      <c r="C87" s="76">
        <f>IF(C82&lt;=0, 0, (C82-C83)*C86)</f>
        <v>40482000</v>
      </c>
    </row>
    <row r="88" spans="2:3">
      <c r="B88" s="71" t="s">
        <v>71</v>
      </c>
      <c r="C88" s="76">
        <f>IF($C$6="Exclusive", C109*C116, 0)</f>
        <v>7500000</v>
      </c>
    </row>
    <row r="89" spans="2:3" ht="13.5" thickBot="1">
      <c r="B89" s="62" t="s">
        <v>60</v>
      </c>
      <c r="C89" s="77">
        <f t="shared" ref="C89" si="6">C84+C87+C88</f>
        <v>183782000</v>
      </c>
    </row>
    <row r="91" spans="2:3" ht="18">
      <c r="B91" s="52" t="s">
        <v>12</v>
      </c>
      <c r="C91" s="52"/>
    </row>
    <row r="93" spans="2:3" ht="13.5" thickBot="1">
      <c r="B93" s="53" t="s">
        <v>13</v>
      </c>
      <c r="C93" s="54">
        <v>2021</v>
      </c>
    </row>
    <row r="94" spans="2:3">
      <c r="B94" s="48" t="s">
        <v>94</v>
      </c>
      <c r="C94" s="63">
        <f>SUMIFS(Data!$D:$D,Data!$A:$A,'Profitability - TNSP'!$C$4,Data!$B:$B,'Profitability - TNSP'!$B94,Data!$C:$C,'Profitability - TNSP'!C$93)</f>
        <v>0</v>
      </c>
    </row>
    <row r="95" spans="2:3">
      <c r="B95" s="48" t="s">
        <v>93</v>
      </c>
      <c r="C95" s="63">
        <f>SUMIFS(Data!$D:$D,Data!$A:$A,'Profitability - TNSP'!$C$4,Data!$B:$B,'Profitability - TNSP'!$B95,Data!$C:$C,'Profitability - TNSP'!C$93)</f>
        <v>0</v>
      </c>
    </row>
    <row r="96" spans="2:3" ht="13" thickBot="1">
      <c r="B96" s="78" t="s">
        <v>14</v>
      </c>
      <c r="C96" s="79">
        <f>SUMIFS(Data!$D:$D,Data!$A:$A,'Profitability - TNSP'!$C$4,Data!$B:$B,'Profitability - TNSP'!$B96,Data!$C:$C,'Profitability - TNSP'!C$93)</f>
        <v>20000000</v>
      </c>
    </row>
    <row r="97" spans="2:4" ht="13" thickBot="1">
      <c r="B97" s="64" t="s">
        <v>15</v>
      </c>
      <c r="C97" s="65">
        <f>SUM(C94:C96)</f>
        <v>20000000</v>
      </c>
    </row>
    <row r="99" spans="2:4" ht="15" customHeight="1">
      <c r="B99" s="125" t="s">
        <v>115</v>
      </c>
      <c r="C99" s="126"/>
    </row>
    <row r="100" spans="2:4">
      <c r="B100" s="127"/>
      <c r="C100" s="128"/>
    </row>
    <row r="101" spans="2:4" ht="13.5" thickBot="1">
      <c r="B101" s="53"/>
      <c r="C101" s="89">
        <v>2021</v>
      </c>
    </row>
    <row r="102" spans="2:4">
      <c r="B102" s="72" t="s">
        <v>95</v>
      </c>
      <c r="C102" s="81">
        <f>SUMIFS(Data!$D:$D,Data!$A:$A,'Profitability - TNSP'!$C$4,Data!$B:$B,'Profitability - TNSP'!$B102,Data!$C:$C,'Profitability - TNSP'!C$101)</f>
        <v>3000000000</v>
      </c>
    </row>
    <row r="103" spans="2:4" ht="13" thickBot="1">
      <c r="B103" s="82" t="s">
        <v>96</v>
      </c>
      <c r="C103" s="83">
        <f>C102*(1+C116)</f>
        <v>3014999999.9999995</v>
      </c>
    </row>
    <row r="105" spans="2:4" ht="12.75" customHeight="1">
      <c r="B105" s="125" t="s">
        <v>116</v>
      </c>
      <c r="C105" s="126"/>
    </row>
    <row r="106" spans="2:4" ht="26.25" customHeight="1">
      <c r="B106" s="127"/>
      <c r="C106" s="128"/>
    </row>
    <row r="107" spans="2:4" ht="15" customHeight="1"/>
    <row r="108" spans="2:4" ht="13.5" thickBot="1">
      <c r="B108" s="53" t="s">
        <v>83</v>
      </c>
      <c r="C108" s="54">
        <v>2021</v>
      </c>
    </row>
    <row r="109" spans="2:4">
      <c r="B109" s="72" t="s">
        <v>62</v>
      </c>
      <c r="C109" s="81">
        <f>SUMIFS(Data!$D:$D,Data!$A:$A,'Profitability - TNSP'!$C$4,Data!$B:$B,'Profitability - TNSP'!$B109,Data!$C:$C,'Profitability - TNSP'!C$108)</f>
        <v>1500000000</v>
      </c>
      <c r="D109" s="84"/>
    </row>
    <row r="110" spans="2:4">
      <c r="B110" s="71" t="s">
        <v>63</v>
      </c>
      <c r="C110" s="81">
        <f t="shared" ref="C110" si="7">C102-C109</f>
        <v>1500000000</v>
      </c>
      <c r="D110" s="58"/>
    </row>
    <row r="111" spans="2:4">
      <c r="B111" s="85"/>
      <c r="C111" s="81"/>
    </row>
    <row r="112" spans="2:4" ht="12.75" customHeight="1">
      <c r="B112" s="125" t="s">
        <v>87</v>
      </c>
      <c r="C112" s="126"/>
    </row>
    <row r="113" spans="2:3">
      <c r="B113" s="127"/>
      <c r="C113" s="128"/>
    </row>
    <row r="114" spans="2:3" ht="13">
      <c r="B114" s="90"/>
      <c r="C114" s="90"/>
    </row>
    <row r="115" spans="2:3" ht="13.5" thickBot="1">
      <c r="B115" s="53"/>
      <c r="C115" s="54">
        <v>2021</v>
      </c>
    </row>
    <row r="116" spans="2:3" ht="13.5" thickBot="1">
      <c r="B116" s="62" t="s">
        <v>22</v>
      </c>
      <c r="C116" s="60">
        <f>SUMIFS(Data!$D:$D,Data!$A:$A,'Profitability - TNSP'!$C$4,Data!$B:$B,'Profitability - TNSP'!$B116,Data!$C:$C,'Profitability - TNSP'!C$115)</f>
        <v>5.0000000000000001E-3</v>
      </c>
    </row>
    <row r="118" spans="2:3" ht="12.75" customHeight="1">
      <c r="B118" s="125" t="s">
        <v>117</v>
      </c>
      <c r="C118" s="126"/>
    </row>
    <row r="119" spans="2:3">
      <c r="B119" s="127"/>
      <c r="C119" s="128"/>
    </row>
    <row r="122" spans="2:3" ht="14">
      <c r="C122" s="86"/>
    </row>
  </sheetData>
  <mergeCells count="9">
    <mergeCell ref="B105:C106"/>
    <mergeCell ref="B112:C113"/>
    <mergeCell ref="B118:C119"/>
    <mergeCell ref="B10:C11"/>
    <mergeCell ref="B32:C33"/>
    <mergeCell ref="B39:C40"/>
    <mergeCell ref="B49:C50"/>
    <mergeCell ref="B58:C59"/>
    <mergeCell ref="B99:C100"/>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CBDE17BD-A8FD-4FA6-A8C0-155C7875B968}">
          <x14:formula1>
            <xm:f>Inputs!$A$3:$A$16</xm:f>
          </x14:formula1>
          <xm:sqref>C4</xm:sqref>
        </x14:dataValidation>
        <x14:dataValidation type="list" allowBlank="1" showInputMessage="1" showErrorMessage="1" xr:uid="{A64BDDE1-D4C7-426E-9F1C-393AEDF0A835}">
          <x14:formula1>
            <xm:f>Inputs!$D$3:$D$4</xm:f>
          </x14:formula1>
          <xm:sqref>C10:C11 C8</xm:sqref>
        </x14:dataValidation>
        <x14:dataValidation type="list" allowBlank="1" showInputMessage="1" showErrorMessage="1" xr:uid="{3067CE51-6FD1-4DB0-A5B0-60AF30FA0E65}">
          <x14:formula1>
            <xm:f>Inputs!$C$3:$C$4</xm:f>
          </x14:formula1>
          <xm:sqref>C6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345"/>
  <sheetViews>
    <sheetView workbookViewId="0">
      <selection activeCell="F19" sqref="F19"/>
    </sheetView>
  </sheetViews>
  <sheetFormatPr defaultRowHeight="14.5"/>
  <cols>
    <col min="1" max="1" width="21.7265625" style="43" bestFit="1" customWidth="1"/>
    <col min="2" max="2" width="105.453125" customWidth="1"/>
    <col min="3" max="3" width="13.81640625" bestFit="1" customWidth="1"/>
    <col min="4" max="4" width="17.7265625" style="36" customWidth="1"/>
    <col min="5" max="5" width="20.81640625" style="9" bestFit="1" customWidth="1"/>
    <col min="6" max="6" width="12" bestFit="1" customWidth="1"/>
    <col min="7" max="7" width="16.7265625" bestFit="1" customWidth="1"/>
    <col min="8" max="8" width="18" bestFit="1" customWidth="1"/>
    <col min="9" max="9" width="40.26953125" bestFit="1" customWidth="1"/>
    <col min="10" max="10" width="18" bestFit="1" customWidth="1"/>
    <col min="11" max="11" width="10.54296875" bestFit="1" customWidth="1"/>
  </cols>
  <sheetData>
    <row r="1" spans="1:4">
      <c r="A1" s="42" t="s">
        <v>35</v>
      </c>
      <c r="B1" s="1" t="s">
        <v>36</v>
      </c>
      <c r="C1" s="1" t="s">
        <v>18</v>
      </c>
      <c r="D1" s="34" t="s">
        <v>37</v>
      </c>
    </row>
    <row r="2" spans="1:4">
      <c r="A2" s="43" t="s">
        <v>86</v>
      </c>
      <c r="B2" s="9" t="s">
        <v>84</v>
      </c>
      <c r="C2" s="9">
        <v>2021</v>
      </c>
      <c r="D2" s="4">
        <v>1300000</v>
      </c>
    </row>
    <row r="3" spans="1:4">
      <c r="A3" s="43" t="s">
        <v>86</v>
      </c>
      <c r="B3" s="9" t="s">
        <v>68</v>
      </c>
      <c r="C3" s="9">
        <v>2021</v>
      </c>
      <c r="D3" s="4">
        <v>1500000000</v>
      </c>
    </row>
    <row r="4" spans="1:4">
      <c r="A4" s="43" t="s">
        <v>86</v>
      </c>
      <c r="B4" s="9" t="s">
        <v>81</v>
      </c>
      <c r="C4" s="9">
        <v>2021</v>
      </c>
      <c r="D4" s="4">
        <f>D3*D25</f>
        <v>60000000</v>
      </c>
    </row>
    <row r="5" spans="1:4">
      <c r="A5" s="43" t="s">
        <v>86</v>
      </c>
      <c r="B5" s="9" t="s">
        <v>56</v>
      </c>
      <c r="C5" s="9">
        <v>2021</v>
      </c>
      <c r="D5" s="4">
        <v>100000000</v>
      </c>
    </row>
    <row r="6" spans="1:4">
      <c r="A6" s="43" t="s">
        <v>86</v>
      </c>
      <c r="B6" s="9" t="s">
        <v>66</v>
      </c>
      <c r="C6" s="9">
        <v>2021</v>
      </c>
      <c r="D6" s="4">
        <v>10000000</v>
      </c>
    </row>
    <row r="7" spans="1:4">
      <c r="A7" s="43" t="s">
        <v>86</v>
      </c>
      <c r="B7" s="9" t="s">
        <v>67</v>
      </c>
      <c r="C7" s="9">
        <v>2021</v>
      </c>
      <c r="D7" s="4">
        <v>0</v>
      </c>
    </row>
    <row r="8" spans="1:4">
      <c r="A8" s="43" t="s">
        <v>86</v>
      </c>
      <c r="B8" s="9" t="s">
        <v>65</v>
      </c>
      <c r="C8" s="9">
        <v>2021</v>
      </c>
      <c r="D8" s="4">
        <v>0</v>
      </c>
    </row>
    <row r="9" spans="1:4">
      <c r="A9" s="43" t="s">
        <v>86</v>
      </c>
      <c r="B9" s="9" t="s">
        <v>59</v>
      </c>
      <c r="C9" s="9">
        <v>2021</v>
      </c>
      <c r="D9" s="4">
        <v>0.3</v>
      </c>
    </row>
    <row r="10" spans="1:4">
      <c r="A10" s="43" t="s">
        <v>86</v>
      </c>
      <c r="B10" s="9" t="s">
        <v>75</v>
      </c>
      <c r="C10" s="9">
        <v>2021</v>
      </c>
      <c r="D10" s="4">
        <v>0.58499999999999996</v>
      </c>
    </row>
    <row r="11" spans="1:4">
      <c r="A11" s="43" t="s">
        <v>86</v>
      </c>
      <c r="B11" s="9" t="s">
        <v>76</v>
      </c>
      <c r="C11" s="9">
        <v>2021</v>
      </c>
      <c r="D11" s="4">
        <v>7.0000000000000007E-2</v>
      </c>
    </row>
    <row r="12" spans="1:4">
      <c r="A12" s="43" t="s">
        <v>86</v>
      </c>
      <c r="B12" s="9" t="s">
        <v>77</v>
      </c>
      <c r="C12" s="9">
        <v>2021</v>
      </c>
      <c r="D12" s="4">
        <v>4.7E-2</v>
      </c>
    </row>
    <row r="13" spans="1:4">
      <c r="A13" s="43" t="s">
        <v>86</v>
      </c>
      <c r="B13" s="9" t="s">
        <v>0</v>
      </c>
      <c r="C13" s="9">
        <v>2021</v>
      </c>
      <c r="D13" s="35">
        <v>500000000</v>
      </c>
    </row>
    <row r="14" spans="1:4">
      <c r="A14" s="43" t="s">
        <v>86</v>
      </c>
      <c r="B14" s="9" t="s">
        <v>1</v>
      </c>
      <c r="C14" s="9">
        <v>2021</v>
      </c>
      <c r="D14" s="35">
        <v>5000000</v>
      </c>
    </row>
    <row r="15" spans="1:4">
      <c r="A15" s="43" t="s">
        <v>86</v>
      </c>
      <c r="B15" s="9" t="s">
        <v>38</v>
      </c>
      <c r="C15" s="9">
        <v>2021</v>
      </c>
      <c r="D15" s="35">
        <v>120000000</v>
      </c>
    </row>
    <row r="16" spans="1:4">
      <c r="A16" s="43" t="s">
        <v>86</v>
      </c>
      <c r="B16" s="9" t="s">
        <v>28</v>
      </c>
      <c r="C16" s="9">
        <v>2021</v>
      </c>
      <c r="D16" s="35">
        <v>0</v>
      </c>
    </row>
    <row r="17" spans="1:4">
      <c r="A17" s="43" t="s">
        <v>86</v>
      </c>
      <c r="B17" s="9" t="s">
        <v>7</v>
      </c>
      <c r="C17" s="9">
        <v>2021</v>
      </c>
      <c r="D17" s="35">
        <v>120000000</v>
      </c>
    </row>
    <row r="18" spans="1:4">
      <c r="A18" s="43" t="s">
        <v>86</v>
      </c>
      <c r="B18" s="9" t="s">
        <v>92</v>
      </c>
      <c r="C18" s="9">
        <v>2021</v>
      </c>
      <c r="D18" s="9">
        <f>D24*D23</f>
        <v>15000000</v>
      </c>
    </row>
    <row r="19" spans="1:4">
      <c r="A19" s="43" t="s">
        <v>86</v>
      </c>
      <c r="B19" s="9" t="s">
        <v>94</v>
      </c>
      <c r="C19" s="9">
        <v>2021</v>
      </c>
      <c r="D19" s="35">
        <v>0</v>
      </c>
    </row>
    <row r="20" spans="1:4">
      <c r="A20" s="43" t="s">
        <v>86</v>
      </c>
      <c r="B20" s="9" t="s">
        <v>14</v>
      </c>
      <c r="C20" s="9">
        <v>2021</v>
      </c>
      <c r="D20" s="35">
        <v>20000000</v>
      </c>
    </row>
    <row r="21" spans="1:4">
      <c r="A21" s="43" t="s">
        <v>86</v>
      </c>
      <c r="B21" s="9" t="s">
        <v>24</v>
      </c>
      <c r="C21" s="9">
        <v>2021</v>
      </c>
      <c r="D21" s="35">
        <v>1300000</v>
      </c>
    </row>
    <row r="22" spans="1:4">
      <c r="A22" s="43" t="s">
        <v>86</v>
      </c>
      <c r="B22" s="9" t="s">
        <v>25</v>
      </c>
      <c r="C22" s="9">
        <v>2021</v>
      </c>
      <c r="D22" s="35">
        <v>1350000</v>
      </c>
    </row>
    <row r="23" spans="1:4">
      <c r="A23" s="43" t="s">
        <v>86</v>
      </c>
      <c r="B23" s="9" t="s">
        <v>95</v>
      </c>
      <c r="C23" s="9">
        <v>2021</v>
      </c>
      <c r="D23" s="35">
        <v>3000000000</v>
      </c>
    </row>
    <row r="24" spans="1:4">
      <c r="A24" s="43" t="s">
        <v>86</v>
      </c>
      <c r="B24" s="9" t="s">
        <v>22</v>
      </c>
      <c r="C24" s="9">
        <v>2021</v>
      </c>
      <c r="D24" s="35">
        <v>5.0000000000000001E-3</v>
      </c>
    </row>
    <row r="25" spans="1:4">
      <c r="A25" s="43" t="s">
        <v>86</v>
      </c>
      <c r="B25" s="9" t="s">
        <v>80</v>
      </c>
      <c r="C25" s="9">
        <v>2021</v>
      </c>
      <c r="D25" s="4">
        <v>0.04</v>
      </c>
    </row>
    <row r="26" spans="1:4">
      <c r="A26" s="43" t="s">
        <v>86</v>
      </c>
      <c r="B26" s="33" t="s">
        <v>82</v>
      </c>
      <c r="C26" s="9">
        <v>2021</v>
      </c>
      <c r="D26" s="4">
        <v>0.02</v>
      </c>
    </row>
    <row r="27" spans="1:4">
      <c r="A27" s="44" t="s">
        <v>86</v>
      </c>
      <c r="B27" s="9" t="s">
        <v>30</v>
      </c>
      <c r="C27" s="9">
        <v>2021</v>
      </c>
      <c r="D27" s="4">
        <v>3.5000000000000003E-2</v>
      </c>
    </row>
    <row r="28" spans="1:4">
      <c r="A28" s="44" t="s">
        <v>86</v>
      </c>
      <c r="B28" s="9" t="s">
        <v>31</v>
      </c>
      <c r="C28" s="9">
        <v>2021</v>
      </c>
      <c r="D28" s="4">
        <v>5.8999999999999997E-2</v>
      </c>
    </row>
    <row r="29" spans="1:4">
      <c r="A29" s="44" t="s">
        <v>86</v>
      </c>
      <c r="B29" s="9" t="s">
        <v>91</v>
      </c>
      <c r="C29" s="9">
        <v>2021</v>
      </c>
      <c r="D29" s="4">
        <v>50000</v>
      </c>
    </row>
    <row r="30" spans="1:4">
      <c r="A30" s="44" t="s">
        <v>86</v>
      </c>
      <c r="B30" s="9" t="s">
        <v>89</v>
      </c>
      <c r="C30" s="9">
        <v>2021</v>
      </c>
      <c r="D30" s="4">
        <v>10000000</v>
      </c>
    </row>
    <row r="31" spans="1:4">
      <c r="A31" s="44" t="s">
        <v>86</v>
      </c>
      <c r="B31" s="9" t="s">
        <v>93</v>
      </c>
      <c r="C31" s="9">
        <v>2021</v>
      </c>
      <c r="D31" s="4">
        <v>0</v>
      </c>
    </row>
    <row r="32" spans="1:4">
      <c r="A32" s="44" t="s">
        <v>86</v>
      </c>
      <c r="B32" s="9" t="s">
        <v>99</v>
      </c>
      <c r="C32" s="9">
        <v>2021</v>
      </c>
      <c r="D32" s="4">
        <v>500000000</v>
      </c>
    </row>
    <row r="33" spans="1:4">
      <c r="A33" s="44" t="s">
        <v>86</v>
      </c>
      <c r="B33" s="9" t="s">
        <v>100</v>
      </c>
      <c r="C33" s="9">
        <v>2021</v>
      </c>
      <c r="D33" s="4">
        <v>0</v>
      </c>
    </row>
    <row r="34" spans="1:4">
      <c r="A34" s="44"/>
      <c r="B34" s="9"/>
      <c r="C34" s="9"/>
      <c r="D34" s="9"/>
    </row>
    <row r="35" spans="1:4">
      <c r="A35" s="44"/>
      <c r="B35" s="9"/>
      <c r="C35" s="9"/>
      <c r="D35" s="9"/>
    </row>
    <row r="36" spans="1:4">
      <c r="A36" s="44"/>
      <c r="B36" s="9"/>
      <c r="C36" s="9"/>
      <c r="D36" s="9"/>
    </row>
    <row r="37" spans="1:4">
      <c r="A37" s="44"/>
      <c r="B37" s="9"/>
      <c r="C37" s="9"/>
      <c r="D37" s="9"/>
    </row>
    <row r="38" spans="1:4">
      <c r="A38" s="44"/>
      <c r="B38" s="9"/>
      <c r="C38" s="9"/>
      <c r="D38" s="9"/>
    </row>
    <row r="39" spans="1:4">
      <c r="A39" s="44"/>
      <c r="B39" s="9"/>
      <c r="C39" s="9"/>
      <c r="D39" s="9"/>
    </row>
    <row r="40" spans="1:4">
      <c r="A40" s="44"/>
      <c r="B40" s="9"/>
      <c r="C40" s="9"/>
      <c r="D40" s="9"/>
    </row>
    <row r="41" spans="1:4">
      <c r="A41" s="37"/>
      <c r="B41" s="9"/>
      <c r="C41" s="9"/>
      <c r="D41" s="9"/>
    </row>
    <row r="42" spans="1:4">
      <c r="A42" s="37"/>
      <c r="B42" s="9"/>
      <c r="C42" s="9"/>
      <c r="D42" s="9"/>
    </row>
    <row r="43" spans="1:4">
      <c r="A43" s="37"/>
      <c r="B43" s="9"/>
      <c r="C43" s="9"/>
      <c r="D43" s="9"/>
    </row>
    <row r="44" spans="1:4">
      <c r="A44" s="37"/>
      <c r="B44" s="9"/>
      <c r="C44" s="9"/>
      <c r="D44" s="9"/>
    </row>
    <row r="45" spans="1:4">
      <c r="A45" s="37"/>
      <c r="B45" s="9"/>
      <c r="C45" s="9"/>
      <c r="D45" s="9"/>
    </row>
    <row r="46" spans="1:4">
      <c r="A46" s="37"/>
      <c r="B46" s="9"/>
      <c r="C46" s="9"/>
      <c r="D46" s="9"/>
    </row>
    <row r="47" spans="1:4">
      <c r="A47" s="37"/>
      <c r="B47" s="9"/>
      <c r="C47" s="9"/>
      <c r="D47" s="9"/>
    </row>
    <row r="48" spans="1:4">
      <c r="A48" s="37"/>
      <c r="B48" s="9"/>
      <c r="C48" s="9"/>
      <c r="D48" s="9"/>
    </row>
    <row r="49" spans="1:4">
      <c r="A49" s="37"/>
      <c r="B49" s="9"/>
      <c r="C49" s="9"/>
      <c r="D49" s="9"/>
    </row>
    <row r="50" spans="1:4">
      <c r="A50" s="37"/>
      <c r="B50" s="9"/>
      <c r="C50" s="9"/>
      <c r="D50" s="9"/>
    </row>
    <row r="51" spans="1:4">
      <c r="A51" s="37"/>
      <c r="B51" s="9"/>
      <c r="C51" s="9"/>
      <c r="D51" s="9"/>
    </row>
    <row r="52" spans="1:4">
      <c r="A52" s="37"/>
      <c r="B52" s="9"/>
      <c r="C52" s="9"/>
      <c r="D52" s="9"/>
    </row>
    <row r="53" spans="1:4">
      <c r="A53" s="9"/>
      <c r="B53" s="9"/>
      <c r="C53" s="9"/>
      <c r="D53" s="38"/>
    </row>
    <row r="54" spans="1:4">
      <c r="A54" s="9"/>
      <c r="B54" s="9"/>
      <c r="C54" s="9"/>
      <c r="D54" s="9"/>
    </row>
    <row r="55" spans="1:4">
      <c r="A55" s="9"/>
      <c r="B55" s="9"/>
      <c r="C55" s="9"/>
      <c r="D55" s="9"/>
    </row>
    <row r="56" spans="1:4">
      <c r="A56" s="9"/>
      <c r="B56" s="9"/>
      <c r="C56" s="9"/>
      <c r="D56" s="9"/>
    </row>
    <row r="57" spans="1:4">
      <c r="A57" s="9"/>
      <c r="B57" s="9"/>
      <c r="C57" s="9"/>
      <c r="D57" s="9"/>
    </row>
    <row r="58" spans="1:4">
      <c r="A58" s="9"/>
      <c r="B58" s="9"/>
      <c r="C58" s="9"/>
      <c r="D58" s="38"/>
    </row>
    <row r="59" spans="1:4">
      <c r="A59" s="9"/>
      <c r="B59" s="9"/>
      <c r="C59" s="9"/>
      <c r="D59" s="9"/>
    </row>
    <row r="60" spans="1:4">
      <c r="A60" s="9"/>
      <c r="B60" s="9"/>
      <c r="C60" s="9"/>
      <c r="D60" s="9"/>
    </row>
    <row r="61" spans="1:4">
      <c r="A61" s="9"/>
      <c r="B61" s="9"/>
      <c r="C61" s="9"/>
      <c r="D61" s="9"/>
    </row>
    <row r="62" spans="1:4">
      <c r="A62" s="9"/>
      <c r="B62" s="9"/>
      <c r="C62" s="9"/>
      <c r="D62" s="9"/>
    </row>
    <row r="63" spans="1:4">
      <c r="A63" s="9"/>
      <c r="B63" s="9"/>
      <c r="C63" s="9"/>
      <c r="D63" s="38"/>
    </row>
    <row r="64" spans="1:4">
      <c r="A64" s="9"/>
      <c r="B64" s="9"/>
      <c r="C64" s="9"/>
      <c r="D64" s="9"/>
    </row>
    <row r="65" spans="1:4">
      <c r="A65" s="9"/>
      <c r="B65" s="9"/>
      <c r="C65" s="9"/>
      <c r="D65" s="9"/>
    </row>
    <row r="66" spans="1:4">
      <c r="A66" s="9"/>
      <c r="B66" s="9"/>
      <c r="C66" s="9"/>
      <c r="D66" s="9"/>
    </row>
    <row r="67" spans="1:4">
      <c r="A67" s="9"/>
      <c r="B67" s="9"/>
      <c r="C67" s="9"/>
      <c r="D67" s="9"/>
    </row>
    <row r="68" spans="1:4">
      <c r="A68" s="9"/>
      <c r="B68" s="9"/>
      <c r="C68" s="9"/>
      <c r="D68" s="38"/>
    </row>
    <row r="69" spans="1:4">
      <c r="A69" s="9"/>
      <c r="B69" s="9"/>
      <c r="C69" s="9"/>
      <c r="D69" s="9"/>
    </row>
    <row r="70" spans="1:4">
      <c r="A70" s="9"/>
      <c r="B70" s="9"/>
      <c r="C70" s="9"/>
      <c r="D70" s="9"/>
    </row>
    <row r="71" spans="1:4">
      <c r="A71" s="9"/>
      <c r="B71" s="9"/>
      <c r="C71" s="9"/>
      <c r="D71" s="9"/>
    </row>
    <row r="72" spans="1:4">
      <c r="A72" s="9"/>
      <c r="B72" s="9"/>
      <c r="C72" s="9"/>
      <c r="D72" s="9"/>
    </row>
    <row r="73" spans="1:4">
      <c r="A73" s="9"/>
      <c r="B73" s="9"/>
      <c r="C73" s="9"/>
      <c r="D73" s="38"/>
    </row>
    <row r="74" spans="1:4">
      <c r="A74" s="9"/>
      <c r="B74" s="9"/>
      <c r="C74" s="9"/>
      <c r="D74" s="9"/>
    </row>
    <row r="75" spans="1:4">
      <c r="A75" s="9"/>
      <c r="B75" s="9"/>
      <c r="C75" s="9"/>
      <c r="D75" s="9"/>
    </row>
    <row r="76" spans="1:4">
      <c r="A76" s="9"/>
      <c r="B76" s="9"/>
      <c r="C76" s="9"/>
      <c r="D76" s="9"/>
    </row>
    <row r="77" spans="1:4">
      <c r="A77" s="9"/>
      <c r="B77" s="9"/>
      <c r="C77" s="9"/>
      <c r="D77" s="9"/>
    </row>
    <row r="78" spans="1:4">
      <c r="A78" s="9"/>
      <c r="B78" s="9"/>
      <c r="C78" s="9"/>
      <c r="D78" s="38"/>
    </row>
    <row r="79" spans="1:4">
      <c r="A79" s="9"/>
      <c r="B79" s="9"/>
      <c r="C79" s="9"/>
      <c r="D79" s="9"/>
    </row>
    <row r="80" spans="1:4">
      <c r="A80" s="9"/>
      <c r="B80" s="9"/>
      <c r="C80" s="9"/>
      <c r="D80" s="9"/>
    </row>
    <row r="81" spans="1:8">
      <c r="A81" s="9"/>
      <c r="B81" s="9"/>
      <c r="C81" s="9"/>
      <c r="D81" s="9"/>
    </row>
    <row r="82" spans="1:8">
      <c r="A82" s="9"/>
      <c r="B82" s="9"/>
      <c r="C82" s="9"/>
      <c r="D82" s="9"/>
    </row>
    <row r="83" spans="1:8">
      <c r="A83" s="9"/>
      <c r="B83" s="9"/>
      <c r="C83" s="9"/>
      <c r="D83" s="38"/>
    </row>
    <row r="84" spans="1:8">
      <c r="A84" s="9"/>
      <c r="B84" s="9"/>
      <c r="C84" s="9"/>
      <c r="D84" s="9"/>
    </row>
    <row r="85" spans="1:8">
      <c r="A85" s="9"/>
      <c r="B85" s="9"/>
      <c r="C85" s="9"/>
      <c r="D85" s="9"/>
    </row>
    <row r="86" spans="1:8">
      <c r="A86" s="9"/>
      <c r="B86" s="9"/>
      <c r="C86" s="9"/>
      <c r="D86" s="9"/>
    </row>
    <row r="87" spans="1:8">
      <c r="A87" s="9"/>
      <c r="B87" s="9"/>
      <c r="C87" s="9"/>
      <c r="D87" s="9"/>
    </row>
    <row r="88" spans="1:8">
      <c r="A88" s="9"/>
      <c r="B88" s="9"/>
      <c r="C88" s="9"/>
      <c r="D88" s="9"/>
    </row>
    <row r="89" spans="1:8">
      <c r="A89" s="9"/>
      <c r="B89" s="9"/>
      <c r="C89" s="9"/>
      <c r="D89" s="9"/>
    </row>
    <row r="90" spans="1:8">
      <c r="A90" s="9"/>
      <c r="B90" s="9"/>
      <c r="C90" s="9"/>
      <c r="D90" s="9"/>
    </row>
    <row r="91" spans="1:8">
      <c r="A91" s="9"/>
      <c r="B91" s="9"/>
      <c r="C91" s="9"/>
      <c r="D91" s="9"/>
      <c r="E91" s="40"/>
      <c r="F91" s="40"/>
      <c r="G91" s="40"/>
      <c r="H91" s="40"/>
    </row>
    <row r="92" spans="1:8">
      <c r="A92" s="9"/>
      <c r="B92" s="9"/>
      <c r="C92" s="9"/>
      <c r="D92" s="9"/>
    </row>
    <row r="93" spans="1:8">
      <c r="A93" s="9"/>
      <c r="B93" s="9"/>
      <c r="C93" s="9"/>
      <c r="D93" s="9"/>
    </row>
    <row r="94" spans="1:8">
      <c r="A94" s="9"/>
      <c r="B94" s="9"/>
      <c r="C94" s="9"/>
      <c r="D94" s="9"/>
    </row>
    <row r="95" spans="1:8">
      <c r="A95" s="9"/>
      <c r="B95" s="9"/>
      <c r="C95" s="9"/>
      <c r="D95" s="9"/>
    </row>
    <row r="96" spans="1:8">
      <c r="A96" s="9"/>
      <c r="B96" s="9"/>
      <c r="C96" s="9"/>
      <c r="D96" s="9"/>
    </row>
    <row r="97" spans="1:4">
      <c r="A97" s="9"/>
      <c r="B97" s="9"/>
      <c r="C97" s="9"/>
      <c r="D97" s="9"/>
    </row>
    <row r="98" spans="1:4">
      <c r="A98" s="9"/>
      <c r="B98" s="9"/>
      <c r="C98" s="9"/>
      <c r="D98" s="9"/>
    </row>
    <row r="99" spans="1:4">
      <c r="A99" s="9"/>
      <c r="B99" s="9"/>
      <c r="C99" s="9"/>
      <c r="D99" s="9"/>
    </row>
    <row r="100" spans="1:4">
      <c r="A100" s="9"/>
      <c r="B100" s="9"/>
      <c r="C100" s="9"/>
      <c r="D100" s="9"/>
    </row>
    <row r="101" spans="1:4">
      <c r="A101" s="9"/>
      <c r="B101" s="9"/>
      <c r="C101" s="9"/>
      <c r="D101" s="9"/>
    </row>
    <row r="102" spans="1:4">
      <c r="A102" s="9"/>
      <c r="B102" s="9"/>
      <c r="C102" s="9"/>
      <c r="D102" s="9"/>
    </row>
    <row r="103" spans="1:4">
      <c r="A103" s="9"/>
      <c r="B103" s="9"/>
      <c r="C103" s="9"/>
      <c r="D103" s="9"/>
    </row>
    <row r="104" spans="1:4">
      <c r="A104" s="9"/>
      <c r="B104" s="9"/>
      <c r="C104" s="9"/>
      <c r="D104" s="9"/>
    </row>
    <row r="105" spans="1:4">
      <c r="A105" s="9"/>
      <c r="B105" s="9"/>
      <c r="C105" s="9"/>
      <c r="D105" s="9"/>
    </row>
    <row r="106" spans="1:4">
      <c r="A106" s="9"/>
      <c r="B106" s="9"/>
      <c r="C106" s="9"/>
      <c r="D106" s="9"/>
    </row>
    <row r="107" spans="1:4">
      <c r="A107" s="9"/>
      <c r="B107" s="9"/>
      <c r="C107" s="9"/>
      <c r="D107" s="9"/>
    </row>
    <row r="108" spans="1:4">
      <c r="A108" s="9"/>
      <c r="B108" s="9"/>
      <c r="C108" s="9"/>
      <c r="D108" s="9"/>
    </row>
    <row r="109" spans="1:4">
      <c r="A109" s="9"/>
      <c r="B109" s="9"/>
      <c r="C109" s="9"/>
      <c r="D109" s="9"/>
    </row>
    <row r="110" spans="1:4">
      <c r="A110" s="9"/>
      <c r="B110" s="9"/>
      <c r="C110" s="9"/>
      <c r="D110" s="9"/>
    </row>
    <row r="111" spans="1:4">
      <c r="A111" s="9"/>
      <c r="B111" s="9"/>
      <c r="C111" s="9"/>
      <c r="D111" s="9"/>
    </row>
    <row r="112" spans="1:4">
      <c r="A112" s="9"/>
      <c r="B112" s="9"/>
      <c r="C112" s="9"/>
      <c r="D112" s="9"/>
    </row>
    <row r="113" spans="1:4">
      <c r="A113" s="9"/>
      <c r="B113" s="9"/>
      <c r="C113" s="9"/>
      <c r="D113" s="9"/>
    </row>
    <row r="114" spans="1:4">
      <c r="A114" s="9"/>
      <c r="B114" s="9"/>
      <c r="C114" s="9"/>
      <c r="D114" s="9"/>
    </row>
    <row r="115" spans="1:4">
      <c r="A115" s="9"/>
      <c r="B115" s="9"/>
      <c r="C115" s="9"/>
      <c r="D115" s="9"/>
    </row>
    <row r="116" spans="1:4">
      <c r="A116" s="9"/>
      <c r="B116" s="9"/>
      <c r="C116" s="9"/>
      <c r="D116" s="9"/>
    </row>
    <row r="117" spans="1:4">
      <c r="A117" s="9"/>
      <c r="B117" s="9"/>
      <c r="C117" s="9"/>
      <c r="D117" s="9"/>
    </row>
    <row r="118" spans="1:4">
      <c r="A118" s="9"/>
      <c r="B118" s="9"/>
      <c r="C118" s="9"/>
      <c r="D118" s="9"/>
    </row>
    <row r="119" spans="1:4">
      <c r="A119" s="9"/>
      <c r="B119" s="9"/>
      <c r="C119" s="9"/>
      <c r="D119" s="9"/>
    </row>
    <row r="120" spans="1:4">
      <c r="A120" s="9"/>
      <c r="B120" s="9"/>
      <c r="C120" s="9"/>
      <c r="D120" s="9"/>
    </row>
    <row r="121" spans="1:4">
      <c r="A121" s="9"/>
      <c r="B121" s="9"/>
      <c r="C121" s="9"/>
      <c r="D121" s="9"/>
    </row>
    <row r="122" spans="1:4">
      <c r="A122" s="9"/>
      <c r="B122" s="9"/>
      <c r="C122" s="9"/>
      <c r="D122" s="9"/>
    </row>
    <row r="123" spans="1:4">
      <c r="A123" s="9"/>
      <c r="B123" s="9"/>
      <c r="C123" s="9"/>
      <c r="D123" s="9"/>
    </row>
    <row r="124" spans="1:4">
      <c r="A124" s="9"/>
      <c r="B124" s="9"/>
      <c r="C124" s="9"/>
      <c r="D124" s="9"/>
    </row>
    <row r="125" spans="1:4">
      <c r="A125" s="9"/>
      <c r="B125" s="9"/>
      <c r="C125" s="9"/>
      <c r="D125" s="9"/>
    </row>
    <row r="126" spans="1:4">
      <c r="A126" s="9"/>
      <c r="B126" s="9"/>
      <c r="C126" s="9"/>
      <c r="D126" s="9"/>
    </row>
    <row r="127" spans="1:4">
      <c r="A127" s="9"/>
      <c r="B127" s="9"/>
      <c r="C127" s="9"/>
      <c r="D127" s="9"/>
    </row>
    <row r="128" spans="1:4">
      <c r="A128" s="9"/>
      <c r="B128" s="9"/>
      <c r="C128" s="9"/>
      <c r="D128" s="9"/>
    </row>
    <row r="129" spans="1:4">
      <c r="A129" s="9"/>
      <c r="B129" s="9"/>
      <c r="C129" s="9"/>
      <c r="D129" s="9"/>
    </row>
    <row r="130" spans="1:4">
      <c r="A130" s="9"/>
      <c r="B130" s="9"/>
      <c r="C130" s="9"/>
      <c r="D130" s="9"/>
    </row>
    <row r="131" spans="1:4">
      <c r="A131" s="9"/>
      <c r="B131" s="9"/>
      <c r="C131" s="9"/>
      <c r="D131" s="9"/>
    </row>
    <row r="132" spans="1:4">
      <c r="A132" s="9"/>
      <c r="B132" s="9"/>
      <c r="C132" s="9"/>
      <c r="D132" s="9"/>
    </row>
    <row r="133" spans="1:4">
      <c r="A133" s="9"/>
      <c r="B133" s="9"/>
      <c r="C133" s="9"/>
      <c r="D133" s="9"/>
    </row>
    <row r="134" spans="1:4">
      <c r="A134" s="9"/>
      <c r="B134" s="9"/>
      <c r="C134" s="9"/>
      <c r="D134" s="9"/>
    </row>
    <row r="135" spans="1:4">
      <c r="A135" s="9"/>
      <c r="B135" s="9"/>
      <c r="C135" s="9"/>
      <c r="D135" s="9"/>
    </row>
    <row r="136" spans="1:4">
      <c r="A136" s="9"/>
      <c r="B136" s="9"/>
      <c r="C136" s="9"/>
      <c r="D136" s="9"/>
    </row>
    <row r="137" spans="1:4">
      <c r="A137" s="9"/>
      <c r="B137" s="9"/>
      <c r="C137" s="9"/>
      <c r="D137" s="9"/>
    </row>
    <row r="138" spans="1:4">
      <c r="A138" s="9"/>
      <c r="B138" s="9"/>
      <c r="C138" s="9"/>
      <c r="D138" s="9"/>
    </row>
    <row r="139" spans="1:4">
      <c r="A139" s="9"/>
      <c r="B139" s="9"/>
      <c r="C139" s="9"/>
      <c r="D139" s="9"/>
    </row>
    <row r="140" spans="1:4">
      <c r="A140" s="9"/>
      <c r="B140" s="9"/>
      <c r="C140" s="9"/>
      <c r="D140" s="9"/>
    </row>
    <row r="141" spans="1:4">
      <c r="A141" s="9"/>
      <c r="B141" s="9"/>
      <c r="C141" s="9"/>
      <c r="D141" s="9"/>
    </row>
    <row r="142" spans="1:4">
      <c r="A142" s="9"/>
      <c r="B142" s="9"/>
      <c r="C142" s="9"/>
      <c r="D142" s="9"/>
    </row>
    <row r="143" spans="1:4">
      <c r="A143" s="9"/>
      <c r="B143" s="9"/>
      <c r="C143" s="9"/>
      <c r="D143" s="9"/>
    </row>
    <row r="144" spans="1:4">
      <c r="A144" s="9"/>
      <c r="B144" s="9"/>
      <c r="C144" s="9"/>
      <c r="D144" s="9"/>
    </row>
    <row r="145" spans="1:4">
      <c r="A145" s="9"/>
      <c r="B145" s="9"/>
      <c r="C145" s="9"/>
      <c r="D145" s="9"/>
    </row>
    <row r="146" spans="1:4">
      <c r="A146" s="9"/>
      <c r="B146" s="9"/>
      <c r="C146" s="9"/>
      <c r="D146" s="9"/>
    </row>
    <row r="147" spans="1:4">
      <c r="A147" s="9"/>
      <c r="B147" s="9"/>
      <c r="C147" s="9"/>
      <c r="D147" s="9"/>
    </row>
    <row r="148" spans="1:4">
      <c r="A148" s="9"/>
      <c r="B148" s="9"/>
      <c r="C148" s="9"/>
      <c r="D148" s="9"/>
    </row>
    <row r="149" spans="1:4">
      <c r="A149" s="9"/>
      <c r="B149" s="9"/>
      <c r="C149" s="9"/>
      <c r="D149" s="9"/>
    </row>
    <row r="150" spans="1:4">
      <c r="A150" s="9"/>
      <c r="B150" s="9"/>
      <c r="C150" s="9"/>
      <c r="D150" s="9"/>
    </row>
    <row r="151" spans="1:4">
      <c r="A151" s="9"/>
      <c r="B151" s="9"/>
      <c r="C151" s="9"/>
      <c r="D151" s="9"/>
    </row>
    <row r="152" spans="1:4">
      <c r="A152" s="9"/>
      <c r="B152" s="9"/>
      <c r="C152" s="9"/>
      <c r="D152" s="9"/>
    </row>
    <row r="153" spans="1:4">
      <c r="A153" s="9"/>
      <c r="B153" s="9"/>
      <c r="C153" s="9"/>
      <c r="D153" s="9"/>
    </row>
    <row r="154" spans="1:4">
      <c r="A154" s="9"/>
      <c r="B154" s="9"/>
      <c r="C154" s="9"/>
      <c r="D154" s="9"/>
    </row>
    <row r="155" spans="1:4">
      <c r="A155" s="9"/>
      <c r="B155" s="9"/>
      <c r="C155" s="9"/>
      <c r="D155" s="9"/>
    </row>
    <row r="156" spans="1:4">
      <c r="A156" s="9"/>
      <c r="B156" s="9"/>
      <c r="C156" s="9"/>
      <c r="D156" s="9"/>
    </row>
    <row r="157" spans="1:4">
      <c r="A157" s="9"/>
      <c r="B157" s="9"/>
      <c r="C157" s="9"/>
      <c r="D157" s="9"/>
    </row>
    <row r="158" spans="1:4">
      <c r="A158" s="9"/>
      <c r="B158" s="9"/>
      <c r="C158" s="9"/>
      <c r="D158" s="9"/>
    </row>
    <row r="159" spans="1:4">
      <c r="A159" s="9"/>
      <c r="B159" s="9"/>
      <c r="C159" s="9"/>
      <c r="D159" s="9"/>
    </row>
    <row r="160" spans="1:4">
      <c r="A160" s="9"/>
      <c r="B160" s="9"/>
      <c r="C160" s="9"/>
      <c r="D160" s="9"/>
    </row>
    <row r="161" spans="1:4">
      <c r="A161" s="9"/>
      <c r="B161" s="9"/>
      <c r="C161" s="9"/>
      <c r="D161" s="9"/>
    </row>
    <row r="162" spans="1:4">
      <c r="A162" s="9"/>
      <c r="B162" s="9"/>
      <c r="C162" s="9"/>
      <c r="D162" s="9"/>
    </row>
    <row r="163" spans="1:4">
      <c r="A163" s="9"/>
      <c r="B163" s="9"/>
      <c r="C163" s="9"/>
      <c r="D163" s="9"/>
    </row>
    <row r="164" spans="1:4">
      <c r="A164" s="9"/>
      <c r="B164" s="9"/>
      <c r="C164" s="9"/>
      <c r="D164" s="9"/>
    </row>
    <row r="165" spans="1:4">
      <c r="A165" s="9"/>
      <c r="B165" s="9"/>
      <c r="C165" s="9"/>
      <c r="D165" s="9"/>
    </row>
    <row r="166" spans="1:4">
      <c r="A166" s="9"/>
      <c r="B166" s="9"/>
      <c r="C166" s="9"/>
      <c r="D166" s="9"/>
    </row>
    <row r="167" spans="1:4">
      <c r="A167" s="9"/>
      <c r="B167" s="9"/>
      <c r="C167" s="9"/>
      <c r="D167" s="9"/>
    </row>
    <row r="168" spans="1:4">
      <c r="A168" s="9"/>
      <c r="B168" s="9"/>
      <c r="C168" s="9"/>
      <c r="D168" s="9"/>
    </row>
    <row r="169" spans="1:4">
      <c r="A169" s="9"/>
      <c r="B169" s="9"/>
      <c r="C169" s="9"/>
      <c r="D169" s="9"/>
    </row>
    <row r="170" spans="1:4">
      <c r="A170" s="9"/>
      <c r="B170" s="9"/>
      <c r="C170" s="9"/>
      <c r="D170" s="9"/>
    </row>
    <row r="171" spans="1:4">
      <c r="A171" s="9"/>
      <c r="B171" s="9"/>
      <c r="C171" s="9"/>
      <c r="D171" s="9"/>
    </row>
    <row r="172" spans="1:4">
      <c r="A172" s="9"/>
      <c r="B172" s="9"/>
      <c r="C172" s="9"/>
      <c r="D172" s="9"/>
    </row>
    <row r="173" spans="1:4">
      <c r="A173" s="9"/>
      <c r="B173" s="9"/>
      <c r="C173" s="9"/>
      <c r="D173" s="9"/>
    </row>
    <row r="174" spans="1:4">
      <c r="A174" s="9"/>
      <c r="B174" s="9"/>
      <c r="C174" s="9"/>
      <c r="D174" s="9"/>
    </row>
    <row r="175" spans="1:4">
      <c r="A175" s="9"/>
      <c r="B175" s="9"/>
      <c r="C175" s="9"/>
      <c r="D175" s="9"/>
    </row>
    <row r="176" spans="1:4">
      <c r="A176" s="9"/>
      <c r="B176" s="9"/>
      <c r="C176" s="9"/>
      <c r="D176" s="9"/>
    </row>
    <row r="177" spans="1:4">
      <c r="A177" s="9"/>
      <c r="B177" s="9"/>
      <c r="C177" s="9"/>
      <c r="D177" s="9"/>
    </row>
    <row r="178" spans="1:4">
      <c r="A178" s="9"/>
      <c r="B178" s="9"/>
      <c r="C178" s="9"/>
      <c r="D178" s="9"/>
    </row>
    <row r="179" spans="1:4">
      <c r="A179" s="9"/>
      <c r="B179" s="9"/>
      <c r="C179" s="9"/>
      <c r="D179" s="9"/>
    </row>
    <row r="180" spans="1:4">
      <c r="A180" s="9"/>
      <c r="B180" s="9"/>
      <c r="C180" s="9"/>
      <c r="D180" s="9"/>
    </row>
    <row r="181" spans="1:4">
      <c r="A181" s="9"/>
      <c r="B181" s="9"/>
      <c r="C181" s="9"/>
      <c r="D181" s="9"/>
    </row>
    <row r="182" spans="1:4">
      <c r="A182" s="9"/>
      <c r="B182" s="9"/>
      <c r="C182" s="9"/>
      <c r="D182" s="9"/>
    </row>
    <row r="183" spans="1:4">
      <c r="A183" s="9"/>
      <c r="B183" s="9"/>
      <c r="C183" s="9"/>
      <c r="D183" s="9"/>
    </row>
    <row r="184" spans="1:4">
      <c r="A184" s="9"/>
      <c r="B184" s="9"/>
      <c r="C184" s="9"/>
      <c r="D184" s="9"/>
    </row>
    <row r="185" spans="1:4">
      <c r="A185" s="9"/>
      <c r="B185" s="9"/>
      <c r="C185" s="9"/>
      <c r="D185" s="9"/>
    </row>
    <row r="186" spans="1:4">
      <c r="A186" s="9"/>
      <c r="B186" s="9"/>
      <c r="C186" s="9"/>
      <c r="D186" s="9"/>
    </row>
    <row r="187" spans="1:4">
      <c r="A187" s="9"/>
      <c r="B187" s="9"/>
      <c r="C187" s="9"/>
      <c r="D187" s="9"/>
    </row>
    <row r="188" spans="1:4">
      <c r="A188" s="9"/>
      <c r="B188" s="9"/>
      <c r="C188" s="9"/>
      <c r="D188" s="9"/>
    </row>
    <row r="189" spans="1:4">
      <c r="A189" s="9"/>
      <c r="B189" s="9"/>
      <c r="C189" s="9"/>
      <c r="D189" s="9"/>
    </row>
    <row r="190" spans="1:4">
      <c r="A190" s="9"/>
      <c r="B190" s="9"/>
      <c r="C190" s="9"/>
      <c r="D190" s="9"/>
    </row>
    <row r="191" spans="1:4">
      <c r="A191" s="9"/>
      <c r="B191" s="9"/>
      <c r="C191" s="9"/>
      <c r="D191" s="9"/>
    </row>
    <row r="192" spans="1:4">
      <c r="A192" s="9"/>
      <c r="B192" s="9"/>
      <c r="C192" s="9"/>
      <c r="D192" s="9"/>
    </row>
    <row r="193" spans="1:4">
      <c r="A193" s="9"/>
      <c r="B193" s="9"/>
      <c r="C193" s="9"/>
      <c r="D193" s="9"/>
    </row>
    <row r="194" spans="1:4">
      <c r="A194" s="9"/>
      <c r="B194" s="9"/>
      <c r="C194" s="9"/>
      <c r="D194" s="9"/>
    </row>
    <row r="195" spans="1:4">
      <c r="A195" s="9"/>
      <c r="B195" s="9"/>
      <c r="C195" s="9"/>
      <c r="D195" s="9"/>
    </row>
    <row r="196" spans="1:4">
      <c r="A196" s="9"/>
      <c r="B196" s="9"/>
      <c r="C196" s="9"/>
      <c r="D196" s="9"/>
    </row>
    <row r="197" spans="1:4">
      <c r="A197" s="9"/>
      <c r="B197" s="9"/>
      <c r="C197" s="9"/>
      <c r="D197" s="9"/>
    </row>
    <row r="198" spans="1:4">
      <c r="A198" s="9"/>
      <c r="B198" s="9"/>
      <c r="C198" s="9"/>
      <c r="D198" s="9"/>
    </row>
    <row r="199" spans="1:4">
      <c r="A199" s="9"/>
      <c r="B199" s="9"/>
      <c r="C199" s="9"/>
      <c r="D199" s="9"/>
    </row>
    <row r="200" spans="1:4">
      <c r="A200" s="9"/>
      <c r="B200" s="9"/>
      <c r="C200" s="9"/>
      <c r="D200" s="9"/>
    </row>
    <row r="201" spans="1:4">
      <c r="A201" s="9"/>
      <c r="B201" s="9"/>
      <c r="C201" s="9"/>
      <c r="D201" s="9"/>
    </row>
    <row r="202" spans="1:4">
      <c r="A202" s="9"/>
      <c r="B202" s="9"/>
      <c r="C202" s="9"/>
      <c r="D202" s="9"/>
    </row>
    <row r="203" spans="1:4">
      <c r="A203" s="9"/>
      <c r="B203" s="9"/>
      <c r="C203" s="9"/>
      <c r="D203" s="9"/>
    </row>
    <row r="204" spans="1:4">
      <c r="A204" s="9"/>
      <c r="B204" s="9"/>
      <c r="C204" s="9"/>
      <c r="D204" s="9"/>
    </row>
    <row r="205" spans="1:4">
      <c r="A205" s="9"/>
      <c r="B205" s="9"/>
      <c r="C205" s="9"/>
      <c r="D205" s="9"/>
    </row>
    <row r="206" spans="1:4">
      <c r="A206" s="9"/>
      <c r="B206" s="9"/>
      <c r="C206" s="9"/>
      <c r="D206" s="9"/>
    </row>
    <row r="207" spans="1:4">
      <c r="A207" s="9"/>
      <c r="B207" s="9"/>
      <c r="C207" s="9"/>
      <c r="D207" s="9"/>
    </row>
    <row r="208" spans="1:4">
      <c r="A208" s="9"/>
      <c r="B208" s="9"/>
      <c r="C208" s="9"/>
      <c r="D208" s="9"/>
    </row>
    <row r="209" spans="1:4">
      <c r="A209" s="9"/>
      <c r="B209" s="9"/>
      <c r="C209" s="9"/>
      <c r="D209" s="9"/>
    </row>
    <row r="210" spans="1:4">
      <c r="A210" s="9"/>
      <c r="B210" s="9"/>
      <c r="C210" s="9"/>
      <c r="D210" s="9"/>
    </row>
    <row r="211" spans="1:4">
      <c r="A211" s="9"/>
      <c r="B211" s="9"/>
      <c r="C211" s="9"/>
      <c r="D211" s="9"/>
    </row>
    <row r="212" spans="1:4">
      <c r="A212" s="9"/>
      <c r="B212" s="9"/>
      <c r="C212" s="9"/>
      <c r="D212" s="9"/>
    </row>
    <row r="213" spans="1:4">
      <c r="A213" s="9"/>
      <c r="B213" s="9"/>
      <c r="C213" s="9"/>
      <c r="D213" s="9"/>
    </row>
    <row r="214" spans="1:4">
      <c r="A214" s="9"/>
      <c r="B214" s="9"/>
      <c r="C214" s="9"/>
      <c r="D214" s="9"/>
    </row>
    <row r="215" spans="1:4">
      <c r="A215" s="9"/>
      <c r="B215" s="9"/>
      <c r="C215" s="9"/>
      <c r="D215" s="9"/>
    </row>
    <row r="216" spans="1:4">
      <c r="A216" s="9"/>
      <c r="B216" s="9"/>
      <c r="C216" s="9"/>
      <c r="D216" s="9"/>
    </row>
    <row r="217" spans="1:4">
      <c r="A217" s="9"/>
      <c r="B217" s="9"/>
      <c r="C217" s="9"/>
      <c r="D217" s="9"/>
    </row>
    <row r="218" spans="1:4">
      <c r="A218" s="9"/>
      <c r="B218" s="9"/>
      <c r="C218" s="9"/>
      <c r="D218" s="9"/>
    </row>
    <row r="219" spans="1:4">
      <c r="A219" s="9"/>
      <c r="B219" s="9"/>
      <c r="C219" s="9"/>
      <c r="D219" s="9"/>
    </row>
    <row r="220" spans="1:4">
      <c r="A220" s="9"/>
      <c r="B220" s="9"/>
      <c r="C220" s="9"/>
      <c r="D220" s="9"/>
    </row>
    <row r="221" spans="1:4">
      <c r="A221" s="9"/>
      <c r="B221" s="9"/>
      <c r="C221" s="9"/>
      <c r="D221" s="9"/>
    </row>
    <row r="222" spans="1:4">
      <c r="A222" s="9"/>
      <c r="B222" s="9"/>
      <c r="C222" s="9"/>
      <c r="D222" s="9"/>
    </row>
    <row r="223" spans="1:4">
      <c r="A223" s="9"/>
      <c r="B223" s="9"/>
      <c r="C223" s="9"/>
      <c r="D223" s="9"/>
    </row>
    <row r="224" spans="1:4">
      <c r="A224" s="9"/>
      <c r="B224" s="9"/>
      <c r="C224" s="9"/>
      <c r="D224" s="9"/>
    </row>
    <row r="225" spans="1:4">
      <c r="A225" s="9"/>
      <c r="B225" s="9"/>
      <c r="C225" s="9"/>
      <c r="D225" s="9"/>
    </row>
    <row r="226" spans="1:4">
      <c r="A226" s="9"/>
      <c r="B226" s="9"/>
      <c r="C226" s="9"/>
      <c r="D226" s="9"/>
    </row>
    <row r="227" spans="1:4">
      <c r="A227" s="9"/>
      <c r="B227" s="9"/>
      <c r="C227" s="9"/>
      <c r="D227" s="9"/>
    </row>
    <row r="228" spans="1:4">
      <c r="A228" s="9"/>
      <c r="B228" s="9"/>
      <c r="C228" s="9"/>
      <c r="D228" s="39"/>
    </row>
    <row r="229" spans="1:4">
      <c r="A229" s="9"/>
      <c r="B229" s="9"/>
      <c r="C229" s="9"/>
      <c r="D229" s="39"/>
    </row>
    <row r="230" spans="1:4">
      <c r="A230" s="9"/>
      <c r="B230" s="9"/>
      <c r="C230" s="9"/>
      <c r="D230" s="39"/>
    </row>
    <row r="231" spans="1:4">
      <c r="A231" s="9"/>
      <c r="B231" s="9"/>
      <c r="C231" s="9"/>
      <c r="D231" s="39"/>
    </row>
    <row r="232" spans="1:4">
      <c r="A232" s="9"/>
      <c r="B232" s="9"/>
      <c r="C232" s="9"/>
      <c r="D232" s="39"/>
    </row>
    <row r="233" spans="1:4">
      <c r="A233" s="9"/>
      <c r="B233" s="9"/>
      <c r="C233" s="9"/>
      <c r="D233" s="39"/>
    </row>
    <row r="234" spans="1:4">
      <c r="A234" s="9"/>
      <c r="B234" s="9"/>
      <c r="C234" s="9"/>
      <c r="D234" s="39"/>
    </row>
    <row r="235" spans="1:4">
      <c r="A235" s="9"/>
      <c r="B235" s="9"/>
      <c r="C235" s="9"/>
      <c r="D235" s="39"/>
    </row>
    <row r="236" spans="1:4">
      <c r="A236" s="9"/>
      <c r="B236" s="9"/>
      <c r="C236" s="9"/>
      <c r="D236" s="39"/>
    </row>
    <row r="237" spans="1:4">
      <c r="A237" s="9"/>
      <c r="B237" s="9"/>
      <c r="C237" s="9"/>
      <c r="D237" s="39"/>
    </row>
    <row r="238" spans="1:4">
      <c r="A238" s="9"/>
      <c r="B238" s="9"/>
      <c r="C238" s="9"/>
      <c r="D238" s="39"/>
    </row>
    <row r="239" spans="1:4">
      <c r="A239" s="9"/>
      <c r="B239" s="9"/>
      <c r="C239" s="9"/>
      <c r="D239" s="39"/>
    </row>
    <row r="240" spans="1:4">
      <c r="A240" s="9"/>
      <c r="B240" s="9"/>
      <c r="C240" s="9"/>
      <c r="D240" s="39"/>
    </row>
    <row r="241" spans="1:4">
      <c r="A241" s="9"/>
      <c r="B241" s="9"/>
      <c r="C241" s="9"/>
      <c r="D241" s="39"/>
    </row>
    <row r="242" spans="1:4">
      <c r="A242" s="9"/>
      <c r="B242" s="9"/>
      <c r="C242" s="9"/>
      <c r="D242" s="39"/>
    </row>
    <row r="243" spans="1:4">
      <c r="A243" s="9"/>
      <c r="B243" s="9"/>
      <c r="C243" s="9"/>
      <c r="D243" s="39"/>
    </row>
    <row r="244" spans="1:4">
      <c r="A244" s="9"/>
      <c r="B244" s="9"/>
      <c r="C244" s="9"/>
      <c r="D244" s="39"/>
    </row>
    <row r="245" spans="1:4">
      <c r="A245" s="9"/>
      <c r="B245" s="9"/>
      <c r="C245" s="9"/>
      <c r="D245" s="39"/>
    </row>
    <row r="246" spans="1:4">
      <c r="A246" s="9"/>
      <c r="B246" s="9"/>
      <c r="C246" s="9"/>
      <c r="D246" s="39"/>
    </row>
    <row r="247" spans="1:4">
      <c r="A247" s="9"/>
      <c r="B247" s="9"/>
      <c r="C247" s="9"/>
      <c r="D247" s="39"/>
    </row>
    <row r="248" spans="1:4">
      <c r="A248" s="9"/>
      <c r="B248" s="9"/>
      <c r="C248" s="9"/>
      <c r="D248" s="39"/>
    </row>
    <row r="249" spans="1:4">
      <c r="A249" s="9"/>
      <c r="B249" s="9"/>
      <c r="C249" s="9"/>
      <c r="D249" s="39"/>
    </row>
    <row r="250" spans="1:4">
      <c r="A250" s="9"/>
      <c r="B250" s="9"/>
      <c r="C250" s="9"/>
      <c r="D250" s="39"/>
    </row>
    <row r="251" spans="1:4">
      <c r="A251" s="9"/>
      <c r="B251" s="9"/>
      <c r="C251" s="9"/>
      <c r="D251" s="39"/>
    </row>
    <row r="252" spans="1:4">
      <c r="A252" s="9"/>
      <c r="B252" s="9"/>
      <c r="C252" s="9"/>
      <c r="D252" s="39"/>
    </row>
    <row r="253" spans="1:4">
      <c r="A253" s="9"/>
      <c r="B253" s="9"/>
      <c r="C253" s="9"/>
      <c r="D253" s="39"/>
    </row>
    <row r="254" spans="1:4">
      <c r="A254" s="9"/>
      <c r="B254" s="9"/>
      <c r="C254" s="9"/>
      <c r="D254" s="39"/>
    </row>
    <row r="255" spans="1:4">
      <c r="A255" s="9"/>
      <c r="B255" s="9"/>
      <c r="C255" s="9"/>
      <c r="D255" s="39"/>
    </row>
    <row r="256" spans="1:4">
      <c r="A256" s="9"/>
      <c r="B256" s="9"/>
      <c r="C256" s="9"/>
      <c r="D256" s="39"/>
    </row>
    <row r="257" spans="1:4">
      <c r="A257" s="9"/>
      <c r="B257" s="9"/>
      <c r="C257" s="9"/>
      <c r="D257" s="39"/>
    </row>
    <row r="258" spans="1:4">
      <c r="A258" s="9"/>
      <c r="B258" s="9"/>
      <c r="C258" s="9"/>
      <c r="D258" s="39"/>
    </row>
    <row r="259" spans="1:4">
      <c r="A259" s="9"/>
      <c r="B259" s="9"/>
      <c r="C259" s="9"/>
      <c r="D259" s="39"/>
    </row>
    <row r="260" spans="1:4">
      <c r="A260" s="9"/>
      <c r="B260" s="9"/>
      <c r="C260" s="9"/>
      <c r="D260" s="39"/>
    </row>
    <row r="261" spans="1:4">
      <c r="A261" s="9"/>
      <c r="B261" s="9"/>
      <c r="C261" s="9"/>
      <c r="D261" s="39"/>
    </row>
    <row r="262" spans="1:4">
      <c r="A262" s="9"/>
      <c r="B262" s="9"/>
      <c r="C262" s="9"/>
      <c r="D262" s="39"/>
    </row>
    <row r="263" spans="1:4">
      <c r="A263" s="9"/>
      <c r="B263" s="9"/>
      <c r="C263" s="9"/>
      <c r="D263" s="39"/>
    </row>
    <row r="264" spans="1:4">
      <c r="A264" s="9"/>
      <c r="B264" s="9"/>
      <c r="C264" s="9"/>
      <c r="D264" s="39"/>
    </row>
    <row r="265" spans="1:4">
      <c r="A265" s="9"/>
      <c r="B265" s="9"/>
      <c r="C265" s="9"/>
      <c r="D265" s="39"/>
    </row>
    <row r="266" spans="1:4">
      <c r="A266" s="9"/>
      <c r="B266" s="9"/>
      <c r="C266" s="9"/>
      <c r="D266" s="39"/>
    </row>
    <row r="267" spans="1:4">
      <c r="A267" s="9"/>
      <c r="B267" s="9"/>
      <c r="C267" s="9"/>
      <c r="D267" s="39"/>
    </row>
    <row r="268" spans="1:4">
      <c r="A268" s="9"/>
      <c r="B268" s="9"/>
      <c r="C268" s="9"/>
      <c r="D268" s="39"/>
    </row>
    <row r="269" spans="1:4">
      <c r="A269" s="9"/>
      <c r="B269" s="9"/>
      <c r="C269" s="9"/>
      <c r="D269" s="39"/>
    </row>
    <row r="270" spans="1:4">
      <c r="A270" s="9"/>
      <c r="B270" s="9"/>
      <c r="C270" s="9"/>
      <c r="D270" s="39"/>
    </row>
    <row r="271" spans="1:4">
      <c r="A271" s="9"/>
      <c r="B271" s="9"/>
      <c r="C271" s="9"/>
      <c r="D271" s="39"/>
    </row>
    <row r="272" spans="1:4">
      <c r="A272" s="9"/>
      <c r="B272" s="9"/>
      <c r="C272" s="9"/>
      <c r="D272" s="39"/>
    </row>
    <row r="273" spans="1:4">
      <c r="A273" s="9"/>
      <c r="B273" s="9"/>
      <c r="C273" s="9"/>
      <c r="D273" s="39"/>
    </row>
    <row r="274" spans="1:4">
      <c r="A274" s="9"/>
      <c r="B274" s="9"/>
      <c r="C274" s="9"/>
      <c r="D274" s="39"/>
    </row>
    <row r="275" spans="1:4">
      <c r="A275" s="9"/>
      <c r="B275" s="9"/>
      <c r="C275" s="9"/>
      <c r="D275" s="39"/>
    </row>
    <row r="276" spans="1:4">
      <c r="A276" s="9"/>
      <c r="B276" s="9"/>
      <c r="C276" s="9"/>
      <c r="D276" s="39"/>
    </row>
    <row r="277" spans="1:4">
      <c r="A277" s="9"/>
      <c r="B277" s="9"/>
      <c r="C277" s="9"/>
      <c r="D277" s="39"/>
    </row>
    <row r="278" spans="1:4">
      <c r="A278" s="9"/>
      <c r="B278" s="9"/>
      <c r="C278" s="9"/>
      <c r="D278" s="39"/>
    </row>
    <row r="279" spans="1:4">
      <c r="A279" s="9"/>
      <c r="B279" s="9"/>
      <c r="C279" s="9"/>
      <c r="D279" s="39"/>
    </row>
    <row r="280" spans="1:4">
      <c r="A280" s="9"/>
      <c r="B280" s="9"/>
      <c r="C280" s="9"/>
      <c r="D280" s="39"/>
    </row>
    <row r="281" spans="1:4">
      <c r="A281" s="9"/>
      <c r="B281" s="9"/>
      <c r="C281" s="9"/>
      <c r="D281" s="39"/>
    </row>
    <row r="282" spans="1:4">
      <c r="A282" s="9"/>
      <c r="B282" s="9"/>
      <c r="C282" s="9"/>
      <c r="D282" s="39"/>
    </row>
    <row r="283" spans="1:4">
      <c r="A283" s="9"/>
      <c r="B283" s="9"/>
      <c r="C283" s="9"/>
      <c r="D283" s="39"/>
    </row>
    <row r="284" spans="1:4">
      <c r="A284" s="9"/>
      <c r="B284" s="9"/>
      <c r="C284" s="9"/>
      <c r="D284" s="39"/>
    </row>
    <row r="285" spans="1:4">
      <c r="A285" s="9"/>
      <c r="B285" s="9"/>
      <c r="C285" s="9"/>
      <c r="D285" s="39"/>
    </row>
    <row r="286" spans="1:4">
      <c r="A286" s="9"/>
      <c r="B286" s="9"/>
      <c r="C286" s="9"/>
      <c r="D286" s="39"/>
    </row>
    <row r="287" spans="1:4">
      <c r="A287" s="9"/>
      <c r="B287" s="9"/>
      <c r="C287" s="9"/>
      <c r="D287" s="39"/>
    </row>
    <row r="288" spans="1:4">
      <c r="A288" s="9"/>
      <c r="B288" s="9"/>
      <c r="C288" s="9"/>
      <c r="D288" s="39"/>
    </row>
    <row r="289" spans="1:4">
      <c r="A289" s="9"/>
      <c r="B289" s="9"/>
      <c r="C289" s="9"/>
      <c r="D289" s="39"/>
    </row>
    <row r="290" spans="1:4">
      <c r="A290" s="9"/>
      <c r="B290" s="9"/>
      <c r="C290" s="9"/>
      <c r="D290" s="39"/>
    </row>
    <row r="291" spans="1:4">
      <c r="A291" s="9"/>
      <c r="B291" s="9"/>
      <c r="C291" s="9"/>
      <c r="D291" s="39"/>
    </row>
    <row r="292" spans="1:4">
      <c r="A292" s="9"/>
      <c r="B292" s="9"/>
      <c r="C292" s="9"/>
      <c r="D292" s="39"/>
    </row>
    <row r="293" spans="1:4">
      <c r="A293" s="9"/>
      <c r="B293" s="9"/>
      <c r="C293" s="9"/>
      <c r="D293" s="39"/>
    </row>
    <row r="294" spans="1:4">
      <c r="A294" s="9"/>
      <c r="B294" s="9"/>
      <c r="C294" s="9"/>
      <c r="D294" s="39"/>
    </row>
    <row r="295" spans="1:4">
      <c r="A295" s="9"/>
      <c r="B295" s="9"/>
      <c r="C295" s="9"/>
      <c r="D295" s="39"/>
    </row>
    <row r="296" spans="1:4">
      <c r="A296" s="9"/>
      <c r="B296" s="9"/>
      <c r="C296" s="9"/>
      <c r="D296" s="39"/>
    </row>
    <row r="297" spans="1:4">
      <c r="A297" s="9"/>
      <c r="B297" s="9"/>
      <c r="C297" s="9"/>
      <c r="D297" s="39"/>
    </row>
    <row r="298" spans="1:4">
      <c r="A298" s="9"/>
      <c r="B298" s="9"/>
      <c r="C298" s="9"/>
      <c r="D298" s="39"/>
    </row>
    <row r="299" spans="1:4">
      <c r="A299" s="9"/>
      <c r="B299" s="9"/>
      <c r="C299" s="9"/>
      <c r="D299" s="39"/>
    </row>
    <row r="300" spans="1:4">
      <c r="A300" s="9"/>
      <c r="B300" s="9"/>
      <c r="C300" s="9"/>
      <c r="D300" s="39"/>
    </row>
    <row r="301" spans="1:4">
      <c r="A301" s="9"/>
      <c r="B301" s="9"/>
      <c r="C301" s="9"/>
      <c r="D301" s="39"/>
    </row>
    <row r="302" spans="1:4">
      <c r="A302" s="9"/>
      <c r="B302" s="9"/>
      <c r="C302" s="9"/>
      <c r="D302" s="39"/>
    </row>
    <row r="303" spans="1:4">
      <c r="A303" s="9"/>
      <c r="B303" s="9"/>
      <c r="C303" s="9"/>
      <c r="D303" s="39"/>
    </row>
    <row r="304" spans="1:4">
      <c r="A304" s="9"/>
      <c r="B304" s="9"/>
      <c r="C304" s="9"/>
      <c r="D304" s="39"/>
    </row>
    <row r="305" spans="1:4">
      <c r="A305" s="9"/>
      <c r="B305" s="9"/>
      <c r="C305" s="9"/>
      <c r="D305" s="39"/>
    </row>
    <row r="306" spans="1:4">
      <c r="A306" s="9"/>
      <c r="B306" s="9"/>
      <c r="C306" s="9"/>
      <c r="D306" s="39"/>
    </row>
    <row r="307" spans="1:4">
      <c r="A307" s="9"/>
      <c r="B307" s="9"/>
      <c r="C307" s="9"/>
      <c r="D307" s="39"/>
    </row>
    <row r="308" spans="1:4">
      <c r="A308" s="9"/>
      <c r="B308" s="9"/>
      <c r="C308" s="9"/>
      <c r="D308" s="39"/>
    </row>
    <row r="309" spans="1:4">
      <c r="A309" s="9"/>
      <c r="B309" s="9"/>
      <c r="C309" s="9"/>
      <c r="D309" s="39"/>
    </row>
    <row r="310" spans="1:4">
      <c r="A310" s="9"/>
      <c r="B310" s="9"/>
      <c r="C310" s="9"/>
      <c r="D310" s="39"/>
    </row>
    <row r="311" spans="1:4">
      <c r="A311" s="9"/>
      <c r="B311" s="9"/>
      <c r="C311" s="9"/>
      <c r="D311" s="39"/>
    </row>
    <row r="312" spans="1:4">
      <c r="A312" s="9"/>
      <c r="B312" s="9"/>
      <c r="C312" s="9"/>
      <c r="D312" s="39"/>
    </row>
    <row r="313" spans="1:4">
      <c r="A313" s="9"/>
      <c r="B313" s="9"/>
      <c r="C313" s="9"/>
      <c r="D313" s="39"/>
    </row>
    <row r="314" spans="1:4">
      <c r="A314" s="9"/>
      <c r="B314" s="9"/>
      <c r="C314" s="9"/>
      <c r="D314" s="39"/>
    </row>
    <row r="315" spans="1:4">
      <c r="A315" s="9"/>
      <c r="B315" s="9"/>
      <c r="C315" s="9"/>
      <c r="D315" s="39"/>
    </row>
    <row r="316" spans="1:4">
      <c r="A316" s="9"/>
      <c r="B316" s="9"/>
      <c r="C316" s="9"/>
      <c r="D316" s="39"/>
    </row>
    <row r="317" spans="1:4">
      <c r="A317" s="9"/>
      <c r="B317" s="9"/>
      <c r="C317" s="9"/>
      <c r="D317" s="39"/>
    </row>
    <row r="318" spans="1:4">
      <c r="A318" s="9"/>
      <c r="B318" s="9"/>
      <c r="C318" s="9"/>
      <c r="D318" s="39"/>
    </row>
    <row r="319" spans="1:4">
      <c r="A319" s="9"/>
      <c r="B319" s="9"/>
      <c r="C319" s="9"/>
      <c r="D319" s="39"/>
    </row>
    <row r="320" spans="1:4">
      <c r="A320" s="9"/>
      <c r="B320" s="9"/>
      <c r="C320" s="9"/>
      <c r="D320" s="39"/>
    </row>
    <row r="321" spans="1:4">
      <c r="A321" s="9"/>
      <c r="B321" s="9"/>
      <c r="C321" s="9"/>
      <c r="D321" s="39"/>
    </row>
    <row r="322" spans="1:4">
      <c r="A322" s="9"/>
      <c r="B322" s="9"/>
      <c r="C322" s="9"/>
      <c r="D322" s="39"/>
    </row>
    <row r="323" spans="1:4">
      <c r="A323" s="9"/>
      <c r="B323" s="9"/>
      <c r="C323" s="9"/>
      <c r="D323" s="39"/>
    </row>
    <row r="324" spans="1:4">
      <c r="A324" s="9"/>
      <c r="B324" s="9"/>
      <c r="C324" s="9"/>
      <c r="D324" s="39"/>
    </row>
    <row r="325" spans="1:4">
      <c r="A325" s="9"/>
      <c r="B325" s="9"/>
      <c r="C325" s="9"/>
      <c r="D325" s="39"/>
    </row>
    <row r="326" spans="1:4">
      <c r="A326" s="9"/>
      <c r="B326" s="9"/>
      <c r="C326" s="9"/>
      <c r="D326" s="39"/>
    </row>
    <row r="327" spans="1:4">
      <c r="A327" s="9"/>
      <c r="B327" s="9"/>
      <c r="C327" s="9"/>
      <c r="D327" s="39"/>
    </row>
    <row r="328" spans="1:4">
      <c r="A328" s="9"/>
      <c r="B328" s="9"/>
      <c r="C328" s="9"/>
      <c r="D328" s="39"/>
    </row>
    <row r="329" spans="1:4">
      <c r="A329" s="9"/>
      <c r="B329" s="9"/>
      <c r="C329" s="9"/>
      <c r="D329" s="39"/>
    </row>
    <row r="330" spans="1:4">
      <c r="A330" s="9"/>
      <c r="B330" s="9"/>
      <c r="C330" s="9"/>
      <c r="D330" s="39"/>
    </row>
    <row r="331" spans="1:4">
      <c r="A331" s="9"/>
      <c r="B331" s="9"/>
      <c r="C331" s="9"/>
      <c r="D331" s="39"/>
    </row>
    <row r="332" spans="1:4">
      <c r="A332" s="9"/>
      <c r="B332" s="9"/>
      <c r="C332" s="9"/>
      <c r="D332" s="39"/>
    </row>
    <row r="333" spans="1:4">
      <c r="A333" s="9"/>
      <c r="B333" s="9"/>
      <c r="C333" s="9"/>
      <c r="D333" s="39"/>
    </row>
    <row r="334" spans="1:4">
      <c r="A334" s="9"/>
      <c r="B334" s="9"/>
      <c r="C334" s="9"/>
      <c r="D334" s="39"/>
    </row>
    <row r="335" spans="1:4">
      <c r="A335" s="9"/>
      <c r="B335" s="9"/>
      <c r="C335" s="9"/>
      <c r="D335" s="39"/>
    </row>
    <row r="336" spans="1:4">
      <c r="A336" s="9"/>
      <c r="B336" s="9"/>
      <c r="C336" s="9"/>
      <c r="D336" s="39"/>
    </row>
    <row r="337" spans="1:4">
      <c r="A337" s="9"/>
      <c r="B337" s="9"/>
      <c r="C337" s="9"/>
      <c r="D337" s="39"/>
    </row>
    <row r="338" spans="1:4">
      <c r="A338" s="9"/>
      <c r="B338" s="9"/>
      <c r="C338" s="9"/>
      <c r="D338" s="39"/>
    </row>
    <row r="339" spans="1:4">
      <c r="A339" s="9"/>
      <c r="B339" s="9"/>
      <c r="C339" s="9"/>
      <c r="D339" s="39"/>
    </row>
    <row r="340" spans="1:4">
      <c r="A340" s="9"/>
      <c r="B340" s="9"/>
      <c r="C340" s="9"/>
      <c r="D340" s="39"/>
    </row>
    <row r="341" spans="1:4">
      <c r="A341" s="9"/>
      <c r="B341" s="9"/>
      <c r="C341" s="9"/>
      <c r="D341" s="39"/>
    </row>
    <row r="342" spans="1:4">
      <c r="A342" s="9"/>
      <c r="B342" s="9"/>
      <c r="C342" s="9"/>
      <c r="D342" s="39"/>
    </row>
    <row r="343" spans="1:4">
      <c r="A343" s="9"/>
      <c r="B343" s="9"/>
      <c r="C343" s="9"/>
      <c r="D343" s="39"/>
    </row>
    <row r="344" spans="1:4">
      <c r="A344" s="9"/>
      <c r="B344" s="9"/>
      <c r="C344" s="9"/>
      <c r="D344" s="39"/>
    </row>
    <row r="345" spans="1:4">
      <c r="A345" s="9"/>
      <c r="B345" s="9"/>
      <c r="C345" s="9"/>
      <c r="D345" s="39"/>
    </row>
    <row r="346" spans="1:4">
      <c r="A346" s="9"/>
      <c r="B346" s="9"/>
      <c r="C346" s="9"/>
      <c r="D346" s="39"/>
    </row>
    <row r="347" spans="1:4">
      <c r="A347" s="9"/>
      <c r="B347" s="9"/>
      <c r="C347" s="9"/>
      <c r="D347" s="39"/>
    </row>
    <row r="348" spans="1:4">
      <c r="A348" s="9"/>
      <c r="B348" s="9"/>
      <c r="C348" s="9"/>
      <c r="D348" s="39"/>
    </row>
    <row r="349" spans="1:4">
      <c r="A349" s="9"/>
      <c r="B349" s="9"/>
      <c r="C349" s="9"/>
      <c r="D349" s="39"/>
    </row>
    <row r="350" spans="1:4">
      <c r="A350" s="9"/>
      <c r="B350" s="9"/>
      <c r="C350" s="9"/>
      <c r="D350" s="39"/>
    </row>
    <row r="351" spans="1:4">
      <c r="A351" s="9"/>
      <c r="B351" s="9"/>
      <c r="C351" s="9"/>
      <c r="D351" s="39"/>
    </row>
    <row r="352" spans="1:4">
      <c r="A352" s="9"/>
      <c r="B352" s="9"/>
      <c r="C352" s="9"/>
      <c r="D352" s="39"/>
    </row>
    <row r="353" spans="1:4">
      <c r="A353" s="9"/>
      <c r="B353" s="9"/>
      <c r="C353" s="9"/>
      <c r="D353" s="39"/>
    </row>
    <row r="354" spans="1:4">
      <c r="A354" s="9"/>
      <c r="B354" s="9"/>
      <c r="C354" s="9"/>
      <c r="D354" s="39"/>
    </row>
    <row r="355" spans="1:4">
      <c r="A355" s="9"/>
      <c r="B355" s="9"/>
      <c r="C355" s="9"/>
      <c r="D355" s="39"/>
    </row>
    <row r="356" spans="1:4">
      <c r="A356" s="9"/>
      <c r="B356" s="9"/>
      <c r="C356" s="9"/>
      <c r="D356" s="39"/>
    </row>
    <row r="357" spans="1:4">
      <c r="A357" s="9"/>
      <c r="B357" s="9"/>
      <c r="C357" s="9"/>
      <c r="D357" s="39"/>
    </row>
    <row r="358" spans="1:4">
      <c r="A358" s="9"/>
      <c r="B358" s="9"/>
      <c r="C358" s="9"/>
      <c r="D358" s="39"/>
    </row>
    <row r="359" spans="1:4">
      <c r="A359" s="9"/>
      <c r="B359" s="9"/>
      <c r="C359" s="9"/>
      <c r="D359" s="39"/>
    </row>
    <row r="360" spans="1:4">
      <c r="A360" s="9"/>
      <c r="B360" s="9"/>
      <c r="C360" s="9"/>
      <c r="D360" s="39"/>
    </row>
    <row r="361" spans="1:4">
      <c r="A361" s="9"/>
      <c r="B361" s="9"/>
      <c r="C361" s="9"/>
      <c r="D361" s="39"/>
    </row>
    <row r="362" spans="1:4">
      <c r="A362" s="9"/>
      <c r="B362" s="9"/>
      <c r="C362" s="9"/>
      <c r="D362" s="39"/>
    </row>
    <row r="363" spans="1:4">
      <c r="A363" s="9"/>
      <c r="B363" s="9"/>
      <c r="C363" s="9"/>
      <c r="D363" s="39"/>
    </row>
    <row r="364" spans="1:4">
      <c r="A364" s="9"/>
      <c r="B364" s="9"/>
      <c r="C364" s="9"/>
      <c r="D364" s="39"/>
    </row>
    <row r="365" spans="1:4">
      <c r="A365" s="9"/>
      <c r="B365" s="9"/>
      <c r="C365" s="9"/>
      <c r="D365" s="39"/>
    </row>
    <row r="366" spans="1:4">
      <c r="A366" s="9"/>
      <c r="B366" s="9"/>
      <c r="C366" s="9"/>
      <c r="D366" s="39"/>
    </row>
    <row r="367" spans="1:4">
      <c r="A367" s="9"/>
      <c r="B367" s="9"/>
      <c r="C367" s="9"/>
      <c r="D367" s="39"/>
    </row>
    <row r="368" spans="1:4">
      <c r="A368" s="9"/>
      <c r="B368" s="9"/>
      <c r="C368" s="9"/>
      <c r="D368" s="39"/>
    </row>
    <row r="369" spans="1:4">
      <c r="A369" s="9"/>
      <c r="B369" s="9"/>
      <c r="C369" s="9"/>
      <c r="D369" s="39"/>
    </row>
    <row r="370" spans="1:4">
      <c r="A370" s="9"/>
      <c r="B370" s="9"/>
      <c r="C370" s="9"/>
      <c r="D370" s="39"/>
    </row>
    <row r="371" spans="1:4">
      <c r="A371" s="9"/>
      <c r="B371" s="9"/>
      <c r="C371" s="9"/>
      <c r="D371" s="39"/>
    </row>
    <row r="372" spans="1:4">
      <c r="A372" s="9"/>
      <c r="B372" s="9"/>
      <c r="C372" s="9"/>
      <c r="D372" s="39"/>
    </row>
    <row r="373" spans="1:4">
      <c r="A373" s="9"/>
      <c r="B373" s="9"/>
      <c r="C373" s="9"/>
      <c r="D373" s="39"/>
    </row>
    <row r="374" spans="1:4">
      <c r="A374" s="9"/>
      <c r="B374" s="9"/>
      <c r="C374" s="9"/>
      <c r="D374" s="39"/>
    </row>
    <row r="375" spans="1:4">
      <c r="A375" s="9"/>
      <c r="B375" s="9"/>
      <c r="C375" s="9"/>
      <c r="D375" s="39"/>
    </row>
    <row r="376" spans="1:4">
      <c r="A376" s="9"/>
      <c r="B376" s="9"/>
      <c r="C376" s="9"/>
      <c r="D376" s="39"/>
    </row>
    <row r="377" spans="1:4">
      <c r="A377" s="9"/>
      <c r="B377" s="9"/>
      <c r="C377" s="9"/>
      <c r="D377" s="39"/>
    </row>
    <row r="378" spans="1:4">
      <c r="A378" s="9"/>
      <c r="B378" s="9"/>
      <c r="C378" s="9"/>
      <c r="D378" s="39"/>
    </row>
    <row r="379" spans="1:4">
      <c r="A379" s="9"/>
      <c r="B379" s="9"/>
      <c r="C379" s="9"/>
      <c r="D379" s="39"/>
    </row>
    <row r="380" spans="1:4">
      <c r="A380" s="9"/>
      <c r="B380" s="9"/>
      <c r="C380" s="9"/>
      <c r="D380" s="39"/>
    </row>
    <row r="381" spans="1:4">
      <c r="A381" s="9"/>
      <c r="B381" s="9"/>
      <c r="C381" s="9"/>
      <c r="D381" s="39"/>
    </row>
    <row r="382" spans="1:4">
      <c r="A382" s="9"/>
      <c r="B382" s="9"/>
      <c r="C382" s="9"/>
      <c r="D382" s="39"/>
    </row>
    <row r="383" spans="1:4">
      <c r="A383" s="9"/>
      <c r="B383" s="9"/>
      <c r="C383" s="9"/>
      <c r="D383" s="39"/>
    </row>
    <row r="384" spans="1:4">
      <c r="A384" s="9"/>
      <c r="B384" s="9"/>
      <c r="C384" s="9"/>
      <c r="D384" s="39"/>
    </row>
    <row r="385" spans="1:4">
      <c r="A385" s="9"/>
      <c r="B385" s="9"/>
      <c r="C385" s="9"/>
      <c r="D385" s="39"/>
    </row>
    <row r="386" spans="1:4">
      <c r="A386" s="9"/>
      <c r="B386" s="9"/>
      <c r="C386" s="9"/>
      <c r="D386" s="39"/>
    </row>
    <row r="387" spans="1:4">
      <c r="A387" s="9"/>
      <c r="B387" s="9"/>
      <c r="C387" s="9"/>
      <c r="D387" s="39"/>
    </row>
    <row r="388" spans="1:4">
      <c r="A388" s="9"/>
      <c r="B388" s="9"/>
      <c r="C388" s="9"/>
      <c r="D388" s="39"/>
    </row>
    <row r="389" spans="1:4">
      <c r="A389" s="9"/>
      <c r="B389" s="9"/>
      <c r="C389" s="9"/>
      <c r="D389" s="39"/>
    </row>
    <row r="390" spans="1:4">
      <c r="A390" s="9"/>
      <c r="B390" s="9"/>
      <c r="C390" s="9"/>
      <c r="D390" s="39"/>
    </row>
    <row r="391" spans="1:4">
      <c r="A391" s="9"/>
      <c r="B391" s="9"/>
      <c r="C391" s="9"/>
      <c r="D391" s="39"/>
    </row>
    <row r="392" spans="1:4">
      <c r="A392" s="9"/>
      <c r="B392" s="9"/>
      <c r="C392" s="9"/>
      <c r="D392" s="39"/>
    </row>
    <row r="393" spans="1:4">
      <c r="A393" s="9"/>
      <c r="B393" s="9"/>
      <c r="C393" s="9"/>
      <c r="D393" s="39"/>
    </row>
    <row r="394" spans="1:4">
      <c r="A394" s="9"/>
      <c r="B394" s="9"/>
      <c r="C394" s="9"/>
      <c r="D394" s="39"/>
    </row>
    <row r="395" spans="1:4">
      <c r="A395" s="9"/>
      <c r="B395" s="9"/>
      <c r="C395" s="9"/>
      <c r="D395" s="39"/>
    </row>
    <row r="396" spans="1:4">
      <c r="A396" s="9"/>
      <c r="B396" s="9"/>
      <c r="C396" s="9"/>
      <c r="D396" s="39"/>
    </row>
    <row r="397" spans="1:4">
      <c r="A397" s="9"/>
      <c r="B397" s="9"/>
      <c r="C397" s="9"/>
      <c r="D397" s="9"/>
    </row>
    <row r="398" spans="1:4">
      <c r="A398" s="9"/>
      <c r="B398" s="9"/>
      <c r="C398" s="9"/>
      <c r="D398" s="39"/>
    </row>
    <row r="399" spans="1:4">
      <c r="A399" s="9"/>
      <c r="B399" s="9"/>
      <c r="C399" s="9"/>
      <c r="D399" s="39"/>
    </row>
    <row r="400" spans="1:4">
      <c r="A400" s="9"/>
      <c r="B400" s="9"/>
      <c r="C400" s="9"/>
      <c r="D400" s="39"/>
    </row>
    <row r="401" spans="1:4">
      <c r="A401" s="9"/>
      <c r="B401" s="9"/>
      <c r="C401" s="9"/>
      <c r="D401" s="39"/>
    </row>
    <row r="402" spans="1:4">
      <c r="A402" s="9"/>
      <c r="B402" s="9"/>
      <c r="C402" s="9"/>
      <c r="D402" s="39"/>
    </row>
    <row r="403" spans="1:4">
      <c r="A403" s="9"/>
      <c r="B403" s="9"/>
      <c r="C403" s="9"/>
      <c r="D403" s="39"/>
    </row>
    <row r="404" spans="1:4">
      <c r="A404" s="9"/>
      <c r="B404" s="9"/>
      <c r="C404" s="9"/>
      <c r="D404" s="39"/>
    </row>
    <row r="405" spans="1:4">
      <c r="A405" s="9"/>
      <c r="B405" s="9"/>
      <c r="C405" s="9"/>
      <c r="D405" s="39"/>
    </row>
    <row r="406" spans="1:4">
      <c r="A406" s="9"/>
      <c r="B406" s="9"/>
      <c r="C406" s="9"/>
      <c r="D406" s="39"/>
    </row>
    <row r="407" spans="1:4">
      <c r="A407" s="9"/>
      <c r="B407" s="9"/>
      <c r="C407" s="9"/>
      <c r="D407" s="39"/>
    </row>
    <row r="408" spans="1:4">
      <c r="A408" s="9"/>
      <c r="B408" s="9"/>
      <c r="C408" s="9"/>
      <c r="D408" s="39"/>
    </row>
    <row r="409" spans="1:4">
      <c r="A409" s="9"/>
      <c r="B409" s="9"/>
      <c r="C409" s="9"/>
      <c r="D409" s="39"/>
    </row>
    <row r="410" spans="1:4">
      <c r="A410" s="9"/>
      <c r="B410" s="9"/>
      <c r="C410" s="9"/>
      <c r="D410" s="39"/>
    </row>
    <row r="411" spans="1:4">
      <c r="A411" s="9"/>
      <c r="B411" s="9"/>
      <c r="C411" s="9"/>
      <c r="D411" s="39"/>
    </row>
    <row r="412" spans="1:4">
      <c r="A412" s="9"/>
      <c r="B412" s="9"/>
      <c r="C412" s="9"/>
      <c r="D412" s="39"/>
    </row>
    <row r="413" spans="1:4">
      <c r="A413" s="9"/>
      <c r="B413" s="9"/>
      <c r="C413" s="9"/>
      <c r="D413" s="39"/>
    </row>
    <row r="414" spans="1:4">
      <c r="A414" s="9"/>
      <c r="B414" s="9"/>
      <c r="C414" s="9"/>
      <c r="D414" s="39"/>
    </row>
    <row r="415" spans="1:4">
      <c r="A415" s="9"/>
      <c r="B415" s="9"/>
      <c r="C415" s="9"/>
      <c r="D415" s="39"/>
    </row>
    <row r="416" spans="1:4">
      <c r="A416" s="9"/>
      <c r="B416" s="9"/>
      <c r="C416" s="9"/>
      <c r="D416" s="39"/>
    </row>
    <row r="417" spans="1:4">
      <c r="A417" s="9"/>
      <c r="B417" s="9"/>
      <c r="C417" s="9"/>
      <c r="D417" s="39"/>
    </row>
    <row r="418" spans="1:4">
      <c r="A418" s="9"/>
      <c r="B418" s="9"/>
      <c r="C418" s="9"/>
      <c r="D418" s="39"/>
    </row>
    <row r="419" spans="1:4">
      <c r="A419" s="9"/>
      <c r="B419" s="9"/>
      <c r="C419" s="9"/>
      <c r="D419" s="39"/>
    </row>
    <row r="420" spans="1:4">
      <c r="A420" s="9"/>
      <c r="B420" s="9"/>
      <c r="C420" s="9"/>
      <c r="D420" s="39"/>
    </row>
    <row r="421" spans="1:4">
      <c r="A421" s="9"/>
      <c r="B421" s="9"/>
      <c r="C421" s="9"/>
      <c r="D421" s="39"/>
    </row>
    <row r="422" spans="1:4">
      <c r="A422" s="9"/>
      <c r="B422" s="9"/>
      <c r="C422" s="9"/>
      <c r="D422" s="39"/>
    </row>
    <row r="423" spans="1:4">
      <c r="A423" s="9"/>
      <c r="B423" s="9"/>
      <c r="C423" s="9"/>
      <c r="D423" s="39"/>
    </row>
    <row r="424" spans="1:4">
      <c r="A424" s="9"/>
      <c r="B424" s="9"/>
      <c r="C424" s="9"/>
      <c r="D424" s="39"/>
    </row>
    <row r="425" spans="1:4">
      <c r="A425" s="9"/>
      <c r="B425" s="9"/>
      <c r="C425" s="9"/>
      <c r="D425" s="39"/>
    </row>
    <row r="426" spans="1:4">
      <c r="A426" s="9"/>
      <c r="B426" s="9"/>
      <c r="C426" s="9"/>
      <c r="D426" s="39"/>
    </row>
    <row r="427" spans="1:4">
      <c r="A427" s="9"/>
      <c r="B427" s="9"/>
      <c r="C427" s="9"/>
      <c r="D427" s="39"/>
    </row>
    <row r="428" spans="1:4">
      <c r="A428" s="9"/>
      <c r="B428" s="9"/>
      <c r="C428" s="9"/>
      <c r="D428" s="39"/>
    </row>
    <row r="429" spans="1:4">
      <c r="A429" s="9"/>
      <c r="B429" s="9"/>
      <c r="C429" s="9"/>
      <c r="D429" s="39"/>
    </row>
    <row r="430" spans="1:4">
      <c r="A430" s="9"/>
      <c r="B430" s="9"/>
      <c r="C430" s="9"/>
      <c r="D430" s="39"/>
    </row>
    <row r="431" spans="1:4">
      <c r="A431" s="9"/>
      <c r="B431" s="9"/>
      <c r="C431" s="9"/>
      <c r="D431" s="39"/>
    </row>
    <row r="432" spans="1:4">
      <c r="A432" s="9"/>
      <c r="B432" s="9"/>
      <c r="C432" s="9"/>
      <c r="D432" s="39"/>
    </row>
    <row r="433" spans="1:4">
      <c r="A433" s="9"/>
      <c r="B433" s="9"/>
      <c r="C433" s="9"/>
      <c r="D433" s="39"/>
    </row>
    <row r="434" spans="1:4">
      <c r="A434" s="9"/>
      <c r="B434" s="9"/>
      <c r="C434" s="9"/>
      <c r="D434" s="39"/>
    </row>
    <row r="435" spans="1:4">
      <c r="A435" s="9"/>
      <c r="B435" s="9"/>
      <c r="C435" s="9"/>
      <c r="D435" s="39"/>
    </row>
    <row r="436" spans="1:4">
      <c r="A436" s="9"/>
      <c r="B436" s="9"/>
      <c r="C436" s="9"/>
      <c r="D436" s="39"/>
    </row>
    <row r="437" spans="1:4">
      <c r="A437" s="9"/>
      <c r="B437" s="9"/>
      <c r="C437" s="9"/>
      <c r="D437" s="39"/>
    </row>
    <row r="438" spans="1:4">
      <c r="A438" s="9"/>
      <c r="B438" s="9"/>
      <c r="C438" s="9"/>
      <c r="D438" s="39"/>
    </row>
    <row r="439" spans="1:4">
      <c r="A439" s="9"/>
      <c r="B439" s="9"/>
      <c r="C439" s="9"/>
      <c r="D439" s="39"/>
    </row>
    <row r="440" spans="1:4">
      <c r="A440" s="9"/>
      <c r="B440" s="9"/>
      <c r="C440" s="9"/>
      <c r="D440" s="39"/>
    </row>
    <row r="441" spans="1:4">
      <c r="A441" s="9"/>
      <c r="B441" s="9"/>
      <c r="C441" s="9"/>
      <c r="D441" s="39"/>
    </row>
    <row r="442" spans="1:4">
      <c r="A442" s="9"/>
      <c r="B442" s="9"/>
      <c r="C442" s="9"/>
      <c r="D442" s="39"/>
    </row>
    <row r="443" spans="1:4">
      <c r="A443" s="9"/>
      <c r="B443" s="9"/>
      <c r="C443" s="9"/>
      <c r="D443" s="39"/>
    </row>
    <row r="444" spans="1:4">
      <c r="A444" s="9"/>
      <c r="B444" s="9"/>
      <c r="C444" s="9"/>
      <c r="D444" s="39"/>
    </row>
    <row r="445" spans="1:4">
      <c r="A445" s="9"/>
      <c r="B445" s="9"/>
      <c r="C445" s="9"/>
      <c r="D445" s="39"/>
    </row>
    <row r="446" spans="1:4">
      <c r="A446" s="9"/>
      <c r="B446" s="9"/>
      <c r="C446" s="9"/>
      <c r="D446" s="39"/>
    </row>
    <row r="447" spans="1:4">
      <c r="A447" s="9"/>
      <c r="B447" s="9"/>
      <c r="C447" s="9"/>
      <c r="D447" s="39"/>
    </row>
    <row r="448" spans="1:4">
      <c r="A448" s="9"/>
      <c r="B448" s="9"/>
      <c r="C448" s="9"/>
      <c r="D448" s="39"/>
    </row>
    <row r="449" spans="1:4">
      <c r="A449" s="9"/>
      <c r="B449" s="9"/>
      <c r="C449" s="9"/>
      <c r="D449" s="39"/>
    </row>
    <row r="450" spans="1:4">
      <c r="A450" s="9"/>
      <c r="B450" s="9"/>
      <c r="C450" s="9"/>
      <c r="D450" s="39"/>
    </row>
    <row r="451" spans="1:4">
      <c r="A451" s="9"/>
      <c r="B451" s="9"/>
      <c r="C451" s="9"/>
      <c r="D451" s="39"/>
    </row>
    <row r="452" spans="1:4">
      <c r="A452" s="9"/>
      <c r="B452" s="9"/>
      <c r="C452" s="9"/>
      <c r="D452" s="39"/>
    </row>
    <row r="453" spans="1:4">
      <c r="A453" s="9"/>
      <c r="B453" s="9"/>
      <c r="C453" s="9"/>
      <c r="D453" s="39"/>
    </row>
    <row r="454" spans="1:4">
      <c r="A454" s="9"/>
      <c r="B454" s="9"/>
      <c r="C454" s="9"/>
      <c r="D454" s="39"/>
    </row>
    <row r="455" spans="1:4">
      <c r="A455" s="9"/>
      <c r="B455" s="9"/>
      <c r="C455" s="9"/>
      <c r="D455" s="39"/>
    </row>
    <row r="456" spans="1:4">
      <c r="A456" s="9"/>
      <c r="B456" s="9"/>
      <c r="C456" s="9"/>
      <c r="D456" s="39"/>
    </row>
    <row r="457" spans="1:4">
      <c r="A457" s="9"/>
      <c r="B457" s="9"/>
      <c r="C457" s="9"/>
      <c r="D457" s="39"/>
    </row>
    <row r="458" spans="1:4">
      <c r="A458" s="9"/>
      <c r="B458" s="9"/>
      <c r="C458" s="9"/>
      <c r="D458" s="39"/>
    </row>
    <row r="459" spans="1:4">
      <c r="A459" s="9"/>
      <c r="B459" s="9"/>
      <c r="C459" s="9"/>
      <c r="D459" s="39"/>
    </row>
    <row r="460" spans="1:4">
      <c r="A460" s="9"/>
      <c r="B460" s="9"/>
      <c r="C460" s="9"/>
      <c r="D460" s="39"/>
    </row>
    <row r="461" spans="1:4">
      <c r="A461" s="9"/>
      <c r="B461" s="9"/>
      <c r="C461" s="9"/>
      <c r="D461" s="39"/>
    </row>
    <row r="462" spans="1:4">
      <c r="A462" s="9"/>
      <c r="B462" s="9"/>
      <c r="C462" s="9"/>
      <c r="D462" s="39"/>
    </row>
    <row r="463" spans="1:4">
      <c r="A463" s="9"/>
      <c r="B463" s="9"/>
      <c r="C463" s="9"/>
      <c r="D463" s="39"/>
    </row>
    <row r="464" spans="1:4">
      <c r="A464" s="9"/>
      <c r="B464" s="9"/>
      <c r="C464" s="9"/>
      <c r="D464" s="39"/>
    </row>
    <row r="465" spans="1:4">
      <c r="A465" s="9"/>
      <c r="B465" s="9"/>
      <c r="C465" s="9"/>
      <c r="D465" s="39"/>
    </row>
    <row r="466" spans="1:4">
      <c r="A466" s="9"/>
      <c r="B466" s="9"/>
      <c r="C466" s="9"/>
      <c r="D466" s="39"/>
    </row>
    <row r="467" spans="1:4">
      <c r="A467" s="9"/>
      <c r="B467" s="9"/>
      <c r="C467" s="9"/>
      <c r="D467" s="39"/>
    </row>
    <row r="468" spans="1:4">
      <c r="A468" s="9"/>
      <c r="B468" s="9"/>
      <c r="C468" s="9"/>
      <c r="D468" s="39"/>
    </row>
    <row r="469" spans="1:4">
      <c r="A469" s="9"/>
      <c r="B469" s="9"/>
      <c r="C469" s="9"/>
      <c r="D469" s="39"/>
    </row>
    <row r="470" spans="1:4">
      <c r="A470" s="9"/>
      <c r="B470" s="9"/>
      <c r="C470" s="9"/>
      <c r="D470" s="39"/>
    </row>
    <row r="471" spans="1:4">
      <c r="A471" s="9"/>
      <c r="B471" s="9"/>
      <c r="C471" s="9"/>
      <c r="D471" s="39"/>
    </row>
    <row r="472" spans="1:4">
      <c r="A472" s="9"/>
      <c r="B472" s="9"/>
      <c r="C472" s="9"/>
      <c r="D472" s="39"/>
    </row>
    <row r="473" spans="1:4">
      <c r="A473" s="9"/>
      <c r="B473" s="9"/>
      <c r="C473" s="9"/>
      <c r="D473" s="39"/>
    </row>
    <row r="474" spans="1:4">
      <c r="A474" s="9"/>
      <c r="B474" s="9"/>
      <c r="C474" s="9"/>
      <c r="D474" s="39"/>
    </row>
    <row r="475" spans="1:4">
      <c r="A475" s="9"/>
      <c r="B475" s="9"/>
      <c r="C475" s="9"/>
      <c r="D475" s="39"/>
    </row>
    <row r="476" spans="1:4">
      <c r="A476" s="9"/>
      <c r="B476" s="9"/>
      <c r="C476" s="9"/>
      <c r="D476" s="39"/>
    </row>
    <row r="477" spans="1:4">
      <c r="A477" s="9"/>
      <c r="B477" s="9"/>
      <c r="C477" s="9"/>
      <c r="D477" s="39"/>
    </row>
    <row r="478" spans="1:4">
      <c r="A478" s="9"/>
      <c r="B478" s="9"/>
      <c r="C478" s="9"/>
      <c r="D478" s="39"/>
    </row>
    <row r="479" spans="1:4">
      <c r="A479" s="9"/>
      <c r="B479" s="9"/>
      <c r="C479" s="9"/>
      <c r="D479" s="39"/>
    </row>
    <row r="480" spans="1:4">
      <c r="A480" s="9"/>
      <c r="B480" s="9"/>
      <c r="C480" s="9"/>
      <c r="D480" s="39"/>
    </row>
    <row r="481" spans="1:4">
      <c r="A481" s="9"/>
      <c r="B481" s="9"/>
      <c r="C481" s="9"/>
      <c r="D481" s="39"/>
    </row>
    <row r="482" spans="1:4">
      <c r="A482" s="9"/>
      <c r="B482" s="9"/>
      <c r="C482" s="9"/>
      <c r="D482" s="39"/>
    </row>
    <row r="483" spans="1:4">
      <c r="A483" s="9"/>
      <c r="B483" s="9"/>
      <c r="C483" s="9"/>
      <c r="D483" s="39"/>
    </row>
    <row r="484" spans="1:4">
      <c r="A484" s="9"/>
      <c r="B484" s="9"/>
      <c r="C484" s="9"/>
      <c r="D484" s="39"/>
    </row>
    <row r="485" spans="1:4">
      <c r="A485" s="9"/>
      <c r="B485" s="9"/>
      <c r="C485" s="9"/>
      <c r="D485" s="39"/>
    </row>
    <row r="486" spans="1:4">
      <c r="A486" s="9"/>
      <c r="B486" s="9"/>
      <c r="C486" s="9"/>
      <c r="D486" s="39"/>
    </row>
    <row r="487" spans="1:4">
      <c r="A487" s="9"/>
      <c r="B487" s="9"/>
      <c r="C487" s="9"/>
      <c r="D487" s="39"/>
    </row>
    <row r="488" spans="1:4">
      <c r="A488" s="9"/>
      <c r="B488" s="9"/>
      <c r="C488" s="9"/>
      <c r="D488" s="9"/>
    </row>
    <row r="489" spans="1:4">
      <c r="A489" s="9"/>
      <c r="B489" s="9"/>
      <c r="C489" s="9"/>
      <c r="D489" s="39"/>
    </row>
    <row r="490" spans="1:4">
      <c r="A490" s="9"/>
      <c r="B490" s="9"/>
      <c r="C490" s="9"/>
      <c r="D490" s="39"/>
    </row>
    <row r="491" spans="1:4">
      <c r="A491" s="9"/>
      <c r="B491" s="9"/>
      <c r="C491" s="9"/>
      <c r="D491" s="39"/>
    </row>
    <row r="492" spans="1:4">
      <c r="A492" s="9"/>
      <c r="B492" s="9"/>
      <c r="C492" s="9"/>
      <c r="D492" s="39"/>
    </row>
    <row r="493" spans="1:4">
      <c r="A493" s="9"/>
      <c r="B493" s="9"/>
      <c r="C493" s="9"/>
      <c r="D493" s="39"/>
    </row>
    <row r="494" spans="1:4">
      <c r="A494" s="9"/>
      <c r="B494" s="9"/>
      <c r="C494" s="9"/>
      <c r="D494" s="39"/>
    </row>
    <row r="495" spans="1:4">
      <c r="A495" s="9"/>
      <c r="B495" s="9"/>
      <c r="C495" s="9"/>
      <c r="D495" s="39"/>
    </row>
    <row r="496" spans="1:4">
      <c r="A496" s="9"/>
      <c r="B496" s="9"/>
      <c r="C496" s="9"/>
      <c r="D496" s="39"/>
    </row>
    <row r="497" spans="1:4">
      <c r="A497" s="9"/>
      <c r="B497" s="9"/>
      <c r="C497" s="9"/>
      <c r="D497" s="39"/>
    </row>
    <row r="498" spans="1:4">
      <c r="A498" s="9"/>
      <c r="B498" s="9"/>
      <c r="C498" s="9"/>
      <c r="D498" s="39"/>
    </row>
    <row r="499" spans="1:4">
      <c r="A499" s="9"/>
      <c r="B499" s="9"/>
      <c r="C499" s="9"/>
      <c r="D499" s="39"/>
    </row>
    <row r="500" spans="1:4">
      <c r="A500" s="9"/>
      <c r="B500" s="9"/>
      <c r="C500" s="9"/>
      <c r="D500" s="39"/>
    </row>
    <row r="501" spans="1:4">
      <c r="A501" s="9"/>
      <c r="B501" s="9"/>
      <c r="C501" s="9"/>
      <c r="D501" s="39"/>
    </row>
    <row r="502" spans="1:4">
      <c r="A502" s="9"/>
      <c r="B502" s="9"/>
      <c r="C502" s="9"/>
      <c r="D502" s="39"/>
    </row>
    <row r="503" spans="1:4">
      <c r="A503" s="9"/>
      <c r="B503" s="9"/>
      <c r="C503" s="9"/>
      <c r="D503" s="39"/>
    </row>
    <row r="504" spans="1:4">
      <c r="A504" s="9"/>
      <c r="B504" s="9"/>
      <c r="C504" s="9"/>
      <c r="D504" s="39"/>
    </row>
    <row r="505" spans="1:4">
      <c r="A505" s="9"/>
      <c r="B505" s="9"/>
      <c r="C505" s="9"/>
      <c r="D505" s="39"/>
    </row>
    <row r="506" spans="1:4">
      <c r="A506" s="9"/>
      <c r="B506" s="9"/>
      <c r="C506" s="9"/>
      <c r="D506" s="39"/>
    </row>
    <row r="507" spans="1:4">
      <c r="A507" s="9"/>
      <c r="B507" s="9"/>
      <c r="C507" s="9"/>
      <c r="D507" s="39"/>
    </row>
    <row r="508" spans="1:4">
      <c r="A508" s="9"/>
      <c r="B508" s="9"/>
      <c r="C508" s="9"/>
      <c r="D508" s="39"/>
    </row>
    <row r="509" spans="1:4">
      <c r="A509" s="9"/>
      <c r="B509" s="9"/>
      <c r="C509" s="9"/>
      <c r="D509" s="39"/>
    </row>
    <row r="510" spans="1:4">
      <c r="A510" s="9"/>
      <c r="B510" s="9"/>
      <c r="C510" s="9"/>
      <c r="D510" s="39"/>
    </row>
    <row r="511" spans="1:4">
      <c r="A511" s="9"/>
      <c r="B511" s="9"/>
      <c r="C511" s="9"/>
      <c r="D511" s="39"/>
    </row>
    <row r="512" spans="1:4">
      <c r="A512" s="9"/>
      <c r="B512" s="9"/>
      <c r="C512" s="9"/>
      <c r="D512" s="39"/>
    </row>
    <row r="513" spans="1:4">
      <c r="A513" s="9"/>
      <c r="B513" s="9"/>
      <c r="C513" s="9"/>
      <c r="D513" s="39"/>
    </row>
    <row r="514" spans="1:4">
      <c r="A514" s="9"/>
      <c r="B514" s="9"/>
      <c r="C514" s="9"/>
      <c r="D514" s="39"/>
    </row>
    <row r="515" spans="1:4">
      <c r="A515" s="9"/>
      <c r="B515" s="9"/>
      <c r="C515" s="9"/>
      <c r="D515" s="39"/>
    </row>
    <row r="516" spans="1:4">
      <c r="A516" s="9"/>
      <c r="B516" s="9"/>
      <c r="C516" s="9"/>
      <c r="D516" s="39"/>
    </row>
    <row r="517" spans="1:4">
      <c r="A517" s="9"/>
      <c r="B517" s="9"/>
      <c r="C517" s="9"/>
      <c r="D517" s="39"/>
    </row>
    <row r="518" spans="1:4">
      <c r="A518" s="9"/>
      <c r="B518" s="9"/>
      <c r="C518" s="9"/>
      <c r="D518" s="39"/>
    </row>
    <row r="519" spans="1:4">
      <c r="A519" s="9"/>
      <c r="B519" s="9"/>
      <c r="C519" s="9"/>
      <c r="D519" s="39"/>
    </row>
    <row r="520" spans="1:4">
      <c r="A520" s="9"/>
      <c r="B520" s="9"/>
      <c r="C520" s="9"/>
      <c r="D520" s="39"/>
    </row>
    <row r="521" spans="1:4">
      <c r="A521" s="9"/>
      <c r="B521" s="9"/>
      <c r="C521" s="9"/>
      <c r="D521" s="39"/>
    </row>
    <row r="522" spans="1:4">
      <c r="A522" s="9"/>
      <c r="B522" s="9"/>
      <c r="C522" s="9"/>
      <c r="D522" s="39"/>
    </row>
    <row r="523" spans="1:4">
      <c r="A523" s="9"/>
      <c r="B523" s="9"/>
      <c r="C523" s="9"/>
      <c r="D523" s="39"/>
    </row>
    <row r="524" spans="1:4">
      <c r="A524" s="9"/>
      <c r="B524" s="9"/>
      <c r="C524" s="9"/>
      <c r="D524" s="39"/>
    </row>
    <row r="525" spans="1:4">
      <c r="A525" s="9"/>
      <c r="B525" s="9"/>
      <c r="C525" s="9"/>
      <c r="D525" s="39"/>
    </row>
    <row r="526" spans="1:4">
      <c r="A526" s="9"/>
      <c r="B526" s="9"/>
      <c r="C526" s="9"/>
      <c r="D526" s="39"/>
    </row>
    <row r="527" spans="1:4">
      <c r="A527" s="9"/>
      <c r="B527" s="9"/>
      <c r="C527" s="9"/>
      <c r="D527" s="39"/>
    </row>
    <row r="528" spans="1:4">
      <c r="A528" s="9"/>
      <c r="B528" s="9"/>
      <c r="C528" s="9"/>
      <c r="D528" s="39"/>
    </row>
    <row r="529" spans="1:4">
      <c r="A529" s="9"/>
      <c r="B529" s="9"/>
      <c r="C529" s="9"/>
      <c r="D529" s="39"/>
    </row>
    <row r="530" spans="1:4">
      <c r="A530" s="9"/>
      <c r="B530" s="9"/>
      <c r="C530" s="9"/>
      <c r="D530" s="39"/>
    </row>
    <row r="531" spans="1:4">
      <c r="A531" s="9"/>
      <c r="B531" s="9"/>
      <c r="C531" s="9"/>
      <c r="D531" s="39"/>
    </row>
    <row r="532" spans="1:4">
      <c r="A532" s="9"/>
      <c r="B532" s="9"/>
      <c r="C532" s="9"/>
      <c r="D532" s="39"/>
    </row>
    <row r="533" spans="1:4">
      <c r="A533" s="9"/>
      <c r="B533" s="9"/>
      <c r="C533" s="9"/>
      <c r="D533" s="39"/>
    </row>
    <row r="534" spans="1:4">
      <c r="A534" s="9"/>
      <c r="B534" s="9"/>
      <c r="C534" s="9"/>
      <c r="D534" s="39"/>
    </row>
    <row r="535" spans="1:4">
      <c r="A535" s="9"/>
      <c r="B535" s="9"/>
      <c r="C535" s="9"/>
      <c r="D535" s="39"/>
    </row>
    <row r="536" spans="1:4">
      <c r="A536" s="9"/>
      <c r="B536" s="9"/>
      <c r="C536" s="9"/>
      <c r="D536" s="39"/>
    </row>
    <row r="537" spans="1:4">
      <c r="A537" s="9"/>
      <c r="B537" s="9"/>
      <c r="C537" s="9"/>
      <c r="D537" s="39"/>
    </row>
    <row r="538" spans="1:4">
      <c r="A538" s="9"/>
      <c r="B538" s="9"/>
      <c r="C538" s="9"/>
      <c r="D538" s="39"/>
    </row>
    <row r="539" spans="1:4">
      <c r="A539" s="9"/>
      <c r="B539" s="9"/>
      <c r="C539" s="9"/>
      <c r="D539" s="39"/>
    </row>
    <row r="540" spans="1:4">
      <c r="A540" s="9"/>
      <c r="B540" s="9"/>
      <c r="C540" s="9"/>
      <c r="D540" s="39"/>
    </row>
    <row r="541" spans="1:4">
      <c r="A541" s="9"/>
      <c r="B541" s="9"/>
      <c r="C541" s="9"/>
      <c r="D541" s="39"/>
    </row>
    <row r="542" spans="1:4">
      <c r="A542" s="9"/>
      <c r="B542" s="9"/>
      <c r="C542" s="9"/>
      <c r="D542" s="39"/>
    </row>
    <row r="543" spans="1:4">
      <c r="A543" s="9"/>
      <c r="B543" s="9"/>
      <c r="C543" s="9"/>
      <c r="D543" s="39"/>
    </row>
    <row r="544" spans="1:4">
      <c r="A544" s="9"/>
      <c r="B544" s="9"/>
      <c r="C544" s="9"/>
      <c r="D544" s="39"/>
    </row>
    <row r="545" spans="1:4">
      <c r="A545" s="9"/>
      <c r="B545" s="9"/>
      <c r="C545" s="9"/>
      <c r="D545" s="39"/>
    </row>
    <row r="546" spans="1:4">
      <c r="A546" s="9"/>
      <c r="B546" s="9"/>
      <c r="C546" s="9"/>
      <c r="D546" s="39"/>
    </row>
    <row r="547" spans="1:4">
      <c r="A547" s="9"/>
      <c r="B547" s="9"/>
      <c r="C547" s="9"/>
      <c r="D547" s="39"/>
    </row>
    <row r="548" spans="1:4">
      <c r="A548" s="9"/>
      <c r="B548" s="9"/>
      <c r="C548" s="9"/>
      <c r="D548" s="39"/>
    </row>
    <row r="549" spans="1:4">
      <c r="A549" s="9"/>
      <c r="B549" s="9"/>
      <c r="C549" s="9"/>
      <c r="D549" s="39"/>
    </row>
    <row r="550" spans="1:4">
      <c r="A550" s="9"/>
      <c r="B550" s="9"/>
      <c r="C550" s="9"/>
      <c r="D550" s="39"/>
    </row>
    <row r="551" spans="1:4">
      <c r="A551" s="9"/>
      <c r="B551" s="9"/>
      <c r="C551" s="9"/>
      <c r="D551" s="39"/>
    </row>
    <row r="552" spans="1:4">
      <c r="A552" s="9"/>
      <c r="B552" s="9"/>
      <c r="C552" s="9"/>
      <c r="D552" s="39"/>
    </row>
    <row r="553" spans="1:4">
      <c r="A553" s="9"/>
      <c r="B553" s="9"/>
      <c r="C553" s="9"/>
      <c r="D553" s="39"/>
    </row>
    <row r="554" spans="1:4">
      <c r="A554" s="9"/>
      <c r="B554" s="9"/>
      <c r="C554" s="9"/>
      <c r="D554" s="39"/>
    </row>
    <row r="555" spans="1:4">
      <c r="A555" s="9"/>
      <c r="B555" s="9"/>
      <c r="C555" s="9"/>
      <c r="D555" s="39"/>
    </row>
    <row r="556" spans="1:4">
      <c r="A556" s="9"/>
      <c r="B556" s="9"/>
      <c r="C556" s="9"/>
      <c r="D556" s="39"/>
    </row>
    <row r="557" spans="1:4">
      <c r="A557" s="9"/>
      <c r="B557" s="9"/>
      <c r="C557" s="9"/>
      <c r="D557" s="39"/>
    </row>
    <row r="558" spans="1:4">
      <c r="A558" s="9"/>
      <c r="B558" s="9"/>
      <c r="C558" s="9"/>
      <c r="D558" s="39"/>
    </row>
    <row r="559" spans="1:4">
      <c r="A559" s="9"/>
      <c r="B559" s="9"/>
      <c r="C559" s="9"/>
      <c r="D559" s="39"/>
    </row>
    <row r="560" spans="1:4">
      <c r="A560" s="9"/>
      <c r="B560" s="9"/>
      <c r="C560" s="9"/>
      <c r="D560" s="39"/>
    </row>
    <row r="561" spans="1:4">
      <c r="A561" s="9"/>
      <c r="B561" s="9"/>
      <c r="C561" s="9"/>
      <c r="D561" s="39"/>
    </row>
    <row r="562" spans="1:4">
      <c r="A562" s="9"/>
      <c r="B562" s="9"/>
      <c r="C562" s="9"/>
      <c r="D562" s="39"/>
    </row>
    <row r="563" spans="1:4">
      <c r="A563" s="9"/>
      <c r="B563" s="9"/>
      <c r="C563" s="9"/>
      <c r="D563" s="39"/>
    </row>
    <row r="564" spans="1:4">
      <c r="A564" s="9"/>
      <c r="B564" s="9"/>
      <c r="C564" s="9"/>
      <c r="D564" s="39"/>
    </row>
    <row r="565" spans="1:4">
      <c r="A565" s="9"/>
      <c r="B565" s="9"/>
      <c r="C565" s="9"/>
      <c r="D565" s="39"/>
    </row>
    <row r="566" spans="1:4">
      <c r="A566" s="9"/>
      <c r="B566" s="9"/>
      <c r="C566" s="9"/>
      <c r="D566" s="39"/>
    </row>
    <row r="567" spans="1:4">
      <c r="A567" s="9"/>
      <c r="B567" s="9"/>
      <c r="C567" s="9"/>
      <c r="D567" s="39"/>
    </row>
    <row r="568" spans="1:4">
      <c r="A568" s="9"/>
      <c r="B568" s="9"/>
      <c r="C568" s="9"/>
      <c r="D568" s="39"/>
    </row>
    <row r="569" spans="1:4">
      <c r="A569" s="9"/>
      <c r="B569" s="9"/>
      <c r="C569" s="9"/>
      <c r="D569" s="39"/>
    </row>
    <row r="570" spans="1:4">
      <c r="A570" s="9"/>
      <c r="B570" s="9"/>
      <c r="C570" s="9"/>
      <c r="D570" s="39"/>
    </row>
    <row r="571" spans="1:4">
      <c r="A571" s="9"/>
      <c r="B571" s="9"/>
      <c r="C571" s="9"/>
      <c r="D571" s="39"/>
    </row>
    <row r="572" spans="1:4">
      <c r="A572" s="9"/>
      <c r="B572" s="9"/>
      <c r="C572" s="9"/>
      <c r="D572" s="39"/>
    </row>
    <row r="573" spans="1:4">
      <c r="A573" s="9"/>
      <c r="B573" s="9"/>
      <c r="C573" s="9"/>
      <c r="D573" s="39"/>
    </row>
    <row r="574" spans="1:4">
      <c r="A574" s="9"/>
      <c r="B574" s="9"/>
      <c r="C574" s="9"/>
      <c r="D574" s="39"/>
    </row>
    <row r="575" spans="1:4">
      <c r="A575" s="9"/>
      <c r="B575" s="9"/>
      <c r="C575" s="9"/>
      <c r="D575" s="39"/>
    </row>
    <row r="576" spans="1:4">
      <c r="A576" s="9"/>
      <c r="B576" s="9"/>
      <c r="C576" s="9"/>
      <c r="D576" s="39"/>
    </row>
    <row r="577" spans="1:4">
      <c r="A577" s="9"/>
      <c r="B577" s="9"/>
      <c r="C577" s="9"/>
      <c r="D577" s="39"/>
    </row>
    <row r="578" spans="1:4">
      <c r="A578" s="9"/>
      <c r="B578" s="9"/>
      <c r="C578" s="9"/>
      <c r="D578" s="39"/>
    </row>
    <row r="579" spans="1:4">
      <c r="A579" s="9"/>
      <c r="B579" s="9"/>
      <c r="C579" s="9"/>
      <c r="D579" s="9"/>
    </row>
    <row r="580" spans="1:4">
      <c r="A580" s="9"/>
      <c r="B580" s="9"/>
      <c r="C580" s="9"/>
      <c r="D580" s="39"/>
    </row>
    <row r="581" spans="1:4">
      <c r="A581" s="9"/>
      <c r="B581" s="9"/>
      <c r="C581" s="9"/>
      <c r="D581" s="39"/>
    </row>
    <row r="582" spans="1:4">
      <c r="A582" s="9"/>
      <c r="B582" s="9"/>
      <c r="C582" s="9"/>
      <c r="D582" s="39"/>
    </row>
    <row r="583" spans="1:4">
      <c r="A583" s="9"/>
      <c r="B583" s="9"/>
      <c r="C583" s="9"/>
      <c r="D583" s="39"/>
    </row>
    <row r="584" spans="1:4">
      <c r="A584" s="9"/>
      <c r="B584" s="9"/>
      <c r="C584" s="9"/>
      <c r="D584" s="39"/>
    </row>
    <row r="585" spans="1:4">
      <c r="A585" s="9"/>
      <c r="B585" s="9"/>
      <c r="C585" s="9"/>
      <c r="D585" s="39"/>
    </row>
    <row r="586" spans="1:4">
      <c r="A586" s="9"/>
      <c r="B586" s="9"/>
      <c r="C586" s="9"/>
      <c r="D586" s="39"/>
    </row>
    <row r="587" spans="1:4">
      <c r="A587" s="9"/>
      <c r="B587" s="9"/>
      <c r="C587" s="9"/>
      <c r="D587" s="39"/>
    </row>
    <row r="588" spans="1:4">
      <c r="A588" s="9"/>
      <c r="B588" s="9"/>
      <c r="C588" s="9"/>
      <c r="D588" s="39"/>
    </row>
    <row r="589" spans="1:4">
      <c r="A589" s="9"/>
      <c r="B589" s="9"/>
      <c r="C589" s="9"/>
      <c r="D589" s="39"/>
    </row>
    <row r="590" spans="1:4">
      <c r="A590" s="9"/>
      <c r="B590" s="9"/>
      <c r="C590" s="9"/>
      <c r="D590" s="39"/>
    </row>
    <row r="591" spans="1:4">
      <c r="A591" s="9"/>
      <c r="B591" s="9"/>
      <c r="C591" s="9"/>
      <c r="D591" s="39"/>
    </row>
    <row r="592" spans="1:4">
      <c r="A592" s="9"/>
      <c r="B592" s="9"/>
      <c r="C592" s="9"/>
      <c r="D592" s="39"/>
    </row>
    <row r="593" spans="1:4">
      <c r="A593" s="9"/>
      <c r="B593" s="9"/>
      <c r="C593" s="9"/>
      <c r="D593" s="39"/>
    </row>
    <row r="594" spans="1:4">
      <c r="A594" s="9"/>
      <c r="B594" s="9"/>
      <c r="C594" s="9"/>
      <c r="D594" s="39"/>
    </row>
    <row r="595" spans="1:4">
      <c r="A595" s="9"/>
      <c r="B595" s="9"/>
      <c r="C595" s="9"/>
      <c r="D595" s="39"/>
    </row>
    <row r="596" spans="1:4">
      <c r="A596" s="9"/>
      <c r="B596" s="9"/>
      <c r="C596" s="9"/>
      <c r="D596" s="39"/>
    </row>
    <row r="597" spans="1:4">
      <c r="A597" s="9"/>
      <c r="B597" s="9"/>
      <c r="C597" s="9"/>
      <c r="D597" s="39"/>
    </row>
    <row r="598" spans="1:4">
      <c r="A598" s="9"/>
      <c r="B598" s="9"/>
      <c r="C598" s="9"/>
      <c r="D598" s="39"/>
    </row>
    <row r="599" spans="1:4">
      <c r="A599" s="9"/>
      <c r="B599" s="9"/>
      <c r="C599" s="9"/>
      <c r="D599" s="39"/>
    </row>
    <row r="600" spans="1:4">
      <c r="A600" s="9"/>
      <c r="B600" s="9"/>
      <c r="C600" s="9"/>
      <c r="D600" s="39"/>
    </row>
    <row r="601" spans="1:4">
      <c r="A601" s="9"/>
      <c r="B601" s="9"/>
      <c r="C601" s="9"/>
      <c r="D601" s="39"/>
    </row>
    <row r="602" spans="1:4">
      <c r="A602" s="9"/>
      <c r="B602" s="9"/>
      <c r="C602" s="9"/>
      <c r="D602" s="39"/>
    </row>
    <row r="603" spans="1:4">
      <c r="A603" s="9"/>
      <c r="B603" s="9"/>
      <c r="C603" s="9"/>
      <c r="D603" s="39"/>
    </row>
    <row r="604" spans="1:4">
      <c r="A604" s="9"/>
      <c r="B604" s="9"/>
      <c r="C604" s="9"/>
      <c r="D604" s="39"/>
    </row>
    <row r="605" spans="1:4">
      <c r="A605" s="9"/>
      <c r="B605" s="9"/>
      <c r="C605" s="9"/>
      <c r="D605" s="39"/>
    </row>
    <row r="606" spans="1:4">
      <c r="A606" s="9"/>
      <c r="B606" s="9"/>
      <c r="C606" s="9"/>
      <c r="D606" s="39"/>
    </row>
    <row r="607" spans="1:4">
      <c r="A607" s="9"/>
      <c r="B607" s="9"/>
      <c r="C607" s="9"/>
      <c r="D607" s="39"/>
    </row>
    <row r="608" spans="1:4">
      <c r="A608" s="9"/>
      <c r="B608" s="9"/>
      <c r="C608" s="9"/>
      <c r="D608" s="39"/>
    </row>
    <row r="609" spans="1:4">
      <c r="A609" s="9"/>
      <c r="B609" s="9"/>
      <c r="C609" s="9"/>
      <c r="D609" s="39"/>
    </row>
    <row r="610" spans="1:4">
      <c r="A610" s="9"/>
      <c r="B610" s="9"/>
      <c r="C610" s="9"/>
      <c r="D610" s="39"/>
    </row>
    <row r="611" spans="1:4">
      <c r="A611" s="9"/>
      <c r="B611" s="9"/>
      <c r="C611" s="9"/>
      <c r="D611" s="39"/>
    </row>
    <row r="612" spans="1:4">
      <c r="A612" s="9"/>
      <c r="B612" s="9"/>
      <c r="C612" s="9"/>
      <c r="D612" s="39"/>
    </row>
    <row r="613" spans="1:4">
      <c r="A613" s="9"/>
      <c r="B613" s="9"/>
      <c r="C613" s="9"/>
      <c r="D613" s="39"/>
    </row>
    <row r="614" spans="1:4">
      <c r="A614" s="9"/>
      <c r="B614" s="9"/>
      <c r="C614" s="9"/>
      <c r="D614" s="39"/>
    </row>
    <row r="615" spans="1:4">
      <c r="A615" s="9"/>
      <c r="B615" s="9"/>
      <c r="C615" s="9"/>
      <c r="D615" s="39"/>
    </row>
    <row r="616" spans="1:4">
      <c r="A616" s="9"/>
      <c r="B616" s="9"/>
      <c r="C616" s="9"/>
      <c r="D616" s="39"/>
    </row>
    <row r="617" spans="1:4">
      <c r="A617" s="9"/>
      <c r="B617" s="9"/>
      <c r="C617" s="9"/>
      <c r="D617" s="39"/>
    </row>
    <row r="618" spans="1:4">
      <c r="A618" s="9"/>
      <c r="B618" s="9"/>
      <c r="C618" s="9"/>
      <c r="D618" s="39"/>
    </row>
    <row r="619" spans="1:4">
      <c r="A619" s="9"/>
      <c r="B619" s="9"/>
      <c r="C619" s="9"/>
      <c r="D619" s="39"/>
    </row>
    <row r="620" spans="1:4">
      <c r="A620" s="9"/>
      <c r="B620" s="9"/>
      <c r="C620" s="9"/>
      <c r="D620" s="39"/>
    </row>
    <row r="621" spans="1:4">
      <c r="A621" s="9"/>
      <c r="B621" s="9"/>
      <c r="C621" s="9"/>
      <c r="D621" s="39"/>
    </row>
    <row r="622" spans="1:4">
      <c r="A622" s="9"/>
      <c r="B622" s="9"/>
      <c r="C622" s="9"/>
      <c r="D622" s="39"/>
    </row>
    <row r="623" spans="1:4">
      <c r="A623" s="9"/>
      <c r="B623" s="9"/>
      <c r="C623" s="9"/>
      <c r="D623" s="39"/>
    </row>
    <row r="624" spans="1:4">
      <c r="A624" s="9"/>
      <c r="B624" s="9"/>
      <c r="C624" s="9"/>
      <c r="D624" s="39"/>
    </row>
    <row r="625" spans="1:4">
      <c r="A625" s="9"/>
      <c r="B625" s="9"/>
      <c r="C625" s="9"/>
      <c r="D625" s="39"/>
    </row>
    <row r="626" spans="1:4">
      <c r="A626" s="9"/>
      <c r="B626" s="9"/>
      <c r="C626" s="9"/>
      <c r="D626" s="39"/>
    </row>
    <row r="627" spans="1:4">
      <c r="A627" s="9"/>
      <c r="B627" s="9"/>
      <c r="C627" s="9"/>
      <c r="D627" s="39"/>
    </row>
    <row r="628" spans="1:4">
      <c r="A628" s="9"/>
      <c r="B628" s="9"/>
      <c r="C628" s="9"/>
      <c r="D628" s="39"/>
    </row>
    <row r="629" spans="1:4">
      <c r="A629" s="9"/>
      <c r="B629" s="9"/>
      <c r="C629" s="9"/>
      <c r="D629" s="39"/>
    </row>
    <row r="630" spans="1:4">
      <c r="A630" s="9"/>
      <c r="B630" s="9"/>
      <c r="C630" s="9"/>
      <c r="D630" s="39"/>
    </row>
    <row r="631" spans="1:4">
      <c r="A631" s="9"/>
      <c r="B631" s="9"/>
      <c r="C631" s="9"/>
      <c r="D631" s="39"/>
    </row>
    <row r="632" spans="1:4">
      <c r="A632" s="9"/>
      <c r="B632" s="9"/>
      <c r="C632" s="9"/>
      <c r="D632" s="39"/>
    </row>
    <row r="633" spans="1:4">
      <c r="A633" s="9"/>
      <c r="B633" s="9"/>
      <c r="C633" s="9"/>
      <c r="D633" s="39"/>
    </row>
    <row r="634" spans="1:4">
      <c r="A634" s="9"/>
      <c r="B634" s="9"/>
      <c r="C634" s="9"/>
      <c r="D634" s="39"/>
    </row>
    <row r="635" spans="1:4">
      <c r="A635" s="9"/>
      <c r="B635" s="9"/>
      <c r="C635" s="9"/>
      <c r="D635" s="39"/>
    </row>
    <row r="636" spans="1:4">
      <c r="A636" s="9"/>
      <c r="B636" s="9"/>
      <c r="C636" s="9"/>
      <c r="D636" s="39"/>
    </row>
    <row r="637" spans="1:4">
      <c r="A637" s="9"/>
      <c r="B637" s="9"/>
      <c r="C637" s="9"/>
      <c r="D637" s="39"/>
    </row>
    <row r="638" spans="1:4">
      <c r="A638" s="9"/>
      <c r="B638" s="9"/>
      <c r="C638" s="9"/>
      <c r="D638" s="39"/>
    </row>
    <row r="639" spans="1:4">
      <c r="A639" s="9"/>
      <c r="B639" s="9"/>
      <c r="C639" s="9"/>
      <c r="D639" s="39"/>
    </row>
    <row r="640" spans="1:4">
      <c r="A640" s="9"/>
      <c r="B640" s="9"/>
      <c r="C640" s="9"/>
      <c r="D640" s="39"/>
    </row>
    <row r="641" spans="1:4">
      <c r="A641" s="9"/>
      <c r="B641" s="9"/>
      <c r="C641" s="9"/>
      <c r="D641" s="39"/>
    </row>
    <row r="642" spans="1:4">
      <c r="A642" s="9"/>
      <c r="B642" s="9"/>
      <c r="C642" s="9"/>
      <c r="D642" s="39"/>
    </row>
    <row r="643" spans="1:4">
      <c r="A643" s="9"/>
      <c r="B643" s="9"/>
      <c r="C643" s="9"/>
      <c r="D643" s="39"/>
    </row>
    <row r="644" spans="1:4">
      <c r="A644" s="9"/>
      <c r="B644" s="9"/>
      <c r="C644" s="9"/>
      <c r="D644" s="39"/>
    </row>
    <row r="645" spans="1:4">
      <c r="A645" s="9"/>
      <c r="B645" s="9"/>
      <c r="C645" s="9"/>
      <c r="D645" s="39"/>
    </row>
    <row r="646" spans="1:4">
      <c r="A646" s="9"/>
      <c r="B646" s="9"/>
      <c r="C646" s="9"/>
      <c r="D646" s="39"/>
    </row>
    <row r="647" spans="1:4">
      <c r="A647" s="9"/>
      <c r="B647" s="9"/>
      <c r="C647" s="9"/>
      <c r="D647" s="39"/>
    </row>
    <row r="648" spans="1:4">
      <c r="A648" s="9"/>
      <c r="B648" s="9"/>
      <c r="C648" s="9"/>
      <c r="D648" s="39"/>
    </row>
    <row r="649" spans="1:4">
      <c r="A649" s="9"/>
      <c r="B649" s="9"/>
      <c r="C649" s="9"/>
      <c r="D649" s="39"/>
    </row>
    <row r="650" spans="1:4">
      <c r="A650" s="9"/>
      <c r="B650" s="9"/>
      <c r="C650" s="9"/>
      <c r="D650" s="39"/>
    </row>
    <row r="651" spans="1:4">
      <c r="A651" s="9"/>
      <c r="B651" s="9"/>
      <c r="C651" s="9"/>
      <c r="D651" s="39"/>
    </row>
    <row r="652" spans="1:4">
      <c r="A652" s="9"/>
      <c r="B652" s="9"/>
      <c r="C652" s="9"/>
      <c r="D652" s="39"/>
    </row>
    <row r="653" spans="1:4">
      <c r="A653" s="9"/>
      <c r="B653" s="9"/>
      <c r="C653" s="9"/>
      <c r="D653" s="39"/>
    </row>
    <row r="654" spans="1:4">
      <c r="A654" s="9"/>
      <c r="B654" s="9"/>
      <c r="C654" s="9"/>
      <c r="D654" s="39"/>
    </row>
    <row r="655" spans="1:4">
      <c r="A655" s="9"/>
      <c r="B655" s="9"/>
      <c r="C655" s="9"/>
      <c r="D655" s="39"/>
    </row>
    <row r="656" spans="1:4">
      <c r="A656" s="9"/>
      <c r="B656" s="9"/>
      <c r="C656" s="9"/>
      <c r="D656" s="39"/>
    </row>
    <row r="657" spans="1:4">
      <c r="A657" s="9"/>
      <c r="B657" s="9"/>
      <c r="C657" s="9"/>
      <c r="D657" s="39"/>
    </row>
    <row r="658" spans="1:4">
      <c r="A658" s="9"/>
      <c r="B658" s="9"/>
      <c r="C658" s="9"/>
      <c r="D658" s="39"/>
    </row>
    <row r="659" spans="1:4">
      <c r="A659" s="9"/>
      <c r="B659" s="9"/>
      <c r="C659" s="9"/>
      <c r="D659" s="39"/>
    </row>
    <row r="660" spans="1:4">
      <c r="A660" s="9"/>
      <c r="B660" s="9"/>
      <c r="C660" s="9"/>
      <c r="D660" s="39"/>
    </row>
    <row r="661" spans="1:4">
      <c r="A661" s="9"/>
      <c r="B661" s="9"/>
      <c r="C661" s="9"/>
      <c r="D661" s="39"/>
    </row>
    <row r="662" spans="1:4">
      <c r="A662" s="9"/>
      <c r="B662" s="9"/>
      <c r="C662" s="9"/>
      <c r="D662" s="39"/>
    </row>
    <row r="663" spans="1:4">
      <c r="A663" s="9"/>
      <c r="B663" s="9"/>
      <c r="C663" s="9"/>
      <c r="D663" s="39"/>
    </row>
    <row r="664" spans="1:4">
      <c r="A664" s="9"/>
      <c r="B664" s="9"/>
      <c r="C664" s="9"/>
      <c r="D664" s="39"/>
    </row>
    <row r="665" spans="1:4">
      <c r="A665" s="9"/>
      <c r="B665" s="9"/>
      <c r="C665" s="9"/>
      <c r="D665" s="39"/>
    </row>
    <row r="666" spans="1:4">
      <c r="A666" s="9"/>
      <c r="B666" s="9"/>
      <c r="C666" s="9"/>
      <c r="D666" s="39"/>
    </row>
    <row r="667" spans="1:4">
      <c r="A667" s="9"/>
      <c r="B667" s="9"/>
      <c r="C667" s="9"/>
      <c r="D667" s="39"/>
    </row>
    <row r="668" spans="1:4">
      <c r="A668" s="9"/>
      <c r="B668" s="9"/>
      <c r="C668" s="9"/>
      <c r="D668" s="39"/>
    </row>
    <row r="669" spans="1:4">
      <c r="A669" s="9"/>
      <c r="B669" s="9"/>
      <c r="C669" s="9"/>
      <c r="D669" s="39"/>
    </row>
    <row r="670" spans="1:4">
      <c r="A670" s="9"/>
      <c r="B670" s="9"/>
      <c r="C670" s="9"/>
      <c r="D670" s="9"/>
    </row>
    <row r="671" spans="1:4">
      <c r="A671" s="9"/>
      <c r="B671" s="9"/>
      <c r="C671" s="9"/>
      <c r="D671" s="39"/>
    </row>
    <row r="672" spans="1:4">
      <c r="A672" s="9"/>
      <c r="B672" s="9"/>
      <c r="C672" s="9"/>
      <c r="D672" s="39"/>
    </row>
    <row r="673" spans="1:4">
      <c r="A673" s="9"/>
      <c r="B673" s="9"/>
      <c r="C673" s="9"/>
      <c r="D673" s="39"/>
    </row>
    <row r="674" spans="1:4">
      <c r="A674" s="9"/>
      <c r="B674" s="9"/>
      <c r="C674" s="9"/>
      <c r="D674" s="39"/>
    </row>
    <row r="675" spans="1:4">
      <c r="A675" s="9"/>
      <c r="B675" s="9"/>
      <c r="C675" s="9"/>
      <c r="D675" s="39"/>
    </row>
    <row r="676" spans="1:4">
      <c r="A676" s="9"/>
      <c r="B676" s="9"/>
      <c r="C676" s="9"/>
      <c r="D676" s="39"/>
    </row>
    <row r="677" spans="1:4">
      <c r="A677" s="9"/>
      <c r="B677" s="9"/>
      <c r="C677" s="9"/>
      <c r="D677" s="39"/>
    </row>
    <row r="678" spans="1:4">
      <c r="A678" s="9"/>
      <c r="B678" s="9"/>
      <c r="C678" s="9"/>
      <c r="D678" s="39"/>
    </row>
    <row r="679" spans="1:4">
      <c r="A679" s="9"/>
      <c r="B679" s="9"/>
      <c r="C679" s="9"/>
      <c r="D679" s="39"/>
    </row>
    <row r="680" spans="1:4">
      <c r="A680" s="9"/>
      <c r="B680" s="9"/>
      <c r="C680" s="9"/>
      <c r="D680" s="39"/>
    </row>
    <row r="681" spans="1:4">
      <c r="A681" s="9"/>
      <c r="B681" s="9"/>
      <c r="C681" s="9"/>
      <c r="D681" s="39"/>
    </row>
    <row r="682" spans="1:4">
      <c r="A682" s="9"/>
      <c r="B682" s="9"/>
      <c r="C682" s="9"/>
      <c r="D682" s="39"/>
    </row>
    <row r="683" spans="1:4">
      <c r="A683" s="9"/>
      <c r="B683" s="9"/>
      <c r="C683" s="9"/>
      <c r="D683" s="39"/>
    </row>
    <row r="684" spans="1:4">
      <c r="A684" s="9"/>
      <c r="B684" s="9"/>
      <c r="C684" s="9"/>
      <c r="D684" s="39"/>
    </row>
    <row r="685" spans="1:4">
      <c r="A685" s="9"/>
      <c r="B685" s="9"/>
      <c r="C685" s="9"/>
      <c r="D685" s="39"/>
    </row>
    <row r="686" spans="1:4">
      <c r="A686" s="9"/>
      <c r="B686" s="9"/>
      <c r="C686" s="9"/>
      <c r="D686" s="39"/>
    </row>
    <row r="687" spans="1:4">
      <c r="A687" s="9"/>
      <c r="B687" s="9"/>
      <c r="C687" s="9"/>
      <c r="D687" s="39"/>
    </row>
    <row r="688" spans="1:4">
      <c r="A688" s="9"/>
      <c r="B688" s="9"/>
      <c r="C688" s="9"/>
      <c r="D688" s="39"/>
    </row>
    <row r="689" spans="1:4">
      <c r="A689" s="9"/>
      <c r="B689" s="9"/>
      <c r="C689" s="9"/>
      <c r="D689" s="39"/>
    </row>
    <row r="690" spans="1:4">
      <c r="A690" s="9"/>
      <c r="B690" s="9"/>
      <c r="C690" s="9"/>
      <c r="D690" s="39"/>
    </row>
    <row r="691" spans="1:4">
      <c r="A691" s="9"/>
      <c r="B691" s="9"/>
      <c r="C691" s="9"/>
      <c r="D691" s="39"/>
    </row>
    <row r="692" spans="1:4">
      <c r="A692" s="9"/>
      <c r="B692" s="9"/>
      <c r="C692" s="9"/>
      <c r="D692" s="39"/>
    </row>
    <row r="693" spans="1:4">
      <c r="A693" s="9"/>
      <c r="B693" s="9"/>
      <c r="C693" s="9"/>
      <c r="D693" s="39"/>
    </row>
    <row r="694" spans="1:4">
      <c r="A694" s="9"/>
      <c r="B694" s="9"/>
      <c r="C694" s="9"/>
      <c r="D694" s="39"/>
    </row>
    <row r="695" spans="1:4">
      <c r="A695" s="9"/>
      <c r="B695" s="9"/>
      <c r="C695" s="9"/>
      <c r="D695" s="39"/>
    </row>
    <row r="696" spans="1:4">
      <c r="A696" s="9"/>
      <c r="B696" s="9"/>
      <c r="C696" s="9"/>
      <c r="D696" s="39"/>
    </row>
    <row r="697" spans="1:4">
      <c r="A697" s="9"/>
      <c r="B697" s="9"/>
      <c r="C697" s="9"/>
      <c r="D697" s="39"/>
    </row>
    <row r="698" spans="1:4">
      <c r="A698" s="9"/>
      <c r="B698" s="9"/>
      <c r="C698" s="9"/>
      <c r="D698" s="39"/>
    </row>
    <row r="699" spans="1:4">
      <c r="A699" s="9"/>
      <c r="B699" s="9"/>
      <c r="C699" s="9"/>
      <c r="D699" s="39"/>
    </row>
    <row r="700" spans="1:4">
      <c r="A700" s="9"/>
      <c r="B700" s="9"/>
      <c r="C700" s="9"/>
      <c r="D700" s="39"/>
    </row>
    <row r="701" spans="1:4">
      <c r="A701" s="9"/>
      <c r="B701" s="9"/>
      <c r="C701" s="9"/>
      <c r="D701" s="39"/>
    </row>
    <row r="702" spans="1:4">
      <c r="A702" s="9"/>
      <c r="B702" s="9"/>
      <c r="C702" s="9"/>
      <c r="D702" s="39"/>
    </row>
    <row r="703" spans="1:4">
      <c r="A703" s="9"/>
      <c r="B703" s="9"/>
      <c r="C703" s="9"/>
      <c r="D703" s="39"/>
    </row>
    <row r="704" spans="1:4">
      <c r="A704" s="9"/>
      <c r="B704" s="9"/>
      <c r="C704" s="9"/>
      <c r="D704" s="39"/>
    </row>
    <row r="705" spans="1:4">
      <c r="A705" s="9"/>
      <c r="B705" s="9"/>
      <c r="C705" s="9"/>
      <c r="D705" s="39"/>
    </row>
    <row r="706" spans="1:4">
      <c r="A706" s="9"/>
      <c r="B706" s="9"/>
      <c r="C706" s="9"/>
      <c r="D706" s="39"/>
    </row>
    <row r="707" spans="1:4">
      <c r="A707" s="9"/>
      <c r="B707" s="9"/>
      <c r="C707" s="9"/>
      <c r="D707" s="39"/>
    </row>
    <row r="708" spans="1:4">
      <c r="A708" s="9"/>
      <c r="B708" s="9"/>
      <c r="C708" s="9"/>
      <c r="D708" s="39"/>
    </row>
    <row r="709" spans="1:4">
      <c r="A709" s="9"/>
      <c r="B709" s="9"/>
      <c r="C709" s="9"/>
      <c r="D709" s="39"/>
    </row>
    <row r="710" spans="1:4">
      <c r="A710" s="9"/>
      <c r="B710" s="9"/>
      <c r="C710" s="9"/>
      <c r="D710" s="39"/>
    </row>
    <row r="711" spans="1:4">
      <c r="A711" s="9"/>
      <c r="B711" s="9"/>
      <c r="C711" s="9"/>
      <c r="D711" s="39"/>
    </row>
    <row r="712" spans="1:4">
      <c r="A712" s="9"/>
      <c r="B712" s="9"/>
      <c r="C712" s="9"/>
      <c r="D712" s="39"/>
    </row>
    <row r="713" spans="1:4">
      <c r="A713" s="9"/>
      <c r="B713" s="9"/>
      <c r="C713" s="9"/>
      <c r="D713" s="39"/>
    </row>
    <row r="714" spans="1:4">
      <c r="A714" s="9"/>
      <c r="B714" s="9"/>
      <c r="C714" s="9"/>
      <c r="D714" s="39"/>
    </row>
    <row r="715" spans="1:4">
      <c r="A715" s="9"/>
      <c r="B715" s="9"/>
      <c r="C715" s="9"/>
      <c r="D715" s="39"/>
    </row>
    <row r="716" spans="1:4">
      <c r="A716" s="9"/>
      <c r="B716" s="9"/>
      <c r="C716" s="9"/>
      <c r="D716" s="39"/>
    </row>
    <row r="717" spans="1:4">
      <c r="A717" s="9"/>
      <c r="B717" s="9"/>
      <c r="C717" s="9"/>
      <c r="D717" s="39"/>
    </row>
    <row r="718" spans="1:4">
      <c r="A718" s="9"/>
      <c r="B718" s="9"/>
      <c r="C718" s="9"/>
      <c r="D718" s="39"/>
    </row>
    <row r="719" spans="1:4">
      <c r="A719" s="9"/>
      <c r="B719" s="9"/>
      <c r="C719" s="9"/>
      <c r="D719" s="39"/>
    </row>
    <row r="720" spans="1:4">
      <c r="A720" s="9"/>
      <c r="B720" s="9"/>
      <c r="C720" s="9"/>
      <c r="D720" s="39"/>
    </row>
    <row r="721" spans="1:4">
      <c r="A721" s="9"/>
      <c r="B721" s="9"/>
      <c r="C721" s="9"/>
      <c r="D721" s="39"/>
    </row>
    <row r="722" spans="1:4">
      <c r="A722" s="9"/>
      <c r="B722" s="9"/>
      <c r="C722" s="9"/>
      <c r="D722" s="39"/>
    </row>
    <row r="723" spans="1:4">
      <c r="A723" s="9"/>
      <c r="B723" s="9"/>
      <c r="C723" s="9"/>
      <c r="D723" s="39"/>
    </row>
    <row r="724" spans="1:4">
      <c r="A724" s="9"/>
      <c r="B724" s="9"/>
      <c r="C724" s="9"/>
      <c r="D724" s="39"/>
    </row>
    <row r="725" spans="1:4">
      <c r="A725" s="9"/>
      <c r="B725" s="9"/>
      <c r="C725" s="9"/>
      <c r="D725" s="39"/>
    </row>
    <row r="726" spans="1:4">
      <c r="A726" s="9"/>
      <c r="B726" s="9"/>
      <c r="C726" s="9"/>
      <c r="D726" s="39"/>
    </row>
    <row r="727" spans="1:4">
      <c r="A727" s="9"/>
      <c r="B727" s="9"/>
      <c r="C727" s="9"/>
      <c r="D727" s="39"/>
    </row>
    <row r="728" spans="1:4">
      <c r="A728" s="9"/>
      <c r="B728" s="9"/>
      <c r="C728" s="9"/>
      <c r="D728" s="39"/>
    </row>
    <row r="729" spans="1:4">
      <c r="A729" s="9"/>
      <c r="B729" s="9"/>
      <c r="C729" s="9"/>
      <c r="D729" s="39"/>
    </row>
    <row r="730" spans="1:4">
      <c r="A730" s="9"/>
      <c r="B730" s="9"/>
      <c r="C730" s="9"/>
      <c r="D730" s="39"/>
    </row>
    <row r="731" spans="1:4">
      <c r="A731" s="9"/>
      <c r="B731" s="9"/>
      <c r="C731" s="9"/>
      <c r="D731" s="39"/>
    </row>
    <row r="732" spans="1:4">
      <c r="A732" s="9"/>
      <c r="B732" s="9"/>
      <c r="C732" s="9"/>
      <c r="D732" s="39"/>
    </row>
    <row r="733" spans="1:4">
      <c r="A733" s="9"/>
      <c r="B733" s="9"/>
      <c r="C733" s="9"/>
      <c r="D733" s="39"/>
    </row>
    <row r="734" spans="1:4">
      <c r="A734" s="9"/>
      <c r="B734" s="9"/>
      <c r="C734" s="9"/>
      <c r="D734" s="39"/>
    </row>
    <row r="735" spans="1:4">
      <c r="A735" s="9"/>
      <c r="B735" s="9"/>
      <c r="C735" s="9"/>
      <c r="D735" s="39"/>
    </row>
    <row r="736" spans="1:4">
      <c r="A736" s="9"/>
      <c r="B736" s="9"/>
      <c r="C736" s="9"/>
      <c r="D736" s="39"/>
    </row>
    <row r="737" spans="1:4">
      <c r="A737" s="9"/>
      <c r="B737" s="9"/>
      <c r="C737" s="9"/>
      <c r="D737" s="39"/>
    </row>
    <row r="738" spans="1:4">
      <c r="A738" s="9"/>
      <c r="B738" s="9"/>
      <c r="C738" s="9"/>
      <c r="D738" s="39"/>
    </row>
    <row r="739" spans="1:4">
      <c r="A739" s="9"/>
      <c r="B739" s="9"/>
      <c r="C739" s="9"/>
      <c r="D739" s="39"/>
    </row>
    <row r="740" spans="1:4">
      <c r="A740" s="9"/>
      <c r="B740" s="9"/>
      <c r="C740" s="9"/>
      <c r="D740" s="39"/>
    </row>
    <row r="741" spans="1:4">
      <c r="A741" s="9"/>
      <c r="B741" s="9"/>
      <c r="C741" s="9"/>
      <c r="D741" s="39"/>
    </row>
    <row r="742" spans="1:4">
      <c r="A742" s="9"/>
      <c r="B742" s="9"/>
      <c r="C742" s="9"/>
      <c r="D742" s="39"/>
    </row>
    <row r="743" spans="1:4">
      <c r="A743" s="9"/>
      <c r="B743" s="9"/>
      <c r="C743" s="9"/>
      <c r="D743" s="39"/>
    </row>
    <row r="744" spans="1:4">
      <c r="A744" s="9"/>
      <c r="B744" s="9"/>
      <c r="C744" s="9"/>
      <c r="D744" s="39"/>
    </row>
    <row r="745" spans="1:4">
      <c r="A745" s="9"/>
      <c r="B745" s="9"/>
      <c r="C745" s="9"/>
      <c r="D745" s="39"/>
    </row>
    <row r="746" spans="1:4">
      <c r="A746" s="9"/>
      <c r="B746" s="9"/>
      <c r="C746" s="9"/>
      <c r="D746" s="39"/>
    </row>
    <row r="747" spans="1:4">
      <c r="A747" s="9"/>
      <c r="B747" s="9"/>
      <c r="C747" s="9"/>
      <c r="D747" s="39"/>
    </row>
    <row r="748" spans="1:4">
      <c r="A748" s="9"/>
      <c r="B748" s="9"/>
      <c r="C748" s="9"/>
      <c r="D748" s="39"/>
    </row>
    <row r="749" spans="1:4">
      <c r="A749" s="9"/>
      <c r="B749" s="9"/>
      <c r="C749" s="9"/>
      <c r="D749" s="39"/>
    </row>
    <row r="750" spans="1:4">
      <c r="A750" s="9"/>
      <c r="B750" s="9"/>
      <c r="C750" s="9"/>
      <c r="D750" s="39"/>
    </row>
    <row r="751" spans="1:4">
      <c r="A751" s="9"/>
      <c r="B751" s="9"/>
      <c r="C751" s="9"/>
      <c r="D751" s="39"/>
    </row>
    <row r="752" spans="1:4">
      <c r="A752" s="9"/>
      <c r="B752" s="9"/>
      <c r="C752" s="9"/>
      <c r="D752" s="39"/>
    </row>
    <row r="753" spans="1:4">
      <c r="A753" s="9"/>
      <c r="B753" s="9"/>
      <c r="C753" s="9"/>
      <c r="D753" s="39"/>
    </row>
    <row r="754" spans="1:4">
      <c r="A754" s="9"/>
      <c r="B754" s="9"/>
      <c r="C754" s="9"/>
      <c r="D754" s="39"/>
    </row>
    <row r="755" spans="1:4">
      <c r="A755" s="9"/>
      <c r="B755" s="9"/>
      <c r="C755" s="9"/>
      <c r="D755" s="39"/>
    </row>
    <row r="756" spans="1:4">
      <c r="A756" s="9"/>
      <c r="B756" s="9"/>
      <c r="C756" s="9"/>
      <c r="D756" s="39"/>
    </row>
    <row r="757" spans="1:4">
      <c r="A757" s="9"/>
      <c r="B757" s="9"/>
      <c r="C757" s="9"/>
      <c r="D757" s="39"/>
    </row>
    <row r="758" spans="1:4">
      <c r="A758" s="9"/>
      <c r="B758" s="9"/>
      <c r="C758" s="9"/>
      <c r="D758" s="39"/>
    </row>
    <row r="759" spans="1:4">
      <c r="A759" s="9"/>
      <c r="B759" s="9"/>
      <c r="C759" s="9"/>
      <c r="D759" s="39"/>
    </row>
    <row r="760" spans="1:4">
      <c r="A760" s="9"/>
      <c r="B760" s="9"/>
      <c r="C760" s="9"/>
      <c r="D760" s="39"/>
    </row>
    <row r="761" spans="1:4">
      <c r="A761" s="9"/>
      <c r="B761" s="9"/>
      <c r="C761" s="9"/>
      <c r="D761" s="9"/>
    </row>
    <row r="762" spans="1:4">
      <c r="A762" s="9"/>
      <c r="B762" s="9"/>
      <c r="C762" s="9"/>
      <c r="D762" s="39"/>
    </row>
    <row r="763" spans="1:4">
      <c r="A763" s="9"/>
      <c r="B763" s="9"/>
      <c r="C763" s="9"/>
      <c r="D763" s="39"/>
    </row>
    <row r="764" spans="1:4">
      <c r="A764" s="9"/>
      <c r="B764" s="9"/>
      <c r="C764" s="9"/>
      <c r="D764" s="39"/>
    </row>
    <row r="765" spans="1:4">
      <c r="A765" s="9"/>
      <c r="B765" s="9"/>
      <c r="C765" s="9"/>
      <c r="D765" s="39"/>
    </row>
    <row r="766" spans="1:4">
      <c r="A766" s="9"/>
      <c r="B766" s="9"/>
      <c r="C766" s="9"/>
      <c r="D766" s="39"/>
    </row>
    <row r="767" spans="1:4">
      <c r="A767" s="9"/>
      <c r="B767" s="9"/>
      <c r="C767" s="9"/>
      <c r="D767" s="39"/>
    </row>
    <row r="768" spans="1:4">
      <c r="A768" s="9"/>
      <c r="B768" s="9"/>
      <c r="C768" s="9"/>
      <c r="D768" s="39"/>
    </row>
    <row r="769" spans="1:4">
      <c r="A769" s="9"/>
      <c r="B769" s="9"/>
      <c r="C769" s="9"/>
      <c r="D769" s="39"/>
    </row>
    <row r="770" spans="1:4">
      <c r="A770" s="9"/>
      <c r="B770" s="9"/>
      <c r="C770" s="9"/>
      <c r="D770" s="39"/>
    </row>
    <row r="771" spans="1:4">
      <c r="A771" s="9"/>
      <c r="B771" s="9"/>
      <c r="C771" s="9"/>
      <c r="D771" s="39"/>
    </row>
    <row r="772" spans="1:4">
      <c r="A772" s="9"/>
      <c r="B772" s="9"/>
      <c r="C772" s="9"/>
      <c r="D772" s="39"/>
    </row>
    <row r="773" spans="1:4">
      <c r="A773" s="9"/>
      <c r="B773" s="9"/>
      <c r="C773" s="9"/>
      <c r="D773" s="39"/>
    </row>
    <row r="774" spans="1:4">
      <c r="A774" s="9"/>
      <c r="B774" s="9"/>
      <c r="C774" s="9"/>
      <c r="D774" s="39"/>
    </row>
    <row r="775" spans="1:4">
      <c r="A775" s="9"/>
      <c r="B775" s="9"/>
      <c r="C775" s="9"/>
      <c r="D775" s="39"/>
    </row>
    <row r="776" spans="1:4">
      <c r="A776" s="9"/>
      <c r="B776" s="9"/>
      <c r="C776" s="9"/>
      <c r="D776" s="39"/>
    </row>
    <row r="777" spans="1:4">
      <c r="A777" s="9"/>
      <c r="B777" s="9"/>
      <c r="C777" s="9"/>
      <c r="D777" s="39"/>
    </row>
    <row r="778" spans="1:4">
      <c r="A778" s="9"/>
      <c r="B778" s="9"/>
      <c r="C778" s="9"/>
      <c r="D778" s="39"/>
    </row>
    <row r="779" spans="1:4">
      <c r="A779" s="9"/>
      <c r="B779" s="9"/>
      <c r="C779" s="9"/>
      <c r="D779" s="39"/>
    </row>
    <row r="780" spans="1:4">
      <c r="A780" s="9"/>
      <c r="B780" s="9"/>
      <c r="C780" s="9"/>
      <c r="D780" s="39"/>
    </row>
    <row r="781" spans="1:4">
      <c r="A781" s="9"/>
      <c r="B781" s="9"/>
      <c r="C781" s="9"/>
      <c r="D781" s="39"/>
    </row>
    <row r="782" spans="1:4">
      <c r="A782" s="9"/>
      <c r="B782" s="9"/>
      <c r="C782" s="9"/>
      <c r="D782" s="39"/>
    </row>
    <row r="783" spans="1:4">
      <c r="A783" s="9"/>
      <c r="B783" s="9"/>
      <c r="C783" s="9"/>
      <c r="D783" s="39"/>
    </row>
    <row r="784" spans="1:4">
      <c r="A784" s="9"/>
      <c r="B784" s="9"/>
      <c r="C784" s="9"/>
      <c r="D784" s="39"/>
    </row>
    <row r="785" spans="1:4">
      <c r="A785" s="9"/>
      <c r="B785" s="9"/>
      <c r="C785" s="9"/>
      <c r="D785" s="39"/>
    </row>
    <row r="786" spans="1:4">
      <c r="A786" s="9"/>
      <c r="B786" s="9"/>
      <c r="C786" s="9"/>
      <c r="D786" s="39"/>
    </row>
    <row r="787" spans="1:4">
      <c r="A787" s="9"/>
      <c r="B787" s="9"/>
      <c r="C787" s="9"/>
      <c r="D787" s="39"/>
    </row>
    <row r="788" spans="1:4">
      <c r="A788" s="9"/>
      <c r="B788" s="9"/>
      <c r="C788" s="9"/>
      <c r="D788" s="39"/>
    </row>
    <row r="789" spans="1:4">
      <c r="A789" s="9"/>
      <c r="B789" s="9"/>
      <c r="C789" s="9"/>
      <c r="D789" s="39"/>
    </row>
    <row r="790" spans="1:4">
      <c r="A790" s="9"/>
      <c r="B790" s="9"/>
      <c r="C790" s="9"/>
      <c r="D790" s="39"/>
    </row>
    <row r="791" spans="1:4">
      <c r="A791" s="9"/>
      <c r="B791" s="9"/>
      <c r="C791" s="9"/>
      <c r="D791" s="39"/>
    </row>
    <row r="792" spans="1:4">
      <c r="A792" s="9"/>
      <c r="B792" s="9"/>
      <c r="C792" s="9"/>
      <c r="D792" s="39"/>
    </row>
    <row r="793" spans="1:4">
      <c r="A793" s="9"/>
      <c r="B793" s="9"/>
      <c r="C793" s="9"/>
      <c r="D793" s="39"/>
    </row>
    <row r="794" spans="1:4">
      <c r="A794" s="9"/>
      <c r="B794" s="9"/>
      <c r="C794" s="9"/>
      <c r="D794" s="39"/>
    </row>
    <row r="795" spans="1:4">
      <c r="A795" s="9"/>
      <c r="B795" s="9"/>
      <c r="C795" s="9"/>
      <c r="D795" s="39"/>
    </row>
    <row r="796" spans="1:4">
      <c r="A796" s="9"/>
      <c r="B796" s="9"/>
      <c r="C796" s="9"/>
      <c r="D796" s="39"/>
    </row>
    <row r="797" spans="1:4">
      <c r="A797" s="9"/>
      <c r="B797" s="9"/>
      <c r="C797" s="9"/>
      <c r="D797" s="39"/>
    </row>
    <row r="798" spans="1:4">
      <c r="A798" s="9"/>
      <c r="B798" s="9"/>
      <c r="C798" s="9"/>
      <c r="D798" s="39"/>
    </row>
    <row r="799" spans="1:4">
      <c r="A799" s="9"/>
      <c r="B799" s="9"/>
      <c r="C799" s="9"/>
      <c r="D799" s="39"/>
    </row>
    <row r="800" spans="1:4">
      <c r="A800" s="9"/>
      <c r="B800" s="9"/>
      <c r="C800" s="9"/>
      <c r="D800" s="39"/>
    </row>
    <row r="801" spans="1:4">
      <c r="A801" s="9"/>
      <c r="B801" s="9"/>
      <c r="C801" s="9"/>
      <c r="D801" s="39"/>
    </row>
    <row r="802" spans="1:4">
      <c r="A802" s="9"/>
      <c r="B802" s="9"/>
      <c r="C802" s="9"/>
      <c r="D802" s="39"/>
    </row>
    <row r="803" spans="1:4">
      <c r="A803" s="9"/>
      <c r="B803" s="9"/>
      <c r="C803" s="9"/>
      <c r="D803" s="39"/>
    </row>
    <row r="804" spans="1:4">
      <c r="A804" s="9"/>
      <c r="B804" s="9"/>
      <c r="C804" s="9"/>
      <c r="D804" s="39"/>
    </row>
    <row r="805" spans="1:4">
      <c r="A805" s="9"/>
      <c r="B805" s="9"/>
      <c r="C805" s="9"/>
      <c r="D805" s="39"/>
    </row>
    <row r="806" spans="1:4">
      <c r="A806" s="9"/>
      <c r="B806" s="9"/>
      <c r="C806" s="9"/>
      <c r="D806" s="39"/>
    </row>
    <row r="807" spans="1:4">
      <c r="A807" s="9"/>
      <c r="B807" s="9"/>
      <c r="C807" s="9"/>
      <c r="D807" s="39"/>
    </row>
    <row r="808" spans="1:4">
      <c r="A808" s="9"/>
      <c r="B808" s="9"/>
      <c r="C808" s="9"/>
      <c r="D808" s="39"/>
    </row>
    <row r="809" spans="1:4">
      <c r="A809" s="9"/>
      <c r="B809" s="9"/>
      <c r="C809" s="9"/>
      <c r="D809" s="39"/>
    </row>
    <row r="810" spans="1:4">
      <c r="A810" s="9"/>
      <c r="B810" s="9"/>
      <c r="C810" s="9"/>
      <c r="D810" s="39"/>
    </row>
    <row r="811" spans="1:4">
      <c r="A811" s="9"/>
      <c r="B811" s="9"/>
      <c r="C811" s="9"/>
      <c r="D811" s="39"/>
    </row>
    <row r="812" spans="1:4">
      <c r="A812" s="9"/>
      <c r="B812" s="9"/>
      <c r="C812" s="9"/>
      <c r="D812" s="39"/>
    </row>
    <row r="813" spans="1:4">
      <c r="A813" s="9"/>
      <c r="B813" s="9"/>
      <c r="C813" s="9"/>
      <c r="D813" s="39"/>
    </row>
    <row r="814" spans="1:4">
      <c r="A814" s="9"/>
      <c r="B814" s="9"/>
      <c r="C814" s="9"/>
      <c r="D814" s="39"/>
    </row>
    <row r="815" spans="1:4">
      <c r="A815" s="9"/>
      <c r="B815" s="9"/>
      <c r="C815" s="9"/>
      <c r="D815" s="39"/>
    </row>
    <row r="816" spans="1:4">
      <c r="A816" s="9"/>
      <c r="B816" s="9"/>
      <c r="C816" s="9"/>
      <c r="D816" s="39"/>
    </row>
    <row r="817" spans="1:4">
      <c r="A817" s="9"/>
      <c r="B817" s="9"/>
      <c r="C817" s="9"/>
      <c r="D817" s="39"/>
    </row>
    <row r="818" spans="1:4">
      <c r="A818" s="9"/>
      <c r="B818" s="9"/>
      <c r="C818" s="9"/>
      <c r="D818" s="39"/>
    </row>
    <row r="819" spans="1:4">
      <c r="A819" s="9"/>
      <c r="B819" s="9"/>
      <c r="C819" s="9"/>
      <c r="D819" s="39"/>
    </row>
    <row r="820" spans="1:4">
      <c r="A820" s="9"/>
      <c r="B820" s="9"/>
      <c r="C820" s="9"/>
      <c r="D820" s="39"/>
    </row>
    <row r="821" spans="1:4">
      <c r="A821" s="9"/>
      <c r="B821" s="9"/>
      <c r="C821" s="9"/>
      <c r="D821" s="39"/>
    </row>
    <row r="822" spans="1:4">
      <c r="A822" s="9"/>
      <c r="B822" s="9"/>
      <c r="C822" s="9"/>
      <c r="D822" s="39"/>
    </row>
    <row r="823" spans="1:4">
      <c r="A823" s="9"/>
      <c r="B823" s="9"/>
      <c r="C823" s="9"/>
      <c r="D823" s="39"/>
    </row>
    <row r="824" spans="1:4">
      <c r="A824" s="9"/>
      <c r="B824" s="9"/>
      <c r="C824" s="9"/>
      <c r="D824" s="39"/>
    </row>
    <row r="825" spans="1:4">
      <c r="A825" s="9"/>
      <c r="B825" s="9"/>
      <c r="C825" s="9"/>
      <c r="D825" s="39"/>
    </row>
    <row r="826" spans="1:4">
      <c r="A826" s="9"/>
      <c r="B826" s="9"/>
      <c r="C826" s="9"/>
      <c r="D826" s="39"/>
    </row>
    <row r="827" spans="1:4">
      <c r="A827" s="9"/>
      <c r="B827" s="9"/>
      <c r="C827" s="9"/>
      <c r="D827" s="39"/>
    </row>
    <row r="828" spans="1:4">
      <c r="A828" s="9"/>
      <c r="B828" s="9"/>
      <c r="C828" s="9"/>
      <c r="D828" s="39"/>
    </row>
    <row r="829" spans="1:4">
      <c r="A829" s="9"/>
      <c r="B829" s="9"/>
      <c r="C829" s="9"/>
      <c r="D829" s="39"/>
    </row>
    <row r="830" spans="1:4">
      <c r="A830" s="9"/>
      <c r="B830" s="9"/>
      <c r="C830" s="9"/>
      <c r="D830" s="39"/>
    </row>
    <row r="831" spans="1:4">
      <c r="A831" s="9"/>
      <c r="B831" s="9"/>
      <c r="C831" s="9"/>
      <c r="D831" s="39"/>
    </row>
    <row r="832" spans="1:4">
      <c r="A832" s="9"/>
      <c r="B832" s="9"/>
      <c r="C832" s="9"/>
      <c r="D832" s="39"/>
    </row>
    <row r="833" spans="1:4">
      <c r="A833" s="9"/>
      <c r="B833" s="9"/>
      <c r="C833" s="9"/>
      <c r="D833" s="39"/>
    </row>
    <row r="834" spans="1:4">
      <c r="A834" s="9"/>
      <c r="B834" s="9"/>
      <c r="C834" s="9"/>
      <c r="D834" s="39"/>
    </row>
    <row r="835" spans="1:4">
      <c r="A835" s="9"/>
      <c r="B835" s="9"/>
      <c r="C835" s="9"/>
      <c r="D835" s="39"/>
    </row>
    <row r="836" spans="1:4">
      <c r="A836" s="9"/>
      <c r="B836" s="9"/>
      <c r="C836" s="9"/>
      <c r="D836" s="39"/>
    </row>
    <row r="837" spans="1:4">
      <c r="A837" s="9"/>
      <c r="B837" s="9"/>
      <c r="C837" s="9"/>
      <c r="D837" s="39"/>
    </row>
    <row r="838" spans="1:4">
      <c r="A838" s="9"/>
      <c r="B838" s="9"/>
      <c r="C838" s="9"/>
      <c r="D838" s="39"/>
    </row>
    <row r="839" spans="1:4">
      <c r="A839" s="9"/>
      <c r="B839" s="9"/>
      <c r="C839" s="9"/>
      <c r="D839" s="39"/>
    </row>
    <row r="840" spans="1:4">
      <c r="A840" s="9"/>
      <c r="B840" s="9"/>
      <c r="C840" s="9"/>
      <c r="D840" s="39"/>
    </row>
    <row r="841" spans="1:4">
      <c r="A841" s="9"/>
      <c r="B841" s="9"/>
      <c r="C841" s="9"/>
      <c r="D841" s="39"/>
    </row>
    <row r="842" spans="1:4">
      <c r="A842" s="9"/>
      <c r="B842" s="9"/>
      <c r="C842" s="9"/>
      <c r="D842" s="39"/>
    </row>
    <row r="843" spans="1:4">
      <c r="A843" s="9"/>
      <c r="B843" s="9"/>
      <c r="C843" s="9"/>
      <c r="D843" s="39"/>
    </row>
    <row r="844" spans="1:4">
      <c r="A844" s="9"/>
      <c r="B844" s="9"/>
      <c r="C844" s="9"/>
      <c r="D844" s="39"/>
    </row>
    <row r="845" spans="1:4">
      <c r="A845" s="9"/>
      <c r="B845" s="9"/>
      <c r="C845" s="9"/>
      <c r="D845" s="39"/>
    </row>
    <row r="846" spans="1:4">
      <c r="A846" s="9"/>
      <c r="B846" s="9"/>
      <c r="C846" s="9"/>
      <c r="D846" s="39"/>
    </row>
    <row r="847" spans="1:4">
      <c r="A847" s="9"/>
      <c r="B847" s="9"/>
      <c r="C847" s="9"/>
      <c r="D847" s="39"/>
    </row>
    <row r="848" spans="1:4">
      <c r="A848" s="9"/>
      <c r="B848" s="9"/>
      <c r="C848" s="9"/>
      <c r="D848" s="39"/>
    </row>
    <row r="849" spans="1:4">
      <c r="A849" s="9"/>
      <c r="B849" s="9"/>
      <c r="C849" s="9"/>
      <c r="D849" s="39"/>
    </row>
    <row r="850" spans="1:4">
      <c r="A850" s="9"/>
      <c r="B850" s="9"/>
      <c r="C850" s="9"/>
      <c r="D850" s="39"/>
    </row>
    <row r="851" spans="1:4">
      <c r="A851" s="9"/>
      <c r="B851" s="9"/>
      <c r="C851" s="9"/>
      <c r="D851" s="39"/>
    </row>
    <row r="852" spans="1:4">
      <c r="A852" s="9"/>
      <c r="B852" s="9"/>
      <c r="C852" s="9"/>
      <c r="D852" s="9"/>
    </row>
    <row r="853" spans="1:4">
      <c r="A853" s="9"/>
      <c r="B853" s="9"/>
      <c r="C853" s="9"/>
      <c r="D853" s="39"/>
    </row>
    <row r="854" spans="1:4">
      <c r="A854" s="9"/>
      <c r="B854" s="9"/>
      <c r="C854" s="9"/>
      <c r="D854" s="39"/>
    </row>
    <row r="855" spans="1:4">
      <c r="A855" s="9"/>
      <c r="B855" s="9"/>
      <c r="C855" s="9"/>
      <c r="D855" s="39"/>
    </row>
    <row r="856" spans="1:4">
      <c r="A856" s="9"/>
      <c r="B856" s="9"/>
      <c r="C856" s="9"/>
      <c r="D856" s="39"/>
    </row>
    <row r="857" spans="1:4">
      <c r="A857" s="9"/>
      <c r="B857" s="9"/>
      <c r="C857" s="9"/>
      <c r="D857" s="39"/>
    </row>
    <row r="858" spans="1:4">
      <c r="A858" s="9"/>
      <c r="B858" s="9"/>
      <c r="C858" s="9"/>
      <c r="D858" s="39"/>
    </row>
    <row r="859" spans="1:4">
      <c r="A859" s="9"/>
      <c r="B859" s="9"/>
      <c r="C859" s="9"/>
      <c r="D859" s="39"/>
    </row>
    <row r="860" spans="1:4">
      <c r="A860" s="9"/>
      <c r="B860" s="9"/>
      <c r="C860" s="9"/>
      <c r="D860" s="39"/>
    </row>
    <row r="861" spans="1:4">
      <c r="A861" s="9"/>
      <c r="B861" s="9"/>
      <c r="C861" s="9"/>
      <c r="D861" s="39"/>
    </row>
    <row r="862" spans="1:4">
      <c r="A862" s="9"/>
      <c r="B862" s="9"/>
      <c r="C862" s="9"/>
      <c r="D862" s="39"/>
    </row>
    <row r="863" spans="1:4">
      <c r="A863" s="9"/>
      <c r="B863" s="9"/>
      <c r="C863" s="9"/>
      <c r="D863" s="39"/>
    </row>
    <row r="864" spans="1:4">
      <c r="A864" s="9"/>
      <c r="B864" s="9"/>
      <c r="C864" s="9"/>
      <c r="D864" s="39"/>
    </row>
    <row r="865" spans="1:4">
      <c r="A865" s="9"/>
      <c r="B865" s="9"/>
      <c r="C865" s="9"/>
      <c r="D865" s="39"/>
    </row>
    <row r="866" spans="1:4">
      <c r="A866" s="9"/>
      <c r="B866" s="9"/>
      <c r="C866" s="9"/>
      <c r="D866" s="39"/>
    </row>
    <row r="867" spans="1:4">
      <c r="A867" s="9"/>
      <c r="B867" s="9"/>
      <c r="C867" s="9"/>
      <c r="D867" s="39"/>
    </row>
    <row r="868" spans="1:4">
      <c r="A868" s="9"/>
      <c r="B868" s="9"/>
      <c r="C868" s="9"/>
      <c r="D868" s="39"/>
    </row>
    <row r="869" spans="1:4">
      <c r="A869" s="9"/>
      <c r="B869" s="9"/>
      <c r="C869" s="9"/>
      <c r="D869" s="39"/>
    </row>
    <row r="870" spans="1:4">
      <c r="A870" s="9"/>
      <c r="B870" s="9"/>
      <c r="C870" s="9"/>
      <c r="D870" s="39"/>
    </row>
    <row r="871" spans="1:4">
      <c r="A871" s="9"/>
      <c r="B871" s="9"/>
      <c r="C871" s="9"/>
      <c r="D871" s="39"/>
    </row>
    <row r="872" spans="1:4">
      <c r="A872" s="9"/>
      <c r="B872" s="9"/>
      <c r="C872" s="9"/>
      <c r="D872" s="39"/>
    </row>
    <row r="873" spans="1:4">
      <c r="A873" s="9"/>
      <c r="B873" s="9"/>
      <c r="C873" s="9"/>
      <c r="D873" s="39"/>
    </row>
    <row r="874" spans="1:4">
      <c r="A874" s="9"/>
      <c r="B874" s="9"/>
      <c r="C874" s="9"/>
      <c r="D874" s="39"/>
    </row>
    <row r="875" spans="1:4">
      <c r="A875" s="9"/>
      <c r="B875" s="9"/>
      <c r="C875" s="9"/>
      <c r="D875" s="39"/>
    </row>
    <row r="876" spans="1:4">
      <c r="A876" s="9"/>
      <c r="B876" s="9"/>
      <c r="C876" s="9"/>
      <c r="D876" s="39"/>
    </row>
    <row r="877" spans="1:4">
      <c r="A877" s="9"/>
      <c r="B877" s="9"/>
      <c r="C877" s="9"/>
      <c r="D877" s="39"/>
    </row>
    <row r="878" spans="1:4">
      <c r="A878" s="9"/>
      <c r="B878" s="9"/>
      <c r="C878" s="9"/>
      <c r="D878" s="39"/>
    </row>
    <row r="879" spans="1:4">
      <c r="A879" s="9"/>
      <c r="B879" s="9"/>
      <c r="C879" s="9"/>
      <c r="D879" s="39"/>
    </row>
    <row r="880" spans="1:4">
      <c r="A880" s="9"/>
      <c r="B880" s="9"/>
      <c r="C880" s="9"/>
      <c r="D880" s="39"/>
    </row>
    <row r="881" spans="1:4">
      <c r="A881" s="9"/>
      <c r="B881" s="9"/>
      <c r="C881" s="9"/>
      <c r="D881" s="39"/>
    </row>
    <row r="882" spans="1:4">
      <c r="A882" s="9"/>
      <c r="B882" s="9"/>
      <c r="C882" s="9"/>
      <c r="D882" s="39"/>
    </row>
    <row r="883" spans="1:4">
      <c r="A883" s="9"/>
      <c r="B883" s="9"/>
      <c r="C883" s="9"/>
      <c r="D883" s="39"/>
    </row>
    <row r="884" spans="1:4">
      <c r="A884" s="9"/>
      <c r="B884" s="9"/>
      <c r="C884" s="9"/>
      <c r="D884" s="39"/>
    </row>
    <row r="885" spans="1:4">
      <c r="A885" s="9"/>
      <c r="B885" s="9"/>
      <c r="C885" s="9"/>
      <c r="D885" s="39"/>
    </row>
    <row r="886" spans="1:4">
      <c r="A886" s="9"/>
      <c r="B886" s="9"/>
      <c r="C886" s="9"/>
      <c r="D886" s="39"/>
    </row>
    <row r="887" spans="1:4">
      <c r="A887" s="9"/>
      <c r="B887" s="9"/>
      <c r="C887" s="9"/>
      <c r="D887" s="39"/>
    </row>
    <row r="888" spans="1:4">
      <c r="A888" s="9"/>
      <c r="B888" s="9"/>
      <c r="C888" s="9"/>
      <c r="D888" s="39"/>
    </row>
    <row r="889" spans="1:4">
      <c r="A889" s="9"/>
      <c r="B889" s="9"/>
      <c r="C889" s="9"/>
      <c r="D889" s="39"/>
    </row>
    <row r="890" spans="1:4">
      <c r="A890" s="9"/>
      <c r="B890" s="9"/>
      <c r="C890" s="9"/>
      <c r="D890" s="39"/>
    </row>
    <row r="891" spans="1:4">
      <c r="A891" s="9"/>
      <c r="B891" s="9"/>
      <c r="C891" s="9"/>
      <c r="D891" s="39"/>
    </row>
    <row r="892" spans="1:4">
      <c r="A892" s="9"/>
      <c r="B892" s="9"/>
      <c r="C892" s="9"/>
      <c r="D892" s="39"/>
    </row>
    <row r="893" spans="1:4">
      <c r="A893" s="9"/>
      <c r="B893" s="9"/>
      <c r="C893" s="9"/>
      <c r="D893" s="39"/>
    </row>
    <row r="894" spans="1:4">
      <c r="A894" s="9"/>
      <c r="B894" s="9"/>
      <c r="C894" s="9"/>
      <c r="D894" s="39"/>
    </row>
    <row r="895" spans="1:4">
      <c r="A895" s="9"/>
      <c r="B895" s="9"/>
      <c r="C895" s="9"/>
      <c r="D895" s="39"/>
    </row>
    <row r="896" spans="1:4">
      <c r="A896" s="9"/>
      <c r="B896" s="9"/>
      <c r="C896" s="9"/>
      <c r="D896" s="39"/>
    </row>
    <row r="897" spans="1:4">
      <c r="A897" s="9"/>
      <c r="B897" s="9"/>
      <c r="C897" s="9"/>
      <c r="D897" s="39"/>
    </row>
    <row r="898" spans="1:4">
      <c r="A898" s="9"/>
      <c r="B898" s="9"/>
      <c r="C898" s="9"/>
      <c r="D898" s="39"/>
    </row>
    <row r="899" spans="1:4">
      <c r="A899" s="9"/>
      <c r="B899" s="9"/>
      <c r="C899" s="9"/>
      <c r="D899" s="39"/>
    </row>
    <row r="900" spans="1:4">
      <c r="A900" s="9"/>
      <c r="B900" s="9"/>
      <c r="C900" s="9"/>
      <c r="D900" s="39"/>
    </row>
    <row r="901" spans="1:4">
      <c r="A901" s="9"/>
      <c r="B901" s="9"/>
      <c r="C901" s="9"/>
      <c r="D901" s="39"/>
    </row>
    <row r="902" spans="1:4">
      <c r="A902" s="9"/>
      <c r="B902" s="9"/>
      <c r="C902" s="9"/>
      <c r="D902" s="39"/>
    </row>
    <row r="903" spans="1:4">
      <c r="A903" s="9"/>
      <c r="B903" s="9"/>
      <c r="C903" s="9"/>
      <c r="D903" s="39"/>
    </row>
    <row r="904" spans="1:4">
      <c r="A904" s="9"/>
      <c r="B904" s="9"/>
      <c r="C904" s="9"/>
      <c r="D904" s="39"/>
    </row>
    <row r="905" spans="1:4">
      <c r="A905" s="9"/>
      <c r="B905" s="9"/>
      <c r="C905" s="9"/>
      <c r="D905" s="39"/>
    </row>
    <row r="906" spans="1:4">
      <c r="A906" s="9"/>
      <c r="B906" s="9"/>
      <c r="C906" s="9"/>
      <c r="D906" s="39"/>
    </row>
    <row r="907" spans="1:4">
      <c r="A907" s="9"/>
      <c r="B907" s="9"/>
      <c r="C907" s="9"/>
      <c r="D907" s="39"/>
    </row>
    <row r="908" spans="1:4">
      <c r="A908" s="9"/>
      <c r="B908" s="9"/>
      <c r="C908" s="9"/>
      <c r="D908" s="39"/>
    </row>
    <row r="909" spans="1:4">
      <c r="A909" s="9"/>
      <c r="B909" s="9"/>
      <c r="C909" s="9"/>
      <c r="D909" s="39"/>
    </row>
    <row r="910" spans="1:4">
      <c r="A910" s="9"/>
      <c r="B910" s="9"/>
      <c r="C910" s="9"/>
      <c r="D910" s="39"/>
    </row>
    <row r="911" spans="1:4">
      <c r="A911" s="9"/>
      <c r="B911" s="9"/>
      <c r="C911" s="9"/>
      <c r="D911" s="39"/>
    </row>
    <row r="912" spans="1:4">
      <c r="A912" s="9"/>
      <c r="B912" s="9"/>
      <c r="C912" s="9"/>
      <c r="D912" s="39"/>
    </row>
    <row r="913" spans="1:4">
      <c r="A913" s="9"/>
      <c r="B913" s="9"/>
      <c r="C913" s="9"/>
      <c r="D913" s="39"/>
    </row>
    <row r="914" spans="1:4">
      <c r="A914" s="9"/>
      <c r="B914" s="9"/>
      <c r="C914" s="9"/>
      <c r="D914" s="39"/>
    </row>
    <row r="915" spans="1:4">
      <c r="A915" s="9"/>
      <c r="B915" s="9"/>
      <c r="C915" s="9"/>
      <c r="D915" s="39"/>
    </row>
    <row r="916" spans="1:4">
      <c r="A916" s="9"/>
      <c r="B916" s="9"/>
      <c r="C916" s="9"/>
      <c r="D916" s="39"/>
    </row>
    <row r="917" spans="1:4">
      <c r="A917" s="9"/>
      <c r="B917" s="9"/>
      <c r="C917" s="9"/>
      <c r="D917" s="39"/>
    </row>
    <row r="918" spans="1:4">
      <c r="A918" s="9"/>
      <c r="B918" s="9"/>
      <c r="C918" s="9"/>
      <c r="D918" s="39"/>
    </row>
    <row r="919" spans="1:4">
      <c r="A919" s="9"/>
      <c r="B919" s="9"/>
      <c r="C919" s="9"/>
      <c r="D919" s="39"/>
    </row>
    <row r="920" spans="1:4">
      <c r="A920" s="9"/>
      <c r="B920" s="9"/>
      <c r="C920" s="9"/>
      <c r="D920" s="39"/>
    </row>
    <row r="921" spans="1:4">
      <c r="A921" s="9"/>
      <c r="B921" s="9"/>
      <c r="C921" s="9"/>
      <c r="D921" s="39"/>
    </row>
    <row r="922" spans="1:4">
      <c r="A922" s="9"/>
      <c r="B922" s="9"/>
      <c r="C922" s="9"/>
      <c r="D922" s="39"/>
    </row>
    <row r="923" spans="1:4">
      <c r="A923" s="9"/>
      <c r="B923" s="9"/>
      <c r="C923" s="9"/>
      <c r="D923" s="39"/>
    </row>
    <row r="924" spans="1:4">
      <c r="A924" s="9"/>
      <c r="B924" s="9"/>
      <c r="C924" s="9"/>
      <c r="D924" s="39"/>
    </row>
    <row r="925" spans="1:4">
      <c r="A925" s="9"/>
      <c r="B925" s="9"/>
      <c r="C925" s="9"/>
      <c r="D925" s="39"/>
    </row>
    <row r="926" spans="1:4">
      <c r="A926" s="9"/>
      <c r="B926" s="9"/>
      <c r="C926" s="9"/>
      <c r="D926" s="39"/>
    </row>
    <row r="927" spans="1:4">
      <c r="A927" s="9"/>
      <c r="B927" s="9"/>
      <c r="C927" s="9"/>
      <c r="D927" s="39"/>
    </row>
    <row r="928" spans="1:4">
      <c r="A928" s="9"/>
      <c r="B928" s="9"/>
      <c r="C928" s="9"/>
      <c r="D928" s="39"/>
    </row>
    <row r="929" spans="1:4">
      <c r="A929" s="9"/>
      <c r="B929" s="9"/>
      <c r="C929" s="9"/>
      <c r="D929" s="39"/>
    </row>
    <row r="930" spans="1:4">
      <c r="A930" s="9"/>
      <c r="B930" s="9"/>
      <c r="C930" s="9"/>
      <c r="D930" s="39"/>
    </row>
    <row r="931" spans="1:4">
      <c r="A931" s="9"/>
      <c r="B931" s="9"/>
      <c r="C931" s="9"/>
      <c r="D931" s="39"/>
    </row>
    <row r="932" spans="1:4">
      <c r="A932" s="9"/>
      <c r="B932" s="9"/>
      <c r="C932" s="9"/>
      <c r="D932" s="39"/>
    </row>
    <row r="933" spans="1:4">
      <c r="A933" s="9"/>
      <c r="B933" s="9"/>
      <c r="C933" s="9"/>
      <c r="D933" s="39"/>
    </row>
    <row r="934" spans="1:4">
      <c r="A934" s="9"/>
      <c r="B934" s="9"/>
      <c r="C934" s="9"/>
      <c r="D934" s="39"/>
    </row>
    <row r="935" spans="1:4">
      <c r="A935" s="9"/>
      <c r="B935" s="9"/>
      <c r="C935" s="9"/>
      <c r="D935" s="39"/>
    </row>
    <row r="936" spans="1:4">
      <c r="A936" s="9"/>
      <c r="B936" s="9"/>
      <c r="C936" s="9"/>
      <c r="D936" s="39"/>
    </row>
    <row r="937" spans="1:4">
      <c r="A937" s="9"/>
      <c r="B937" s="9"/>
      <c r="C937" s="9"/>
      <c r="D937" s="39"/>
    </row>
    <row r="938" spans="1:4">
      <c r="A938" s="9"/>
      <c r="B938" s="9"/>
      <c r="C938" s="9"/>
      <c r="D938" s="39"/>
    </row>
    <row r="939" spans="1:4">
      <c r="A939" s="9"/>
      <c r="B939" s="9"/>
      <c r="C939" s="9"/>
      <c r="D939" s="39"/>
    </row>
    <row r="940" spans="1:4">
      <c r="A940" s="9"/>
      <c r="B940" s="9"/>
      <c r="C940" s="9"/>
      <c r="D940" s="39"/>
    </row>
    <row r="941" spans="1:4">
      <c r="A941" s="9"/>
      <c r="B941" s="9"/>
      <c r="C941" s="9"/>
      <c r="D941" s="39"/>
    </row>
    <row r="942" spans="1:4">
      <c r="A942" s="9"/>
      <c r="B942" s="9"/>
      <c r="C942" s="9"/>
      <c r="D942" s="39"/>
    </row>
    <row r="943" spans="1:4">
      <c r="A943" s="9"/>
      <c r="B943" s="9"/>
      <c r="C943" s="9"/>
      <c r="D943" s="9"/>
    </row>
    <row r="944" spans="1:4">
      <c r="A944" s="9"/>
      <c r="B944" s="9"/>
      <c r="C944" s="9"/>
      <c r="D944" s="39"/>
    </row>
    <row r="945" spans="1:4">
      <c r="A945" s="9"/>
      <c r="B945" s="9"/>
      <c r="C945" s="9"/>
      <c r="D945" s="39"/>
    </row>
    <row r="946" spans="1:4">
      <c r="A946" s="9"/>
      <c r="B946" s="9"/>
      <c r="C946" s="9"/>
      <c r="D946" s="39"/>
    </row>
    <row r="947" spans="1:4">
      <c r="A947" s="9"/>
      <c r="B947" s="9"/>
      <c r="C947" s="9"/>
      <c r="D947" s="39"/>
    </row>
    <row r="948" spans="1:4">
      <c r="A948" s="9"/>
      <c r="B948" s="9"/>
      <c r="C948" s="9"/>
      <c r="D948" s="39"/>
    </row>
    <row r="949" spans="1:4">
      <c r="A949" s="9"/>
      <c r="B949" s="9"/>
      <c r="C949" s="9"/>
      <c r="D949" s="39"/>
    </row>
    <row r="950" spans="1:4">
      <c r="A950" s="9"/>
      <c r="B950" s="9"/>
      <c r="C950" s="9"/>
      <c r="D950" s="39"/>
    </row>
    <row r="951" spans="1:4">
      <c r="A951" s="9"/>
      <c r="B951" s="9"/>
      <c r="C951" s="9"/>
      <c r="D951" s="39"/>
    </row>
    <row r="952" spans="1:4">
      <c r="A952" s="9"/>
      <c r="B952" s="9"/>
      <c r="C952" s="9"/>
      <c r="D952" s="39"/>
    </row>
    <row r="953" spans="1:4">
      <c r="A953" s="9"/>
      <c r="B953" s="9"/>
      <c r="C953" s="9"/>
      <c r="D953" s="39"/>
    </row>
    <row r="954" spans="1:4">
      <c r="A954" s="9"/>
      <c r="B954" s="9"/>
      <c r="C954" s="9"/>
      <c r="D954" s="39"/>
    </row>
    <row r="955" spans="1:4">
      <c r="A955" s="9"/>
      <c r="B955" s="9"/>
      <c r="C955" s="9"/>
      <c r="D955" s="39"/>
    </row>
    <row r="956" spans="1:4">
      <c r="A956" s="9"/>
      <c r="B956" s="9"/>
      <c r="C956" s="9"/>
      <c r="D956" s="9"/>
    </row>
    <row r="957" spans="1:4">
      <c r="A957" s="9"/>
      <c r="B957" s="9"/>
      <c r="C957" s="9"/>
      <c r="D957" s="9"/>
    </row>
    <row r="958" spans="1:4">
      <c r="A958" s="9"/>
      <c r="B958" s="9"/>
      <c r="C958" s="9"/>
      <c r="D958" s="9"/>
    </row>
    <row r="959" spans="1:4">
      <c r="A959" s="9"/>
      <c r="B959" s="9"/>
      <c r="C959" s="9"/>
      <c r="D959" s="9"/>
    </row>
    <row r="960" spans="1:4">
      <c r="A960" s="9"/>
      <c r="B960" s="9"/>
      <c r="C960" s="9"/>
      <c r="D960" s="9"/>
    </row>
    <row r="961" spans="1:4">
      <c r="A961" s="9"/>
      <c r="B961" s="9"/>
      <c r="C961" s="9"/>
      <c r="D961" s="9"/>
    </row>
    <row r="962" spans="1:4">
      <c r="A962" s="9"/>
      <c r="B962" s="9"/>
      <c r="C962" s="9"/>
      <c r="D962" s="9"/>
    </row>
    <row r="963" spans="1:4">
      <c r="A963" s="9"/>
      <c r="B963" s="9"/>
      <c r="C963" s="9"/>
      <c r="D963" s="9"/>
    </row>
    <row r="964" spans="1:4">
      <c r="A964" s="9"/>
      <c r="B964" s="9"/>
      <c r="C964" s="9"/>
      <c r="D964" s="9"/>
    </row>
    <row r="965" spans="1:4">
      <c r="A965" s="9"/>
      <c r="B965" s="9"/>
      <c r="C965" s="9"/>
      <c r="D965" s="9"/>
    </row>
    <row r="966" spans="1:4">
      <c r="A966" s="9"/>
      <c r="B966" s="9"/>
      <c r="C966" s="9"/>
      <c r="D966" s="9"/>
    </row>
    <row r="967" spans="1:4">
      <c r="A967" s="9"/>
      <c r="B967" s="9"/>
      <c r="C967" s="9"/>
      <c r="D967" s="9"/>
    </row>
    <row r="968" spans="1:4">
      <c r="A968" s="9"/>
      <c r="B968" s="9"/>
      <c r="C968" s="9"/>
      <c r="D968" s="9"/>
    </row>
    <row r="969" spans="1:4">
      <c r="A969" s="9"/>
      <c r="B969" s="9"/>
      <c r="C969" s="9"/>
      <c r="D969" s="9"/>
    </row>
    <row r="970" spans="1:4">
      <c r="A970" s="9"/>
      <c r="B970" s="9"/>
      <c r="C970" s="9"/>
      <c r="D970" s="9"/>
    </row>
    <row r="971" spans="1:4">
      <c r="A971" s="9"/>
      <c r="B971" s="9"/>
      <c r="C971" s="9"/>
      <c r="D971" s="9"/>
    </row>
    <row r="972" spans="1:4">
      <c r="A972" s="9"/>
      <c r="B972" s="9"/>
      <c r="C972" s="9"/>
      <c r="D972" s="9"/>
    </row>
    <row r="973" spans="1:4">
      <c r="A973" s="9"/>
      <c r="B973" s="9"/>
      <c r="C973" s="9"/>
      <c r="D973" s="9"/>
    </row>
    <row r="974" spans="1:4">
      <c r="A974" s="9"/>
      <c r="B974" s="9"/>
      <c r="C974" s="9"/>
      <c r="D974" s="9"/>
    </row>
    <row r="975" spans="1:4">
      <c r="A975" s="9"/>
      <c r="B975" s="9"/>
      <c r="C975" s="9"/>
      <c r="D975" s="9"/>
    </row>
    <row r="976" spans="1:4">
      <c r="A976" s="9"/>
      <c r="B976" s="9"/>
      <c r="C976" s="9"/>
      <c r="D976" s="9"/>
    </row>
    <row r="977" spans="1:4">
      <c r="A977" s="9"/>
      <c r="B977" s="9"/>
      <c r="C977" s="9"/>
      <c r="D977" s="9"/>
    </row>
    <row r="978" spans="1:4">
      <c r="A978" s="9"/>
      <c r="B978" s="9"/>
      <c r="C978" s="9"/>
      <c r="D978" s="9"/>
    </row>
    <row r="979" spans="1:4">
      <c r="A979" s="9"/>
      <c r="B979" s="9"/>
      <c r="C979" s="9"/>
      <c r="D979" s="9"/>
    </row>
    <row r="980" spans="1:4">
      <c r="A980" s="9"/>
      <c r="B980" s="9"/>
      <c r="C980" s="9"/>
      <c r="D980" s="9"/>
    </row>
    <row r="981" spans="1:4">
      <c r="A981" s="9"/>
      <c r="B981" s="9"/>
      <c r="C981" s="9"/>
      <c r="D981" s="9"/>
    </row>
    <row r="982" spans="1:4">
      <c r="A982" s="9"/>
      <c r="B982" s="9"/>
      <c r="C982" s="9"/>
      <c r="D982" s="9"/>
    </row>
    <row r="983" spans="1:4">
      <c r="A983" s="9"/>
      <c r="B983" s="9"/>
      <c r="C983" s="9"/>
      <c r="D983" s="9"/>
    </row>
    <row r="984" spans="1:4">
      <c r="A984" s="9"/>
      <c r="B984" s="9"/>
      <c r="C984" s="9"/>
      <c r="D984" s="9"/>
    </row>
    <row r="985" spans="1:4">
      <c r="A985" s="9"/>
      <c r="B985" s="9"/>
      <c r="C985" s="9"/>
      <c r="D985" s="9"/>
    </row>
    <row r="986" spans="1:4">
      <c r="A986" s="9"/>
      <c r="B986" s="9"/>
      <c r="C986" s="9"/>
      <c r="D986" s="9"/>
    </row>
    <row r="987" spans="1:4">
      <c r="A987" s="9"/>
      <c r="B987" s="9"/>
      <c r="C987" s="9"/>
      <c r="D987" s="9"/>
    </row>
    <row r="988" spans="1:4">
      <c r="A988" s="9"/>
      <c r="B988" s="9"/>
      <c r="C988" s="9"/>
      <c r="D988" s="9"/>
    </row>
    <row r="989" spans="1:4">
      <c r="A989" s="9"/>
      <c r="B989" s="9"/>
      <c r="C989" s="9"/>
      <c r="D989" s="9"/>
    </row>
    <row r="990" spans="1:4">
      <c r="A990" s="9"/>
      <c r="B990" s="9"/>
      <c r="C990" s="9"/>
      <c r="D990" s="9"/>
    </row>
    <row r="991" spans="1:4">
      <c r="A991" s="9"/>
      <c r="B991" s="9"/>
      <c r="C991" s="9"/>
      <c r="D991" s="9"/>
    </row>
    <row r="992" spans="1:4">
      <c r="A992" s="9"/>
      <c r="B992" s="9"/>
      <c r="C992" s="9"/>
      <c r="D992" s="9"/>
    </row>
    <row r="993" spans="1:4">
      <c r="A993" s="9"/>
      <c r="B993" s="9"/>
      <c r="C993" s="9"/>
      <c r="D993" s="9"/>
    </row>
    <row r="994" spans="1:4">
      <c r="A994" s="9"/>
      <c r="B994" s="9"/>
      <c r="C994" s="9"/>
      <c r="D994" s="9"/>
    </row>
    <row r="995" spans="1:4">
      <c r="A995" s="9"/>
      <c r="B995" s="9"/>
      <c r="C995" s="9"/>
      <c r="D995" s="9"/>
    </row>
    <row r="996" spans="1:4">
      <c r="A996" s="9"/>
      <c r="B996" s="9"/>
      <c r="C996" s="9"/>
      <c r="D996" s="9"/>
    </row>
    <row r="997" spans="1:4">
      <c r="A997" s="9"/>
      <c r="B997" s="9"/>
      <c r="C997" s="9"/>
      <c r="D997" s="39"/>
    </row>
    <row r="998" spans="1:4">
      <c r="A998" s="9"/>
      <c r="B998" s="9"/>
      <c r="C998" s="9"/>
      <c r="D998" s="39"/>
    </row>
    <row r="999" spans="1:4">
      <c r="A999" s="9"/>
      <c r="B999" s="9"/>
      <c r="C999" s="9"/>
      <c r="D999" s="39"/>
    </row>
    <row r="1000" spans="1:4">
      <c r="A1000" s="9"/>
      <c r="B1000" s="9"/>
      <c r="C1000" s="9"/>
      <c r="D1000" s="39"/>
    </row>
    <row r="1001" spans="1:4">
      <c r="A1001" s="9"/>
      <c r="B1001" s="9"/>
      <c r="C1001" s="9"/>
      <c r="D1001" s="39"/>
    </row>
    <row r="1002" spans="1:4">
      <c r="A1002" s="9"/>
      <c r="B1002" s="9"/>
      <c r="C1002" s="9"/>
      <c r="D1002" s="39"/>
    </row>
    <row r="1003" spans="1:4">
      <c r="A1003" s="9"/>
      <c r="B1003" s="9"/>
      <c r="C1003" s="9"/>
      <c r="D1003" s="39"/>
    </row>
    <row r="1004" spans="1:4">
      <c r="A1004" s="9"/>
      <c r="B1004" s="9"/>
      <c r="C1004" s="9"/>
      <c r="D1004" s="39"/>
    </row>
    <row r="1005" spans="1:4">
      <c r="A1005" s="9"/>
      <c r="B1005" s="9"/>
      <c r="C1005" s="9"/>
      <c r="D1005" s="39"/>
    </row>
    <row r="1006" spans="1:4">
      <c r="A1006" s="9"/>
      <c r="B1006" s="9"/>
      <c r="C1006" s="9"/>
      <c r="D1006" s="39"/>
    </row>
    <row r="1007" spans="1:4">
      <c r="A1007" s="9"/>
      <c r="B1007" s="9"/>
      <c r="C1007" s="9"/>
      <c r="D1007" s="39"/>
    </row>
    <row r="1008" spans="1:4">
      <c r="A1008" s="9"/>
      <c r="B1008" s="9"/>
      <c r="C1008" s="9"/>
      <c r="D1008" s="39"/>
    </row>
    <row r="1009" spans="1:4">
      <c r="A1009" s="9"/>
      <c r="B1009" s="9"/>
      <c r="C1009" s="9"/>
      <c r="D1009" s="39"/>
    </row>
    <row r="1010" spans="1:4">
      <c r="A1010" s="9"/>
      <c r="B1010" s="9"/>
      <c r="C1010" s="9"/>
      <c r="D1010" s="9"/>
    </row>
    <row r="1011" spans="1:4">
      <c r="A1011" s="9"/>
      <c r="B1011" s="9"/>
      <c r="C1011" s="9"/>
      <c r="D1011" s="39"/>
    </row>
    <row r="1012" spans="1:4">
      <c r="A1012" s="9"/>
      <c r="B1012" s="9"/>
      <c r="C1012" s="9"/>
      <c r="D1012" s="39"/>
    </row>
    <row r="1013" spans="1:4">
      <c r="A1013" s="9"/>
      <c r="B1013" s="9"/>
      <c r="C1013" s="9"/>
      <c r="D1013" s="39"/>
    </row>
    <row r="1014" spans="1:4">
      <c r="A1014" s="9"/>
      <c r="B1014" s="9"/>
      <c r="C1014" s="9"/>
      <c r="D1014" s="39"/>
    </row>
    <row r="1015" spans="1:4">
      <c r="A1015" s="9"/>
      <c r="B1015" s="9"/>
      <c r="C1015" s="9"/>
      <c r="D1015" s="39"/>
    </row>
    <row r="1016" spans="1:4">
      <c r="A1016" s="9"/>
      <c r="B1016" s="9"/>
      <c r="C1016" s="9"/>
      <c r="D1016" s="39"/>
    </row>
    <row r="1017" spans="1:4">
      <c r="A1017" s="9"/>
      <c r="B1017" s="9"/>
      <c r="C1017" s="9"/>
      <c r="D1017" s="39"/>
    </row>
    <row r="1018" spans="1:4">
      <c r="A1018" s="9"/>
      <c r="B1018" s="9"/>
      <c r="C1018" s="9"/>
      <c r="D1018" s="39"/>
    </row>
    <row r="1019" spans="1:4">
      <c r="A1019" s="9"/>
      <c r="B1019" s="9"/>
      <c r="C1019" s="9"/>
      <c r="D1019" s="39"/>
    </row>
    <row r="1020" spans="1:4">
      <c r="A1020" s="9"/>
      <c r="B1020" s="9"/>
      <c r="C1020" s="9"/>
      <c r="D1020" s="39"/>
    </row>
    <row r="1021" spans="1:4">
      <c r="A1021" s="9"/>
      <c r="B1021" s="9"/>
      <c r="C1021" s="9"/>
      <c r="D1021" s="39"/>
    </row>
    <row r="1022" spans="1:4">
      <c r="A1022" s="9"/>
      <c r="B1022" s="9"/>
      <c r="C1022" s="9"/>
      <c r="D1022" s="39"/>
    </row>
    <row r="1023" spans="1:4">
      <c r="A1023" s="9"/>
      <c r="B1023" s="9"/>
      <c r="C1023" s="9"/>
      <c r="D1023" s="39"/>
    </row>
    <row r="1024" spans="1:4">
      <c r="A1024" s="9"/>
      <c r="B1024" s="9"/>
      <c r="C1024" s="9"/>
      <c r="D1024" s="9"/>
    </row>
    <row r="1025" spans="1:4">
      <c r="A1025" s="9"/>
      <c r="B1025" s="9"/>
      <c r="C1025" s="9"/>
      <c r="D1025" s="39"/>
    </row>
    <row r="1026" spans="1:4">
      <c r="A1026" s="9"/>
      <c r="B1026" s="9"/>
      <c r="C1026" s="9"/>
      <c r="D1026" s="39"/>
    </row>
    <row r="1027" spans="1:4">
      <c r="A1027" s="9"/>
      <c r="B1027" s="9"/>
      <c r="C1027" s="9"/>
      <c r="D1027" s="39"/>
    </row>
    <row r="1028" spans="1:4">
      <c r="A1028" s="9"/>
      <c r="B1028" s="9"/>
      <c r="C1028" s="9"/>
      <c r="D1028" s="39"/>
    </row>
    <row r="1029" spans="1:4">
      <c r="A1029" s="9"/>
      <c r="B1029" s="9"/>
      <c r="C1029" s="9"/>
      <c r="D1029" s="39"/>
    </row>
    <row r="1030" spans="1:4">
      <c r="A1030" s="9"/>
      <c r="B1030" s="9"/>
      <c r="C1030" s="9"/>
      <c r="D1030" s="39"/>
    </row>
    <row r="1031" spans="1:4">
      <c r="A1031" s="9"/>
      <c r="B1031" s="9"/>
      <c r="C1031" s="9"/>
      <c r="D1031" s="39"/>
    </row>
    <row r="1032" spans="1:4">
      <c r="A1032" s="9"/>
      <c r="B1032" s="9"/>
      <c r="C1032" s="9"/>
      <c r="D1032" s="39"/>
    </row>
    <row r="1033" spans="1:4">
      <c r="A1033" s="9"/>
      <c r="B1033" s="9"/>
      <c r="C1033" s="9"/>
      <c r="D1033" s="39"/>
    </row>
    <row r="1034" spans="1:4">
      <c r="A1034" s="9"/>
      <c r="B1034" s="9"/>
      <c r="C1034" s="9"/>
      <c r="D1034" s="39"/>
    </row>
    <row r="1035" spans="1:4">
      <c r="A1035" s="9"/>
      <c r="B1035" s="9"/>
      <c r="C1035" s="9"/>
      <c r="D1035" s="39"/>
    </row>
    <row r="1036" spans="1:4">
      <c r="A1036" s="9"/>
      <c r="B1036" s="9"/>
      <c r="C1036" s="9"/>
      <c r="D1036" s="39"/>
    </row>
    <row r="1037" spans="1:4">
      <c r="A1037" s="9"/>
      <c r="B1037" s="9"/>
      <c r="C1037" s="9"/>
      <c r="D1037" s="39"/>
    </row>
    <row r="1038" spans="1:4">
      <c r="A1038" s="9"/>
      <c r="B1038" s="9"/>
      <c r="C1038" s="9"/>
      <c r="D1038" s="9"/>
    </row>
    <row r="1039" spans="1:4">
      <c r="A1039" s="9"/>
      <c r="B1039" s="9"/>
      <c r="C1039" s="9"/>
      <c r="D1039" s="39"/>
    </row>
    <row r="1040" spans="1:4">
      <c r="A1040" s="9"/>
      <c r="B1040" s="9"/>
      <c r="C1040" s="9"/>
      <c r="D1040" s="39"/>
    </row>
    <row r="1041" spans="1:4">
      <c r="A1041" s="9"/>
      <c r="B1041" s="9"/>
      <c r="C1041" s="9"/>
      <c r="D1041" s="39"/>
    </row>
    <row r="1042" spans="1:4">
      <c r="A1042" s="9"/>
      <c r="B1042" s="9"/>
      <c r="C1042" s="9"/>
      <c r="D1042" s="39"/>
    </row>
    <row r="1043" spans="1:4">
      <c r="A1043" s="9"/>
      <c r="B1043" s="9"/>
      <c r="C1043" s="9"/>
      <c r="D1043" s="39"/>
    </row>
    <row r="1044" spans="1:4">
      <c r="A1044" s="9"/>
      <c r="B1044" s="9"/>
      <c r="C1044" s="9"/>
      <c r="D1044" s="39"/>
    </row>
    <row r="1045" spans="1:4">
      <c r="A1045" s="9"/>
      <c r="B1045" s="9"/>
      <c r="C1045" s="9"/>
      <c r="D1045" s="39"/>
    </row>
    <row r="1046" spans="1:4">
      <c r="A1046" s="9"/>
      <c r="B1046" s="9"/>
      <c r="C1046" s="9"/>
      <c r="D1046" s="39"/>
    </row>
    <row r="1047" spans="1:4">
      <c r="A1047" s="9"/>
      <c r="B1047" s="9"/>
      <c r="C1047" s="9"/>
      <c r="D1047" s="39"/>
    </row>
    <row r="1048" spans="1:4">
      <c r="A1048" s="9"/>
      <c r="B1048" s="9"/>
      <c r="C1048" s="9"/>
      <c r="D1048" s="39"/>
    </row>
    <row r="1049" spans="1:4">
      <c r="A1049" s="9"/>
      <c r="B1049" s="9"/>
      <c r="C1049" s="9"/>
      <c r="D1049" s="39"/>
    </row>
    <row r="1050" spans="1:4">
      <c r="A1050" s="9"/>
      <c r="B1050" s="9"/>
      <c r="C1050" s="9"/>
      <c r="D1050" s="39"/>
    </row>
    <row r="1051" spans="1:4">
      <c r="A1051" s="9"/>
      <c r="B1051" s="9"/>
      <c r="C1051" s="9"/>
      <c r="D1051" s="39"/>
    </row>
    <row r="1052" spans="1:4">
      <c r="A1052" s="9"/>
      <c r="B1052" s="9"/>
      <c r="C1052" s="9"/>
      <c r="D1052" s="9"/>
    </row>
    <row r="1053" spans="1:4">
      <c r="A1053" s="9"/>
      <c r="B1053" s="9"/>
      <c r="C1053" s="9"/>
      <c r="D1053" s="39"/>
    </row>
    <row r="1054" spans="1:4">
      <c r="A1054" s="9"/>
      <c r="B1054" s="9"/>
      <c r="C1054" s="9"/>
      <c r="D1054" s="39"/>
    </row>
    <row r="1055" spans="1:4">
      <c r="A1055" s="9"/>
      <c r="B1055" s="9"/>
      <c r="C1055" s="9"/>
      <c r="D1055" s="39"/>
    </row>
    <row r="1056" spans="1:4">
      <c r="A1056" s="9"/>
      <c r="B1056" s="9"/>
      <c r="C1056" s="9"/>
      <c r="D1056" s="39"/>
    </row>
    <row r="1057" spans="1:4">
      <c r="A1057" s="9"/>
      <c r="B1057" s="9"/>
      <c r="C1057" s="9"/>
      <c r="D1057" s="39"/>
    </row>
    <row r="1058" spans="1:4">
      <c r="A1058" s="9"/>
      <c r="B1058" s="9"/>
      <c r="C1058" s="9"/>
      <c r="D1058" s="39"/>
    </row>
    <row r="1059" spans="1:4">
      <c r="A1059" s="9"/>
      <c r="B1059" s="9"/>
      <c r="C1059" s="9"/>
      <c r="D1059" s="39"/>
    </row>
    <row r="1060" spans="1:4">
      <c r="A1060" s="9"/>
      <c r="B1060" s="9"/>
      <c r="C1060" s="9"/>
      <c r="D1060" s="39"/>
    </row>
    <row r="1061" spans="1:4">
      <c r="A1061" s="9"/>
      <c r="B1061" s="9"/>
      <c r="C1061" s="9"/>
      <c r="D1061" s="39"/>
    </row>
    <row r="1062" spans="1:4">
      <c r="A1062" s="9"/>
      <c r="B1062" s="9"/>
      <c r="C1062" s="9"/>
      <c r="D1062" s="39"/>
    </row>
    <row r="1063" spans="1:4">
      <c r="A1063" s="9"/>
      <c r="B1063" s="9"/>
      <c r="C1063" s="9"/>
      <c r="D1063" s="39"/>
    </row>
    <row r="1064" spans="1:4">
      <c r="A1064" s="9"/>
      <c r="B1064" s="9"/>
      <c r="C1064" s="9"/>
      <c r="D1064" s="39"/>
    </row>
    <row r="1065" spans="1:4">
      <c r="A1065" s="9"/>
      <c r="B1065" s="9"/>
      <c r="C1065" s="9"/>
      <c r="D1065" s="9"/>
    </row>
    <row r="1066" spans="1:4">
      <c r="A1066" s="9"/>
      <c r="B1066" s="9"/>
      <c r="C1066" s="9"/>
      <c r="D1066" s="9"/>
    </row>
    <row r="1067" spans="1:4">
      <c r="A1067" s="9"/>
      <c r="B1067" s="9"/>
      <c r="C1067" s="9"/>
      <c r="D1067" s="39"/>
    </row>
    <row r="1068" spans="1:4">
      <c r="A1068" s="9"/>
      <c r="B1068" s="9"/>
      <c r="C1068" s="9"/>
      <c r="D1068" s="39"/>
    </row>
    <row r="1069" spans="1:4">
      <c r="A1069" s="9"/>
      <c r="B1069" s="9"/>
      <c r="C1069" s="9"/>
      <c r="D1069" s="39"/>
    </row>
    <row r="1070" spans="1:4">
      <c r="A1070" s="9"/>
      <c r="B1070" s="9"/>
      <c r="C1070" s="9"/>
      <c r="D1070" s="39"/>
    </row>
    <row r="1071" spans="1:4">
      <c r="A1071" s="9"/>
      <c r="B1071" s="9"/>
      <c r="C1071" s="9"/>
      <c r="D1071" s="39"/>
    </row>
    <row r="1072" spans="1:4">
      <c r="A1072" s="9"/>
      <c r="B1072" s="9"/>
      <c r="C1072" s="9"/>
      <c r="D1072" s="39"/>
    </row>
    <row r="1073" spans="1:4">
      <c r="A1073" s="9"/>
      <c r="B1073" s="9"/>
      <c r="C1073" s="9"/>
      <c r="D1073" s="39"/>
    </row>
    <row r="1074" spans="1:4">
      <c r="A1074" s="9"/>
      <c r="B1074" s="9"/>
      <c r="C1074" s="9"/>
      <c r="D1074" s="39"/>
    </row>
    <row r="1075" spans="1:4">
      <c r="A1075" s="9"/>
      <c r="B1075" s="9"/>
      <c r="C1075" s="9"/>
      <c r="D1075" s="39"/>
    </row>
    <row r="1076" spans="1:4">
      <c r="A1076" s="9"/>
      <c r="B1076" s="9"/>
      <c r="C1076" s="9"/>
      <c r="D1076" s="39"/>
    </row>
    <row r="1077" spans="1:4">
      <c r="A1077" s="9"/>
      <c r="B1077" s="9"/>
      <c r="C1077" s="9"/>
      <c r="D1077" s="39"/>
    </row>
    <row r="1078" spans="1:4">
      <c r="A1078" s="9"/>
      <c r="B1078" s="9"/>
      <c r="C1078" s="9"/>
      <c r="D1078" s="39"/>
    </row>
    <row r="1079" spans="1:4">
      <c r="A1079" s="9"/>
      <c r="B1079" s="9"/>
      <c r="C1079" s="9"/>
      <c r="D1079" s="9"/>
    </row>
    <row r="1080" spans="1:4">
      <c r="A1080" s="9"/>
      <c r="B1080" s="9"/>
      <c r="C1080" s="9"/>
      <c r="D1080" s="9"/>
    </row>
    <row r="1081" spans="1:4">
      <c r="A1081" s="9"/>
      <c r="B1081" s="9"/>
      <c r="C1081" s="9"/>
      <c r="D1081" s="39"/>
    </row>
    <row r="1082" spans="1:4">
      <c r="A1082" s="9"/>
      <c r="B1082" s="9"/>
      <c r="C1082" s="9"/>
      <c r="D1082" s="39"/>
    </row>
    <row r="1083" spans="1:4">
      <c r="A1083" s="9"/>
      <c r="B1083" s="9"/>
      <c r="C1083" s="9"/>
      <c r="D1083" s="39"/>
    </row>
    <row r="1084" spans="1:4">
      <c r="A1084" s="9"/>
      <c r="B1084" s="9"/>
      <c r="C1084" s="9"/>
      <c r="D1084" s="39"/>
    </row>
    <row r="1085" spans="1:4">
      <c r="A1085" s="9"/>
      <c r="B1085" s="9"/>
      <c r="C1085" s="9"/>
      <c r="D1085" s="39"/>
    </row>
    <row r="1086" spans="1:4">
      <c r="A1086" s="9"/>
      <c r="B1086" s="9"/>
      <c r="C1086" s="9"/>
      <c r="D1086" s="39"/>
    </row>
    <row r="1087" spans="1:4">
      <c r="A1087" s="9"/>
      <c r="B1087" s="9"/>
      <c r="C1087" s="9"/>
      <c r="D1087" s="39"/>
    </row>
    <row r="1088" spans="1:4">
      <c r="A1088" s="9"/>
      <c r="B1088" s="9"/>
      <c r="C1088" s="9"/>
      <c r="D1088" s="39"/>
    </row>
    <row r="1089" spans="1:4">
      <c r="A1089" s="9"/>
      <c r="B1089" s="9"/>
      <c r="C1089" s="9"/>
      <c r="D1089" s="39"/>
    </row>
    <row r="1090" spans="1:4">
      <c r="A1090" s="9"/>
      <c r="B1090" s="9"/>
      <c r="C1090" s="9"/>
      <c r="D1090" s="39"/>
    </row>
    <row r="1091" spans="1:4">
      <c r="A1091" s="9"/>
      <c r="B1091" s="9"/>
      <c r="C1091" s="9"/>
      <c r="D1091" s="39"/>
    </row>
    <row r="1092" spans="1:4">
      <c r="A1092" s="9"/>
      <c r="B1092" s="9"/>
      <c r="C1092" s="9"/>
      <c r="D1092" s="39"/>
    </row>
    <row r="1093" spans="1:4">
      <c r="A1093" s="9"/>
      <c r="B1093" s="9"/>
      <c r="C1093" s="9"/>
      <c r="D1093" s="9"/>
    </row>
    <row r="1094" spans="1:4">
      <c r="A1094" s="9"/>
      <c r="B1094" s="9"/>
      <c r="C1094" s="9"/>
      <c r="D1094" s="9"/>
    </row>
    <row r="1095" spans="1:4">
      <c r="A1095" s="9"/>
      <c r="B1095" s="9"/>
      <c r="C1095" s="9"/>
      <c r="D1095" s="39"/>
    </row>
    <row r="1096" spans="1:4">
      <c r="A1096" s="9"/>
      <c r="B1096" s="9"/>
      <c r="C1096" s="9"/>
      <c r="D1096" s="39"/>
    </row>
    <row r="1097" spans="1:4">
      <c r="A1097" s="9"/>
      <c r="B1097" s="9"/>
      <c r="C1097" s="9"/>
      <c r="D1097" s="39"/>
    </row>
    <row r="1098" spans="1:4">
      <c r="A1098" s="9"/>
      <c r="B1098" s="9"/>
      <c r="C1098" s="9"/>
      <c r="D1098" s="39"/>
    </row>
    <row r="1099" spans="1:4">
      <c r="A1099" s="9"/>
      <c r="B1099" s="9"/>
      <c r="C1099" s="9"/>
      <c r="D1099" s="39"/>
    </row>
    <row r="1100" spans="1:4">
      <c r="A1100" s="9"/>
      <c r="B1100" s="9"/>
      <c r="C1100" s="9"/>
      <c r="D1100" s="39"/>
    </row>
    <row r="1101" spans="1:4">
      <c r="A1101" s="9"/>
      <c r="B1101" s="9"/>
      <c r="C1101" s="9"/>
      <c r="D1101" s="39"/>
    </row>
    <row r="1102" spans="1:4">
      <c r="A1102" s="9"/>
      <c r="B1102" s="9"/>
      <c r="C1102" s="9"/>
      <c r="D1102" s="39"/>
    </row>
    <row r="1103" spans="1:4">
      <c r="A1103" s="9"/>
      <c r="B1103" s="9"/>
      <c r="C1103" s="9"/>
      <c r="D1103" s="39"/>
    </row>
    <row r="1104" spans="1:4">
      <c r="A1104" s="9"/>
      <c r="B1104" s="9"/>
      <c r="C1104" s="9"/>
      <c r="D1104" s="39"/>
    </row>
    <row r="1105" spans="1:4">
      <c r="A1105" s="9"/>
      <c r="B1105" s="9"/>
      <c r="C1105" s="9"/>
      <c r="D1105" s="39"/>
    </row>
    <row r="1106" spans="1:4">
      <c r="A1106" s="9"/>
      <c r="B1106" s="9"/>
      <c r="C1106" s="9"/>
      <c r="D1106" s="39"/>
    </row>
    <row r="1107" spans="1:4">
      <c r="A1107" s="9"/>
      <c r="B1107" s="9"/>
      <c r="C1107" s="9"/>
      <c r="D1107" s="9"/>
    </row>
    <row r="1108" spans="1:4">
      <c r="A1108" s="9"/>
      <c r="B1108" s="9"/>
      <c r="C1108" s="9"/>
      <c r="D1108" s="9"/>
    </row>
    <row r="1109" spans="1:4">
      <c r="A1109" s="9"/>
      <c r="B1109" s="9"/>
      <c r="C1109" s="9"/>
      <c r="D1109" s="39"/>
    </row>
    <row r="1110" spans="1:4">
      <c r="A1110" s="9"/>
      <c r="B1110" s="9"/>
      <c r="C1110" s="9"/>
      <c r="D1110" s="39"/>
    </row>
    <row r="1111" spans="1:4">
      <c r="A1111" s="9"/>
      <c r="B1111" s="9"/>
      <c r="C1111" s="9"/>
      <c r="D1111" s="39"/>
    </row>
    <row r="1112" spans="1:4">
      <c r="A1112" s="9"/>
      <c r="B1112" s="9"/>
      <c r="C1112" s="9"/>
      <c r="D1112" s="39"/>
    </row>
    <row r="1113" spans="1:4">
      <c r="A1113" s="9"/>
      <c r="B1113" s="9"/>
      <c r="C1113" s="9"/>
      <c r="D1113" s="39"/>
    </row>
    <row r="1114" spans="1:4">
      <c r="A1114" s="9"/>
      <c r="B1114" s="9"/>
      <c r="C1114" s="9"/>
      <c r="D1114" s="39"/>
    </row>
    <row r="1115" spans="1:4">
      <c r="A1115" s="9"/>
      <c r="B1115" s="9"/>
      <c r="C1115" s="9"/>
      <c r="D1115" s="39"/>
    </row>
    <row r="1116" spans="1:4">
      <c r="A1116" s="9"/>
      <c r="B1116" s="9"/>
      <c r="C1116" s="9"/>
      <c r="D1116" s="39"/>
    </row>
    <row r="1117" spans="1:4">
      <c r="A1117" s="9"/>
      <c r="B1117" s="9"/>
      <c r="C1117" s="9"/>
      <c r="D1117" s="39"/>
    </row>
    <row r="1118" spans="1:4">
      <c r="A1118" s="9"/>
      <c r="B1118" s="9"/>
      <c r="C1118" s="9"/>
      <c r="D1118" s="39"/>
    </row>
    <row r="1119" spans="1:4">
      <c r="A1119" s="9"/>
      <c r="B1119" s="9"/>
      <c r="C1119" s="9"/>
      <c r="D1119" s="39"/>
    </row>
    <row r="1120" spans="1:4">
      <c r="A1120" s="9"/>
      <c r="B1120" s="9"/>
      <c r="C1120" s="9"/>
      <c r="D1120" s="39"/>
    </row>
    <row r="1121" spans="1:4">
      <c r="A1121" s="9"/>
      <c r="B1121" s="9"/>
      <c r="C1121" s="9"/>
      <c r="D1121" s="39"/>
    </row>
    <row r="1122" spans="1:4">
      <c r="A1122" s="9"/>
      <c r="B1122" s="9"/>
      <c r="C1122" s="9"/>
      <c r="D1122" s="9"/>
    </row>
    <row r="1123" spans="1:4">
      <c r="A1123" s="9"/>
      <c r="B1123" s="9"/>
      <c r="C1123" s="9"/>
      <c r="D1123" s="39"/>
    </row>
    <row r="1124" spans="1:4">
      <c r="A1124" s="9"/>
      <c r="B1124" s="9"/>
      <c r="C1124" s="9"/>
      <c r="D1124" s="39"/>
    </row>
    <row r="1125" spans="1:4">
      <c r="A1125" s="9"/>
      <c r="B1125" s="9"/>
      <c r="C1125" s="9"/>
      <c r="D1125" s="39"/>
    </row>
    <row r="1126" spans="1:4">
      <c r="A1126" s="9"/>
      <c r="B1126" s="9"/>
      <c r="C1126" s="9"/>
      <c r="D1126" s="39"/>
    </row>
    <row r="1127" spans="1:4">
      <c r="A1127" s="9"/>
      <c r="B1127" s="9"/>
      <c r="C1127" s="9"/>
      <c r="D1127" s="39"/>
    </row>
    <row r="1128" spans="1:4">
      <c r="A1128" s="9"/>
      <c r="B1128" s="9"/>
      <c r="C1128" s="9"/>
      <c r="D1128" s="39"/>
    </row>
    <row r="1129" spans="1:4">
      <c r="A1129" s="9"/>
      <c r="B1129" s="9"/>
      <c r="C1129" s="9"/>
      <c r="D1129" s="39"/>
    </row>
    <row r="1130" spans="1:4">
      <c r="A1130" s="9"/>
      <c r="B1130" s="9"/>
      <c r="C1130" s="9"/>
      <c r="D1130" s="39"/>
    </row>
    <row r="1131" spans="1:4">
      <c r="A1131" s="9"/>
      <c r="B1131" s="9"/>
      <c r="C1131" s="9"/>
      <c r="D1131" s="39"/>
    </row>
    <row r="1132" spans="1:4">
      <c r="A1132" s="9"/>
      <c r="B1132" s="9"/>
      <c r="C1132" s="9"/>
      <c r="D1132" s="39"/>
    </row>
    <row r="1133" spans="1:4">
      <c r="A1133" s="9"/>
      <c r="B1133" s="9"/>
      <c r="C1133" s="9"/>
      <c r="D1133" s="39"/>
    </row>
    <row r="1134" spans="1:4">
      <c r="A1134" s="9"/>
      <c r="B1134" s="9"/>
      <c r="C1134" s="9"/>
      <c r="D1134" s="39"/>
    </row>
    <row r="1135" spans="1:4">
      <c r="A1135" s="9"/>
      <c r="B1135" s="9"/>
      <c r="C1135" s="9"/>
      <c r="D1135" s="39"/>
    </row>
    <row r="1136" spans="1:4">
      <c r="A1136" s="9"/>
      <c r="B1136" s="9"/>
      <c r="C1136" s="9"/>
      <c r="D1136" s="9"/>
    </row>
    <row r="1137" spans="1:4">
      <c r="A1137" s="9"/>
      <c r="B1137" s="9"/>
      <c r="C1137" s="9"/>
      <c r="D1137" s="39"/>
    </row>
    <row r="1138" spans="1:4">
      <c r="A1138" s="9"/>
      <c r="B1138" s="9"/>
      <c r="C1138" s="9"/>
      <c r="D1138" s="39"/>
    </row>
    <row r="1139" spans="1:4">
      <c r="A1139" s="9"/>
      <c r="B1139" s="9"/>
      <c r="C1139" s="9"/>
      <c r="D1139" s="39"/>
    </row>
    <row r="1140" spans="1:4">
      <c r="A1140" s="9"/>
      <c r="B1140" s="9"/>
      <c r="C1140" s="9"/>
      <c r="D1140" s="39"/>
    </row>
    <row r="1141" spans="1:4">
      <c r="A1141" s="9"/>
      <c r="B1141" s="9"/>
      <c r="C1141" s="9"/>
      <c r="D1141" s="39"/>
    </row>
    <row r="1142" spans="1:4">
      <c r="A1142" s="9"/>
      <c r="B1142" s="9"/>
      <c r="C1142" s="9"/>
      <c r="D1142" s="39"/>
    </row>
    <row r="1143" spans="1:4">
      <c r="A1143" s="9"/>
      <c r="B1143" s="9"/>
      <c r="C1143" s="9"/>
      <c r="D1143" s="39"/>
    </row>
    <row r="1144" spans="1:4">
      <c r="A1144" s="9"/>
      <c r="B1144" s="9"/>
      <c r="C1144" s="9"/>
      <c r="D1144" s="39"/>
    </row>
    <row r="1145" spans="1:4">
      <c r="A1145" s="9"/>
      <c r="B1145" s="9"/>
      <c r="C1145" s="9"/>
      <c r="D1145" s="39"/>
    </row>
    <row r="1146" spans="1:4">
      <c r="A1146" s="9"/>
      <c r="B1146" s="9"/>
      <c r="C1146" s="9"/>
      <c r="D1146" s="39"/>
    </row>
    <row r="1147" spans="1:4">
      <c r="A1147" s="9"/>
      <c r="B1147" s="9"/>
      <c r="C1147" s="9"/>
      <c r="D1147" s="39"/>
    </row>
    <row r="1148" spans="1:4">
      <c r="A1148" s="9"/>
      <c r="B1148" s="9"/>
      <c r="C1148" s="9"/>
      <c r="D1148" s="39"/>
    </row>
    <row r="1149" spans="1:4">
      <c r="A1149" s="9"/>
      <c r="B1149" s="9"/>
      <c r="C1149" s="9"/>
      <c r="D1149" s="39"/>
    </row>
    <row r="1150" spans="1:4">
      <c r="A1150" s="9"/>
      <c r="B1150" s="9"/>
      <c r="C1150" s="9"/>
      <c r="D1150" s="9"/>
    </row>
    <row r="1151" spans="1:4">
      <c r="A1151" s="9"/>
      <c r="B1151" s="9"/>
      <c r="C1151" s="9"/>
      <c r="D1151" s="39"/>
    </row>
    <row r="1152" spans="1:4">
      <c r="A1152" s="9"/>
      <c r="B1152" s="9"/>
      <c r="C1152" s="9"/>
      <c r="D1152" s="39"/>
    </row>
    <row r="1153" spans="1:4">
      <c r="A1153" s="9"/>
      <c r="B1153" s="9"/>
      <c r="C1153" s="9"/>
      <c r="D1153" s="39"/>
    </row>
    <row r="1154" spans="1:4">
      <c r="A1154" s="9"/>
      <c r="B1154" s="9"/>
      <c r="C1154" s="9"/>
      <c r="D1154" s="39"/>
    </row>
    <row r="1155" spans="1:4">
      <c r="A1155" s="9"/>
      <c r="B1155" s="9"/>
      <c r="C1155" s="9"/>
      <c r="D1155" s="39"/>
    </row>
    <row r="1156" spans="1:4">
      <c r="A1156" s="9"/>
      <c r="B1156" s="9"/>
      <c r="C1156" s="9"/>
      <c r="D1156" s="39"/>
    </row>
    <row r="1157" spans="1:4">
      <c r="A1157" s="9"/>
      <c r="B1157" s="9"/>
      <c r="C1157" s="9"/>
      <c r="D1157" s="39"/>
    </row>
    <row r="1158" spans="1:4">
      <c r="A1158" s="9"/>
      <c r="B1158" s="9"/>
      <c r="C1158" s="9"/>
      <c r="D1158" s="39"/>
    </row>
    <row r="1159" spans="1:4">
      <c r="A1159" s="9"/>
      <c r="B1159" s="9"/>
      <c r="C1159" s="9"/>
      <c r="D1159" s="39"/>
    </row>
    <row r="1160" spans="1:4">
      <c r="A1160" s="9"/>
      <c r="B1160" s="9"/>
      <c r="C1160" s="9"/>
      <c r="D1160" s="39"/>
    </row>
    <row r="1161" spans="1:4">
      <c r="A1161" s="9"/>
      <c r="B1161" s="9"/>
      <c r="C1161" s="9"/>
      <c r="D1161" s="39"/>
    </row>
    <row r="1162" spans="1:4">
      <c r="A1162" s="9"/>
      <c r="B1162" s="9"/>
      <c r="C1162" s="9"/>
      <c r="D1162" s="39"/>
    </row>
    <row r="1163" spans="1:4">
      <c r="A1163" s="9"/>
      <c r="B1163" s="9"/>
      <c r="C1163" s="9"/>
      <c r="D1163" s="39"/>
    </row>
    <row r="1164" spans="1:4">
      <c r="A1164" s="9"/>
      <c r="B1164" s="9"/>
      <c r="C1164" s="9"/>
      <c r="D1164" s="9"/>
    </row>
    <row r="1165" spans="1:4">
      <c r="A1165" s="9"/>
      <c r="B1165" s="9"/>
      <c r="C1165" s="9"/>
      <c r="D1165" s="39"/>
    </row>
    <row r="1166" spans="1:4">
      <c r="A1166" s="9"/>
      <c r="B1166" s="9"/>
      <c r="C1166" s="9"/>
      <c r="D1166" s="39"/>
    </row>
    <row r="1167" spans="1:4">
      <c r="A1167" s="9"/>
      <c r="B1167" s="9"/>
      <c r="C1167" s="9"/>
      <c r="D1167" s="39"/>
    </row>
    <row r="1168" spans="1:4">
      <c r="A1168" s="9"/>
      <c r="B1168" s="9"/>
      <c r="C1168" s="9"/>
      <c r="D1168" s="39"/>
    </row>
    <row r="1169" spans="1:4">
      <c r="A1169" s="9"/>
      <c r="B1169" s="9"/>
      <c r="C1169" s="9"/>
      <c r="D1169" s="39"/>
    </row>
    <row r="1170" spans="1:4">
      <c r="A1170" s="9"/>
      <c r="B1170" s="9"/>
      <c r="C1170" s="9"/>
      <c r="D1170" s="39"/>
    </row>
    <row r="1171" spans="1:4">
      <c r="A1171" s="9"/>
      <c r="B1171" s="9"/>
      <c r="C1171" s="9"/>
      <c r="D1171" s="39"/>
    </row>
    <row r="1172" spans="1:4">
      <c r="A1172" s="9"/>
      <c r="B1172" s="9"/>
      <c r="C1172" s="9"/>
      <c r="D1172" s="39"/>
    </row>
    <row r="1173" spans="1:4">
      <c r="A1173" s="9"/>
      <c r="B1173" s="9"/>
      <c r="C1173" s="9"/>
      <c r="D1173" s="39"/>
    </row>
    <row r="1174" spans="1:4">
      <c r="A1174" s="9"/>
      <c r="B1174" s="9"/>
      <c r="C1174" s="9"/>
      <c r="D1174" s="39"/>
    </row>
    <row r="1175" spans="1:4">
      <c r="A1175" s="9"/>
      <c r="B1175" s="9"/>
      <c r="C1175" s="9"/>
      <c r="D1175" s="39"/>
    </row>
    <row r="1176" spans="1:4">
      <c r="A1176" s="9"/>
      <c r="B1176" s="9"/>
      <c r="C1176" s="9"/>
      <c r="D1176" s="39"/>
    </row>
    <row r="1177" spans="1:4">
      <c r="A1177" s="9"/>
      <c r="B1177" s="9"/>
      <c r="C1177" s="9"/>
      <c r="D1177" s="41"/>
    </row>
    <row r="1178" spans="1:4">
      <c r="A1178" s="9"/>
      <c r="B1178" s="9"/>
      <c r="C1178" s="9"/>
      <c r="D1178" s="9"/>
    </row>
    <row r="1179" spans="1:4">
      <c r="A1179" s="9"/>
      <c r="B1179" s="9"/>
      <c r="C1179" s="9"/>
      <c r="D1179" s="39"/>
    </row>
    <row r="1180" spans="1:4">
      <c r="A1180" s="9"/>
      <c r="B1180" s="9"/>
      <c r="C1180" s="9"/>
      <c r="D1180" s="39"/>
    </row>
    <row r="1181" spans="1:4">
      <c r="A1181" s="9"/>
      <c r="B1181" s="9"/>
      <c r="C1181" s="9"/>
      <c r="D1181" s="39"/>
    </row>
    <row r="1182" spans="1:4">
      <c r="A1182" s="9"/>
      <c r="B1182" s="9"/>
      <c r="C1182" s="9"/>
      <c r="D1182" s="39"/>
    </row>
    <row r="1183" spans="1:4">
      <c r="A1183" s="9"/>
      <c r="B1183" s="9"/>
      <c r="C1183" s="9"/>
      <c r="D1183" s="39"/>
    </row>
    <row r="1184" spans="1:4">
      <c r="A1184" s="9"/>
      <c r="B1184" s="9"/>
      <c r="C1184" s="9"/>
      <c r="D1184" s="39"/>
    </row>
    <row r="1185" spans="1:4">
      <c r="A1185" s="9"/>
      <c r="B1185" s="9"/>
      <c r="C1185" s="9"/>
      <c r="D1185" s="39"/>
    </row>
    <row r="1186" spans="1:4">
      <c r="A1186" s="9"/>
      <c r="B1186" s="9"/>
      <c r="C1186" s="9"/>
      <c r="D1186" s="39"/>
    </row>
    <row r="1187" spans="1:4">
      <c r="A1187" s="9"/>
      <c r="B1187" s="9"/>
      <c r="C1187" s="9"/>
      <c r="D1187" s="39"/>
    </row>
    <row r="1188" spans="1:4">
      <c r="A1188" s="9"/>
      <c r="B1188" s="9"/>
      <c r="C1188" s="9"/>
      <c r="D1188" s="39"/>
    </row>
    <row r="1189" spans="1:4">
      <c r="A1189" s="9"/>
      <c r="B1189" s="9"/>
      <c r="C1189" s="9"/>
      <c r="D1189" s="39"/>
    </row>
    <row r="1190" spans="1:4">
      <c r="A1190" s="9"/>
      <c r="B1190" s="9"/>
      <c r="C1190" s="9"/>
      <c r="D1190" s="39"/>
    </row>
    <row r="1191" spans="1:4">
      <c r="A1191" s="9"/>
      <c r="B1191" s="9"/>
      <c r="C1191" s="9"/>
      <c r="D1191" s="41"/>
    </row>
    <row r="1192" spans="1:4">
      <c r="A1192" s="9"/>
      <c r="B1192" s="9"/>
      <c r="C1192" s="9"/>
      <c r="D1192" s="9"/>
    </row>
    <row r="1193" spans="1:4">
      <c r="A1193" s="9"/>
      <c r="B1193" s="9"/>
      <c r="C1193" s="9"/>
      <c r="D1193" s="39"/>
    </row>
    <row r="1194" spans="1:4">
      <c r="A1194" s="9"/>
      <c r="B1194" s="9"/>
      <c r="C1194" s="9"/>
      <c r="D1194" s="39"/>
    </row>
    <row r="1195" spans="1:4">
      <c r="A1195" s="9"/>
      <c r="B1195" s="9"/>
      <c r="C1195" s="9"/>
      <c r="D1195" s="39"/>
    </row>
    <row r="1196" spans="1:4">
      <c r="A1196" s="9"/>
      <c r="B1196" s="9"/>
      <c r="C1196" s="9"/>
      <c r="D1196" s="39"/>
    </row>
    <row r="1197" spans="1:4">
      <c r="A1197" s="9"/>
      <c r="B1197" s="9"/>
      <c r="C1197" s="9"/>
      <c r="D1197" s="39"/>
    </row>
    <row r="1198" spans="1:4">
      <c r="A1198" s="9"/>
      <c r="B1198" s="9"/>
      <c r="C1198" s="9"/>
      <c r="D1198" s="39"/>
    </row>
    <row r="1199" spans="1:4">
      <c r="A1199" s="9"/>
      <c r="B1199" s="9"/>
      <c r="C1199" s="9"/>
      <c r="D1199" s="39"/>
    </row>
    <row r="1200" spans="1:4">
      <c r="A1200" s="9"/>
      <c r="B1200" s="9"/>
      <c r="C1200" s="9"/>
      <c r="D1200" s="39"/>
    </row>
    <row r="1201" spans="1:4">
      <c r="A1201" s="9"/>
      <c r="B1201" s="9"/>
      <c r="C1201" s="9"/>
      <c r="D1201" s="39"/>
    </row>
    <row r="1202" spans="1:4">
      <c r="A1202" s="9"/>
      <c r="B1202" s="9"/>
      <c r="C1202" s="9"/>
      <c r="D1202" s="39"/>
    </row>
    <row r="1203" spans="1:4">
      <c r="A1203" s="9"/>
      <c r="B1203" s="9"/>
      <c r="C1203" s="9"/>
      <c r="D1203" s="39"/>
    </row>
    <row r="1204" spans="1:4">
      <c r="A1204" s="9"/>
      <c r="B1204" s="9"/>
      <c r="C1204" s="9"/>
      <c r="D1204" s="39"/>
    </row>
    <row r="1205" spans="1:4">
      <c r="A1205" s="9"/>
      <c r="B1205" s="9"/>
      <c r="C1205" s="9"/>
      <c r="D1205" s="41"/>
    </row>
    <row r="1206" spans="1:4">
      <c r="A1206" s="9"/>
      <c r="B1206" s="9"/>
      <c r="C1206" s="9"/>
      <c r="D1206" s="9"/>
    </row>
    <row r="1207" spans="1:4">
      <c r="A1207" s="9"/>
      <c r="B1207" s="9"/>
      <c r="C1207" s="9"/>
      <c r="D1207" s="39"/>
    </row>
    <row r="1208" spans="1:4">
      <c r="A1208" s="9"/>
      <c r="B1208" s="9"/>
      <c r="C1208" s="9"/>
      <c r="D1208" s="39"/>
    </row>
    <row r="1209" spans="1:4">
      <c r="A1209" s="9"/>
      <c r="B1209" s="9"/>
      <c r="C1209" s="9"/>
      <c r="D1209" s="39"/>
    </row>
    <row r="1210" spans="1:4">
      <c r="A1210" s="9"/>
      <c r="B1210" s="9"/>
      <c r="C1210" s="9"/>
      <c r="D1210" s="39"/>
    </row>
    <row r="1211" spans="1:4">
      <c r="A1211" s="9"/>
      <c r="B1211" s="9"/>
      <c r="C1211" s="9"/>
      <c r="D1211" s="39"/>
    </row>
    <row r="1212" spans="1:4">
      <c r="A1212" s="9"/>
      <c r="B1212" s="9"/>
      <c r="C1212" s="9"/>
      <c r="D1212" s="39"/>
    </row>
    <row r="1213" spans="1:4">
      <c r="A1213" s="9"/>
      <c r="B1213" s="9"/>
      <c r="C1213" s="9"/>
      <c r="D1213" s="39"/>
    </row>
    <row r="1214" spans="1:4">
      <c r="A1214" s="9"/>
      <c r="B1214" s="9"/>
      <c r="C1214" s="9"/>
      <c r="D1214" s="39"/>
    </row>
    <row r="1215" spans="1:4">
      <c r="A1215" s="9"/>
      <c r="B1215" s="9"/>
      <c r="C1215" s="9"/>
      <c r="D1215" s="39"/>
    </row>
    <row r="1216" spans="1:4">
      <c r="A1216" s="9"/>
      <c r="B1216" s="9"/>
      <c r="C1216" s="9"/>
      <c r="D1216" s="39"/>
    </row>
    <row r="1217" spans="1:4">
      <c r="A1217" s="9"/>
      <c r="B1217" s="9"/>
      <c r="C1217" s="9"/>
      <c r="D1217" s="39"/>
    </row>
    <row r="1218" spans="1:4">
      <c r="A1218" s="9"/>
      <c r="B1218" s="9"/>
      <c r="C1218" s="9"/>
      <c r="D1218" s="39"/>
    </row>
    <row r="1219" spans="1:4">
      <c r="A1219" s="9"/>
      <c r="B1219" s="9"/>
      <c r="C1219" s="9"/>
      <c r="D1219" s="41"/>
    </row>
    <row r="1220" spans="1:4">
      <c r="A1220" s="9"/>
      <c r="B1220" s="9"/>
      <c r="C1220" s="9"/>
      <c r="D1220" s="9"/>
    </row>
    <row r="1221" spans="1:4">
      <c r="A1221" s="9"/>
      <c r="B1221" s="9"/>
      <c r="C1221" s="9"/>
      <c r="D1221" s="9"/>
    </row>
    <row r="1222" spans="1:4">
      <c r="A1222" s="9"/>
      <c r="B1222" s="9"/>
      <c r="C1222" s="9"/>
      <c r="D1222" s="9"/>
    </row>
    <row r="1223" spans="1:4">
      <c r="A1223" s="9"/>
      <c r="B1223" s="9"/>
      <c r="C1223" s="9"/>
      <c r="D1223" s="9"/>
    </row>
    <row r="1224" spans="1:4">
      <c r="A1224" s="9"/>
      <c r="B1224" s="9"/>
      <c r="C1224" s="9"/>
      <c r="D1224" s="9"/>
    </row>
    <row r="1225" spans="1:4">
      <c r="A1225" s="9"/>
      <c r="B1225" s="9"/>
      <c r="C1225" s="9"/>
      <c r="D1225" s="9"/>
    </row>
    <row r="1226" spans="1:4">
      <c r="A1226" s="9"/>
      <c r="B1226" s="9"/>
      <c r="C1226" s="9"/>
      <c r="D1226" s="9"/>
    </row>
    <row r="1227" spans="1:4">
      <c r="A1227" s="9"/>
      <c r="B1227" s="9"/>
      <c r="C1227" s="9"/>
      <c r="D1227" s="9"/>
    </row>
    <row r="1228" spans="1:4">
      <c r="A1228"/>
    </row>
    <row r="1229" spans="1:4">
      <c r="A1229"/>
      <c r="D1229" s="9"/>
    </row>
    <row r="1230" spans="1:4">
      <c r="A1230"/>
      <c r="D1230" s="9"/>
    </row>
    <row r="1231" spans="1:4">
      <c r="A1231"/>
      <c r="D1231" s="9"/>
    </row>
    <row r="1232" spans="1:4">
      <c r="A1232"/>
      <c r="D1232" s="9"/>
    </row>
    <row r="1233" spans="1:4">
      <c r="A1233"/>
      <c r="D1233" s="9"/>
    </row>
    <row r="1234" spans="1:4">
      <c r="A1234"/>
      <c r="D1234" s="9"/>
    </row>
    <row r="1235" spans="1:4">
      <c r="A1235"/>
      <c r="D1235" s="9"/>
    </row>
    <row r="1236" spans="1:4">
      <c r="A1236"/>
      <c r="D1236" s="9"/>
    </row>
    <row r="1237" spans="1:4">
      <c r="A1237"/>
      <c r="D1237" s="9"/>
    </row>
    <row r="1238" spans="1:4">
      <c r="A1238"/>
      <c r="D1238" s="9"/>
    </row>
    <row r="1239" spans="1:4">
      <c r="A1239"/>
      <c r="D1239" s="9"/>
    </row>
    <row r="1240" spans="1:4">
      <c r="A1240"/>
      <c r="D1240" s="9"/>
    </row>
    <row r="1241" spans="1:4">
      <c r="A1241"/>
      <c r="D1241" s="9"/>
    </row>
    <row r="1242" spans="1:4">
      <c r="A1242"/>
      <c r="D1242" s="9"/>
    </row>
    <row r="1243" spans="1:4">
      <c r="A1243"/>
      <c r="D1243" s="9"/>
    </row>
    <row r="1244" spans="1:4">
      <c r="A1244"/>
      <c r="D1244" s="9"/>
    </row>
    <row r="1245" spans="1:4">
      <c r="A1245"/>
      <c r="D1245" s="9"/>
    </row>
    <row r="1246" spans="1:4">
      <c r="A1246"/>
      <c r="D1246" s="9"/>
    </row>
    <row r="1247" spans="1:4">
      <c r="A1247"/>
      <c r="D1247" s="9"/>
    </row>
    <row r="1248" spans="1:4">
      <c r="A1248"/>
      <c r="D1248" s="9"/>
    </row>
    <row r="1249" spans="1:4">
      <c r="A1249"/>
      <c r="D1249" s="9"/>
    </row>
    <row r="1250" spans="1:4">
      <c r="A1250"/>
      <c r="D1250" s="9"/>
    </row>
    <row r="1251" spans="1:4">
      <c r="A1251"/>
      <c r="D1251" s="9"/>
    </row>
    <row r="1252" spans="1:4">
      <c r="A1252"/>
      <c r="D1252" s="9"/>
    </row>
    <row r="1253" spans="1:4">
      <c r="A1253"/>
      <c r="D1253" s="9"/>
    </row>
    <row r="1254" spans="1:4">
      <c r="A1254"/>
      <c r="D1254" s="9"/>
    </row>
    <row r="1255" spans="1:4">
      <c r="A1255"/>
      <c r="D1255" s="9"/>
    </row>
    <row r="1256" spans="1:4">
      <c r="A1256"/>
      <c r="D1256" s="9"/>
    </row>
    <row r="1257" spans="1:4">
      <c r="A1257"/>
    </row>
    <row r="1258" spans="1:4">
      <c r="A1258"/>
    </row>
    <row r="1259" spans="1:4">
      <c r="A1259"/>
    </row>
    <row r="1260" spans="1:4">
      <c r="A1260"/>
    </row>
    <row r="1261" spans="1:4">
      <c r="A1261"/>
    </row>
    <row r="1262" spans="1:4">
      <c r="A1262"/>
    </row>
    <row r="1263" spans="1:4">
      <c r="A1263"/>
    </row>
    <row r="1264" spans="1:4">
      <c r="A1264"/>
    </row>
    <row r="1265" spans="1:1">
      <c r="A1265"/>
    </row>
    <row r="1266" spans="1:1">
      <c r="A1266"/>
    </row>
    <row r="1267" spans="1:1">
      <c r="A1267"/>
    </row>
    <row r="1268" spans="1:1">
      <c r="A1268"/>
    </row>
    <row r="1269" spans="1:1">
      <c r="A1269"/>
    </row>
    <row r="1270" spans="1:1">
      <c r="A1270"/>
    </row>
    <row r="1271" spans="1:1">
      <c r="A1271"/>
    </row>
    <row r="1272" spans="1:1">
      <c r="A1272"/>
    </row>
    <row r="1273" spans="1:1">
      <c r="A1273"/>
    </row>
    <row r="1274" spans="1:1">
      <c r="A1274"/>
    </row>
    <row r="1275" spans="1:1">
      <c r="A1275"/>
    </row>
    <row r="1276" spans="1:1">
      <c r="A1276"/>
    </row>
    <row r="1277" spans="1:1">
      <c r="A1277"/>
    </row>
    <row r="1278" spans="1:1">
      <c r="A1278"/>
    </row>
    <row r="1279" spans="1:1">
      <c r="A1279"/>
    </row>
    <row r="1280" spans="1:1">
      <c r="A1280"/>
    </row>
    <row r="1281" spans="1:1">
      <c r="A1281"/>
    </row>
    <row r="1282" spans="1:1">
      <c r="A1282"/>
    </row>
    <row r="1283" spans="1:1">
      <c r="A1283"/>
    </row>
    <row r="1284" spans="1:1">
      <c r="A1284"/>
    </row>
    <row r="1285" spans="1:1">
      <c r="A1285"/>
    </row>
    <row r="1286" spans="1:1">
      <c r="A1286"/>
    </row>
    <row r="1287" spans="1:1">
      <c r="A1287"/>
    </row>
    <row r="1288" spans="1:1">
      <c r="A1288"/>
    </row>
    <row r="1289" spans="1:1">
      <c r="A1289"/>
    </row>
    <row r="1290" spans="1:1">
      <c r="A1290"/>
    </row>
    <row r="1291" spans="1:1">
      <c r="A1291"/>
    </row>
    <row r="1292" spans="1:1">
      <c r="A1292"/>
    </row>
    <row r="1293" spans="1:1">
      <c r="A1293"/>
    </row>
    <row r="1294" spans="1:1">
      <c r="A1294"/>
    </row>
    <row r="1295" spans="1:1">
      <c r="A1295"/>
    </row>
    <row r="1296" spans="1:1">
      <c r="A1296"/>
    </row>
    <row r="1297" spans="1:1">
      <c r="A1297"/>
    </row>
    <row r="1298" spans="1:1">
      <c r="A1298"/>
    </row>
    <row r="1299" spans="1:1">
      <c r="A1299"/>
    </row>
    <row r="1300" spans="1:1">
      <c r="A1300"/>
    </row>
    <row r="1301" spans="1:1">
      <c r="A1301"/>
    </row>
    <row r="1302" spans="1:1">
      <c r="A1302"/>
    </row>
    <row r="1303" spans="1:1">
      <c r="A1303"/>
    </row>
    <row r="1304" spans="1:1">
      <c r="A1304"/>
    </row>
    <row r="1305" spans="1:1">
      <c r="A1305"/>
    </row>
    <row r="1306" spans="1:1">
      <c r="A1306"/>
    </row>
    <row r="1307" spans="1:1">
      <c r="A1307"/>
    </row>
    <row r="1308" spans="1:1">
      <c r="A1308"/>
    </row>
    <row r="1309" spans="1:1">
      <c r="A1309"/>
    </row>
    <row r="1310" spans="1:1">
      <c r="A1310"/>
    </row>
    <row r="1311" spans="1:1">
      <c r="A1311"/>
    </row>
    <row r="1312" spans="1:1">
      <c r="A1312"/>
    </row>
    <row r="1313" spans="1:1">
      <c r="A1313"/>
    </row>
    <row r="1314" spans="1:1">
      <c r="A1314"/>
    </row>
    <row r="1315" spans="1:1">
      <c r="A1315"/>
    </row>
    <row r="1316" spans="1:1">
      <c r="A1316"/>
    </row>
    <row r="1317" spans="1:1">
      <c r="A1317"/>
    </row>
    <row r="1318" spans="1:1">
      <c r="A1318"/>
    </row>
    <row r="1319" spans="1:1">
      <c r="A1319"/>
    </row>
    <row r="1320" spans="1:1">
      <c r="A1320"/>
    </row>
    <row r="1321" spans="1:1">
      <c r="A1321"/>
    </row>
    <row r="1322" spans="1:1">
      <c r="A1322"/>
    </row>
    <row r="1323" spans="1:1">
      <c r="A1323"/>
    </row>
    <row r="1324" spans="1:1">
      <c r="A1324"/>
    </row>
    <row r="1325" spans="1:1">
      <c r="A1325"/>
    </row>
    <row r="1326" spans="1:1">
      <c r="A1326"/>
    </row>
    <row r="1327" spans="1:1">
      <c r="A1327"/>
    </row>
    <row r="1328" spans="1:1">
      <c r="A1328"/>
    </row>
    <row r="1329" spans="1:1">
      <c r="A1329"/>
    </row>
    <row r="1330" spans="1:1">
      <c r="A1330"/>
    </row>
    <row r="1331" spans="1:1">
      <c r="A1331"/>
    </row>
    <row r="1332" spans="1:1">
      <c r="A1332"/>
    </row>
    <row r="1333" spans="1:1">
      <c r="A1333"/>
    </row>
    <row r="1334" spans="1:1">
      <c r="A1334"/>
    </row>
    <row r="1335" spans="1:1">
      <c r="A1335"/>
    </row>
    <row r="1336" spans="1:1">
      <c r="A1336"/>
    </row>
    <row r="1337" spans="1:1">
      <c r="A1337"/>
    </row>
    <row r="1338" spans="1:1">
      <c r="A1338"/>
    </row>
    <row r="1339" spans="1:1">
      <c r="A1339"/>
    </row>
    <row r="1340" spans="1:1">
      <c r="A1340"/>
    </row>
    <row r="1341" spans="1:1">
      <c r="A1341"/>
    </row>
    <row r="1342" spans="1:1">
      <c r="A1342"/>
    </row>
    <row r="1343" spans="1:1">
      <c r="A1343"/>
    </row>
    <row r="1344" spans="1:1">
      <c r="A1344"/>
    </row>
    <row r="1345" spans="1:1">
      <c r="A1345"/>
    </row>
  </sheetData>
  <autoFilter ref="A1:D1345" xr:uid="{00000000-0009-0000-0000-000003000000}"/>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E42"/>
  <sheetViews>
    <sheetView workbookViewId="0">
      <selection activeCell="J27" sqref="J27"/>
    </sheetView>
  </sheetViews>
  <sheetFormatPr defaultRowHeight="14.5"/>
  <cols>
    <col min="1" max="1" width="21.7265625" bestFit="1" customWidth="1"/>
    <col min="2" max="2" width="18.7265625" customWidth="1"/>
    <col min="3" max="3" width="34.26953125" customWidth="1"/>
    <col min="4" max="4" width="17.7265625" bestFit="1" customWidth="1"/>
    <col min="5" max="5" width="19.453125" style="9" bestFit="1" customWidth="1"/>
  </cols>
  <sheetData>
    <row r="2" spans="1:5">
      <c r="A2" s="10" t="s">
        <v>20</v>
      </c>
      <c r="B2" s="10" t="s">
        <v>21</v>
      </c>
      <c r="C2" s="10" t="s">
        <v>44</v>
      </c>
      <c r="D2" s="10" t="s">
        <v>13</v>
      </c>
      <c r="E2" s="10" t="s">
        <v>50</v>
      </c>
    </row>
    <row r="3" spans="1:5">
      <c r="A3" s="2" t="s">
        <v>86</v>
      </c>
      <c r="B3" s="2" t="s">
        <v>86</v>
      </c>
      <c r="C3" s="2" t="s">
        <v>27</v>
      </c>
      <c r="D3" s="2" t="s">
        <v>27</v>
      </c>
      <c r="E3" s="2" t="s">
        <v>27</v>
      </c>
    </row>
    <row r="4" spans="1:5">
      <c r="A4" s="2"/>
      <c r="B4" s="2"/>
      <c r="C4" s="2" t="s">
        <v>26</v>
      </c>
      <c r="D4" s="2" t="s">
        <v>26</v>
      </c>
      <c r="E4" s="2" t="s">
        <v>26</v>
      </c>
    </row>
    <row r="5" spans="1:5" s="9" customFormat="1">
      <c r="A5" s="2"/>
      <c r="B5" s="2"/>
      <c r="C5" s="2"/>
      <c r="D5" s="2"/>
      <c r="E5" s="2"/>
    </row>
    <row r="6" spans="1:5" s="9" customFormat="1">
      <c r="A6" s="2"/>
      <c r="B6" s="2"/>
      <c r="C6" s="2"/>
      <c r="D6" s="2"/>
      <c r="E6" s="2"/>
    </row>
    <row r="7" spans="1:5">
      <c r="A7" s="2"/>
      <c r="B7" s="2"/>
      <c r="C7" s="2"/>
      <c r="D7" s="2"/>
      <c r="E7" s="2"/>
    </row>
    <row r="8" spans="1:5">
      <c r="A8" s="2"/>
      <c r="B8" s="2"/>
      <c r="C8" s="2"/>
      <c r="D8" s="2"/>
      <c r="E8" s="2"/>
    </row>
    <row r="9" spans="1:5">
      <c r="A9" s="2"/>
      <c r="B9" s="2"/>
      <c r="C9" s="2"/>
      <c r="D9" s="2"/>
      <c r="E9" s="2"/>
    </row>
    <row r="10" spans="1:5">
      <c r="A10" s="2"/>
      <c r="B10" s="2"/>
      <c r="C10" s="2"/>
      <c r="D10" s="2"/>
      <c r="E10" s="2"/>
    </row>
    <row r="11" spans="1:5">
      <c r="A11" s="2"/>
      <c r="B11" s="2"/>
      <c r="C11" s="2"/>
      <c r="D11" s="2"/>
      <c r="E11" s="2"/>
    </row>
    <row r="12" spans="1:5">
      <c r="A12" s="2"/>
      <c r="B12" s="2"/>
      <c r="C12" s="2"/>
      <c r="D12" s="2"/>
      <c r="E12" s="2"/>
    </row>
    <row r="13" spans="1:5" ht="15" customHeight="1">
      <c r="A13" s="2"/>
      <c r="B13" s="2"/>
      <c r="C13" s="2"/>
      <c r="D13" s="2"/>
      <c r="E13" s="2"/>
    </row>
    <row r="14" spans="1:5">
      <c r="A14" s="2"/>
      <c r="B14" s="2"/>
      <c r="C14" s="2"/>
      <c r="D14" s="2"/>
      <c r="E14" s="2"/>
    </row>
    <row r="15" spans="1:5">
      <c r="A15" s="2"/>
      <c r="B15" s="2"/>
      <c r="C15" s="2"/>
      <c r="D15" s="2"/>
      <c r="E15" s="2"/>
    </row>
    <row r="16" spans="1:5">
      <c r="A16" s="2"/>
      <c r="B16" s="2"/>
      <c r="C16" s="2"/>
      <c r="D16" s="2"/>
      <c r="E16" s="2"/>
    </row>
    <row r="17" spans="1:5">
      <c r="A17" s="2"/>
      <c r="B17" s="2"/>
      <c r="C17" s="2"/>
      <c r="D17" s="2"/>
      <c r="E17" s="2"/>
    </row>
    <row r="18" spans="1:5">
      <c r="A18" s="2"/>
      <c r="B18" s="2"/>
      <c r="C18" s="2"/>
      <c r="D18" s="2"/>
      <c r="E18" s="2"/>
    </row>
    <row r="19" spans="1:5">
      <c r="A19" s="2"/>
      <c r="B19" s="2"/>
      <c r="C19" s="2"/>
      <c r="D19" s="2"/>
      <c r="E19" s="2"/>
    </row>
    <row r="20" spans="1:5">
      <c r="A20" s="2"/>
      <c r="B20" s="2"/>
      <c r="C20" s="2"/>
      <c r="D20" s="2"/>
      <c r="E20" s="2"/>
    </row>
    <row r="21" spans="1:5">
      <c r="A21" s="2"/>
      <c r="B21" s="2"/>
      <c r="C21" s="2"/>
      <c r="D21" s="2"/>
      <c r="E21" s="2"/>
    </row>
    <row r="22" spans="1:5">
      <c r="A22" s="2"/>
      <c r="B22" s="2"/>
      <c r="C22" s="2"/>
      <c r="D22" s="2"/>
      <c r="E22" s="2"/>
    </row>
    <row r="23" spans="1:5">
      <c r="A23" s="2"/>
      <c r="B23" s="2"/>
      <c r="C23" s="2"/>
      <c r="D23" s="2"/>
      <c r="E23" s="2"/>
    </row>
    <row r="24" spans="1:5">
      <c r="A24" s="2"/>
      <c r="B24" s="2"/>
      <c r="C24" s="2"/>
      <c r="D24" s="2"/>
      <c r="E24" s="2"/>
    </row>
    <row r="25" spans="1:5">
      <c r="A25" s="2"/>
      <c r="B25" s="2"/>
      <c r="C25" s="2"/>
      <c r="D25" s="2"/>
      <c r="E25" s="2"/>
    </row>
    <row r="26" spans="1:5">
      <c r="A26" s="2"/>
      <c r="B26" s="2"/>
      <c r="C26" s="2"/>
      <c r="D26" s="2"/>
      <c r="E26" s="2"/>
    </row>
    <row r="27" spans="1:5">
      <c r="A27" s="2"/>
      <c r="B27" s="2"/>
      <c r="C27" s="2"/>
      <c r="D27" s="2"/>
      <c r="E27" s="2"/>
    </row>
    <row r="28" spans="1:5">
      <c r="A28" s="2"/>
      <c r="B28" s="2"/>
      <c r="C28" s="2"/>
      <c r="D28" s="2"/>
      <c r="E28" s="2"/>
    </row>
    <row r="29" spans="1:5">
      <c r="A29" s="2"/>
      <c r="B29" s="2"/>
      <c r="C29" s="2"/>
      <c r="D29" s="2"/>
      <c r="E29" s="2"/>
    </row>
    <row r="30" spans="1:5" ht="13.5" customHeight="1">
      <c r="A30" s="2"/>
      <c r="B30" s="2"/>
      <c r="C30" s="2"/>
      <c r="D30" s="2"/>
      <c r="E30" s="2"/>
    </row>
    <row r="31" spans="1:5">
      <c r="A31" s="2"/>
      <c r="B31" s="2"/>
      <c r="C31" s="2"/>
      <c r="D31" s="2"/>
      <c r="E31" s="2"/>
    </row>
    <row r="32" spans="1:5">
      <c r="A32" s="2"/>
      <c r="B32" s="2"/>
      <c r="C32" s="2"/>
      <c r="D32" s="2"/>
      <c r="E32" s="2"/>
    </row>
    <row r="33" spans="1:5">
      <c r="A33" s="2"/>
      <c r="B33" s="2"/>
      <c r="C33" s="2"/>
      <c r="D33" s="2"/>
      <c r="E33" s="2"/>
    </row>
    <row r="34" spans="1:5">
      <c r="A34" s="2"/>
      <c r="B34" s="2"/>
      <c r="C34" s="2"/>
      <c r="D34" s="2"/>
      <c r="E34" s="2"/>
    </row>
    <row r="35" spans="1:5">
      <c r="A35" s="2"/>
      <c r="B35" s="2"/>
      <c r="C35" s="2"/>
      <c r="D35" s="2"/>
      <c r="E35" s="2"/>
    </row>
    <row r="36" spans="1:5">
      <c r="A36" s="2"/>
      <c r="B36" s="2"/>
      <c r="C36" s="2"/>
      <c r="D36" s="2"/>
      <c r="E36" s="2"/>
    </row>
    <row r="37" spans="1:5">
      <c r="A37" s="2"/>
      <c r="B37" s="2"/>
      <c r="C37" s="2"/>
      <c r="D37" s="2"/>
      <c r="E37" s="2"/>
    </row>
    <row r="38" spans="1:5">
      <c r="A38" s="2"/>
      <c r="B38" s="2"/>
      <c r="C38" s="2"/>
      <c r="D38" s="2"/>
      <c r="E38" s="2"/>
    </row>
    <row r="39" spans="1:5">
      <c r="A39" s="2"/>
      <c r="B39" s="2"/>
      <c r="C39" s="2"/>
      <c r="D39" s="2"/>
      <c r="E39" s="2"/>
    </row>
    <row r="40" spans="1:5">
      <c r="A40" s="2"/>
      <c r="B40" s="2"/>
      <c r="C40" s="2"/>
      <c r="D40" s="2"/>
      <c r="E40" s="2"/>
    </row>
    <row r="41" spans="1:5">
      <c r="A41" s="2"/>
      <c r="B41" s="2"/>
      <c r="C41" s="2"/>
      <c r="D41" s="2"/>
      <c r="E41" s="2"/>
    </row>
    <row r="42" spans="1:5">
      <c r="A42" s="2"/>
      <c r="B42" s="2"/>
      <c r="C42" s="2"/>
      <c r="D42" s="2"/>
      <c r="E42" s="2"/>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56F06FA-E7BC-40D7-A546-622D0CDC4A11}">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Introduction</vt:lpstr>
      <vt:lpstr>Notes</vt:lpstr>
      <vt:lpstr>Profitability - DNSP </vt:lpstr>
      <vt:lpstr>Profitability - TNSP</vt:lpstr>
      <vt:lpstr>Data</vt:lpstr>
      <vt:lpstr>Inputs</vt:lpstr>
      <vt:lpstr>Introduction!Print_Area</vt:lpstr>
    </vt:vector>
  </TitlesOfParts>
  <Company>ACCC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Anglim, Kieran</dc:creator>
  <cp:lastModifiedBy>Tuomainen, Anton</cp:lastModifiedBy>
  <dcterms:created xsi:type="dcterms:W3CDTF">2020-05-11T03:13:37Z</dcterms:created>
  <dcterms:modified xsi:type="dcterms:W3CDTF">2022-12-14T00:27:54Z</dcterms:modified>
</cp:coreProperties>
</file>