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83" documentId="6_{932426F9-FEAD-443A-873F-8811939E8FED}" xr6:coauthVersionLast="45" xr6:coauthVersionMax="45" xr10:uidLastSave="{18CFF1A8-CF11-4076-89C6-D6EB3BF80B31}"/>
  <bookViews>
    <workbookView xWindow="-120" yWindow="-120" windowWidth="29040" windowHeight="16440" xr2:uid="{849433C5-BD66-4652-822E-F6A1147EECEA}"/>
  </bookViews>
  <sheets>
    <sheet name="Cover" sheetId="7" r:id="rId1"/>
    <sheet name="GVE" sheetId="2" r:id="rId2"/>
    <sheet name="CO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" i="2" l="1"/>
  <c r="K69" i="2"/>
  <c r="K58" i="2"/>
  <c r="M53" i="6" l="1"/>
  <c r="M53" i="2"/>
  <c r="M45" i="6" l="1"/>
  <c r="G45" i="2"/>
  <c r="H45" i="2" l="1"/>
  <c r="M45" i="2" s="1"/>
  <c r="M67" i="6"/>
  <c r="D74" i="6" s="1"/>
  <c r="M66" i="6"/>
  <c r="M28" i="6"/>
  <c r="M43" i="6"/>
  <c r="M42" i="6"/>
  <c r="M32" i="6"/>
  <c r="M32" i="2"/>
  <c r="M43" i="2"/>
  <c r="M42" i="2"/>
  <c r="M28" i="2"/>
  <c r="M67" i="2" l="1"/>
  <c r="M66" i="2"/>
  <c r="M69" i="6"/>
  <c r="M47" i="6"/>
  <c r="M68" i="6"/>
  <c r="M61" i="6"/>
  <c r="M60" i="6"/>
  <c r="M59" i="6"/>
  <c r="M58" i="6"/>
  <c r="H52" i="6"/>
  <c r="M52" i="6" s="1"/>
  <c r="M46" i="6"/>
  <c r="M44" i="6"/>
  <c r="M41" i="6"/>
  <c r="M40" i="6"/>
  <c r="M39" i="6"/>
  <c r="M38" i="6"/>
  <c r="M37" i="6"/>
  <c r="M34" i="6"/>
  <c r="M33" i="6"/>
  <c r="M29" i="6"/>
  <c r="M27" i="6"/>
  <c r="M26" i="6"/>
  <c r="M25" i="6"/>
  <c r="M24" i="6"/>
  <c r="M23" i="6"/>
  <c r="M61" i="2"/>
  <c r="M60" i="2"/>
  <c r="M68" i="2"/>
  <c r="M59" i="2"/>
  <c r="M58" i="2"/>
  <c r="M40" i="2"/>
  <c r="M47" i="2"/>
  <c r="H46" i="2"/>
  <c r="M46" i="2" s="1"/>
  <c r="M10" i="2"/>
  <c r="M44" i="2"/>
  <c r="M41" i="2"/>
  <c r="M39" i="2"/>
  <c r="M38" i="2"/>
  <c r="M37" i="2"/>
  <c r="M34" i="2"/>
  <c r="M33" i="2"/>
  <c r="M29" i="2"/>
  <c r="M27" i="2"/>
  <c r="M26" i="2"/>
  <c r="M25" i="2"/>
  <c r="M24" i="2"/>
  <c r="M23" i="2"/>
  <c r="M3" i="2"/>
  <c r="H52" i="2"/>
  <c r="M52" i="2" s="1"/>
  <c r="M17" i="2"/>
  <c r="M11" i="2"/>
  <c r="M16" i="2"/>
  <c r="M15" i="2"/>
  <c r="M13" i="2"/>
  <c r="M12" i="2"/>
  <c r="M8" i="2"/>
  <c r="M9" i="2"/>
  <c r="M30" i="2" l="1"/>
  <c r="M31" i="2"/>
  <c r="M35" i="2"/>
  <c r="M36" i="2"/>
  <c r="M3" i="6"/>
  <c r="M5" i="6" s="1"/>
  <c r="M30" i="6"/>
  <c r="M8" i="6"/>
  <c r="M9" i="6"/>
  <c r="M10" i="6"/>
  <c r="M31" i="6"/>
  <c r="M14" i="6"/>
  <c r="M35" i="6"/>
  <c r="M17" i="6"/>
  <c r="M36" i="6"/>
  <c r="M11" i="6"/>
  <c r="M13" i="6"/>
  <c r="M15" i="6"/>
  <c r="M16" i="6"/>
  <c r="M12" i="6"/>
  <c r="M71" i="2"/>
  <c r="M71" i="6"/>
  <c r="M63" i="6"/>
  <c r="M55" i="6"/>
  <c r="M63" i="2"/>
  <c r="M5" i="2"/>
  <c r="M14" i="2"/>
  <c r="M20" i="2" s="1"/>
  <c r="D74" i="2" s="1"/>
  <c r="M74" i="2" s="1"/>
  <c r="M76" i="2" s="1"/>
  <c r="M55" i="2"/>
  <c r="M20" i="6" l="1"/>
  <c r="M74" i="6" s="1"/>
  <c r="M76" i="6" s="1"/>
  <c r="G49" i="2"/>
  <c r="M49" i="2"/>
  <c r="M79" i="2" l="1"/>
  <c r="M49" i="6"/>
  <c r="M79" i="6" s="1"/>
  <c r="H49" i="2"/>
</calcChain>
</file>

<file path=xl/sharedStrings.xml><?xml version="1.0" encoding="utf-8"?>
<sst xmlns="http://schemas.openxmlformats.org/spreadsheetml/2006/main" count="267" uniqueCount="89">
  <si>
    <t>GFN</t>
  </si>
  <si>
    <t>66kV CB</t>
  </si>
  <si>
    <t>Civil &amp; structural</t>
  </si>
  <si>
    <t>Switchroom/Control Building</t>
  </si>
  <si>
    <t>22kV switchboard</t>
  </si>
  <si>
    <t>Transformer cables</t>
  </si>
  <si>
    <t>Feeder cables</t>
  </si>
  <si>
    <t>Station Services Transformer</t>
  </si>
  <si>
    <t>Conduits &amp; pits</t>
  </si>
  <si>
    <t>Security Fence</t>
  </si>
  <si>
    <t>Access Road</t>
  </si>
  <si>
    <t>Yard surfacing</t>
  </si>
  <si>
    <t>REFCL</t>
  </si>
  <si>
    <t>Commissioning</t>
  </si>
  <si>
    <t>ITEM</t>
  </si>
  <si>
    <t>ZSS Design &amp; PM</t>
  </si>
  <si>
    <t>22kV &amp; 66kV works</t>
  </si>
  <si>
    <t>22kV feeder - OH</t>
  </si>
  <si>
    <t>22kV feeder - UG</t>
  </si>
  <si>
    <t>66kV works</t>
  </si>
  <si>
    <t>Hardening &amp; Balancing</t>
  </si>
  <si>
    <t>Unit</t>
  </si>
  <si>
    <t xml:space="preserve">Contract </t>
  </si>
  <si>
    <t>Total</t>
  </si>
  <si>
    <t>ea</t>
  </si>
  <si>
    <t>NER</t>
  </si>
  <si>
    <t>Protection Panels &amp; Relays</t>
  </si>
  <si>
    <t>lot</t>
  </si>
  <si>
    <t>Other Foundations</t>
  </si>
  <si>
    <t>site</t>
  </si>
  <si>
    <t>hrs</t>
  </si>
  <si>
    <t>66kV VT (with structures)</t>
  </si>
  <si>
    <t>66kV Disconnectors (with structures)</t>
  </si>
  <si>
    <t>66kV bus (with structures)</t>
  </si>
  <si>
    <t>Earthgrid</t>
  </si>
  <si>
    <t>NER cables</t>
  </si>
  <si>
    <t>Humeceptor</t>
  </si>
  <si>
    <t>Battery systems</t>
  </si>
  <si>
    <t>Site preparation &amp; subsurface works</t>
  </si>
  <si>
    <t>Earth Grid trenching</t>
  </si>
  <si>
    <t>Miscellaneous Primary</t>
  </si>
  <si>
    <t>Miscellaneous secondary</t>
  </si>
  <si>
    <t>Qty</t>
  </si>
  <si>
    <t>km</t>
  </si>
  <si>
    <t>bus</t>
  </si>
  <si>
    <t>Bus</t>
  </si>
  <si>
    <t>Unit Labour (hr)</t>
  </si>
  <si>
    <t>Unit Labour $/hr)</t>
  </si>
  <si>
    <t>Total Labour (hr)</t>
  </si>
  <si>
    <t>Total Labour ($)</t>
  </si>
  <si>
    <t>Subtotal - Primary &amp; Secondary</t>
  </si>
  <si>
    <t>Primary &amp; Secondary</t>
  </si>
  <si>
    <t>Subtotal - Civils &amp; Structural</t>
  </si>
  <si>
    <t>Subtotals - REFCL Works</t>
  </si>
  <si>
    <t>Subtotals - Design &amp; PM</t>
  </si>
  <si>
    <t>Subtotals - 22kV &amp; 66kV Feeder Works</t>
  </si>
  <si>
    <t>Comms/SCADA</t>
  </si>
  <si>
    <t>Network Operator</t>
  </si>
  <si>
    <t>FOC connections</t>
  </si>
  <si>
    <t>Project management team</t>
  </si>
  <si>
    <t>Transformer 20/33MVA</t>
  </si>
  <si>
    <t>Other items</t>
  </si>
  <si>
    <t>Land Procurement</t>
  </si>
  <si>
    <t>Risk</t>
  </si>
  <si>
    <t>Site Investigations &amp; assessment (eg geotech)</t>
  </si>
  <si>
    <t>Subtotals - Other items</t>
  </si>
  <si>
    <t>Subtotal - Risk</t>
  </si>
  <si>
    <t>Allow 10% on Civils</t>
  </si>
  <si>
    <t>Plant Hire</t>
  </si>
  <si>
    <t>Site Facilities</t>
  </si>
  <si>
    <t>panels</t>
  </si>
  <si>
    <t>Secondary cables, tray's, ducts etc.</t>
  </si>
  <si>
    <t>AC distribution system</t>
  </si>
  <si>
    <t>66kV Surge Diverters</t>
  </si>
  <si>
    <t>Transformer foundations &amp; enclosure</t>
  </si>
  <si>
    <t>22kV CHP</t>
  </si>
  <si>
    <t>Installation Labour</t>
  </si>
  <si>
    <t>Asset Management &amp; Design</t>
  </si>
  <si>
    <t>Lot</t>
  </si>
  <si>
    <t>Allow 10% on Feeder works</t>
  </si>
  <si>
    <t>Jemena Electricity Networks (Vic) Ltd</t>
  </si>
  <si>
    <t>2021-26 Electricity Distribution Price Review Revised Proposal</t>
  </si>
  <si>
    <t>Attachment 04-04</t>
  </si>
  <si>
    <t>Coolaroo and Greenvale Bushfire Mitigation Obligation Compliance Works cost estimate</t>
  </si>
  <si>
    <t>Public</t>
  </si>
  <si>
    <t>Project name</t>
  </si>
  <si>
    <t>Direct unescalated capex (Real 2018 - Mid Period)</t>
  </si>
  <si>
    <t>Dollar basis</t>
  </si>
  <si>
    <t xml:space="preserve">COO and GVE bushfire mitigation compliance (REFCL) works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</si>
</sst>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164" formatCode="#,##0_ ;\-#,##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6BCD7"/>
      <name val="Calibri"/>
      <family val="2"/>
      <scheme val="minor"/>
    </font>
    <font>
      <sz val="11"/>
      <color rgb="FF26BC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5" fontId="2" fillId="0" borderId="14" xfId="0" applyNumberFormat="1" applyFont="1" applyBorder="1" applyAlignment="1">
      <alignment vertical="center" wrapText="1"/>
    </xf>
    <xf numFmtId="5" fontId="2" fillId="0" borderId="5" xfId="0" applyNumberFormat="1" applyFont="1" applyBorder="1" applyAlignment="1">
      <alignment vertical="center" wrapText="1"/>
    </xf>
    <xf numFmtId="5" fontId="0" fillId="0" borderId="6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5" fontId="0" fillId="0" borderId="0" xfId="0" applyNumberFormat="1" applyBorder="1" applyAlignment="1">
      <alignment vertical="center" wrapText="1"/>
    </xf>
    <xf numFmtId="5" fontId="0" fillId="0" borderId="7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0" fillId="0" borderId="6" xfId="0" applyNumberForma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5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5" fontId="2" fillId="0" borderId="7" xfId="0" applyNumberFormat="1" applyFont="1" applyBorder="1" applyAlignment="1">
      <alignment vertical="center" wrapText="1"/>
    </xf>
    <xf numFmtId="5" fontId="2" fillId="0" borderId="6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" fontId="2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5" fontId="2" fillId="0" borderId="15" xfId="0" applyNumberFormat="1" applyFont="1" applyBorder="1" applyAlignment="1">
      <alignment vertical="center" wrapText="1"/>
    </xf>
    <xf numFmtId="5" fontId="2" fillId="0" borderId="9" xfId="0" applyNumberFormat="1" applyFont="1" applyBorder="1" applyAlignment="1">
      <alignment vertical="center" wrapText="1"/>
    </xf>
    <xf numFmtId="5" fontId="2" fillId="0" borderId="8" xfId="0" applyNumberFormat="1" applyFont="1" applyBorder="1" applyAlignment="1">
      <alignment vertical="center" wrapText="1"/>
    </xf>
    <xf numFmtId="9" fontId="0" fillId="0" borderId="6" xfId="1" applyFont="1" applyBorder="1" applyAlignment="1">
      <alignment vertical="center" wrapText="1"/>
    </xf>
    <xf numFmtId="165" fontId="0" fillId="0" borderId="6" xfId="0" applyNumberFormat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5" fontId="0" fillId="0" borderId="0" xfId="0" applyNumberForma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ill="1"/>
    <xf numFmtId="14" fontId="0" fillId="0" borderId="0" xfId="0" applyNumberFormat="1" applyAlignment="1">
      <alignment horizontal="left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6B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38100</xdr:rowOff>
    </xdr:from>
    <xdr:to>
      <xdr:col>1</xdr:col>
      <xdr:colOff>914400</xdr:colOff>
      <xdr:row>4</xdr:row>
      <xdr:rowOff>93235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1F6C94-6E05-4EF4-9B91-D51FB4837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895350" cy="62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9B761-1541-48F2-AE1C-71A423D16A3B}">
  <sheetPr>
    <tabColor theme="0" tint="-0.14999847407452621"/>
  </sheetPr>
  <dimension ref="B1:J43"/>
  <sheetViews>
    <sheetView showGridLines="0" tabSelected="1" workbookViewId="0">
      <selection activeCell="D17" sqref="D17:J17"/>
    </sheetView>
  </sheetViews>
  <sheetFormatPr defaultColWidth="0" defaultRowHeight="15" zeroHeight="1" x14ac:dyDescent="0.25"/>
  <cols>
    <col min="1" max="1" width="3.7109375" style="51" customWidth="1"/>
    <col min="2" max="2" width="14.140625" style="51" customWidth="1"/>
    <col min="3" max="11" width="9.140625" style="51" customWidth="1"/>
    <col min="12" max="16384" width="9.140625" style="51" hidden="1"/>
  </cols>
  <sheetData>
    <row r="1" spans="2:2" customFormat="1" x14ac:dyDescent="0.25"/>
    <row r="2" spans="2:2" customFormat="1" x14ac:dyDescent="0.25"/>
    <row r="3" spans="2:2" customFormat="1" x14ac:dyDescent="0.25"/>
    <row r="4" spans="2:2" customFormat="1" x14ac:dyDescent="0.25"/>
    <row r="5" spans="2:2" customFormat="1" x14ac:dyDescent="0.25"/>
    <row r="6" spans="2:2" customFormat="1" x14ac:dyDescent="0.25">
      <c r="B6" s="47" t="s">
        <v>80</v>
      </c>
    </row>
    <row r="7" spans="2:2" customFormat="1" x14ac:dyDescent="0.25">
      <c r="B7" s="48" t="s">
        <v>81</v>
      </c>
    </row>
    <row r="8" spans="2:2" customFormat="1" x14ac:dyDescent="0.25"/>
    <row r="9" spans="2:2" customFormat="1" x14ac:dyDescent="0.25">
      <c r="B9" t="s">
        <v>82</v>
      </c>
    </row>
    <row r="10" spans="2:2" customFormat="1" x14ac:dyDescent="0.25">
      <c r="B10" t="s">
        <v>83</v>
      </c>
    </row>
    <row r="11" spans="2:2" customFormat="1" x14ac:dyDescent="0.25"/>
    <row r="12" spans="2:2" customFormat="1" x14ac:dyDescent="0.25">
      <c r="B12" s="52">
        <v>44168</v>
      </c>
    </row>
    <row r="13" spans="2:2" customFormat="1" x14ac:dyDescent="0.25">
      <c r="B13" t="s">
        <v>84</v>
      </c>
    </row>
    <row r="14" spans="2:2" customFormat="1" x14ac:dyDescent="0.25"/>
    <row r="15" spans="2:2" s="49" customFormat="1" x14ac:dyDescent="0.25"/>
    <row r="16" spans="2:2" s="49" customFormat="1" x14ac:dyDescent="0.25"/>
    <row r="17" spans="2:10" s="49" customFormat="1" x14ac:dyDescent="0.25">
      <c r="B17" s="50" t="s">
        <v>85</v>
      </c>
      <c r="D17" s="53" t="s">
        <v>88</v>
      </c>
      <c r="E17" s="53"/>
      <c r="F17" s="53"/>
      <c r="G17" s="53"/>
      <c r="H17" s="53"/>
      <c r="I17" s="53"/>
      <c r="J17" s="53"/>
    </row>
    <row r="18" spans="2:10" s="49" customFormat="1" x14ac:dyDescent="0.25"/>
    <row r="19" spans="2:10" s="49" customFormat="1" x14ac:dyDescent="0.25">
      <c r="B19" s="50" t="s">
        <v>87</v>
      </c>
      <c r="D19" s="53" t="s">
        <v>86</v>
      </c>
      <c r="E19" s="53"/>
      <c r="F19" s="53"/>
      <c r="G19" s="53"/>
      <c r="H19" s="53"/>
      <c r="I19" s="53"/>
      <c r="J19" s="53"/>
    </row>
    <row r="20" spans="2:10" s="49" customFormat="1" x14ac:dyDescent="0.25"/>
    <row r="21" spans="2:10" s="49" customFormat="1" x14ac:dyDescent="0.25"/>
    <row r="22" spans="2:10" hidden="1" x14ac:dyDescent="0.25"/>
    <row r="23" spans="2:10" hidden="1" x14ac:dyDescent="0.25"/>
    <row r="24" spans="2:10" hidden="1" x14ac:dyDescent="0.25"/>
    <row r="25" spans="2:10" hidden="1" x14ac:dyDescent="0.25"/>
    <row r="26" spans="2:10" hidden="1" x14ac:dyDescent="0.25"/>
    <row r="27" spans="2:10" hidden="1" x14ac:dyDescent="0.25"/>
    <row r="28" spans="2:10" hidden="1" x14ac:dyDescent="0.25"/>
    <row r="29" spans="2:10" hidden="1" x14ac:dyDescent="0.25"/>
    <row r="30" spans="2:10" hidden="1" x14ac:dyDescent="0.25"/>
    <row r="31" spans="2:10" hidden="1" x14ac:dyDescent="0.25"/>
    <row r="32" spans="2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</sheetData>
  <mergeCells count="2">
    <mergeCell ref="D17:J17"/>
    <mergeCell ref="D19:J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E0B8-0CEA-4FAA-99A7-5E3F2F8BE385}">
  <dimension ref="A1:P79"/>
  <sheetViews>
    <sheetView showGridLines="0" workbookViewId="0"/>
  </sheetViews>
  <sheetFormatPr defaultRowHeight="15" x14ac:dyDescent="0.25"/>
  <cols>
    <col min="1" max="1" width="38.28515625" style="19" customWidth="1"/>
    <col min="2" max="2" width="9.140625" style="25"/>
    <col min="3" max="3" width="9.140625" style="19"/>
    <col min="4" max="4" width="10.140625" style="19" bestFit="1" customWidth="1"/>
    <col min="5" max="14" width="12.140625" style="19" customWidth="1"/>
    <col min="16" max="16" width="11.140625" bestFit="1" customWidth="1"/>
  </cols>
  <sheetData>
    <row r="1" spans="1:14" ht="45.75" thickBot="1" x14ac:dyDescent="0.3">
      <c r="A1" s="2" t="s">
        <v>14</v>
      </c>
      <c r="B1" s="22" t="s">
        <v>42</v>
      </c>
      <c r="C1" s="4" t="s">
        <v>21</v>
      </c>
      <c r="D1" s="5"/>
      <c r="E1" s="3" t="s">
        <v>46</v>
      </c>
      <c r="F1" s="5" t="s">
        <v>47</v>
      </c>
      <c r="G1" s="5" t="s">
        <v>48</v>
      </c>
      <c r="H1" s="4" t="s">
        <v>49</v>
      </c>
      <c r="I1" s="3" t="s">
        <v>22</v>
      </c>
      <c r="J1" s="4" t="s">
        <v>21</v>
      </c>
      <c r="K1" s="3" t="s">
        <v>23</v>
      </c>
      <c r="L1" s="4" t="s">
        <v>21</v>
      </c>
      <c r="M1" s="3" t="s">
        <v>23</v>
      </c>
      <c r="N1" s="4" t="s">
        <v>21</v>
      </c>
    </row>
    <row r="2" spans="1:14" x14ac:dyDescent="0.25">
      <c r="A2" s="6" t="s">
        <v>12</v>
      </c>
      <c r="B2" s="23"/>
      <c r="C2" s="7"/>
      <c r="D2" s="9"/>
      <c r="E2" s="8"/>
      <c r="F2" s="9"/>
      <c r="G2" s="10"/>
      <c r="H2" s="11"/>
      <c r="I2" s="12"/>
      <c r="J2" s="7"/>
      <c r="K2" s="8"/>
      <c r="L2" s="7"/>
      <c r="M2" s="8"/>
      <c r="N2" s="7"/>
    </row>
    <row r="3" spans="1:14" x14ac:dyDescent="0.25">
      <c r="A3" s="13" t="s">
        <v>0</v>
      </c>
      <c r="B3" s="24">
        <v>1</v>
      </c>
      <c r="C3" s="14" t="s">
        <v>24</v>
      </c>
      <c r="D3" s="16"/>
      <c r="E3" s="15"/>
      <c r="F3" s="16"/>
      <c r="G3" s="17"/>
      <c r="H3" s="18"/>
      <c r="I3" s="12"/>
      <c r="J3" s="14"/>
      <c r="K3" s="12">
        <v>4000000</v>
      </c>
      <c r="L3" s="14" t="s">
        <v>24</v>
      </c>
      <c r="M3" s="12">
        <f>(K3*B3)</f>
        <v>4000000</v>
      </c>
      <c r="N3" s="14"/>
    </row>
    <row r="4" spans="1:14" x14ac:dyDescent="0.25">
      <c r="A4" s="13"/>
      <c r="B4" s="24"/>
      <c r="C4" s="14"/>
      <c r="D4" s="16"/>
      <c r="E4" s="15"/>
      <c r="F4" s="16"/>
      <c r="G4" s="17"/>
      <c r="H4" s="18"/>
      <c r="I4" s="12"/>
      <c r="J4" s="14"/>
      <c r="K4" s="15"/>
      <c r="L4" s="14"/>
      <c r="M4" s="12"/>
      <c r="N4" s="14"/>
    </row>
    <row r="5" spans="1:14" s="1" customFormat="1" x14ac:dyDescent="0.25">
      <c r="A5" s="20" t="s">
        <v>53</v>
      </c>
      <c r="B5" s="27"/>
      <c r="C5" s="28"/>
      <c r="D5" s="34"/>
      <c r="E5" s="30"/>
      <c r="F5" s="34"/>
      <c r="G5" s="29"/>
      <c r="H5" s="32"/>
      <c r="I5" s="33"/>
      <c r="J5" s="28"/>
      <c r="K5" s="30"/>
      <c r="L5" s="28"/>
      <c r="M5" s="33">
        <f>SUM(M3:M3)</f>
        <v>4000000</v>
      </c>
      <c r="N5" s="28"/>
    </row>
    <row r="6" spans="1:14" x14ac:dyDescent="0.25">
      <c r="A6" s="13"/>
      <c r="B6" s="24"/>
      <c r="C6" s="14"/>
      <c r="D6" s="16"/>
      <c r="E6" s="15"/>
      <c r="F6" s="16"/>
      <c r="G6" s="17"/>
      <c r="H6" s="18"/>
      <c r="I6" s="12"/>
      <c r="J6" s="14"/>
      <c r="K6" s="15"/>
      <c r="L6" s="14"/>
      <c r="M6" s="15"/>
      <c r="N6" s="14"/>
    </row>
    <row r="7" spans="1:14" x14ac:dyDescent="0.25">
      <c r="A7" s="20" t="s">
        <v>2</v>
      </c>
      <c r="B7" s="24"/>
      <c r="C7" s="14"/>
      <c r="D7" s="16"/>
      <c r="E7" s="15"/>
      <c r="F7" s="16"/>
      <c r="G7" s="17"/>
      <c r="H7" s="18"/>
      <c r="I7" s="12"/>
      <c r="J7" s="14"/>
      <c r="K7" s="15"/>
      <c r="L7" s="14"/>
      <c r="M7" s="15"/>
      <c r="N7" s="14"/>
    </row>
    <row r="8" spans="1:14" x14ac:dyDescent="0.25">
      <c r="A8" s="13" t="s">
        <v>38</v>
      </c>
      <c r="B8" s="24">
        <v>1</v>
      </c>
      <c r="C8" s="14" t="s">
        <v>29</v>
      </c>
      <c r="D8" s="16"/>
      <c r="E8" s="15"/>
      <c r="F8" s="16"/>
      <c r="G8" s="17"/>
      <c r="H8" s="18"/>
      <c r="I8" s="12"/>
      <c r="J8" s="14"/>
      <c r="K8" s="12">
        <v>1300000</v>
      </c>
      <c r="L8" s="14" t="s">
        <v>29</v>
      </c>
      <c r="M8" s="12">
        <f t="shared" ref="M8:M17" si="0">(K8*B8)</f>
        <v>1300000</v>
      </c>
      <c r="N8" s="14"/>
    </row>
    <row r="9" spans="1:14" x14ac:dyDescent="0.25">
      <c r="A9" s="13" t="s">
        <v>36</v>
      </c>
      <c r="B9" s="24">
        <v>1</v>
      </c>
      <c r="C9" s="14" t="s">
        <v>24</v>
      </c>
      <c r="D9" s="16"/>
      <c r="E9" s="15"/>
      <c r="F9" s="16"/>
      <c r="G9" s="17"/>
      <c r="H9" s="18"/>
      <c r="I9" s="12"/>
      <c r="J9" s="14"/>
      <c r="K9" s="12">
        <v>82500</v>
      </c>
      <c r="L9" s="14" t="s">
        <v>29</v>
      </c>
      <c r="M9" s="12">
        <f t="shared" si="0"/>
        <v>82500</v>
      </c>
      <c r="N9" s="14"/>
    </row>
    <row r="10" spans="1:14" x14ac:dyDescent="0.25">
      <c r="A10" s="13" t="s">
        <v>10</v>
      </c>
      <c r="B10" s="24">
        <v>1</v>
      </c>
      <c r="C10" s="14" t="s">
        <v>29</v>
      </c>
      <c r="D10" s="16"/>
      <c r="E10" s="15"/>
      <c r="F10" s="16"/>
      <c r="G10" s="17"/>
      <c r="H10" s="18"/>
      <c r="I10" s="12"/>
      <c r="J10" s="14"/>
      <c r="K10" s="12">
        <v>20000</v>
      </c>
      <c r="L10" s="14" t="s">
        <v>29</v>
      </c>
      <c r="M10" s="12">
        <f t="shared" si="0"/>
        <v>20000</v>
      </c>
      <c r="N10" s="14"/>
    </row>
    <row r="11" spans="1:14" x14ac:dyDescent="0.25">
      <c r="A11" s="13" t="s">
        <v>3</v>
      </c>
      <c r="B11" s="24">
        <v>1</v>
      </c>
      <c r="C11" s="14" t="s">
        <v>29</v>
      </c>
      <c r="D11" s="16"/>
      <c r="E11" s="15"/>
      <c r="F11" s="16"/>
      <c r="G11" s="17"/>
      <c r="H11" s="18"/>
      <c r="I11" s="12"/>
      <c r="J11" s="14"/>
      <c r="K11" s="12">
        <v>540000</v>
      </c>
      <c r="L11" s="14" t="s">
        <v>29</v>
      </c>
      <c r="M11" s="12">
        <f t="shared" si="0"/>
        <v>540000</v>
      </c>
      <c r="N11" s="14"/>
    </row>
    <row r="12" spans="1:14" x14ac:dyDescent="0.25">
      <c r="A12" s="13" t="s">
        <v>39</v>
      </c>
      <c r="B12" s="24">
        <v>1</v>
      </c>
      <c r="C12" s="14" t="s">
        <v>29</v>
      </c>
      <c r="D12" s="16"/>
      <c r="E12" s="15"/>
      <c r="F12" s="16"/>
      <c r="G12" s="17"/>
      <c r="H12" s="18"/>
      <c r="I12" s="12"/>
      <c r="J12" s="14"/>
      <c r="K12" s="12">
        <v>35000</v>
      </c>
      <c r="L12" s="14" t="s">
        <v>29</v>
      </c>
      <c r="M12" s="12">
        <f t="shared" si="0"/>
        <v>35000</v>
      </c>
      <c r="N12" s="14"/>
    </row>
    <row r="13" spans="1:14" x14ac:dyDescent="0.25">
      <c r="A13" s="13" t="s">
        <v>74</v>
      </c>
      <c r="B13" s="24">
        <v>1</v>
      </c>
      <c r="C13" s="14" t="s">
        <v>29</v>
      </c>
      <c r="D13" s="16"/>
      <c r="E13" s="15"/>
      <c r="F13" s="16"/>
      <c r="G13" s="17"/>
      <c r="H13" s="18"/>
      <c r="I13" s="12"/>
      <c r="J13" s="14"/>
      <c r="K13" s="12">
        <v>450000</v>
      </c>
      <c r="L13" s="14" t="s">
        <v>29</v>
      </c>
      <c r="M13" s="12">
        <f t="shared" si="0"/>
        <v>450000</v>
      </c>
      <c r="N13" s="14"/>
    </row>
    <row r="14" spans="1:14" x14ac:dyDescent="0.25">
      <c r="A14" s="13" t="s">
        <v>28</v>
      </c>
      <c r="B14" s="24">
        <v>1</v>
      </c>
      <c r="C14" s="14" t="s">
        <v>45</v>
      </c>
      <c r="D14" s="16"/>
      <c r="E14" s="15"/>
      <c r="F14" s="16"/>
      <c r="G14" s="17"/>
      <c r="H14" s="18"/>
      <c r="I14" s="12"/>
      <c r="J14" s="14"/>
      <c r="K14" s="12">
        <v>100000</v>
      </c>
      <c r="L14" s="14" t="s">
        <v>29</v>
      </c>
      <c r="M14" s="12">
        <f t="shared" si="0"/>
        <v>100000</v>
      </c>
      <c r="N14" s="14"/>
    </row>
    <row r="15" spans="1:14" x14ac:dyDescent="0.25">
      <c r="A15" s="13" t="s">
        <v>8</v>
      </c>
      <c r="B15" s="24">
        <v>1</v>
      </c>
      <c r="C15" s="14" t="s">
        <v>29</v>
      </c>
      <c r="D15" s="16"/>
      <c r="E15" s="15"/>
      <c r="F15" s="16"/>
      <c r="G15" s="17"/>
      <c r="H15" s="18"/>
      <c r="I15" s="12"/>
      <c r="J15" s="14"/>
      <c r="K15" s="12">
        <v>150000</v>
      </c>
      <c r="L15" s="14" t="s">
        <v>29</v>
      </c>
      <c r="M15" s="12">
        <f t="shared" si="0"/>
        <v>150000</v>
      </c>
      <c r="N15" s="14"/>
    </row>
    <row r="16" spans="1:14" x14ac:dyDescent="0.25">
      <c r="A16" s="13" t="s">
        <v>9</v>
      </c>
      <c r="B16" s="24">
        <v>1</v>
      </c>
      <c r="C16" s="14" t="s">
        <v>29</v>
      </c>
      <c r="D16" s="16"/>
      <c r="E16" s="15"/>
      <c r="F16" s="16"/>
      <c r="G16" s="17"/>
      <c r="H16" s="18"/>
      <c r="I16" s="12"/>
      <c r="J16" s="14"/>
      <c r="K16" s="12">
        <v>130000</v>
      </c>
      <c r="L16" s="14" t="s">
        <v>29</v>
      </c>
      <c r="M16" s="12">
        <f t="shared" si="0"/>
        <v>130000</v>
      </c>
      <c r="N16" s="14"/>
    </row>
    <row r="17" spans="1:14" x14ac:dyDescent="0.25">
      <c r="A17" s="13" t="s">
        <v>11</v>
      </c>
      <c r="B17" s="24">
        <v>1</v>
      </c>
      <c r="C17" s="14" t="s">
        <v>29</v>
      </c>
      <c r="D17" s="16"/>
      <c r="E17" s="15"/>
      <c r="F17" s="16"/>
      <c r="G17" s="17"/>
      <c r="H17" s="18"/>
      <c r="I17" s="12"/>
      <c r="J17" s="14"/>
      <c r="K17" s="12">
        <v>87500</v>
      </c>
      <c r="L17" s="14" t="s">
        <v>29</v>
      </c>
      <c r="M17" s="12">
        <f t="shared" si="0"/>
        <v>87500</v>
      </c>
      <c r="N17" s="14"/>
    </row>
    <row r="18" spans="1:14" x14ac:dyDescent="0.25">
      <c r="A18" s="13"/>
      <c r="B18" s="24"/>
      <c r="C18" s="14"/>
      <c r="D18" s="16"/>
      <c r="E18" s="15"/>
      <c r="F18" s="16"/>
      <c r="G18" s="17"/>
      <c r="H18" s="18"/>
      <c r="I18" s="12"/>
      <c r="J18" s="14"/>
      <c r="K18" s="12"/>
      <c r="L18" s="14"/>
      <c r="M18" s="12"/>
      <c r="N18" s="14"/>
    </row>
    <row r="19" spans="1:14" x14ac:dyDescent="0.25">
      <c r="A19" s="13"/>
      <c r="B19" s="24"/>
      <c r="C19" s="14"/>
      <c r="D19" s="16"/>
      <c r="E19" s="15"/>
      <c r="F19" s="16"/>
      <c r="G19" s="17"/>
      <c r="H19" s="18"/>
      <c r="I19" s="12"/>
      <c r="J19" s="14"/>
      <c r="K19" s="12"/>
      <c r="L19" s="14"/>
      <c r="M19" s="12"/>
      <c r="N19" s="14"/>
    </row>
    <row r="20" spans="1:14" s="1" customFormat="1" x14ac:dyDescent="0.25">
      <c r="A20" s="20" t="s">
        <v>52</v>
      </c>
      <c r="B20" s="27"/>
      <c r="C20" s="28"/>
      <c r="D20" s="34"/>
      <c r="E20" s="30"/>
      <c r="F20" s="34"/>
      <c r="G20" s="29"/>
      <c r="H20" s="32"/>
      <c r="I20" s="33"/>
      <c r="J20" s="28"/>
      <c r="K20" s="33"/>
      <c r="L20" s="28"/>
      <c r="M20" s="33">
        <f>SUM(M8:M19)</f>
        <v>2895000</v>
      </c>
      <c r="N20" s="28"/>
    </row>
    <row r="21" spans="1:14" x14ac:dyDescent="0.25">
      <c r="A21" s="13"/>
      <c r="B21" s="24"/>
      <c r="C21" s="14"/>
      <c r="D21" s="16"/>
      <c r="E21" s="15"/>
      <c r="F21" s="16"/>
      <c r="G21" s="17"/>
      <c r="H21" s="18"/>
      <c r="I21" s="12"/>
      <c r="J21" s="14"/>
      <c r="K21" s="15"/>
      <c r="L21" s="14"/>
      <c r="M21" s="15"/>
      <c r="N21" s="14"/>
    </row>
    <row r="22" spans="1:14" x14ac:dyDescent="0.25">
      <c r="A22" s="20" t="s">
        <v>51</v>
      </c>
      <c r="B22" s="24"/>
      <c r="C22" s="14"/>
      <c r="D22" s="16"/>
      <c r="E22" s="15"/>
      <c r="F22" s="16"/>
      <c r="G22" s="17"/>
      <c r="H22" s="18"/>
      <c r="I22" s="12"/>
      <c r="J22" s="14"/>
      <c r="K22" s="15"/>
      <c r="L22" s="14"/>
      <c r="M22" s="15"/>
      <c r="N22" s="14"/>
    </row>
    <row r="23" spans="1:14" x14ac:dyDescent="0.25">
      <c r="A23" s="13" t="s">
        <v>60</v>
      </c>
      <c r="B23" s="24">
        <v>1</v>
      </c>
      <c r="C23" s="14" t="s">
        <v>24</v>
      </c>
      <c r="D23" s="17">
        <v>850000</v>
      </c>
      <c r="E23" s="15"/>
      <c r="F23" s="17"/>
      <c r="G23" s="26"/>
      <c r="H23" s="18"/>
      <c r="I23" s="12"/>
      <c r="J23" s="14"/>
      <c r="K23" s="12"/>
      <c r="L23" s="14"/>
      <c r="M23" s="12">
        <f>B23*(D23+I23)</f>
        <v>850000</v>
      </c>
      <c r="N23" s="14"/>
    </row>
    <row r="24" spans="1:14" x14ac:dyDescent="0.25">
      <c r="A24" s="13" t="s">
        <v>1</v>
      </c>
      <c r="B24" s="24">
        <v>1</v>
      </c>
      <c r="C24" s="14" t="s">
        <v>24</v>
      </c>
      <c r="D24" s="17">
        <v>80000</v>
      </c>
      <c r="E24" s="15"/>
      <c r="F24" s="17"/>
      <c r="G24" s="26"/>
      <c r="H24" s="18"/>
      <c r="I24" s="12"/>
      <c r="J24" s="14"/>
      <c r="K24" s="12"/>
      <c r="L24" s="14"/>
      <c r="M24" s="12">
        <f t="shared" ref="M24:M44" si="1">B24*(D24+I24)</f>
        <v>80000</v>
      </c>
      <c r="N24" s="14"/>
    </row>
    <row r="25" spans="1:14" x14ac:dyDescent="0.25">
      <c r="A25" s="13" t="s">
        <v>31</v>
      </c>
      <c r="B25" s="24">
        <v>1</v>
      </c>
      <c r="C25" s="14" t="s">
        <v>24</v>
      </c>
      <c r="D25" s="17">
        <v>35000</v>
      </c>
      <c r="E25" s="15"/>
      <c r="F25" s="17"/>
      <c r="G25" s="26"/>
      <c r="H25" s="18"/>
      <c r="I25" s="12"/>
      <c r="J25" s="14"/>
      <c r="K25" s="12"/>
      <c r="L25" s="14"/>
      <c r="M25" s="12">
        <f t="shared" si="1"/>
        <v>35000</v>
      </c>
      <c r="N25" s="14"/>
    </row>
    <row r="26" spans="1:14" x14ac:dyDescent="0.25">
      <c r="A26" s="13" t="s">
        <v>32</v>
      </c>
      <c r="B26" s="24">
        <v>3</v>
      </c>
      <c r="C26" s="14" t="s">
        <v>24</v>
      </c>
      <c r="D26" s="17">
        <v>30000</v>
      </c>
      <c r="E26" s="15"/>
      <c r="F26" s="17"/>
      <c r="G26" s="26"/>
      <c r="H26" s="18"/>
      <c r="I26" s="12"/>
      <c r="J26" s="14"/>
      <c r="K26" s="12"/>
      <c r="L26" s="14"/>
      <c r="M26" s="12">
        <f t="shared" si="1"/>
        <v>90000</v>
      </c>
      <c r="N26" s="14"/>
    </row>
    <row r="27" spans="1:14" x14ac:dyDescent="0.25">
      <c r="A27" s="13" t="s">
        <v>33</v>
      </c>
      <c r="B27" s="24">
        <v>1</v>
      </c>
      <c r="C27" s="14" t="s">
        <v>44</v>
      </c>
      <c r="D27" s="17">
        <v>50000</v>
      </c>
      <c r="E27" s="15"/>
      <c r="F27" s="17"/>
      <c r="G27" s="26"/>
      <c r="H27" s="18"/>
      <c r="I27" s="12"/>
      <c r="J27" s="14"/>
      <c r="K27" s="12"/>
      <c r="L27" s="14"/>
      <c r="M27" s="12">
        <f t="shared" si="1"/>
        <v>50000</v>
      </c>
      <c r="N27" s="14"/>
    </row>
    <row r="28" spans="1:14" x14ac:dyDescent="0.25">
      <c r="A28" s="13" t="s">
        <v>73</v>
      </c>
      <c r="B28" s="24">
        <v>6</v>
      </c>
      <c r="C28" s="14" t="s">
        <v>24</v>
      </c>
      <c r="D28" s="17">
        <v>1500</v>
      </c>
      <c r="E28" s="15"/>
      <c r="F28" s="17"/>
      <c r="G28" s="26"/>
      <c r="H28" s="18"/>
      <c r="I28" s="12"/>
      <c r="J28" s="14"/>
      <c r="K28" s="12"/>
      <c r="L28" s="14"/>
      <c r="M28" s="12">
        <f t="shared" si="1"/>
        <v>9000</v>
      </c>
      <c r="N28" s="14"/>
    </row>
    <row r="29" spans="1:14" x14ac:dyDescent="0.25">
      <c r="A29" s="13" t="s">
        <v>4</v>
      </c>
      <c r="B29" s="24">
        <v>1</v>
      </c>
      <c r="C29" s="14" t="s">
        <v>24</v>
      </c>
      <c r="D29" s="17">
        <v>450000</v>
      </c>
      <c r="E29" s="15"/>
      <c r="F29" s="17"/>
      <c r="G29" s="26"/>
      <c r="H29" s="18"/>
      <c r="I29" s="12"/>
      <c r="J29" s="14"/>
      <c r="K29" s="12"/>
      <c r="L29" s="14"/>
      <c r="M29" s="12">
        <f t="shared" si="1"/>
        <v>450000</v>
      </c>
      <c r="N29" s="14"/>
    </row>
    <row r="30" spans="1:14" x14ac:dyDescent="0.25">
      <c r="A30" s="13" t="s">
        <v>5</v>
      </c>
      <c r="B30" s="24">
        <v>1</v>
      </c>
      <c r="C30" s="14" t="s">
        <v>27</v>
      </c>
      <c r="D30" s="17">
        <v>86500</v>
      </c>
      <c r="E30" s="15"/>
      <c r="F30" s="17"/>
      <c r="G30" s="26"/>
      <c r="H30" s="18"/>
      <c r="I30" s="12"/>
      <c r="J30" s="14"/>
      <c r="K30" s="12"/>
      <c r="L30" s="14"/>
      <c r="M30" s="12">
        <f t="shared" si="1"/>
        <v>86500</v>
      </c>
      <c r="N30" s="14"/>
    </row>
    <row r="31" spans="1:14" x14ac:dyDescent="0.25">
      <c r="A31" s="13" t="s">
        <v>6</v>
      </c>
      <c r="B31" s="24">
        <v>1</v>
      </c>
      <c r="C31" s="14" t="s">
        <v>27</v>
      </c>
      <c r="D31" s="17">
        <v>15000</v>
      </c>
      <c r="E31" s="15"/>
      <c r="F31" s="17"/>
      <c r="G31" s="26"/>
      <c r="H31" s="18"/>
      <c r="I31" s="12"/>
      <c r="J31" s="14"/>
      <c r="K31" s="12"/>
      <c r="L31" s="14"/>
      <c r="M31" s="12">
        <f t="shared" si="1"/>
        <v>15000</v>
      </c>
      <c r="N31" s="14"/>
    </row>
    <row r="32" spans="1:14" x14ac:dyDescent="0.25">
      <c r="A32" s="45" t="s">
        <v>75</v>
      </c>
      <c r="B32" s="24">
        <v>3</v>
      </c>
      <c r="C32" s="14" t="s">
        <v>24</v>
      </c>
      <c r="D32" s="17">
        <v>20000</v>
      </c>
      <c r="E32" s="15"/>
      <c r="F32" s="17"/>
      <c r="G32" s="26"/>
      <c r="H32" s="18"/>
      <c r="I32" s="12"/>
      <c r="J32" s="14"/>
      <c r="K32" s="12"/>
      <c r="L32" s="14"/>
      <c r="M32" s="12">
        <f t="shared" si="1"/>
        <v>60000</v>
      </c>
      <c r="N32" s="14"/>
    </row>
    <row r="33" spans="1:14" x14ac:dyDescent="0.25">
      <c r="A33" s="13" t="s">
        <v>7</v>
      </c>
      <c r="B33" s="24">
        <v>2</v>
      </c>
      <c r="C33" s="14" t="s">
        <v>24</v>
      </c>
      <c r="D33" s="17">
        <v>20000</v>
      </c>
      <c r="E33" s="15"/>
      <c r="F33" s="17"/>
      <c r="G33" s="26"/>
      <c r="H33" s="18"/>
      <c r="I33" s="12"/>
      <c r="J33" s="14"/>
      <c r="K33" s="12"/>
      <c r="L33" s="14"/>
      <c r="M33" s="12">
        <f t="shared" si="1"/>
        <v>40000</v>
      </c>
      <c r="N33" s="14"/>
    </row>
    <row r="34" spans="1:14" x14ac:dyDescent="0.25">
      <c r="A34" s="13" t="s">
        <v>25</v>
      </c>
      <c r="B34" s="24">
        <v>1</v>
      </c>
      <c r="C34" s="14" t="s">
        <v>24</v>
      </c>
      <c r="D34" s="17">
        <v>50000</v>
      </c>
      <c r="E34" s="15"/>
      <c r="F34" s="17"/>
      <c r="G34" s="26"/>
      <c r="H34" s="18"/>
      <c r="I34" s="12"/>
      <c r="J34" s="14"/>
      <c r="K34" s="12"/>
      <c r="L34" s="14"/>
      <c r="M34" s="12">
        <f t="shared" si="1"/>
        <v>50000</v>
      </c>
      <c r="N34" s="14"/>
    </row>
    <row r="35" spans="1:14" x14ac:dyDescent="0.25">
      <c r="A35" s="13" t="s">
        <v>35</v>
      </c>
      <c r="B35" s="24">
        <v>1</v>
      </c>
      <c r="C35" s="14" t="s">
        <v>27</v>
      </c>
      <c r="D35" s="17">
        <v>10000</v>
      </c>
      <c r="E35" s="15"/>
      <c r="F35" s="17"/>
      <c r="G35" s="26"/>
      <c r="H35" s="18"/>
      <c r="I35" s="12"/>
      <c r="J35" s="14"/>
      <c r="K35" s="12"/>
      <c r="L35" s="14"/>
      <c r="M35" s="12">
        <f t="shared" si="1"/>
        <v>10000</v>
      </c>
      <c r="N35" s="14"/>
    </row>
    <row r="36" spans="1:14" x14ac:dyDescent="0.25">
      <c r="A36" s="13" t="s">
        <v>34</v>
      </c>
      <c r="B36" s="24">
        <v>1</v>
      </c>
      <c r="C36" s="14" t="s">
        <v>27</v>
      </c>
      <c r="D36" s="17">
        <v>80000</v>
      </c>
      <c r="E36" s="15"/>
      <c r="F36" s="17"/>
      <c r="G36" s="26"/>
      <c r="H36" s="18"/>
      <c r="I36" s="12"/>
      <c r="J36" s="14"/>
      <c r="K36" s="12"/>
      <c r="L36" s="14"/>
      <c r="M36" s="12">
        <f t="shared" si="1"/>
        <v>80000</v>
      </c>
      <c r="N36" s="14"/>
    </row>
    <row r="37" spans="1:14" x14ac:dyDescent="0.25">
      <c r="A37" s="13" t="s">
        <v>40</v>
      </c>
      <c r="B37" s="24">
        <v>1</v>
      </c>
      <c r="C37" s="14" t="s">
        <v>29</v>
      </c>
      <c r="D37" s="17">
        <v>30000</v>
      </c>
      <c r="E37" s="15"/>
      <c r="F37" s="17"/>
      <c r="G37" s="26"/>
      <c r="H37" s="18"/>
      <c r="I37" s="12"/>
      <c r="J37" s="14"/>
      <c r="K37" s="12"/>
      <c r="L37" s="14"/>
      <c r="M37" s="12">
        <f t="shared" si="1"/>
        <v>30000</v>
      </c>
      <c r="N37" s="14"/>
    </row>
    <row r="38" spans="1:14" x14ac:dyDescent="0.25">
      <c r="A38" s="13" t="s">
        <v>26</v>
      </c>
      <c r="B38" s="24">
        <v>18</v>
      </c>
      <c r="C38" s="14" t="s">
        <v>70</v>
      </c>
      <c r="D38" s="17">
        <v>50000</v>
      </c>
      <c r="E38" s="15"/>
      <c r="F38" s="17"/>
      <c r="G38" s="26"/>
      <c r="H38" s="18"/>
      <c r="I38" s="12"/>
      <c r="J38" s="14"/>
      <c r="K38" s="12"/>
      <c r="L38" s="14"/>
      <c r="M38" s="12">
        <f t="shared" si="1"/>
        <v>900000</v>
      </c>
      <c r="N38" s="14"/>
    </row>
    <row r="39" spans="1:14" x14ac:dyDescent="0.25">
      <c r="A39" s="13" t="s">
        <v>56</v>
      </c>
      <c r="B39" s="24">
        <v>1</v>
      </c>
      <c r="C39" s="14" t="s">
        <v>29</v>
      </c>
      <c r="D39" s="17">
        <v>50000</v>
      </c>
      <c r="E39" s="15"/>
      <c r="F39" s="17"/>
      <c r="G39" s="26"/>
      <c r="H39" s="18"/>
      <c r="I39" s="12"/>
      <c r="J39" s="14"/>
      <c r="K39" s="12"/>
      <c r="L39" s="14"/>
      <c r="M39" s="12">
        <f t="shared" si="1"/>
        <v>50000</v>
      </c>
      <c r="N39" s="14"/>
    </row>
    <row r="40" spans="1:14" x14ac:dyDescent="0.25">
      <c r="A40" s="13" t="s">
        <v>58</v>
      </c>
      <c r="B40" s="24">
        <v>10</v>
      </c>
      <c r="C40" s="14" t="s">
        <v>43</v>
      </c>
      <c r="D40" s="17"/>
      <c r="E40" s="15"/>
      <c r="F40" s="17"/>
      <c r="G40" s="26"/>
      <c r="H40" s="18"/>
      <c r="I40" s="12">
        <v>80000</v>
      </c>
      <c r="J40" s="14"/>
      <c r="K40" s="12"/>
      <c r="L40" s="14"/>
      <c r="M40" s="12">
        <f t="shared" si="1"/>
        <v>800000</v>
      </c>
      <c r="N40" s="14"/>
    </row>
    <row r="41" spans="1:14" x14ac:dyDescent="0.25">
      <c r="A41" s="13" t="s">
        <v>37</v>
      </c>
      <c r="B41" s="24">
        <v>1</v>
      </c>
      <c r="C41" s="14" t="s">
        <v>24</v>
      </c>
      <c r="D41" s="17">
        <v>200000</v>
      </c>
      <c r="E41" s="15"/>
      <c r="F41" s="17"/>
      <c r="G41" s="26"/>
      <c r="H41" s="18"/>
      <c r="I41" s="12"/>
      <c r="J41" s="14"/>
      <c r="K41" s="12"/>
      <c r="L41" s="14"/>
      <c r="M41" s="12">
        <f t="shared" si="1"/>
        <v>200000</v>
      </c>
      <c r="N41" s="14"/>
    </row>
    <row r="42" spans="1:14" x14ac:dyDescent="0.25">
      <c r="A42" s="13" t="s">
        <v>72</v>
      </c>
      <c r="B42" s="24">
        <v>1</v>
      </c>
      <c r="C42" s="14" t="s">
        <v>29</v>
      </c>
      <c r="D42" s="17">
        <v>50000</v>
      </c>
      <c r="E42" s="15"/>
      <c r="F42" s="17"/>
      <c r="G42" s="26"/>
      <c r="H42" s="18"/>
      <c r="I42" s="12"/>
      <c r="J42" s="14"/>
      <c r="K42" s="12"/>
      <c r="L42" s="14"/>
      <c r="M42" s="12">
        <f t="shared" si="1"/>
        <v>50000</v>
      </c>
      <c r="N42" s="14"/>
    </row>
    <row r="43" spans="1:14" x14ac:dyDescent="0.25">
      <c r="A43" s="13" t="s">
        <v>71</v>
      </c>
      <c r="B43" s="24">
        <v>1</v>
      </c>
      <c r="C43" s="14" t="s">
        <v>44</v>
      </c>
      <c r="D43" s="17">
        <v>60000</v>
      </c>
      <c r="E43" s="15"/>
      <c r="F43" s="17"/>
      <c r="G43" s="26"/>
      <c r="H43" s="18"/>
      <c r="I43" s="12"/>
      <c r="J43" s="14"/>
      <c r="K43" s="12"/>
      <c r="L43" s="14"/>
      <c r="M43" s="12">
        <f t="shared" si="1"/>
        <v>60000</v>
      </c>
      <c r="N43" s="14"/>
    </row>
    <row r="44" spans="1:14" x14ac:dyDescent="0.25">
      <c r="A44" s="13" t="s">
        <v>41</v>
      </c>
      <c r="B44" s="24">
        <v>1</v>
      </c>
      <c r="C44" s="14" t="s">
        <v>29</v>
      </c>
      <c r="D44" s="17">
        <v>30000</v>
      </c>
      <c r="E44" s="15"/>
      <c r="F44" s="17"/>
      <c r="G44" s="26"/>
      <c r="H44" s="18"/>
      <c r="I44" s="12"/>
      <c r="J44" s="14"/>
      <c r="K44" s="12"/>
      <c r="L44" s="14"/>
      <c r="M44" s="12">
        <f t="shared" si="1"/>
        <v>30000</v>
      </c>
      <c r="N44" s="14"/>
    </row>
    <row r="45" spans="1:14" x14ac:dyDescent="0.25">
      <c r="A45" s="13" t="s">
        <v>76</v>
      </c>
      <c r="B45" s="24">
        <v>1</v>
      </c>
      <c r="C45" s="14" t="s">
        <v>29</v>
      </c>
      <c r="D45" s="17"/>
      <c r="E45" s="15">
        <v>8000</v>
      </c>
      <c r="F45" s="17">
        <v>120</v>
      </c>
      <c r="G45" s="26">
        <f t="shared" ref="G45" si="2">B45*E45</f>
        <v>8000</v>
      </c>
      <c r="H45" s="18">
        <f t="shared" ref="H45" si="3">G45*F45</f>
        <v>960000</v>
      </c>
      <c r="I45" s="12"/>
      <c r="J45" s="14"/>
      <c r="K45" s="12"/>
      <c r="L45" s="14"/>
      <c r="M45" s="12">
        <f>B45*H45</f>
        <v>960000</v>
      </c>
      <c r="N45" s="14"/>
    </row>
    <row r="46" spans="1:14" x14ac:dyDescent="0.25">
      <c r="A46" s="13" t="s">
        <v>57</v>
      </c>
      <c r="B46" s="24">
        <v>1</v>
      </c>
      <c r="C46" s="14"/>
      <c r="D46" s="17"/>
      <c r="E46" s="15"/>
      <c r="F46" s="17">
        <v>120</v>
      </c>
      <c r="G46" s="26">
        <v>600</v>
      </c>
      <c r="H46" s="18">
        <f>G46*F46</f>
        <v>72000</v>
      </c>
      <c r="I46" s="12"/>
      <c r="J46" s="14"/>
      <c r="K46" s="12"/>
      <c r="L46" s="14"/>
      <c r="M46" s="12">
        <f>B46*H46</f>
        <v>72000</v>
      </c>
      <c r="N46" s="14"/>
    </row>
    <row r="47" spans="1:14" x14ac:dyDescent="0.25">
      <c r="A47" s="13" t="s">
        <v>13</v>
      </c>
      <c r="B47" s="24">
        <v>1</v>
      </c>
      <c r="C47" s="14"/>
      <c r="D47" s="17"/>
      <c r="E47" s="15"/>
      <c r="F47" s="17"/>
      <c r="G47" s="26"/>
      <c r="H47" s="18"/>
      <c r="I47" s="12">
        <v>500000</v>
      </c>
      <c r="J47" s="14"/>
      <c r="K47" s="12"/>
      <c r="L47" s="14"/>
      <c r="M47" s="12">
        <f t="shared" ref="M47" si="4">B47*(D47+H47+I47)</f>
        <v>500000</v>
      </c>
      <c r="N47" s="14"/>
    </row>
    <row r="48" spans="1:14" x14ac:dyDescent="0.25">
      <c r="A48" s="13"/>
      <c r="B48" s="24"/>
      <c r="C48" s="14"/>
      <c r="D48" s="17"/>
      <c r="E48" s="15"/>
      <c r="F48" s="17"/>
      <c r="G48" s="26"/>
      <c r="H48" s="18"/>
      <c r="I48" s="12"/>
      <c r="J48" s="14"/>
      <c r="K48" s="12"/>
      <c r="L48" s="14"/>
      <c r="M48" s="12"/>
      <c r="N48" s="14"/>
    </row>
    <row r="49" spans="1:16" s="1" customFormat="1" x14ac:dyDescent="0.25">
      <c r="A49" s="20" t="s">
        <v>50</v>
      </c>
      <c r="B49" s="27"/>
      <c r="C49" s="28"/>
      <c r="D49" s="29"/>
      <c r="E49" s="30"/>
      <c r="F49" s="29"/>
      <c r="G49" s="31">
        <f>SUM(G23:G48)</f>
        <v>8600</v>
      </c>
      <c r="H49" s="32">
        <f>SUM(H23:H48)</f>
        <v>1032000</v>
      </c>
      <c r="I49" s="33"/>
      <c r="J49" s="28"/>
      <c r="K49" s="33"/>
      <c r="L49" s="28"/>
      <c r="M49" s="33">
        <f>SUM(M23:M48)</f>
        <v>5557500</v>
      </c>
      <c r="N49" s="28"/>
    </row>
    <row r="50" spans="1:16" x14ac:dyDescent="0.25">
      <c r="A50" s="13"/>
      <c r="B50" s="24"/>
      <c r="C50" s="14"/>
      <c r="D50" s="16"/>
      <c r="E50" s="15"/>
      <c r="F50" s="16"/>
      <c r="G50" s="17"/>
      <c r="H50" s="18"/>
      <c r="I50" s="12"/>
      <c r="J50" s="14"/>
      <c r="K50" s="15"/>
      <c r="L50" s="14"/>
      <c r="M50" s="15"/>
      <c r="N50" s="14"/>
    </row>
    <row r="51" spans="1:16" x14ac:dyDescent="0.25">
      <c r="A51" s="20" t="s">
        <v>15</v>
      </c>
      <c r="B51" s="24"/>
      <c r="C51" s="14"/>
      <c r="D51" s="16"/>
      <c r="E51" s="15"/>
      <c r="F51" s="16"/>
      <c r="G51" s="17"/>
      <c r="H51" s="18"/>
      <c r="I51" s="12"/>
      <c r="J51" s="14"/>
      <c r="K51" s="15"/>
      <c r="L51" s="14"/>
      <c r="M51" s="15"/>
      <c r="N51" s="14"/>
    </row>
    <row r="52" spans="1:16" x14ac:dyDescent="0.25">
      <c r="A52" s="21" t="s">
        <v>59</v>
      </c>
      <c r="B52" s="24">
        <v>1</v>
      </c>
      <c r="C52" s="14"/>
      <c r="D52" s="16"/>
      <c r="E52" s="15">
        <v>6000</v>
      </c>
      <c r="F52" s="16" t="s">
        <v>30</v>
      </c>
      <c r="G52" s="17">
        <v>160</v>
      </c>
      <c r="H52" s="18">
        <f>G52*E52</f>
        <v>960000</v>
      </c>
      <c r="I52" s="12"/>
      <c r="J52" s="14"/>
      <c r="K52" s="15"/>
      <c r="L52" s="14"/>
      <c r="M52" s="12">
        <f>H52+I52</f>
        <v>960000</v>
      </c>
      <c r="N52" s="14"/>
    </row>
    <row r="53" spans="1:16" x14ac:dyDescent="0.25">
      <c r="A53" s="21" t="s">
        <v>77</v>
      </c>
      <c r="B53" s="24">
        <v>1</v>
      </c>
      <c r="C53" s="14"/>
      <c r="D53" s="16"/>
      <c r="E53" s="15"/>
      <c r="F53" s="16"/>
      <c r="G53" s="17"/>
      <c r="H53" s="18"/>
      <c r="I53" s="12">
        <v>1100000</v>
      </c>
      <c r="J53" s="14"/>
      <c r="K53" s="15"/>
      <c r="L53" s="14"/>
      <c r="M53" s="12">
        <f>B53*I53</f>
        <v>1100000</v>
      </c>
      <c r="N53" s="14"/>
    </row>
    <row r="54" spans="1:16" x14ac:dyDescent="0.25">
      <c r="A54" s="13"/>
      <c r="B54" s="24"/>
      <c r="C54" s="14"/>
      <c r="D54" s="16"/>
      <c r="E54" s="15"/>
      <c r="F54" s="16"/>
      <c r="G54" s="17"/>
      <c r="H54" s="18"/>
      <c r="I54" s="12"/>
      <c r="J54" s="14"/>
      <c r="K54" s="15"/>
      <c r="L54" s="14"/>
      <c r="M54" s="15"/>
      <c r="N54" s="14"/>
    </row>
    <row r="55" spans="1:16" s="1" customFormat="1" x14ac:dyDescent="0.25">
      <c r="A55" s="20" t="s">
        <v>54</v>
      </c>
      <c r="B55" s="27"/>
      <c r="C55" s="28"/>
      <c r="D55" s="34"/>
      <c r="E55" s="30"/>
      <c r="F55" s="34"/>
      <c r="G55" s="29"/>
      <c r="H55" s="32"/>
      <c r="I55" s="33"/>
      <c r="J55" s="28"/>
      <c r="K55" s="30"/>
      <c r="L55" s="28"/>
      <c r="M55" s="33">
        <f>SUM(M52:M54)</f>
        <v>2060000</v>
      </c>
      <c r="N55" s="28"/>
    </row>
    <row r="56" spans="1:16" x14ac:dyDescent="0.25">
      <c r="A56" s="13"/>
      <c r="B56" s="24"/>
      <c r="C56" s="14"/>
      <c r="D56" s="16"/>
      <c r="E56" s="15"/>
      <c r="F56" s="16"/>
      <c r="G56" s="17"/>
      <c r="H56" s="18"/>
      <c r="I56" s="12"/>
      <c r="J56" s="14"/>
      <c r="K56" s="15"/>
      <c r="L56" s="14"/>
      <c r="M56" s="15"/>
      <c r="N56" s="14"/>
    </row>
    <row r="57" spans="1:16" x14ac:dyDescent="0.25">
      <c r="A57" s="20" t="s">
        <v>61</v>
      </c>
      <c r="B57" s="24"/>
      <c r="C57" s="14"/>
      <c r="D57" s="16"/>
      <c r="E57" s="15"/>
      <c r="F57" s="16"/>
      <c r="G57" s="17"/>
      <c r="H57" s="18"/>
      <c r="I57" s="12"/>
      <c r="J57" s="14"/>
      <c r="K57" s="15"/>
      <c r="L57" s="14"/>
      <c r="M57" s="15"/>
      <c r="N57" s="14"/>
    </row>
    <row r="58" spans="1:16" x14ac:dyDescent="0.25">
      <c r="A58" s="13" t="s">
        <v>62</v>
      </c>
      <c r="B58" s="24">
        <v>1</v>
      </c>
      <c r="C58" s="14"/>
      <c r="D58" s="17">
        <v>2800000</v>
      </c>
      <c r="E58" s="15"/>
      <c r="F58" s="16"/>
      <c r="G58" s="17"/>
      <c r="H58" s="18"/>
      <c r="I58" s="12"/>
      <c r="J58" s="14"/>
      <c r="K58" s="12">
        <f>D58</f>
        <v>2800000</v>
      </c>
      <c r="L58" s="14" t="s">
        <v>29</v>
      </c>
      <c r="M58" s="12">
        <f t="shared" ref="M58:M61" si="5">B58*(D58+I58)+H58</f>
        <v>2800000</v>
      </c>
      <c r="N58" s="14"/>
    </row>
    <row r="59" spans="1:16" ht="30" x14ac:dyDescent="0.25">
      <c r="A59" s="13" t="s">
        <v>64</v>
      </c>
      <c r="B59" s="24">
        <v>1</v>
      </c>
      <c r="C59" s="14"/>
      <c r="D59" s="16"/>
      <c r="E59" s="15"/>
      <c r="F59" s="16"/>
      <c r="G59" s="17"/>
      <c r="H59" s="18"/>
      <c r="I59" s="12">
        <v>100000</v>
      </c>
      <c r="J59" s="14" t="s">
        <v>24</v>
      </c>
      <c r="K59" s="15"/>
      <c r="L59" s="14"/>
      <c r="M59" s="12">
        <f t="shared" si="5"/>
        <v>100000</v>
      </c>
      <c r="N59" s="14"/>
    </row>
    <row r="60" spans="1:16" x14ac:dyDescent="0.25">
      <c r="A60" s="13" t="s">
        <v>68</v>
      </c>
      <c r="B60" s="24">
        <v>1</v>
      </c>
      <c r="C60" s="14"/>
      <c r="D60" s="16"/>
      <c r="E60" s="15"/>
      <c r="F60" s="16"/>
      <c r="G60" s="17"/>
      <c r="H60" s="18"/>
      <c r="I60" s="12">
        <v>100000</v>
      </c>
      <c r="J60" s="14" t="s">
        <v>24</v>
      </c>
      <c r="K60" s="15"/>
      <c r="L60" s="14"/>
      <c r="M60" s="12">
        <f t="shared" si="5"/>
        <v>100000</v>
      </c>
      <c r="N60" s="14"/>
    </row>
    <row r="61" spans="1:16" x14ac:dyDescent="0.25">
      <c r="A61" s="13" t="s">
        <v>69</v>
      </c>
      <c r="B61" s="24">
        <v>1</v>
      </c>
      <c r="C61" s="14"/>
      <c r="D61" s="16"/>
      <c r="E61" s="15"/>
      <c r="F61" s="16"/>
      <c r="G61" s="17"/>
      <c r="H61" s="18"/>
      <c r="I61" s="12">
        <v>100000</v>
      </c>
      <c r="J61" s="14" t="s">
        <v>24</v>
      </c>
      <c r="K61" s="15"/>
      <c r="L61" s="14"/>
      <c r="M61" s="12">
        <f t="shared" si="5"/>
        <v>100000</v>
      </c>
      <c r="N61" s="14"/>
      <c r="P61" s="46"/>
    </row>
    <row r="62" spans="1:16" x14ac:dyDescent="0.25">
      <c r="A62" s="13"/>
      <c r="B62" s="24"/>
      <c r="C62" s="14"/>
      <c r="D62" s="16"/>
      <c r="E62" s="15"/>
      <c r="F62" s="16"/>
      <c r="G62" s="17"/>
      <c r="H62" s="18"/>
      <c r="I62" s="12"/>
      <c r="J62" s="14"/>
      <c r="K62" s="15"/>
      <c r="L62" s="14"/>
      <c r="M62" s="15"/>
      <c r="N62" s="14"/>
    </row>
    <row r="63" spans="1:16" s="1" customFormat="1" x14ac:dyDescent="0.25">
      <c r="A63" s="20" t="s">
        <v>65</v>
      </c>
      <c r="B63" s="27"/>
      <c r="C63" s="28"/>
      <c r="D63" s="34"/>
      <c r="E63" s="30"/>
      <c r="F63" s="34"/>
      <c r="G63" s="29"/>
      <c r="H63" s="32"/>
      <c r="I63" s="33"/>
      <c r="J63" s="28"/>
      <c r="K63" s="30"/>
      <c r="L63" s="28"/>
      <c r="M63" s="33">
        <f>SUM(M58:M62)</f>
        <v>3100000</v>
      </c>
      <c r="N63" s="28"/>
    </row>
    <row r="64" spans="1:16" x14ac:dyDescent="0.25">
      <c r="A64" s="13"/>
      <c r="B64" s="24"/>
      <c r="C64" s="14"/>
      <c r="D64" s="16"/>
      <c r="E64" s="15"/>
      <c r="F64" s="16"/>
      <c r="G64" s="17"/>
      <c r="H64" s="18"/>
      <c r="I64" s="12"/>
      <c r="J64" s="14"/>
      <c r="K64" s="15"/>
      <c r="L64" s="14"/>
      <c r="M64" s="15"/>
      <c r="N64" s="14"/>
    </row>
    <row r="65" spans="1:14" x14ac:dyDescent="0.25">
      <c r="A65" s="20" t="s">
        <v>16</v>
      </c>
      <c r="B65" s="24"/>
      <c r="C65" s="14"/>
      <c r="D65" s="16"/>
      <c r="E65" s="15"/>
      <c r="F65" s="16"/>
      <c r="G65" s="17"/>
      <c r="H65" s="18"/>
      <c r="I65" s="12"/>
      <c r="J65" s="14"/>
      <c r="K65" s="15"/>
      <c r="L65" s="14"/>
      <c r="M65" s="15"/>
      <c r="N65" s="14"/>
    </row>
    <row r="66" spans="1:14" x14ac:dyDescent="0.25">
      <c r="A66" s="13" t="s">
        <v>17</v>
      </c>
      <c r="B66" s="44">
        <v>0.1</v>
      </c>
      <c r="C66" s="14" t="s">
        <v>43</v>
      </c>
      <c r="D66" s="17">
        <v>200000</v>
      </c>
      <c r="E66" s="15"/>
      <c r="F66" s="16"/>
      <c r="G66" s="17"/>
      <c r="H66" s="18"/>
      <c r="I66" s="12"/>
      <c r="J66" s="14"/>
      <c r="K66" s="12"/>
      <c r="L66" s="14"/>
      <c r="M66" s="12">
        <f t="shared" ref="M66:M68" si="6">B66*(D66+I66)+H66</f>
        <v>20000</v>
      </c>
      <c r="N66" s="14"/>
    </row>
    <row r="67" spans="1:14" x14ac:dyDescent="0.25">
      <c r="A67" s="13" t="s">
        <v>18</v>
      </c>
      <c r="B67" s="44">
        <v>1</v>
      </c>
      <c r="C67" s="14" t="s">
        <v>43</v>
      </c>
      <c r="D67" s="17">
        <v>1350000</v>
      </c>
      <c r="E67" s="15"/>
      <c r="F67" s="16"/>
      <c r="G67" s="17"/>
      <c r="H67" s="18"/>
      <c r="I67" s="12"/>
      <c r="J67" s="14"/>
      <c r="K67" s="15"/>
      <c r="L67" s="14"/>
      <c r="M67" s="12">
        <f t="shared" si="6"/>
        <v>1350000</v>
      </c>
      <c r="N67" s="14"/>
    </row>
    <row r="68" spans="1:14" x14ac:dyDescent="0.25">
      <c r="A68" s="13" t="s">
        <v>19</v>
      </c>
      <c r="B68" s="44">
        <v>5.8</v>
      </c>
      <c r="C68" s="14" t="s">
        <v>43</v>
      </c>
      <c r="D68" s="17">
        <v>650000</v>
      </c>
      <c r="E68" s="15"/>
      <c r="F68" s="16"/>
      <c r="G68" s="17"/>
      <c r="H68" s="18"/>
      <c r="I68" s="12"/>
      <c r="J68" s="14"/>
      <c r="K68" s="15"/>
      <c r="L68" s="14"/>
      <c r="M68" s="12">
        <f t="shared" si="6"/>
        <v>3770000</v>
      </c>
      <c r="N68" s="14"/>
    </row>
    <row r="69" spans="1:14" x14ac:dyDescent="0.25">
      <c r="A69" s="13" t="s">
        <v>20</v>
      </c>
      <c r="B69" s="24">
        <v>1</v>
      </c>
      <c r="C69" s="14" t="s">
        <v>78</v>
      </c>
      <c r="D69" s="17">
        <v>1500000</v>
      </c>
      <c r="E69" s="15"/>
      <c r="F69" s="16"/>
      <c r="G69" s="17"/>
      <c r="H69" s="18"/>
      <c r="I69" s="12"/>
      <c r="J69" s="14"/>
      <c r="K69" s="12">
        <f>D69</f>
        <v>1500000</v>
      </c>
      <c r="L69" s="14"/>
      <c r="M69" s="12">
        <f>K69*B69</f>
        <v>1500000</v>
      </c>
      <c r="N69" s="14"/>
    </row>
    <row r="70" spans="1:14" x14ac:dyDescent="0.25">
      <c r="A70" s="13"/>
      <c r="B70" s="24"/>
      <c r="C70" s="14"/>
      <c r="D70" s="16"/>
      <c r="E70" s="15"/>
      <c r="F70" s="16"/>
      <c r="G70" s="17"/>
      <c r="H70" s="18"/>
      <c r="I70" s="12"/>
      <c r="J70" s="14"/>
      <c r="K70" s="15"/>
      <c r="L70" s="14"/>
      <c r="M70" s="15"/>
      <c r="N70" s="14"/>
    </row>
    <row r="71" spans="1:14" s="1" customFormat="1" x14ac:dyDescent="0.25">
      <c r="A71" s="20" t="s">
        <v>55</v>
      </c>
      <c r="B71" s="27"/>
      <c r="C71" s="28"/>
      <c r="D71" s="34"/>
      <c r="E71" s="30"/>
      <c r="F71" s="34"/>
      <c r="G71" s="29"/>
      <c r="H71" s="32"/>
      <c r="I71" s="33"/>
      <c r="J71" s="28"/>
      <c r="K71" s="30"/>
      <c r="L71" s="28"/>
      <c r="M71" s="33">
        <f>SUM(M66:M69)</f>
        <v>6640000</v>
      </c>
      <c r="N71" s="28"/>
    </row>
    <row r="72" spans="1:14" x14ac:dyDescent="0.25">
      <c r="A72" s="13"/>
      <c r="B72" s="24"/>
      <c r="C72" s="14"/>
      <c r="D72" s="16"/>
      <c r="E72" s="15"/>
      <c r="F72" s="16"/>
      <c r="G72" s="17"/>
      <c r="H72" s="18"/>
      <c r="I72" s="12"/>
      <c r="J72" s="14"/>
      <c r="K72" s="15"/>
      <c r="L72" s="14"/>
      <c r="M72" s="15"/>
      <c r="N72" s="14"/>
    </row>
    <row r="73" spans="1:14" x14ac:dyDescent="0.25">
      <c r="A73" s="20" t="s">
        <v>63</v>
      </c>
      <c r="B73" s="24"/>
      <c r="C73" s="14"/>
      <c r="D73" s="16"/>
      <c r="E73" s="15"/>
      <c r="F73" s="16"/>
      <c r="G73" s="17"/>
      <c r="H73" s="18"/>
      <c r="I73" s="12"/>
      <c r="J73" s="14"/>
      <c r="K73" s="15"/>
      <c r="L73" s="14"/>
      <c r="M73" s="15"/>
      <c r="N73" s="14"/>
    </row>
    <row r="74" spans="1:14" x14ac:dyDescent="0.25">
      <c r="A74" s="13" t="s">
        <v>67</v>
      </c>
      <c r="B74" s="43">
        <v>0.1</v>
      </c>
      <c r="C74" s="14"/>
      <c r="D74" s="17">
        <f>M20</f>
        <v>2895000</v>
      </c>
      <c r="E74" s="15"/>
      <c r="F74" s="16"/>
      <c r="G74" s="17"/>
      <c r="H74" s="18"/>
      <c r="I74" s="12"/>
      <c r="J74" s="14"/>
      <c r="K74" s="15"/>
      <c r="L74" s="14"/>
      <c r="M74" s="12">
        <f t="shared" ref="M74" si="7">B74*(D74+I74)+H74</f>
        <v>289500</v>
      </c>
      <c r="N74" s="14"/>
    </row>
    <row r="75" spans="1:14" x14ac:dyDescent="0.25">
      <c r="A75" s="13"/>
      <c r="B75" s="24"/>
      <c r="C75" s="14"/>
      <c r="D75" s="16"/>
      <c r="E75" s="15"/>
      <c r="F75" s="16"/>
      <c r="G75" s="17"/>
      <c r="H75" s="18"/>
      <c r="I75" s="12"/>
      <c r="J75" s="14"/>
      <c r="K75" s="15"/>
      <c r="L75" s="14"/>
      <c r="M75" s="15"/>
      <c r="N75" s="14"/>
    </row>
    <row r="76" spans="1:14" s="1" customFormat="1" x14ac:dyDescent="0.25">
      <c r="A76" s="20" t="s">
        <v>66</v>
      </c>
      <c r="B76" s="27"/>
      <c r="C76" s="28"/>
      <c r="D76" s="34"/>
      <c r="E76" s="30"/>
      <c r="F76" s="34"/>
      <c r="G76" s="29"/>
      <c r="H76" s="32"/>
      <c r="I76" s="33"/>
      <c r="J76" s="28"/>
      <c r="K76" s="30"/>
      <c r="L76" s="28"/>
      <c r="M76" s="33">
        <f>SUM(M74:M75)</f>
        <v>289500</v>
      </c>
      <c r="N76" s="28"/>
    </row>
    <row r="77" spans="1:14" x14ac:dyDescent="0.25">
      <c r="A77" s="13"/>
      <c r="B77" s="24"/>
      <c r="C77" s="14"/>
      <c r="D77" s="16"/>
      <c r="E77" s="15"/>
      <c r="F77" s="16"/>
      <c r="G77" s="17"/>
      <c r="H77" s="18"/>
      <c r="I77" s="12"/>
      <c r="J77" s="14"/>
      <c r="K77" s="15"/>
      <c r="L77" s="14"/>
      <c r="M77" s="15"/>
      <c r="N77" s="14"/>
    </row>
    <row r="78" spans="1:14" x14ac:dyDescent="0.25">
      <c r="A78" s="13"/>
      <c r="B78" s="24"/>
      <c r="C78" s="14"/>
      <c r="D78" s="16"/>
      <c r="E78" s="15"/>
      <c r="F78" s="16"/>
      <c r="G78" s="17"/>
      <c r="H78" s="18"/>
      <c r="I78" s="12"/>
      <c r="J78" s="14"/>
      <c r="K78" s="15"/>
      <c r="L78" s="14"/>
      <c r="M78" s="15"/>
      <c r="N78" s="14"/>
    </row>
    <row r="79" spans="1:14" s="1" customFormat="1" ht="15.75" thickBot="1" x14ac:dyDescent="0.3">
      <c r="A79" s="35" t="s">
        <v>23</v>
      </c>
      <c r="B79" s="36"/>
      <c r="C79" s="37"/>
      <c r="D79" s="38"/>
      <c r="E79" s="39"/>
      <c r="F79" s="38"/>
      <c r="G79" s="40"/>
      <c r="H79" s="41"/>
      <c r="I79" s="42"/>
      <c r="J79" s="37"/>
      <c r="K79" s="39"/>
      <c r="L79" s="37"/>
      <c r="M79" s="42">
        <f>M76+M71+M63+M55+M49+M20+M5</f>
        <v>24542000</v>
      </c>
      <c r="N7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D59A-E48C-44AD-B24D-D10CAD492FC5}">
  <dimension ref="A1:N79"/>
  <sheetViews>
    <sheetView showGridLines="0" workbookViewId="0">
      <selection activeCell="H8" sqref="H8"/>
    </sheetView>
  </sheetViews>
  <sheetFormatPr defaultRowHeight="15" x14ac:dyDescent="0.25"/>
  <cols>
    <col min="1" max="1" width="38.28515625" style="19" customWidth="1"/>
    <col min="2" max="2" width="9.140625" style="25"/>
    <col min="3" max="3" width="9.140625" style="19"/>
    <col min="4" max="4" width="10.140625" style="19" bestFit="1" customWidth="1"/>
    <col min="5" max="14" width="12.140625" style="19" customWidth="1"/>
  </cols>
  <sheetData>
    <row r="1" spans="1:14" ht="45.75" thickBot="1" x14ac:dyDescent="0.3">
      <c r="A1" s="2" t="s">
        <v>14</v>
      </c>
      <c r="B1" s="22" t="s">
        <v>42</v>
      </c>
      <c r="C1" s="4" t="s">
        <v>21</v>
      </c>
      <c r="D1" s="5"/>
      <c r="E1" s="3" t="s">
        <v>46</v>
      </c>
      <c r="F1" s="5" t="s">
        <v>47</v>
      </c>
      <c r="G1" s="5" t="s">
        <v>48</v>
      </c>
      <c r="H1" s="4" t="s">
        <v>49</v>
      </c>
      <c r="I1" s="3" t="s">
        <v>22</v>
      </c>
      <c r="J1" s="4" t="s">
        <v>21</v>
      </c>
      <c r="K1" s="3" t="s">
        <v>23</v>
      </c>
      <c r="L1" s="4" t="s">
        <v>21</v>
      </c>
      <c r="M1" s="3" t="s">
        <v>23</v>
      </c>
      <c r="N1" s="4" t="s">
        <v>21</v>
      </c>
    </row>
    <row r="2" spans="1:14" x14ac:dyDescent="0.25">
      <c r="A2" s="6" t="s">
        <v>12</v>
      </c>
      <c r="B2" s="23"/>
      <c r="C2" s="7"/>
      <c r="D2" s="9"/>
      <c r="E2" s="8"/>
      <c r="F2" s="9"/>
      <c r="G2" s="10"/>
      <c r="H2" s="11"/>
      <c r="I2" s="12"/>
      <c r="J2" s="7"/>
      <c r="K2" s="8"/>
      <c r="L2" s="7"/>
      <c r="M2" s="8"/>
      <c r="N2" s="7"/>
    </row>
    <row r="3" spans="1:14" x14ac:dyDescent="0.25">
      <c r="A3" s="13" t="s">
        <v>0</v>
      </c>
      <c r="B3" s="24">
        <v>0</v>
      </c>
      <c r="C3" s="14" t="s">
        <v>24</v>
      </c>
      <c r="D3" s="16"/>
      <c r="E3" s="15"/>
      <c r="F3" s="16"/>
      <c r="G3" s="17"/>
      <c r="H3" s="18"/>
      <c r="I3" s="12"/>
      <c r="J3" s="14"/>
      <c r="K3" s="12">
        <v>4000000</v>
      </c>
      <c r="L3" s="14" t="s">
        <v>24</v>
      </c>
      <c r="M3" s="12">
        <f>(K3*B3)</f>
        <v>0</v>
      </c>
      <c r="N3" s="14"/>
    </row>
    <row r="4" spans="1:14" x14ac:dyDescent="0.25">
      <c r="A4" s="13"/>
      <c r="B4" s="24"/>
      <c r="C4" s="14"/>
      <c r="D4" s="16"/>
      <c r="E4" s="15"/>
      <c r="F4" s="16"/>
      <c r="G4" s="17"/>
      <c r="H4" s="18"/>
      <c r="I4" s="12"/>
      <c r="J4" s="14"/>
      <c r="K4" s="15"/>
      <c r="L4" s="14"/>
      <c r="M4" s="12"/>
      <c r="N4" s="14"/>
    </row>
    <row r="5" spans="1:14" s="1" customFormat="1" x14ac:dyDescent="0.25">
      <c r="A5" s="20" t="s">
        <v>53</v>
      </c>
      <c r="B5" s="27"/>
      <c r="C5" s="28"/>
      <c r="D5" s="34"/>
      <c r="E5" s="30"/>
      <c r="F5" s="34"/>
      <c r="G5" s="29"/>
      <c r="H5" s="32"/>
      <c r="I5" s="33"/>
      <c r="J5" s="28"/>
      <c r="K5" s="30"/>
      <c r="L5" s="28"/>
      <c r="M5" s="33">
        <f>SUM(M3:M3)</f>
        <v>0</v>
      </c>
      <c r="N5" s="28"/>
    </row>
    <row r="6" spans="1:14" x14ac:dyDescent="0.25">
      <c r="A6" s="13"/>
      <c r="B6" s="24"/>
      <c r="C6" s="14"/>
      <c r="D6" s="16"/>
      <c r="E6" s="15"/>
      <c r="F6" s="16"/>
      <c r="G6" s="17"/>
      <c r="H6" s="18"/>
      <c r="I6" s="12"/>
      <c r="J6" s="14"/>
      <c r="K6" s="15"/>
      <c r="L6" s="14"/>
      <c r="M6" s="15"/>
      <c r="N6" s="14"/>
    </row>
    <row r="7" spans="1:14" x14ac:dyDescent="0.25">
      <c r="A7" s="20" t="s">
        <v>2</v>
      </c>
      <c r="B7" s="24"/>
      <c r="C7" s="14"/>
      <c r="D7" s="16"/>
      <c r="E7" s="15"/>
      <c r="F7" s="16"/>
      <c r="G7" s="17"/>
      <c r="H7" s="18"/>
      <c r="I7" s="12"/>
      <c r="J7" s="14"/>
      <c r="K7" s="15"/>
      <c r="L7" s="14"/>
      <c r="M7" s="15"/>
      <c r="N7" s="14"/>
    </row>
    <row r="8" spans="1:14" x14ac:dyDescent="0.25">
      <c r="A8" s="13" t="s">
        <v>38</v>
      </c>
      <c r="B8" s="24">
        <v>0</v>
      </c>
      <c r="C8" s="14" t="s">
        <v>29</v>
      </c>
      <c r="D8" s="16"/>
      <c r="E8" s="15"/>
      <c r="F8" s="16"/>
      <c r="G8" s="17"/>
      <c r="H8" s="18"/>
      <c r="I8" s="12"/>
      <c r="J8" s="14"/>
      <c r="K8" s="12">
        <v>1300000</v>
      </c>
      <c r="L8" s="14" t="s">
        <v>29</v>
      </c>
      <c r="M8" s="12">
        <f t="shared" ref="M8:M17" si="0">(K8*B8)</f>
        <v>0</v>
      </c>
      <c r="N8" s="14"/>
    </row>
    <row r="9" spans="1:14" x14ac:dyDescent="0.25">
      <c r="A9" s="13" t="s">
        <v>36</v>
      </c>
      <c r="B9" s="24">
        <v>0</v>
      </c>
      <c r="C9" s="14" t="s">
        <v>24</v>
      </c>
      <c r="D9" s="16"/>
      <c r="E9" s="15"/>
      <c r="F9" s="16"/>
      <c r="G9" s="17"/>
      <c r="H9" s="18"/>
      <c r="I9" s="12"/>
      <c r="J9" s="14"/>
      <c r="K9" s="12">
        <v>82500</v>
      </c>
      <c r="L9" s="14" t="s">
        <v>29</v>
      </c>
      <c r="M9" s="12">
        <f t="shared" si="0"/>
        <v>0</v>
      </c>
      <c r="N9" s="14"/>
    </row>
    <row r="10" spans="1:14" x14ac:dyDescent="0.25">
      <c r="A10" s="13" t="s">
        <v>10</v>
      </c>
      <c r="B10" s="24">
        <v>0</v>
      </c>
      <c r="C10" s="14" t="s">
        <v>29</v>
      </c>
      <c r="D10" s="16"/>
      <c r="E10" s="15"/>
      <c r="F10" s="16"/>
      <c r="G10" s="17"/>
      <c r="H10" s="18"/>
      <c r="I10" s="12"/>
      <c r="J10" s="14"/>
      <c r="K10" s="12">
        <v>20000</v>
      </c>
      <c r="L10" s="14" t="s">
        <v>29</v>
      </c>
      <c r="M10" s="12">
        <f t="shared" si="0"/>
        <v>0</v>
      </c>
      <c r="N10" s="14"/>
    </row>
    <row r="11" spans="1:14" x14ac:dyDescent="0.25">
      <c r="A11" s="13" t="s">
        <v>3</v>
      </c>
      <c r="B11" s="24">
        <v>0</v>
      </c>
      <c r="C11" s="14" t="s">
        <v>29</v>
      </c>
      <c r="D11" s="16"/>
      <c r="E11" s="15"/>
      <c r="F11" s="16"/>
      <c r="G11" s="17"/>
      <c r="H11" s="18"/>
      <c r="I11" s="12"/>
      <c r="J11" s="14"/>
      <c r="K11" s="12">
        <v>540000</v>
      </c>
      <c r="L11" s="14" t="s">
        <v>29</v>
      </c>
      <c r="M11" s="12">
        <f t="shared" si="0"/>
        <v>0</v>
      </c>
      <c r="N11" s="14"/>
    </row>
    <row r="12" spans="1:14" x14ac:dyDescent="0.25">
      <c r="A12" s="13" t="s">
        <v>39</v>
      </c>
      <c r="B12" s="24">
        <v>0</v>
      </c>
      <c r="C12" s="14" t="s">
        <v>29</v>
      </c>
      <c r="D12" s="16"/>
      <c r="E12" s="15"/>
      <c r="F12" s="16"/>
      <c r="G12" s="17"/>
      <c r="H12" s="18"/>
      <c r="I12" s="12"/>
      <c r="J12" s="14"/>
      <c r="K12" s="12">
        <v>35000</v>
      </c>
      <c r="L12" s="14" t="s">
        <v>29</v>
      </c>
      <c r="M12" s="12">
        <f t="shared" si="0"/>
        <v>0</v>
      </c>
      <c r="N12" s="14"/>
    </row>
    <row r="13" spans="1:14" x14ac:dyDescent="0.25">
      <c r="A13" s="13" t="s">
        <v>74</v>
      </c>
      <c r="B13" s="24">
        <v>0</v>
      </c>
      <c r="C13" s="14" t="s">
        <v>29</v>
      </c>
      <c r="D13" s="16"/>
      <c r="E13" s="15"/>
      <c r="F13" s="16"/>
      <c r="G13" s="17"/>
      <c r="H13" s="18"/>
      <c r="I13" s="12"/>
      <c r="J13" s="14"/>
      <c r="K13" s="12">
        <v>450000</v>
      </c>
      <c r="L13" s="14" t="s">
        <v>29</v>
      </c>
      <c r="M13" s="12">
        <f t="shared" si="0"/>
        <v>0</v>
      </c>
      <c r="N13" s="14"/>
    </row>
    <row r="14" spans="1:14" x14ac:dyDescent="0.25">
      <c r="A14" s="13" t="s">
        <v>28</v>
      </c>
      <c r="B14" s="24">
        <v>0</v>
      </c>
      <c r="C14" s="14" t="s">
        <v>45</v>
      </c>
      <c r="D14" s="16"/>
      <c r="E14" s="15"/>
      <c r="F14" s="16"/>
      <c r="G14" s="17"/>
      <c r="H14" s="18"/>
      <c r="I14" s="12"/>
      <c r="J14" s="14"/>
      <c r="K14" s="12">
        <v>100000</v>
      </c>
      <c r="L14" s="14" t="s">
        <v>29</v>
      </c>
      <c r="M14" s="12">
        <f t="shared" si="0"/>
        <v>0</v>
      </c>
      <c r="N14" s="14"/>
    </row>
    <row r="15" spans="1:14" x14ac:dyDescent="0.25">
      <c r="A15" s="13" t="s">
        <v>8</v>
      </c>
      <c r="B15" s="24">
        <v>0</v>
      </c>
      <c r="C15" s="14" t="s">
        <v>29</v>
      </c>
      <c r="D15" s="16"/>
      <c r="E15" s="15"/>
      <c r="F15" s="16"/>
      <c r="G15" s="17"/>
      <c r="H15" s="18"/>
      <c r="I15" s="12"/>
      <c r="J15" s="14"/>
      <c r="K15" s="12">
        <v>150000</v>
      </c>
      <c r="L15" s="14" t="s">
        <v>29</v>
      </c>
      <c r="M15" s="12">
        <f t="shared" si="0"/>
        <v>0</v>
      </c>
      <c r="N15" s="14"/>
    </row>
    <row r="16" spans="1:14" x14ac:dyDescent="0.25">
      <c r="A16" s="13" t="s">
        <v>9</v>
      </c>
      <c r="B16" s="24">
        <v>0</v>
      </c>
      <c r="C16" s="14" t="s">
        <v>29</v>
      </c>
      <c r="D16" s="16"/>
      <c r="E16" s="15"/>
      <c r="F16" s="16"/>
      <c r="G16" s="17"/>
      <c r="H16" s="18"/>
      <c r="I16" s="12"/>
      <c r="J16" s="14"/>
      <c r="K16" s="12">
        <v>130000</v>
      </c>
      <c r="L16" s="14" t="s">
        <v>29</v>
      </c>
      <c r="M16" s="12">
        <f t="shared" si="0"/>
        <v>0</v>
      </c>
      <c r="N16" s="14"/>
    </row>
    <row r="17" spans="1:14" x14ac:dyDescent="0.25">
      <c r="A17" s="13" t="s">
        <v>11</v>
      </c>
      <c r="B17" s="24">
        <v>0</v>
      </c>
      <c r="C17" s="14" t="s">
        <v>29</v>
      </c>
      <c r="D17" s="16"/>
      <c r="E17" s="15"/>
      <c r="F17" s="16"/>
      <c r="G17" s="17"/>
      <c r="H17" s="18"/>
      <c r="I17" s="12"/>
      <c r="J17" s="14"/>
      <c r="K17" s="12">
        <v>87500</v>
      </c>
      <c r="L17" s="14" t="s">
        <v>29</v>
      </c>
      <c r="M17" s="12">
        <f t="shared" si="0"/>
        <v>0</v>
      </c>
      <c r="N17" s="14"/>
    </row>
    <row r="18" spans="1:14" x14ac:dyDescent="0.25">
      <c r="A18" s="13"/>
      <c r="B18" s="24"/>
      <c r="C18" s="14"/>
      <c r="D18" s="16"/>
      <c r="E18" s="15"/>
      <c r="F18" s="16"/>
      <c r="G18" s="17"/>
      <c r="H18" s="18"/>
      <c r="I18" s="12"/>
      <c r="J18" s="14"/>
      <c r="K18" s="12"/>
      <c r="L18" s="14"/>
      <c r="M18" s="12"/>
      <c r="N18" s="14"/>
    </row>
    <row r="19" spans="1:14" x14ac:dyDescent="0.25">
      <c r="A19" s="13"/>
      <c r="B19" s="24"/>
      <c r="C19" s="14"/>
      <c r="D19" s="16"/>
      <c r="E19" s="15"/>
      <c r="F19" s="16"/>
      <c r="G19" s="17"/>
      <c r="H19" s="18"/>
      <c r="I19" s="12"/>
      <c r="J19" s="14"/>
      <c r="K19" s="12"/>
      <c r="L19" s="14"/>
      <c r="M19" s="12"/>
      <c r="N19" s="14"/>
    </row>
    <row r="20" spans="1:14" s="1" customFormat="1" x14ac:dyDescent="0.25">
      <c r="A20" s="20" t="s">
        <v>52</v>
      </c>
      <c r="B20" s="27"/>
      <c r="C20" s="28"/>
      <c r="D20" s="34"/>
      <c r="E20" s="30"/>
      <c r="F20" s="34"/>
      <c r="G20" s="29"/>
      <c r="H20" s="32"/>
      <c r="I20" s="33"/>
      <c r="J20" s="28"/>
      <c r="K20" s="33"/>
      <c r="L20" s="28"/>
      <c r="M20" s="33">
        <f>SUM(M8:M19)</f>
        <v>0</v>
      </c>
      <c r="N20" s="28"/>
    </row>
    <row r="21" spans="1:14" x14ac:dyDescent="0.25">
      <c r="A21" s="13"/>
      <c r="B21" s="24"/>
      <c r="C21" s="14"/>
      <c r="D21" s="16"/>
      <c r="E21" s="15"/>
      <c r="F21" s="16"/>
      <c r="G21" s="17"/>
      <c r="H21" s="18"/>
      <c r="I21" s="12"/>
      <c r="J21" s="14"/>
      <c r="K21" s="15"/>
      <c r="L21" s="14"/>
      <c r="M21" s="15"/>
      <c r="N21" s="14"/>
    </row>
    <row r="22" spans="1:14" x14ac:dyDescent="0.25">
      <c r="A22" s="20" t="s">
        <v>51</v>
      </c>
      <c r="B22" s="24"/>
      <c r="C22" s="14"/>
      <c r="D22" s="16"/>
      <c r="E22" s="15"/>
      <c r="F22" s="16"/>
      <c r="G22" s="17"/>
      <c r="H22" s="18"/>
      <c r="I22" s="12"/>
      <c r="J22" s="14"/>
      <c r="K22" s="15"/>
      <c r="L22" s="14"/>
      <c r="M22" s="15"/>
      <c r="N22" s="14"/>
    </row>
    <row r="23" spans="1:14" x14ac:dyDescent="0.25">
      <c r="A23" s="13" t="s">
        <v>60</v>
      </c>
      <c r="B23" s="24">
        <v>0</v>
      </c>
      <c r="C23" s="14" t="s">
        <v>24</v>
      </c>
      <c r="D23" s="17">
        <v>850000</v>
      </c>
      <c r="E23" s="15"/>
      <c r="F23" s="17"/>
      <c r="G23" s="26"/>
      <c r="H23" s="18"/>
      <c r="I23" s="12"/>
      <c r="J23" s="14"/>
      <c r="K23" s="12"/>
      <c r="L23" s="14"/>
      <c r="M23" s="12">
        <f>B23*(D23+I23)</f>
        <v>0</v>
      </c>
      <c r="N23" s="14"/>
    </row>
    <row r="24" spans="1:14" x14ac:dyDescent="0.25">
      <c r="A24" s="13" t="s">
        <v>1</v>
      </c>
      <c r="B24" s="24">
        <v>0</v>
      </c>
      <c r="C24" s="14" t="s">
        <v>24</v>
      </c>
      <c r="D24" s="17">
        <v>80000</v>
      </c>
      <c r="E24" s="15"/>
      <c r="F24" s="17"/>
      <c r="G24" s="26"/>
      <c r="H24" s="18"/>
      <c r="I24" s="12"/>
      <c r="J24" s="14"/>
      <c r="K24" s="12"/>
      <c r="L24" s="14"/>
      <c r="M24" s="12">
        <f t="shared" ref="M24:M44" si="1">B24*(D24+I24)</f>
        <v>0</v>
      </c>
      <c r="N24" s="14"/>
    </row>
    <row r="25" spans="1:14" x14ac:dyDescent="0.25">
      <c r="A25" s="13" t="s">
        <v>31</v>
      </c>
      <c r="B25" s="24">
        <v>0</v>
      </c>
      <c r="C25" s="14" t="s">
        <v>24</v>
      </c>
      <c r="D25" s="17">
        <v>35000</v>
      </c>
      <c r="E25" s="15"/>
      <c r="F25" s="17"/>
      <c r="G25" s="26"/>
      <c r="H25" s="18"/>
      <c r="I25" s="12"/>
      <c r="J25" s="14"/>
      <c r="K25" s="12"/>
      <c r="L25" s="14"/>
      <c r="M25" s="12">
        <f t="shared" si="1"/>
        <v>0</v>
      </c>
      <c r="N25" s="14"/>
    </row>
    <row r="26" spans="1:14" x14ac:dyDescent="0.25">
      <c r="A26" s="13" t="s">
        <v>32</v>
      </c>
      <c r="B26" s="24">
        <v>0</v>
      </c>
      <c r="C26" s="14" t="s">
        <v>24</v>
      </c>
      <c r="D26" s="17">
        <v>30000</v>
      </c>
      <c r="E26" s="15"/>
      <c r="F26" s="17"/>
      <c r="G26" s="26"/>
      <c r="H26" s="18"/>
      <c r="I26" s="12"/>
      <c r="J26" s="14"/>
      <c r="K26" s="12"/>
      <c r="L26" s="14"/>
      <c r="M26" s="12">
        <f t="shared" si="1"/>
        <v>0</v>
      </c>
      <c r="N26" s="14"/>
    </row>
    <row r="27" spans="1:14" x14ac:dyDescent="0.25">
      <c r="A27" s="13" t="s">
        <v>33</v>
      </c>
      <c r="B27" s="24">
        <v>0</v>
      </c>
      <c r="C27" s="14" t="s">
        <v>44</v>
      </c>
      <c r="D27" s="17">
        <v>50000</v>
      </c>
      <c r="E27" s="15"/>
      <c r="F27" s="17"/>
      <c r="G27" s="26"/>
      <c r="H27" s="18"/>
      <c r="I27" s="12"/>
      <c r="J27" s="14"/>
      <c r="K27" s="12"/>
      <c r="L27" s="14"/>
      <c r="M27" s="12">
        <f t="shared" si="1"/>
        <v>0</v>
      </c>
      <c r="N27" s="14"/>
    </row>
    <row r="28" spans="1:14" x14ac:dyDescent="0.25">
      <c r="A28" s="13" t="s">
        <v>73</v>
      </c>
      <c r="B28" s="24">
        <v>0</v>
      </c>
      <c r="C28" s="14" t="s">
        <v>24</v>
      </c>
      <c r="D28" s="17">
        <v>1500</v>
      </c>
      <c r="E28" s="15"/>
      <c r="F28" s="17"/>
      <c r="G28" s="26"/>
      <c r="H28" s="18"/>
      <c r="I28" s="12"/>
      <c r="J28" s="14"/>
      <c r="K28" s="12"/>
      <c r="L28" s="14"/>
      <c r="M28" s="12">
        <f t="shared" si="1"/>
        <v>0</v>
      </c>
      <c r="N28" s="14"/>
    </row>
    <row r="29" spans="1:14" x14ac:dyDescent="0.25">
      <c r="A29" s="13" t="s">
        <v>4</v>
      </c>
      <c r="B29" s="24">
        <v>0</v>
      </c>
      <c r="C29" s="14" t="s">
        <v>24</v>
      </c>
      <c r="D29" s="17">
        <v>450000</v>
      </c>
      <c r="E29" s="15"/>
      <c r="F29" s="17"/>
      <c r="G29" s="26"/>
      <c r="H29" s="18"/>
      <c r="I29" s="12"/>
      <c r="J29" s="14"/>
      <c r="K29" s="12"/>
      <c r="L29" s="14"/>
      <c r="M29" s="12">
        <f t="shared" si="1"/>
        <v>0</v>
      </c>
      <c r="N29" s="14"/>
    </row>
    <row r="30" spans="1:14" x14ac:dyDescent="0.25">
      <c r="A30" s="13" t="s">
        <v>5</v>
      </c>
      <c r="B30" s="24">
        <v>0</v>
      </c>
      <c r="C30" s="14" t="s">
        <v>27</v>
      </c>
      <c r="D30" s="17">
        <v>86000</v>
      </c>
      <c r="E30" s="15"/>
      <c r="F30" s="17"/>
      <c r="G30" s="26"/>
      <c r="H30" s="18"/>
      <c r="I30" s="12"/>
      <c r="J30" s="14"/>
      <c r="K30" s="12"/>
      <c r="L30" s="14"/>
      <c r="M30" s="12">
        <f t="shared" si="1"/>
        <v>0</v>
      </c>
      <c r="N30" s="14"/>
    </row>
    <row r="31" spans="1:14" x14ac:dyDescent="0.25">
      <c r="A31" s="13" t="s">
        <v>6</v>
      </c>
      <c r="B31" s="24">
        <v>0</v>
      </c>
      <c r="C31" s="14" t="s">
        <v>27</v>
      </c>
      <c r="D31" s="17">
        <v>15000</v>
      </c>
      <c r="E31" s="15"/>
      <c r="F31" s="17"/>
      <c r="G31" s="26"/>
      <c r="H31" s="18"/>
      <c r="I31" s="12"/>
      <c r="J31" s="14"/>
      <c r="K31" s="12"/>
      <c r="L31" s="14"/>
      <c r="M31" s="12">
        <f t="shared" si="1"/>
        <v>0</v>
      </c>
      <c r="N31" s="14"/>
    </row>
    <row r="32" spans="1:14" x14ac:dyDescent="0.25">
      <c r="A32" s="45" t="s">
        <v>75</v>
      </c>
      <c r="B32" s="24">
        <v>0</v>
      </c>
      <c r="C32" s="14" t="s">
        <v>24</v>
      </c>
      <c r="D32" s="17">
        <v>20000</v>
      </c>
      <c r="E32" s="15"/>
      <c r="F32" s="17"/>
      <c r="G32" s="26"/>
      <c r="H32" s="18"/>
      <c r="I32" s="12"/>
      <c r="J32" s="14"/>
      <c r="K32" s="12"/>
      <c r="L32" s="14"/>
      <c r="M32" s="12">
        <f t="shared" si="1"/>
        <v>0</v>
      </c>
      <c r="N32" s="14"/>
    </row>
    <row r="33" spans="1:14" x14ac:dyDescent="0.25">
      <c r="A33" s="13" t="s">
        <v>7</v>
      </c>
      <c r="B33" s="24">
        <v>0</v>
      </c>
      <c r="C33" s="14" t="s">
        <v>24</v>
      </c>
      <c r="D33" s="17">
        <v>20000</v>
      </c>
      <c r="E33" s="15"/>
      <c r="F33" s="17"/>
      <c r="G33" s="26"/>
      <c r="H33" s="18"/>
      <c r="I33" s="12"/>
      <c r="J33" s="14"/>
      <c r="K33" s="12"/>
      <c r="L33" s="14"/>
      <c r="M33" s="12">
        <f t="shared" si="1"/>
        <v>0</v>
      </c>
      <c r="N33" s="14"/>
    </row>
    <row r="34" spans="1:14" x14ac:dyDescent="0.25">
      <c r="A34" s="13" t="s">
        <v>25</v>
      </c>
      <c r="B34" s="24">
        <v>0</v>
      </c>
      <c r="C34" s="14" t="s">
        <v>24</v>
      </c>
      <c r="D34" s="17">
        <v>50000</v>
      </c>
      <c r="E34" s="15"/>
      <c r="F34" s="17"/>
      <c r="G34" s="26"/>
      <c r="H34" s="18"/>
      <c r="I34" s="12"/>
      <c r="J34" s="14"/>
      <c r="K34" s="12"/>
      <c r="L34" s="14"/>
      <c r="M34" s="12">
        <f t="shared" si="1"/>
        <v>0</v>
      </c>
      <c r="N34" s="14"/>
    </row>
    <row r="35" spans="1:14" x14ac:dyDescent="0.25">
      <c r="A35" s="13" t="s">
        <v>35</v>
      </c>
      <c r="B35" s="24">
        <v>0</v>
      </c>
      <c r="C35" s="14" t="s">
        <v>27</v>
      </c>
      <c r="D35" s="17">
        <v>10000</v>
      </c>
      <c r="E35" s="15"/>
      <c r="F35" s="17"/>
      <c r="G35" s="26"/>
      <c r="H35" s="18"/>
      <c r="I35" s="12"/>
      <c r="J35" s="14"/>
      <c r="K35" s="12"/>
      <c r="L35" s="14"/>
      <c r="M35" s="12">
        <f t="shared" si="1"/>
        <v>0</v>
      </c>
      <c r="N35" s="14"/>
    </row>
    <row r="36" spans="1:14" x14ac:dyDescent="0.25">
      <c r="A36" s="13" t="s">
        <v>34</v>
      </c>
      <c r="B36" s="24">
        <v>0</v>
      </c>
      <c r="C36" s="14" t="s">
        <v>27</v>
      </c>
      <c r="D36" s="17">
        <v>80000</v>
      </c>
      <c r="E36" s="15"/>
      <c r="F36" s="17"/>
      <c r="G36" s="26"/>
      <c r="H36" s="18"/>
      <c r="I36" s="12"/>
      <c r="J36" s="14"/>
      <c r="K36" s="12"/>
      <c r="L36" s="14"/>
      <c r="M36" s="12">
        <f t="shared" si="1"/>
        <v>0</v>
      </c>
      <c r="N36" s="14"/>
    </row>
    <row r="37" spans="1:14" x14ac:dyDescent="0.25">
      <c r="A37" s="13" t="s">
        <v>40</v>
      </c>
      <c r="B37" s="24">
        <v>0</v>
      </c>
      <c r="C37" s="14" t="s">
        <v>29</v>
      </c>
      <c r="D37" s="17">
        <v>30000</v>
      </c>
      <c r="E37" s="15"/>
      <c r="F37" s="17"/>
      <c r="G37" s="26"/>
      <c r="H37" s="18"/>
      <c r="I37" s="12"/>
      <c r="J37" s="14"/>
      <c r="K37" s="12"/>
      <c r="L37" s="14"/>
      <c r="M37" s="12">
        <f t="shared" si="1"/>
        <v>0</v>
      </c>
      <c r="N37" s="14"/>
    </row>
    <row r="38" spans="1:14" x14ac:dyDescent="0.25">
      <c r="A38" s="13" t="s">
        <v>26</v>
      </c>
      <c r="B38" s="24">
        <v>0</v>
      </c>
      <c r="C38" s="14" t="s">
        <v>70</v>
      </c>
      <c r="D38" s="17">
        <v>50000</v>
      </c>
      <c r="E38" s="15"/>
      <c r="F38" s="17"/>
      <c r="G38" s="26"/>
      <c r="H38" s="18"/>
      <c r="I38" s="12"/>
      <c r="J38" s="14"/>
      <c r="K38" s="12"/>
      <c r="L38" s="14"/>
      <c r="M38" s="12">
        <f t="shared" si="1"/>
        <v>0</v>
      </c>
      <c r="N38" s="14"/>
    </row>
    <row r="39" spans="1:14" x14ac:dyDescent="0.25">
      <c r="A39" s="13" t="s">
        <v>56</v>
      </c>
      <c r="B39" s="24">
        <v>0</v>
      </c>
      <c r="C39" s="14" t="s">
        <v>29</v>
      </c>
      <c r="D39" s="17">
        <v>50000</v>
      </c>
      <c r="E39" s="15"/>
      <c r="F39" s="17"/>
      <c r="G39" s="26"/>
      <c r="H39" s="18"/>
      <c r="I39" s="12"/>
      <c r="J39" s="14"/>
      <c r="K39" s="12"/>
      <c r="L39" s="14"/>
      <c r="M39" s="12">
        <f t="shared" si="1"/>
        <v>0</v>
      </c>
      <c r="N39" s="14"/>
    </row>
    <row r="40" spans="1:14" x14ac:dyDescent="0.25">
      <c r="A40" s="13" t="s">
        <v>58</v>
      </c>
      <c r="B40" s="24">
        <v>0</v>
      </c>
      <c r="C40" s="14" t="s">
        <v>43</v>
      </c>
      <c r="D40" s="17"/>
      <c r="E40" s="15"/>
      <c r="F40" s="17"/>
      <c r="G40" s="26"/>
      <c r="H40" s="18"/>
      <c r="I40" s="12">
        <v>80000</v>
      </c>
      <c r="J40" s="14"/>
      <c r="K40" s="12"/>
      <c r="L40" s="14"/>
      <c r="M40" s="12">
        <f t="shared" si="1"/>
        <v>0</v>
      </c>
      <c r="N40" s="14"/>
    </row>
    <row r="41" spans="1:14" x14ac:dyDescent="0.25">
      <c r="A41" s="13" t="s">
        <v>37</v>
      </c>
      <c r="B41" s="24">
        <v>0</v>
      </c>
      <c r="C41" s="14" t="s">
        <v>24</v>
      </c>
      <c r="D41" s="17">
        <v>200000</v>
      </c>
      <c r="E41" s="15"/>
      <c r="F41" s="17"/>
      <c r="G41" s="26"/>
      <c r="H41" s="18"/>
      <c r="I41" s="12"/>
      <c r="J41" s="14"/>
      <c r="K41" s="12"/>
      <c r="L41" s="14"/>
      <c r="M41" s="12">
        <f t="shared" si="1"/>
        <v>0</v>
      </c>
      <c r="N41" s="14"/>
    </row>
    <row r="42" spans="1:14" x14ac:dyDescent="0.25">
      <c r="A42" s="13" t="s">
        <v>72</v>
      </c>
      <c r="B42" s="24">
        <v>0</v>
      </c>
      <c r="C42" s="14" t="s">
        <v>29</v>
      </c>
      <c r="D42" s="17">
        <v>50000</v>
      </c>
      <c r="E42" s="15"/>
      <c r="F42" s="17"/>
      <c r="G42" s="26"/>
      <c r="H42" s="18"/>
      <c r="I42" s="12"/>
      <c r="J42" s="14"/>
      <c r="K42" s="12"/>
      <c r="L42" s="14"/>
      <c r="M42" s="12">
        <f t="shared" si="1"/>
        <v>0</v>
      </c>
      <c r="N42" s="14"/>
    </row>
    <row r="43" spans="1:14" x14ac:dyDescent="0.25">
      <c r="A43" s="13" t="s">
        <v>71</v>
      </c>
      <c r="B43" s="24">
        <v>0</v>
      </c>
      <c r="C43" s="14" t="s">
        <v>44</v>
      </c>
      <c r="D43" s="17">
        <v>60000</v>
      </c>
      <c r="E43" s="15"/>
      <c r="F43" s="17"/>
      <c r="G43" s="26"/>
      <c r="H43" s="18"/>
      <c r="I43" s="12"/>
      <c r="J43" s="14"/>
      <c r="K43" s="12"/>
      <c r="L43" s="14"/>
      <c r="M43" s="12">
        <f t="shared" si="1"/>
        <v>0</v>
      </c>
      <c r="N43" s="14"/>
    </row>
    <row r="44" spans="1:14" x14ac:dyDescent="0.25">
      <c r="A44" s="13" t="s">
        <v>41</v>
      </c>
      <c r="B44" s="24">
        <v>0</v>
      </c>
      <c r="C44" s="14" t="s">
        <v>29</v>
      </c>
      <c r="D44" s="17">
        <v>30000</v>
      </c>
      <c r="E44" s="15"/>
      <c r="F44" s="17"/>
      <c r="G44" s="26"/>
      <c r="H44" s="18"/>
      <c r="I44" s="12"/>
      <c r="J44" s="14"/>
      <c r="K44" s="12"/>
      <c r="L44" s="14"/>
      <c r="M44" s="12">
        <f t="shared" si="1"/>
        <v>0</v>
      </c>
      <c r="N44" s="14"/>
    </row>
    <row r="45" spans="1:14" x14ac:dyDescent="0.25">
      <c r="A45" s="13" t="s">
        <v>76</v>
      </c>
      <c r="B45" s="24">
        <v>0</v>
      </c>
      <c r="C45" s="14" t="s">
        <v>29</v>
      </c>
      <c r="D45" s="17"/>
      <c r="E45" s="15"/>
      <c r="F45" s="17"/>
      <c r="G45" s="26"/>
      <c r="H45" s="18"/>
      <c r="I45" s="12"/>
      <c r="J45" s="14"/>
      <c r="K45" s="12"/>
      <c r="L45" s="14"/>
      <c r="M45" s="12">
        <f>B45*H45</f>
        <v>0</v>
      </c>
      <c r="N45" s="14"/>
    </row>
    <row r="46" spans="1:14" x14ac:dyDescent="0.25">
      <c r="A46" s="13" t="s">
        <v>57</v>
      </c>
      <c r="B46" s="24">
        <v>0</v>
      </c>
      <c r="C46" s="14"/>
      <c r="D46" s="17"/>
      <c r="E46" s="15"/>
      <c r="F46" s="17"/>
      <c r="G46" s="26"/>
      <c r="H46" s="18"/>
      <c r="I46" s="12"/>
      <c r="J46" s="14"/>
      <c r="K46" s="12"/>
      <c r="L46" s="14"/>
      <c r="M46" s="12">
        <f t="shared" ref="M46:M47" si="2">B46*(D46+H46+I46)</f>
        <v>0</v>
      </c>
      <c r="N46" s="14"/>
    </row>
    <row r="47" spans="1:14" x14ac:dyDescent="0.25">
      <c r="A47" s="13" t="s">
        <v>13</v>
      </c>
      <c r="B47" s="24">
        <v>0</v>
      </c>
      <c r="C47" s="14"/>
      <c r="D47" s="17"/>
      <c r="E47" s="15"/>
      <c r="F47" s="17"/>
      <c r="G47" s="26"/>
      <c r="H47" s="18"/>
      <c r="I47" s="12"/>
      <c r="J47" s="14"/>
      <c r="K47" s="12"/>
      <c r="L47" s="14"/>
      <c r="M47" s="12">
        <f t="shared" si="2"/>
        <v>0</v>
      </c>
      <c r="N47" s="14"/>
    </row>
    <row r="48" spans="1:14" x14ac:dyDescent="0.25">
      <c r="A48" s="13"/>
      <c r="B48" s="24"/>
      <c r="C48" s="14"/>
      <c r="D48" s="17"/>
      <c r="E48" s="15"/>
      <c r="F48" s="17"/>
      <c r="G48" s="26"/>
      <c r="H48" s="18"/>
      <c r="I48" s="12"/>
      <c r="J48" s="14"/>
      <c r="K48" s="12"/>
      <c r="L48" s="14"/>
      <c r="M48" s="12"/>
      <c r="N48" s="14"/>
    </row>
    <row r="49" spans="1:14" s="1" customFormat="1" x14ac:dyDescent="0.25">
      <c r="A49" s="20" t="s">
        <v>50</v>
      </c>
      <c r="B49" s="27"/>
      <c r="C49" s="28"/>
      <c r="D49" s="29"/>
      <c r="E49" s="30"/>
      <c r="F49" s="29"/>
      <c r="G49" s="31"/>
      <c r="H49" s="32"/>
      <c r="I49" s="33"/>
      <c r="J49" s="28"/>
      <c r="K49" s="33"/>
      <c r="L49" s="28"/>
      <c r="M49" s="33">
        <f>SUM(M23:M48)</f>
        <v>0</v>
      </c>
      <c r="N49" s="28"/>
    </row>
    <row r="50" spans="1:14" x14ac:dyDescent="0.25">
      <c r="A50" s="13"/>
      <c r="B50" s="24"/>
      <c r="C50" s="14"/>
      <c r="D50" s="16"/>
      <c r="E50" s="15"/>
      <c r="F50" s="16"/>
      <c r="G50" s="17"/>
      <c r="H50" s="18"/>
      <c r="I50" s="12"/>
      <c r="J50" s="14"/>
      <c r="K50" s="15"/>
      <c r="L50" s="14"/>
      <c r="M50" s="15"/>
      <c r="N50" s="14"/>
    </row>
    <row r="51" spans="1:14" x14ac:dyDescent="0.25">
      <c r="A51" s="20" t="s">
        <v>15</v>
      </c>
      <c r="B51" s="24"/>
      <c r="C51" s="14"/>
      <c r="D51" s="16"/>
      <c r="E51" s="15"/>
      <c r="F51" s="16"/>
      <c r="G51" s="17"/>
      <c r="H51" s="18"/>
      <c r="I51" s="12"/>
      <c r="J51" s="14"/>
      <c r="K51" s="15"/>
      <c r="L51" s="14"/>
      <c r="M51" s="15"/>
      <c r="N51" s="14"/>
    </row>
    <row r="52" spans="1:14" x14ac:dyDescent="0.25">
      <c r="A52" s="21" t="s">
        <v>59</v>
      </c>
      <c r="B52" s="24">
        <v>1</v>
      </c>
      <c r="C52" s="14"/>
      <c r="D52" s="16"/>
      <c r="E52" s="15">
        <v>1200</v>
      </c>
      <c r="F52" s="16" t="s">
        <v>30</v>
      </c>
      <c r="G52" s="17">
        <v>160</v>
      </c>
      <c r="H52" s="18">
        <f>G52*E52</f>
        <v>192000</v>
      </c>
      <c r="I52" s="12"/>
      <c r="J52" s="14"/>
      <c r="K52" s="15"/>
      <c r="L52" s="14"/>
      <c r="M52" s="12">
        <f>H52+I52</f>
        <v>192000</v>
      </c>
      <c r="N52" s="14"/>
    </row>
    <row r="53" spans="1:14" x14ac:dyDescent="0.25">
      <c r="A53" s="21" t="s">
        <v>77</v>
      </c>
      <c r="B53" s="24">
        <v>1</v>
      </c>
      <c r="C53" s="14"/>
      <c r="D53" s="16"/>
      <c r="E53" s="15"/>
      <c r="F53" s="16"/>
      <c r="G53" s="17"/>
      <c r="H53" s="18"/>
      <c r="I53" s="12">
        <v>250000</v>
      </c>
      <c r="J53" s="14"/>
      <c r="K53" s="15"/>
      <c r="L53" s="14"/>
      <c r="M53" s="12">
        <f>B53*I53</f>
        <v>250000</v>
      </c>
      <c r="N53" s="14"/>
    </row>
    <row r="54" spans="1:14" x14ac:dyDescent="0.25">
      <c r="A54" s="13"/>
      <c r="B54" s="24"/>
      <c r="C54" s="14"/>
      <c r="D54" s="16"/>
      <c r="E54" s="15"/>
      <c r="F54" s="16"/>
      <c r="G54" s="17"/>
      <c r="H54" s="18"/>
      <c r="I54" s="12"/>
      <c r="J54" s="14"/>
      <c r="K54" s="15"/>
      <c r="L54" s="14"/>
      <c r="M54" s="15"/>
      <c r="N54" s="14"/>
    </row>
    <row r="55" spans="1:14" s="1" customFormat="1" x14ac:dyDescent="0.25">
      <c r="A55" s="20" t="s">
        <v>54</v>
      </c>
      <c r="B55" s="27"/>
      <c r="C55" s="28"/>
      <c r="D55" s="34"/>
      <c r="E55" s="30"/>
      <c r="F55" s="34"/>
      <c r="G55" s="29"/>
      <c r="H55" s="32"/>
      <c r="I55" s="33"/>
      <c r="J55" s="28"/>
      <c r="K55" s="30"/>
      <c r="L55" s="28"/>
      <c r="M55" s="33">
        <f>SUM(M52:M54)</f>
        <v>442000</v>
      </c>
      <c r="N55" s="28"/>
    </row>
    <row r="56" spans="1:14" x14ac:dyDescent="0.25">
      <c r="A56" s="13"/>
      <c r="B56" s="24"/>
      <c r="C56" s="14"/>
      <c r="D56" s="16"/>
      <c r="E56" s="15"/>
      <c r="F56" s="16"/>
      <c r="G56" s="17"/>
      <c r="H56" s="18"/>
      <c r="I56" s="12"/>
      <c r="J56" s="14"/>
      <c r="K56" s="15"/>
      <c r="L56" s="14"/>
      <c r="M56" s="15"/>
      <c r="N56" s="14"/>
    </row>
    <row r="57" spans="1:14" x14ac:dyDescent="0.25">
      <c r="A57" s="20" t="s">
        <v>61</v>
      </c>
      <c r="B57" s="24"/>
      <c r="C57" s="14"/>
      <c r="D57" s="16"/>
      <c r="E57" s="15"/>
      <c r="F57" s="16"/>
      <c r="G57" s="17"/>
      <c r="H57" s="18"/>
      <c r="I57" s="12"/>
      <c r="J57" s="14"/>
      <c r="K57" s="15"/>
      <c r="L57" s="14"/>
      <c r="M57" s="15"/>
      <c r="N57" s="14"/>
    </row>
    <row r="58" spans="1:14" x14ac:dyDescent="0.25">
      <c r="A58" s="13" t="s">
        <v>62</v>
      </c>
      <c r="B58" s="24">
        <v>0</v>
      </c>
      <c r="C58" s="14"/>
      <c r="D58" s="17"/>
      <c r="E58" s="15"/>
      <c r="F58" s="16"/>
      <c r="G58" s="17"/>
      <c r="H58" s="18"/>
      <c r="I58" s="12"/>
      <c r="J58" s="14"/>
      <c r="K58" s="12"/>
      <c r="L58" s="14" t="s">
        <v>29</v>
      </c>
      <c r="M58" s="12">
        <f t="shared" ref="M58:M61" si="3">B58*(D58+I58)+H58</f>
        <v>0</v>
      </c>
      <c r="N58" s="14"/>
    </row>
    <row r="59" spans="1:14" ht="30" x14ac:dyDescent="0.25">
      <c r="A59" s="13" t="s">
        <v>64</v>
      </c>
      <c r="B59" s="24">
        <v>0</v>
      </c>
      <c r="C59" s="14"/>
      <c r="D59" s="16"/>
      <c r="E59" s="15"/>
      <c r="F59" s="16"/>
      <c r="G59" s="17"/>
      <c r="H59" s="18"/>
      <c r="I59" s="12">
        <v>100000</v>
      </c>
      <c r="J59" s="14" t="s">
        <v>24</v>
      </c>
      <c r="K59" s="15"/>
      <c r="L59" s="14"/>
      <c r="M59" s="12">
        <f t="shared" si="3"/>
        <v>0</v>
      </c>
      <c r="N59" s="14"/>
    </row>
    <row r="60" spans="1:14" x14ac:dyDescent="0.25">
      <c r="A60" s="13" t="s">
        <v>68</v>
      </c>
      <c r="B60" s="24">
        <v>0</v>
      </c>
      <c r="C60" s="14"/>
      <c r="D60" s="16"/>
      <c r="E60" s="15"/>
      <c r="F60" s="16"/>
      <c r="G60" s="17"/>
      <c r="H60" s="18"/>
      <c r="I60" s="12">
        <v>100000</v>
      </c>
      <c r="J60" s="14" t="s">
        <v>24</v>
      </c>
      <c r="K60" s="15"/>
      <c r="L60" s="14"/>
      <c r="M60" s="12">
        <f t="shared" si="3"/>
        <v>0</v>
      </c>
      <c r="N60" s="14"/>
    </row>
    <row r="61" spans="1:14" x14ac:dyDescent="0.25">
      <c r="A61" s="13" t="s">
        <v>69</v>
      </c>
      <c r="B61" s="24">
        <v>0</v>
      </c>
      <c r="C61" s="14"/>
      <c r="D61" s="16"/>
      <c r="E61" s="15"/>
      <c r="F61" s="16"/>
      <c r="G61" s="17"/>
      <c r="H61" s="18"/>
      <c r="I61" s="12">
        <v>100000</v>
      </c>
      <c r="J61" s="14" t="s">
        <v>24</v>
      </c>
      <c r="K61" s="15"/>
      <c r="L61" s="14"/>
      <c r="M61" s="12">
        <f t="shared" si="3"/>
        <v>0</v>
      </c>
      <c r="N61" s="14"/>
    </row>
    <row r="62" spans="1:14" x14ac:dyDescent="0.25">
      <c r="A62" s="13"/>
      <c r="B62" s="24"/>
      <c r="C62" s="14"/>
      <c r="D62" s="16"/>
      <c r="E62" s="15"/>
      <c r="F62" s="16"/>
      <c r="G62" s="17"/>
      <c r="H62" s="18"/>
      <c r="I62" s="12"/>
      <c r="J62" s="14"/>
      <c r="K62" s="15"/>
      <c r="L62" s="14"/>
      <c r="M62" s="15"/>
      <c r="N62" s="14"/>
    </row>
    <row r="63" spans="1:14" s="1" customFormat="1" x14ac:dyDescent="0.25">
      <c r="A63" s="20" t="s">
        <v>65</v>
      </c>
      <c r="B63" s="27"/>
      <c r="C63" s="28"/>
      <c r="D63" s="34"/>
      <c r="E63" s="30"/>
      <c r="F63" s="34"/>
      <c r="G63" s="29"/>
      <c r="H63" s="32"/>
      <c r="I63" s="33"/>
      <c r="J63" s="28"/>
      <c r="K63" s="30"/>
      <c r="L63" s="28"/>
      <c r="M63" s="33">
        <f>SUM(M58:M62)</f>
        <v>0</v>
      </c>
      <c r="N63" s="28"/>
    </row>
    <row r="64" spans="1:14" x14ac:dyDescent="0.25">
      <c r="A64" s="13"/>
      <c r="B64" s="24"/>
      <c r="C64" s="14"/>
      <c r="D64" s="16"/>
      <c r="E64" s="15"/>
      <c r="F64" s="16"/>
      <c r="G64" s="17"/>
      <c r="H64" s="18"/>
      <c r="I64" s="12"/>
      <c r="J64" s="14"/>
      <c r="K64" s="15"/>
      <c r="L64" s="14"/>
      <c r="M64" s="15"/>
      <c r="N64" s="14"/>
    </row>
    <row r="65" spans="1:14" x14ac:dyDescent="0.25">
      <c r="A65" s="20" t="s">
        <v>16</v>
      </c>
      <c r="B65" s="24"/>
      <c r="C65" s="14"/>
      <c r="D65" s="16"/>
      <c r="E65" s="15"/>
      <c r="F65" s="16"/>
      <c r="G65" s="17"/>
      <c r="H65" s="18"/>
      <c r="I65" s="12"/>
      <c r="J65" s="14"/>
      <c r="K65" s="15"/>
      <c r="L65" s="14"/>
      <c r="M65" s="15"/>
      <c r="N65" s="14"/>
    </row>
    <row r="66" spans="1:14" x14ac:dyDescent="0.25">
      <c r="A66" s="13" t="s">
        <v>17</v>
      </c>
      <c r="B66" s="44">
        <v>0.2</v>
      </c>
      <c r="C66" s="14" t="s">
        <v>43</v>
      </c>
      <c r="D66" s="17">
        <v>200000</v>
      </c>
      <c r="E66" s="15"/>
      <c r="F66" s="16"/>
      <c r="G66" s="17"/>
      <c r="H66" s="18"/>
      <c r="I66" s="12"/>
      <c r="J66" s="14"/>
      <c r="K66" s="15"/>
      <c r="L66" s="14"/>
      <c r="M66" s="12">
        <f t="shared" ref="M66:M67" si="4">B66*(D66+I66)+H66</f>
        <v>40000</v>
      </c>
      <c r="N66" s="14"/>
    </row>
    <row r="67" spans="1:14" x14ac:dyDescent="0.25">
      <c r="A67" s="13" t="s">
        <v>18</v>
      </c>
      <c r="B67" s="44">
        <v>3.3</v>
      </c>
      <c r="C67" s="14" t="s">
        <v>43</v>
      </c>
      <c r="D67" s="17">
        <v>1350000</v>
      </c>
      <c r="E67" s="15"/>
      <c r="F67" s="16"/>
      <c r="G67" s="17"/>
      <c r="H67" s="18"/>
      <c r="I67" s="12"/>
      <c r="J67" s="14"/>
      <c r="K67" s="15"/>
      <c r="L67" s="14"/>
      <c r="M67" s="12">
        <f t="shared" si="4"/>
        <v>4455000</v>
      </c>
      <c r="N67" s="14"/>
    </row>
    <row r="68" spans="1:14" x14ac:dyDescent="0.25">
      <c r="A68" s="13" t="s">
        <v>19</v>
      </c>
      <c r="B68" s="24">
        <v>0</v>
      </c>
      <c r="C68" s="14" t="s">
        <v>43</v>
      </c>
      <c r="D68" s="17">
        <v>650000</v>
      </c>
      <c r="E68" s="15"/>
      <c r="F68" s="16"/>
      <c r="G68" s="17"/>
      <c r="H68" s="18"/>
      <c r="I68" s="12"/>
      <c r="J68" s="14"/>
      <c r="K68" s="15"/>
      <c r="L68" s="14"/>
      <c r="M68" s="12">
        <f t="shared" ref="M68" si="5">B68*(D68+I68)+H68</f>
        <v>0</v>
      </c>
      <c r="N68" s="14"/>
    </row>
    <row r="69" spans="1:14" x14ac:dyDescent="0.25">
      <c r="A69" s="13" t="s">
        <v>20</v>
      </c>
      <c r="B69" s="24">
        <v>0</v>
      </c>
      <c r="C69" s="14" t="s">
        <v>78</v>
      </c>
      <c r="D69" s="17">
        <v>1500000</v>
      </c>
      <c r="E69" s="15"/>
      <c r="F69" s="16"/>
      <c r="G69" s="17"/>
      <c r="H69" s="18"/>
      <c r="I69" s="12"/>
      <c r="J69" s="14"/>
      <c r="K69" s="12"/>
      <c r="L69" s="14"/>
      <c r="M69" s="12">
        <f>B69*K69</f>
        <v>0</v>
      </c>
      <c r="N69" s="14"/>
    </row>
    <row r="70" spans="1:14" x14ac:dyDescent="0.25">
      <c r="A70" s="13"/>
      <c r="B70" s="24"/>
      <c r="C70" s="14"/>
      <c r="D70" s="16"/>
      <c r="E70" s="15"/>
      <c r="F70" s="16"/>
      <c r="G70" s="17"/>
      <c r="H70" s="18"/>
      <c r="I70" s="12"/>
      <c r="J70" s="14"/>
      <c r="K70" s="15"/>
      <c r="L70" s="14"/>
      <c r="M70" s="15"/>
      <c r="N70" s="14"/>
    </row>
    <row r="71" spans="1:14" s="1" customFormat="1" x14ac:dyDescent="0.25">
      <c r="A71" s="20" t="s">
        <v>55</v>
      </c>
      <c r="B71" s="27"/>
      <c r="C71" s="28"/>
      <c r="D71" s="34"/>
      <c r="E71" s="30"/>
      <c r="F71" s="34"/>
      <c r="G71" s="29"/>
      <c r="H71" s="32"/>
      <c r="I71" s="33"/>
      <c r="J71" s="28"/>
      <c r="K71" s="30"/>
      <c r="L71" s="28"/>
      <c r="M71" s="33">
        <f>SUM(M66:M69)</f>
        <v>4495000</v>
      </c>
      <c r="N71" s="28"/>
    </row>
    <row r="72" spans="1:14" x14ac:dyDescent="0.25">
      <c r="A72" s="13"/>
      <c r="B72" s="24"/>
      <c r="C72" s="14"/>
      <c r="D72" s="16"/>
      <c r="E72" s="15"/>
      <c r="F72" s="16"/>
      <c r="G72" s="17"/>
      <c r="H72" s="18"/>
      <c r="I72" s="12"/>
      <c r="J72" s="14"/>
      <c r="K72" s="15"/>
      <c r="L72" s="14"/>
      <c r="M72" s="15"/>
      <c r="N72" s="14"/>
    </row>
    <row r="73" spans="1:14" x14ac:dyDescent="0.25">
      <c r="A73" s="20" t="s">
        <v>63</v>
      </c>
      <c r="B73" s="24"/>
      <c r="C73" s="14"/>
      <c r="D73" s="16"/>
      <c r="E73" s="15"/>
      <c r="F73" s="16"/>
      <c r="G73" s="17"/>
      <c r="H73" s="18"/>
      <c r="I73" s="12"/>
      <c r="J73" s="14"/>
      <c r="K73" s="15"/>
      <c r="L73" s="14"/>
      <c r="M73" s="15"/>
      <c r="N73" s="14"/>
    </row>
    <row r="74" spans="1:14" x14ac:dyDescent="0.25">
      <c r="A74" s="13" t="s">
        <v>79</v>
      </c>
      <c r="B74" s="43">
        <v>0.1</v>
      </c>
      <c r="C74" s="14"/>
      <c r="D74" s="17">
        <f>M67</f>
        <v>4455000</v>
      </c>
      <c r="E74" s="15"/>
      <c r="F74" s="16"/>
      <c r="G74" s="17"/>
      <c r="H74" s="18"/>
      <c r="I74" s="12"/>
      <c r="J74" s="14"/>
      <c r="K74" s="15"/>
      <c r="L74" s="14"/>
      <c r="M74" s="12">
        <f t="shared" ref="M74" si="6">B74*(D74+I74)+H74</f>
        <v>445500</v>
      </c>
      <c r="N74" s="14"/>
    </row>
    <row r="75" spans="1:14" x14ac:dyDescent="0.25">
      <c r="A75" s="13"/>
      <c r="B75" s="24"/>
      <c r="C75" s="14"/>
      <c r="D75" s="16"/>
      <c r="E75" s="15"/>
      <c r="F75" s="16"/>
      <c r="G75" s="17"/>
      <c r="H75" s="18"/>
      <c r="I75" s="12"/>
      <c r="J75" s="14"/>
      <c r="K75" s="15"/>
      <c r="L75" s="14"/>
      <c r="M75" s="15"/>
      <c r="N75" s="14"/>
    </row>
    <row r="76" spans="1:14" s="1" customFormat="1" x14ac:dyDescent="0.25">
      <c r="A76" s="20" t="s">
        <v>66</v>
      </c>
      <c r="B76" s="27"/>
      <c r="C76" s="28"/>
      <c r="D76" s="34"/>
      <c r="E76" s="30"/>
      <c r="F76" s="34"/>
      <c r="G76" s="29"/>
      <c r="H76" s="32"/>
      <c r="I76" s="33"/>
      <c r="J76" s="28"/>
      <c r="K76" s="30"/>
      <c r="L76" s="28"/>
      <c r="M76" s="33">
        <f>SUM(M74:M75)</f>
        <v>445500</v>
      </c>
      <c r="N76" s="28"/>
    </row>
    <row r="77" spans="1:14" x14ac:dyDescent="0.25">
      <c r="A77" s="13"/>
      <c r="B77" s="24"/>
      <c r="C77" s="14"/>
      <c r="D77" s="16"/>
      <c r="E77" s="15"/>
      <c r="F77" s="16"/>
      <c r="G77" s="17"/>
      <c r="H77" s="18"/>
      <c r="I77" s="12"/>
      <c r="J77" s="14"/>
      <c r="K77" s="15"/>
      <c r="L77" s="14"/>
      <c r="M77" s="15"/>
      <c r="N77" s="14"/>
    </row>
    <row r="78" spans="1:14" x14ac:dyDescent="0.25">
      <c r="A78" s="13"/>
      <c r="B78" s="24"/>
      <c r="C78" s="14"/>
      <c r="D78" s="16"/>
      <c r="E78" s="15"/>
      <c r="F78" s="16"/>
      <c r="G78" s="17"/>
      <c r="H78" s="18"/>
      <c r="I78" s="12"/>
      <c r="J78" s="14"/>
      <c r="K78" s="15"/>
      <c r="L78" s="14"/>
      <c r="M78" s="15"/>
      <c r="N78" s="14"/>
    </row>
    <row r="79" spans="1:14" s="1" customFormat="1" ht="15.75" thickBot="1" x14ac:dyDescent="0.3">
      <c r="A79" s="35" t="s">
        <v>23</v>
      </c>
      <c r="B79" s="36"/>
      <c r="C79" s="37"/>
      <c r="D79" s="38"/>
      <c r="E79" s="39"/>
      <c r="F79" s="38"/>
      <c r="G79" s="40"/>
      <c r="H79" s="41"/>
      <c r="I79" s="42"/>
      <c r="J79" s="37"/>
      <c r="K79" s="39"/>
      <c r="L79" s="37"/>
      <c r="M79" s="42">
        <f>M76+M71+M63+M55+M49+M20+M5</f>
        <v>5382500</v>
      </c>
      <c r="N79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GVE</vt:lpstr>
      <vt:lpstr>COO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2020-12-01T11:19:12Z</dcterms:created>
  <dcterms:modified xsi:type="dcterms:W3CDTF">2020-12-01T11:41:42Z</dcterms:modified>
</cp:coreProperties>
</file>